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6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7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oryc\Desktop\"/>
    </mc:Choice>
  </mc:AlternateContent>
  <xr:revisionPtr revIDLastSave="0" documentId="8_{5C326976-3AF0-424C-B510-79E8216673F7}" xr6:coauthVersionLast="47" xr6:coauthVersionMax="47" xr10:uidLastSave="{00000000-0000-0000-0000-000000000000}"/>
  <bookViews>
    <workbookView xWindow="-108" yWindow="-108" windowWidth="23256" windowHeight="12576"/>
  </bookViews>
  <sheets>
    <sheet name="Martwi" sheetId="16" r:id="rId1"/>
    <sheet name="Rodzaje martwych" sheetId="20" r:id="rId2"/>
    <sheet name="Liczymy metody dla męzczyzn 2" sheetId="23" r:id="rId3"/>
    <sheet name="Liczymy metody dla kobiet 2" sheetId="24" r:id="rId4"/>
    <sheet name="Tablice trwania życia2" sheetId="25" r:id="rId5"/>
    <sheet name="Wyrównanie 22 Part 1" sheetId="26" r:id="rId6"/>
    <sheet name="Wyrównanie 22 Part 2" sheetId="27" r:id="rId7"/>
    <sheet name="Dopasowanie Part 1" sheetId="28" r:id="rId8"/>
    <sheet name="Dopasowanie Part 2" sheetId="29" r:id="rId9"/>
    <sheet name="Liczymy metody dla męzczyzn" sheetId="31" r:id="rId10"/>
    <sheet name="Liczymy metody dla kobiet" sheetId="32" r:id="rId11"/>
    <sheet name="Tablice trwania życia" sheetId="34" r:id="rId12"/>
    <sheet name="Porównanie" sheetId="30" r:id="rId13"/>
  </sheets>
  <externalReferences>
    <externalReference r:id="rId14"/>
  </externalReferences>
  <definedNames>
    <definedName name="_xlnm._FilterDatabase" localSheetId="0" hidden="1">Martwi!$A$231:$F$453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03" i="34" l="1"/>
  <c r="C103" i="34"/>
  <c r="J102" i="34"/>
  <c r="C102" i="34"/>
  <c r="J101" i="34"/>
  <c r="C101" i="34"/>
  <c r="J100" i="34"/>
  <c r="C100" i="34"/>
  <c r="J99" i="34"/>
  <c r="C99" i="34"/>
  <c r="J98" i="34"/>
  <c r="C98" i="34"/>
  <c r="J97" i="34"/>
  <c r="C97" i="34"/>
  <c r="J96" i="34"/>
  <c r="C96" i="34"/>
  <c r="J95" i="34"/>
  <c r="C95" i="34"/>
  <c r="J94" i="34"/>
  <c r="C94" i="34"/>
  <c r="J93" i="34"/>
  <c r="C93" i="34"/>
  <c r="J92" i="34"/>
  <c r="C92" i="34"/>
  <c r="J91" i="34"/>
  <c r="C91" i="34"/>
  <c r="J90" i="34"/>
  <c r="C90" i="34"/>
  <c r="J89" i="34"/>
  <c r="C89" i="34"/>
  <c r="J88" i="34"/>
  <c r="C88" i="34"/>
  <c r="J87" i="34"/>
  <c r="C87" i="34"/>
  <c r="J86" i="34"/>
  <c r="C86" i="34"/>
  <c r="J85" i="34"/>
  <c r="C85" i="34"/>
  <c r="J84" i="34"/>
  <c r="C84" i="34"/>
  <c r="J83" i="34"/>
  <c r="C83" i="34"/>
  <c r="J82" i="34"/>
  <c r="C82" i="34"/>
  <c r="J81" i="34"/>
  <c r="C81" i="34"/>
  <c r="J80" i="34"/>
  <c r="C80" i="34"/>
  <c r="J79" i="34"/>
  <c r="C79" i="34"/>
  <c r="J78" i="34"/>
  <c r="C78" i="34"/>
  <c r="J77" i="34"/>
  <c r="C77" i="34"/>
  <c r="J76" i="34"/>
  <c r="C76" i="34"/>
  <c r="J75" i="34"/>
  <c r="C75" i="34"/>
  <c r="J74" i="34"/>
  <c r="C74" i="34"/>
  <c r="J73" i="34"/>
  <c r="C73" i="34"/>
  <c r="J72" i="34"/>
  <c r="C72" i="34"/>
  <c r="J71" i="34"/>
  <c r="C71" i="34"/>
  <c r="J70" i="34"/>
  <c r="C70" i="34"/>
  <c r="J69" i="34"/>
  <c r="C69" i="34"/>
  <c r="J68" i="34"/>
  <c r="C68" i="34"/>
  <c r="J67" i="34"/>
  <c r="C67" i="34"/>
  <c r="J66" i="34"/>
  <c r="C66" i="34"/>
  <c r="J65" i="34"/>
  <c r="C65" i="34"/>
  <c r="J64" i="34"/>
  <c r="C64" i="34"/>
  <c r="J63" i="34"/>
  <c r="C63" i="34"/>
  <c r="J62" i="34"/>
  <c r="C62" i="34"/>
  <c r="J61" i="34"/>
  <c r="C61" i="34"/>
  <c r="J60" i="34"/>
  <c r="C60" i="34"/>
  <c r="J59" i="34"/>
  <c r="C59" i="34"/>
  <c r="J58" i="34"/>
  <c r="C58" i="34"/>
  <c r="J57" i="34"/>
  <c r="C57" i="34"/>
  <c r="J56" i="34"/>
  <c r="C56" i="34"/>
  <c r="J55" i="34"/>
  <c r="C55" i="34"/>
  <c r="J54" i="34"/>
  <c r="C54" i="34"/>
  <c r="J53" i="34"/>
  <c r="C53" i="34"/>
  <c r="J52" i="34"/>
  <c r="C52" i="34"/>
  <c r="J51" i="34"/>
  <c r="C51" i="34"/>
  <c r="J50" i="34"/>
  <c r="C50" i="34"/>
  <c r="J49" i="34"/>
  <c r="C49" i="34"/>
  <c r="J48" i="34"/>
  <c r="C48" i="34"/>
  <c r="J47" i="34"/>
  <c r="C47" i="34"/>
  <c r="J46" i="34"/>
  <c r="C46" i="34"/>
  <c r="J45" i="34"/>
  <c r="C45" i="34"/>
  <c r="J44" i="34"/>
  <c r="C44" i="34"/>
  <c r="J43" i="34"/>
  <c r="C43" i="34"/>
  <c r="J42" i="34"/>
  <c r="C42" i="34"/>
  <c r="J41" i="34"/>
  <c r="C41" i="34"/>
  <c r="J40" i="34"/>
  <c r="C40" i="34"/>
  <c r="J39" i="34"/>
  <c r="C39" i="34"/>
  <c r="J38" i="34"/>
  <c r="C38" i="34"/>
  <c r="J37" i="34"/>
  <c r="C37" i="34"/>
  <c r="J36" i="34"/>
  <c r="C36" i="34"/>
  <c r="J35" i="34"/>
  <c r="C35" i="34"/>
  <c r="J34" i="34"/>
  <c r="C34" i="34"/>
  <c r="J33" i="34"/>
  <c r="C33" i="34"/>
  <c r="J32" i="34"/>
  <c r="C32" i="34"/>
  <c r="J31" i="34"/>
  <c r="C31" i="34"/>
  <c r="J30" i="34"/>
  <c r="C30" i="34"/>
  <c r="J29" i="34"/>
  <c r="C29" i="34"/>
  <c r="J28" i="34"/>
  <c r="C28" i="34"/>
  <c r="J27" i="34"/>
  <c r="C27" i="34"/>
  <c r="J26" i="34"/>
  <c r="C26" i="34"/>
  <c r="J25" i="34"/>
  <c r="C25" i="34"/>
  <c r="J24" i="34"/>
  <c r="C24" i="34"/>
  <c r="J23" i="34"/>
  <c r="C23" i="34"/>
  <c r="J22" i="34"/>
  <c r="C22" i="34"/>
  <c r="J21" i="34"/>
  <c r="C21" i="34"/>
  <c r="J20" i="34"/>
  <c r="C20" i="34"/>
  <c r="J19" i="34"/>
  <c r="C19" i="34"/>
  <c r="J18" i="34"/>
  <c r="C18" i="34"/>
  <c r="J17" i="34"/>
  <c r="C17" i="34"/>
  <c r="J16" i="34"/>
  <c r="C16" i="34"/>
  <c r="J15" i="34"/>
  <c r="C15" i="34"/>
  <c r="J14" i="34"/>
  <c r="C14" i="34"/>
  <c r="J13" i="34"/>
  <c r="C13" i="34"/>
  <c r="J12" i="34"/>
  <c r="C12" i="34"/>
  <c r="J11" i="34"/>
  <c r="C11" i="34"/>
  <c r="J10" i="34"/>
  <c r="C10" i="34"/>
  <c r="J9" i="34"/>
  <c r="C9" i="34"/>
  <c r="J8" i="34"/>
  <c r="C8" i="34"/>
  <c r="J7" i="34"/>
  <c r="C7" i="34"/>
  <c r="J6" i="34"/>
  <c r="C6" i="34"/>
  <c r="J5" i="34"/>
  <c r="C5" i="34"/>
  <c r="R4" i="34"/>
  <c r="Q4" i="34"/>
  <c r="S4" i="34"/>
  <c r="K4" i="34"/>
  <c r="I5" i="34"/>
  <c r="J4" i="34"/>
  <c r="C4" i="34"/>
  <c r="D4" i="34"/>
  <c r="B5" i="34"/>
  <c r="V107" i="32"/>
  <c r="M107" i="32"/>
  <c r="K107" i="32"/>
  <c r="J107" i="32"/>
  <c r="K106" i="32"/>
  <c r="I107" i="32"/>
  <c r="H107" i="32"/>
  <c r="G107" i="32"/>
  <c r="F107" i="32"/>
  <c r="E107" i="32"/>
  <c r="V106" i="32"/>
  <c r="W106" i="32"/>
  <c r="T106" i="32"/>
  <c r="U106" i="32"/>
  <c r="S106" i="32"/>
  <c r="I106" i="32"/>
  <c r="H106" i="32"/>
  <c r="X106" i="32"/>
  <c r="G106" i="32"/>
  <c r="F106" i="32"/>
  <c r="J106" i="32"/>
  <c r="K105" i="32"/>
  <c r="E106" i="32"/>
  <c r="V105" i="32"/>
  <c r="W105" i="32"/>
  <c r="T105" i="32"/>
  <c r="J105" i="32"/>
  <c r="K104" i="32"/>
  <c r="I105" i="32"/>
  <c r="H105" i="32"/>
  <c r="X105" i="32"/>
  <c r="G105" i="32"/>
  <c r="F105" i="32"/>
  <c r="E105" i="32"/>
  <c r="U105" i="32"/>
  <c r="S105" i="32"/>
  <c r="V104" i="32"/>
  <c r="U104" i="32"/>
  <c r="S104" i="32"/>
  <c r="I104" i="32"/>
  <c r="H104" i="32"/>
  <c r="X104" i="32"/>
  <c r="G104" i="32"/>
  <c r="F104" i="32"/>
  <c r="E104" i="32"/>
  <c r="V103" i="32"/>
  <c r="W103" i="32"/>
  <c r="T103" i="32"/>
  <c r="J103" i="32"/>
  <c r="K102" i="32"/>
  <c r="I103" i="32"/>
  <c r="H103" i="32"/>
  <c r="X103" i="32"/>
  <c r="G103" i="32"/>
  <c r="F103" i="32"/>
  <c r="E103" i="32"/>
  <c r="U103" i="32"/>
  <c r="S103" i="32"/>
  <c r="V102" i="32"/>
  <c r="I102" i="32"/>
  <c r="H102" i="32"/>
  <c r="X102" i="32"/>
  <c r="G102" i="32"/>
  <c r="F102" i="32"/>
  <c r="E102" i="32"/>
  <c r="V101" i="32"/>
  <c r="J101" i="32"/>
  <c r="K100" i="32"/>
  <c r="I101" i="32"/>
  <c r="H101" i="32"/>
  <c r="G101" i="32"/>
  <c r="F101" i="32"/>
  <c r="E101" i="32"/>
  <c r="U101" i="32"/>
  <c r="S101" i="32"/>
  <c r="V100" i="32"/>
  <c r="U100" i="32"/>
  <c r="S100" i="32"/>
  <c r="I100" i="32"/>
  <c r="H100" i="32"/>
  <c r="X100" i="32"/>
  <c r="G100" i="32"/>
  <c r="F100" i="32"/>
  <c r="J100" i="32"/>
  <c r="K99" i="32"/>
  <c r="E100" i="32"/>
  <c r="V99" i="32"/>
  <c r="J99" i="32"/>
  <c r="K98" i="32"/>
  <c r="I99" i="32"/>
  <c r="H99" i="32"/>
  <c r="X99" i="32"/>
  <c r="G99" i="32"/>
  <c r="F99" i="32"/>
  <c r="E99" i="32"/>
  <c r="U99" i="32"/>
  <c r="S99" i="32"/>
  <c r="V98" i="32"/>
  <c r="W98" i="32"/>
  <c r="T98" i="32"/>
  <c r="U98" i="32"/>
  <c r="S98" i="32"/>
  <c r="I98" i="32"/>
  <c r="H98" i="32"/>
  <c r="X98" i="32"/>
  <c r="G98" i="32"/>
  <c r="F98" i="32"/>
  <c r="J98" i="32"/>
  <c r="K97" i="32"/>
  <c r="E98" i="32"/>
  <c r="V97" i="32"/>
  <c r="W97" i="32"/>
  <c r="T97" i="32"/>
  <c r="J97" i="32"/>
  <c r="K96" i="32"/>
  <c r="I97" i="32"/>
  <c r="H97" i="32"/>
  <c r="X97" i="32"/>
  <c r="G97" i="32"/>
  <c r="F97" i="32"/>
  <c r="E97" i="32"/>
  <c r="U97" i="32"/>
  <c r="S97" i="32"/>
  <c r="V96" i="32"/>
  <c r="U96" i="32"/>
  <c r="S96" i="32"/>
  <c r="I96" i="32"/>
  <c r="H96" i="32"/>
  <c r="X96" i="32"/>
  <c r="G96" i="32"/>
  <c r="F96" i="32"/>
  <c r="E96" i="32"/>
  <c r="V95" i="32"/>
  <c r="W95" i="32"/>
  <c r="T95" i="32"/>
  <c r="J95" i="32"/>
  <c r="K94" i="32"/>
  <c r="I95" i="32"/>
  <c r="H95" i="32"/>
  <c r="X95" i="32"/>
  <c r="G95" i="32"/>
  <c r="F95" i="32"/>
  <c r="E95" i="32"/>
  <c r="U95" i="32"/>
  <c r="S95" i="32"/>
  <c r="V94" i="32"/>
  <c r="I94" i="32"/>
  <c r="H94" i="32"/>
  <c r="X94" i="32"/>
  <c r="G94" i="32"/>
  <c r="F94" i="32"/>
  <c r="E94" i="32"/>
  <c r="V93" i="32"/>
  <c r="J93" i="32"/>
  <c r="K92" i="32"/>
  <c r="I93" i="32"/>
  <c r="H93" i="32"/>
  <c r="G93" i="32"/>
  <c r="F93" i="32"/>
  <c r="E93" i="32"/>
  <c r="U93" i="32"/>
  <c r="S93" i="32"/>
  <c r="V92" i="32"/>
  <c r="U92" i="32"/>
  <c r="S92" i="32"/>
  <c r="I92" i="32"/>
  <c r="H92" i="32"/>
  <c r="X92" i="32"/>
  <c r="G92" i="32"/>
  <c r="F92" i="32"/>
  <c r="J92" i="32"/>
  <c r="K91" i="32"/>
  <c r="E92" i="32"/>
  <c r="V91" i="32"/>
  <c r="J91" i="32"/>
  <c r="K90" i="32"/>
  <c r="I91" i="32"/>
  <c r="H91" i="32"/>
  <c r="X91" i="32"/>
  <c r="G91" i="32"/>
  <c r="F91" i="32"/>
  <c r="E91" i="32"/>
  <c r="U91" i="32"/>
  <c r="S91" i="32"/>
  <c r="V90" i="32"/>
  <c r="W90" i="32"/>
  <c r="T90" i="32"/>
  <c r="U90" i="32"/>
  <c r="S90" i="32"/>
  <c r="I90" i="32"/>
  <c r="H90" i="32"/>
  <c r="X90" i="32"/>
  <c r="G90" i="32"/>
  <c r="F90" i="32"/>
  <c r="J90" i="32"/>
  <c r="K89" i="32"/>
  <c r="E90" i="32"/>
  <c r="V89" i="32"/>
  <c r="W89" i="32"/>
  <c r="T89" i="32"/>
  <c r="J89" i="32"/>
  <c r="K88" i="32"/>
  <c r="I89" i="32"/>
  <c r="H89" i="32"/>
  <c r="X89" i="32"/>
  <c r="G89" i="32"/>
  <c r="F89" i="32"/>
  <c r="E89" i="32"/>
  <c r="U89" i="32"/>
  <c r="S89" i="32"/>
  <c r="V88" i="32"/>
  <c r="U88" i="32"/>
  <c r="S88" i="32"/>
  <c r="I88" i="32"/>
  <c r="H88" i="32"/>
  <c r="X88" i="32"/>
  <c r="G88" i="32"/>
  <c r="F88" i="32"/>
  <c r="J88" i="32"/>
  <c r="K87" i="32"/>
  <c r="E88" i="32"/>
  <c r="V87" i="32"/>
  <c r="W87" i="32"/>
  <c r="T87" i="32"/>
  <c r="J87" i="32"/>
  <c r="K86" i="32"/>
  <c r="I87" i="32"/>
  <c r="H87" i="32"/>
  <c r="X87" i="32"/>
  <c r="G87" i="32"/>
  <c r="F87" i="32"/>
  <c r="E87" i="32"/>
  <c r="U87" i="32"/>
  <c r="S87" i="32"/>
  <c r="V86" i="32"/>
  <c r="I86" i="32"/>
  <c r="H86" i="32"/>
  <c r="X86" i="32"/>
  <c r="G86" i="32"/>
  <c r="F86" i="32"/>
  <c r="E86" i="32"/>
  <c r="V85" i="32"/>
  <c r="J85" i="32"/>
  <c r="K84" i="32"/>
  <c r="I85" i="32"/>
  <c r="H85" i="32"/>
  <c r="G85" i="32"/>
  <c r="F85" i="32"/>
  <c r="E85" i="32"/>
  <c r="U85" i="32"/>
  <c r="S85" i="32"/>
  <c r="V84" i="32"/>
  <c r="U84" i="32"/>
  <c r="S84" i="32"/>
  <c r="I84" i="32"/>
  <c r="H84" i="32"/>
  <c r="X84" i="32"/>
  <c r="G84" i="32"/>
  <c r="F84" i="32"/>
  <c r="J84" i="32"/>
  <c r="K83" i="32"/>
  <c r="E84" i="32"/>
  <c r="V83" i="32"/>
  <c r="W83" i="32"/>
  <c r="T83" i="32"/>
  <c r="J83" i="32"/>
  <c r="K82" i="32"/>
  <c r="I83" i="32"/>
  <c r="H83" i="32"/>
  <c r="X83" i="32"/>
  <c r="G83" i="32"/>
  <c r="F83" i="32"/>
  <c r="E83" i="32"/>
  <c r="U83" i="32"/>
  <c r="S83" i="32"/>
  <c r="V82" i="32"/>
  <c r="U82" i="32"/>
  <c r="S82" i="32"/>
  <c r="I82" i="32"/>
  <c r="H82" i="32"/>
  <c r="X82" i="32"/>
  <c r="G82" i="32"/>
  <c r="F82" i="32"/>
  <c r="J82" i="32"/>
  <c r="K81" i="32"/>
  <c r="E82" i="32"/>
  <c r="V81" i="32"/>
  <c r="J81" i="32"/>
  <c r="K80" i="32"/>
  <c r="I81" i="32"/>
  <c r="H81" i="32"/>
  <c r="X81" i="32"/>
  <c r="G81" i="32"/>
  <c r="F81" i="32"/>
  <c r="E81" i="32"/>
  <c r="U81" i="32"/>
  <c r="S81" i="32"/>
  <c r="V80" i="32"/>
  <c r="I80" i="32"/>
  <c r="H80" i="32"/>
  <c r="G80" i="32"/>
  <c r="F80" i="32"/>
  <c r="J80" i="32"/>
  <c r="K79" i="32"/>
  <c r="E80" i="32"/>
  <c r="U80" i="32"/>
  <c r="S80" i="32"/>
  <c r="V79" i="32"/>
  <c r="I79" i="32"/>
  <c r="H79" i="32"/>
  <c r="X79" i="32"/>
  <c r="G79" i="32"/>
  <c r="F79" i="32"/>
  <c r="E79" i="32"/>
  <c r="U79" i="32"/>
  <c r="S79" i="32"/>
  <c r="V78" i="32"/>
  <c r="J78" i="32"/>
  <c r="K77" i="32"/>
  <c r="I78" i="32"/>
  <c r="H78" i="32"/>
  <c r="G78" i="32"/>
  <c r="F78" i="32"/>
  <c r="E78" i="32"/>
  <c r="U78" i="32"/>
  <c r="S78" i="32"/>
  <c r="V77" i="32"/>
  <c r="I77" i="32"/>
  <c r="H77" i="32"/>
  <c r="X77" i="32"/>
  <c r="G77" i="32"/>
  <c r="F77" i="32"/>
  <c r="E77" i="32"/>
  <c r="V76" i="32"/>
  <c r="J76" i="32"/>
  <c r="K75" i="32"/>
  <c r="I76" i="32"/>
  <c r="H76" i="32"/>
  <c r="G76" i="32"/>
  <c r="F76" i="32"/>
  <c r="E76" i="32"/>
  <c r="U76" i="32"/>
  <c r="S76" i="32"/>
  <c r="V75" i="32"/>
  <c r="I75" i="32"/>
  <c r="H75" i="32"/>
  <c r="X75" i="32"/>
  <c r="G75" i="32"/>
  <c r="F75" i="32"/>
  <c r="E75" i="32"/>
  <c r="V74" i="32"/>
  <c r="J74" i="32"/>
  <c r="K73" i="32"/>
  <c r="I74" i="32"/>
  <c r="H74" i="32"/>
  <c r="G74" i="32"/>
  <c r="F74" i="32"/>
  <c r="E74" i="32"/>
  <c r="U74" i="32"/>
  <c r="S74" i="32"/>
  <c r="V73" i="32"/>
  <c r="I73" i="32"/>
  <c r="H73" i="32"/>
  <c r="X73" i="32"/>
  <c r="G73" i="32"/>
  <c r="F73" i="32"/>
  <c r="E73" i="32"/>
  <c r="V72" i="32"/>
  <c r="J72" i="32"/>
  <c r="K71" i="32"/>
  <c r="I72" i="32"/>
  <c r="H72" i="32"/>
  <c r="G72" i="32"/>
  <c r="F72" i="32"/>
  <c r="E72" i="32"/>
  <c r="U72" i="32"/>
  <c r="S72" i="32"/>
  <c r="V71" i="32"/>
  <c r="I71" i="32"/>
  <c r="H71" i="32"/>
  <c r="X71" i="32"/>
  <c r="G71" i="32"/>
  <c r="F71" i="32"/>
  <c r="E71" i="32"/>
  <c r="V70" i="32"/>
  <c r="J70" i="32"/>
  <c r="K69" i="32"/>
  <c r="I70" i="32"/>
  <c r="H70" i="32"/>
  <c r="G70" i="32"/>
  <c r="F70" i="32"/>
  <c r="E70" i="32"/>
  <c r="U70" i="32"/>
  <c r="S70" i="32"/>
  <c r="V69" i="32"/>
  <c r="U69" i="32"/>
  <c r="S69" i="32"/>
  <c r="J69" i="32"/>
  <c r="I69" i="32"/>
  <c r="H69" i="32"/>
  <c r="G69" i="32"/>
  <c r="F69" i="32"/>
  <c r="E69" i="32"/>
  <c r="V68" i="32"/>
  <c r="U68" i="32"/>
  <c r="S68" i="32"/>
  <c r="J68" i="32"/>
  <c r="K67" i="32"/>
  <c r="I68" i="32"/>
  <c r="H68" i="32"/>
  <c r="G68" i="32"/>
  <c r="F68" i="32"/>
  <c r="E68" i="32"/>
  <c r="V67" i="32"/>
  <c r="U67" i="32"/>
  <c r="S67" i="32"/>
  <c r="L67" i="32"/>
  <c r="J67" i="32"/>
  <c r="K66" i="32"/>
  <c r="I67" i="32"/>
  <c r="H67" i="32"/>
  <c r="Q67" i="32"/>
  <c r="G67" i="32"/>
  <c r="F67" i="32"/>
  <c r="E67" i="32"/>
  <c r="X66" i="32"/>
  <c r="V66" i="32"/>
  <c r="W66" i="32"/>
  <c r="T66" i="32"/>
  <c r="U66" i="32"/>
  <c r="S66" i="32"/>
  <c r="M66" i="32"/>
  <c r="O66" i="32"/>
  <c r="L66" i="32"/>
  <c r="M65" i="32"/>
  <c r="I66" i="32"/>
  <c r="R66" i="32"/>
  <c r="H66" i="32"/>
  <c r="Q66" i="32"/>
  <c r="P66" i="32"/>
  <c r="G66" i="32"/>
  <c r="F66" i="32"/>
  <c r="E66" i="32"/>
  <c r="X65" i="32"/>
  <c r="V65" i="32"/>
  <c r="Q65" i="32"/>
  <c r="O65" i="32"/>
  <c r="N65" i="32"/>
  <c r="I65" i="32"/>
  <c r="H65" i="32"/>
  <c r="L65" i="32"/>
  <c r="G65" i="32"/>
  <c r="F65" i="32"/>
  <c r="J65" i="32"/>
  <c r="E65" i="32"/>
  <c r="V64" i="32"/>
  <c r="U64" i="32"/>
  <c r="S64" i="32"/>
  <c r="M64" i="32"/>
  <c r="O64" i="32"/>
  <c r="K64" i="32"/>
  <c r="I64" i="32"/>
  <c r="H64" i="32"/>
  <c r="Q64" i="32"/>
  <c r="G64" i="32"/>
  <c r="F64" i="32"/>
  <c r="E64" i="32"/>
  <c r="V63" i="32"/>
  <c r="U63" i="32"/>
  <c r="S63" i="32"/>
  <c r="R63" i="32"/>
  <c r="Q63" i="32"/>
  <c r="P63" i="32"/>
  <c r="O63" i="32"/>
  <c r="N63" i="32"/>
  <c r="J63" i="32"/>
  <c r="K62" i="32"/>
  <c r="I63" i="32"/>
  <c r="L64" i="32"/>
  <c r="M63" i="32"/>
  <c r="H63" i="32"/>
  <c r="L63" i="32"/>
  <c r="G63" i="32"/>
  <c r="F63" i="32"/>
  <c r="E63" i="32"/>
  <c r="V62" i="32"/>
  <c r="U62" i="32"/>
  <c r="S62" i="32"/>
  <c r="M62" i="32"/>
  <c r="O62" i="32"/>
  <c r="J62" i="32"/>
  <c r="I62" i="32"/>
  <c r="H62" i="32"/>
  <c r="Q62" i="32"/>
  <c r="G62" i="32"/>
  <c r="F62" i="32"/>
  <c r="E62" i="32"/>
  <c r="V61" i="32"/>
  <c r="U61" i="32"/>
  <c r="S61" i="32"/>
  <c r="R61" i="32"/>
  <c r="O61" i="32"/>
  <c r="I61" i="32"/>
  <c r="L62" i="32"/>
  <c r="M61" i="32"/>
  <c r="H61" i="32"/>
  <c r="L61" i="32"/>
  <c r="M60" i="32"/>
  <c r="G61" i="32"/>
  <c r="F61" i="32"/>
  <c r="J61" i="32"/>
  <c r="K60" i="32"/>
  <c r="E61" i="32"/>
  <c r="V60" i="32"/>
  <c r="U60" i="32"/>
  <c r="S60" i="32"/>
  <c r="I60" i="32"/>
  <c r="H60" i="32"/>
  <c r="Q60" i="32"/>
  <c r="G60" i="32"/>
  <c r="F60" i="32"/>
  <c r="E60" i="32"/>
  <c r="V59" i="32"/>
  <c r="Q59" i="32"/>
  <c r="O59" i="32"/>
  <c r="I59" i="32"/>
  <c r="L60" i="32"/>
  <c r="M59" i="32"/>
  <c r="H59" i="32"/>
  <c r="L59" i="32"/>
  <c r="G59" i="32"/>
  <c r="J60" i="32"/>
  <c r="F59" i="32"/>
  <c r="E59" i="32"/>
  <c r="V58" i="32"/>
  <c r="M58" i="32"/>
  <c r="J58" i="32"/>
  <c r="K57" i="32"/>
  <c r="I58" i="32"/>
  <c r="H58" i="32"/>
  <c r="G58" i="32"/>
  <c r="F58" i="32"/>
  <c r="N58" i="32"/>
  <c r="E58" i="32"/>
  <c r="V57" i="32"/>
  <c r="U57" i="32"/>
  <c r="S57" i="32"/>
  <c r="R57" i="32"/>
  <c r="I57" i="32"/>
  <c r="L58" i="32"/>
  <c r="M57" i="32"/>
  <c r="H57" i="32"/>
  <c r="L57" i="32"/>
  <c r="M56" i="32"/>
  <c r="N56" i="32"/>
  <c r="G57" i="32"/>
  <c r="F57" i="32"/>
  <c r="E57" i="32"/>
  <c r="V56" i="32"/>
  <c r="J56" i="32"/>
  <c r="I56" i="32"/>
  <c r="H56" i="32"/>
  <c r="G56" i="32"/>
  <c r="F56" i="32"/>
  <c r="E56" i="32"/>
  <c r="U56" i="32"/>
  <c r="S56" i="32"/>
  <c r="V55" i="32"/>
  <c r="K55" i="32"/>
  <c r="I55" i="32"/>
  <c r="H55" i="32"/>
  <c r="L55" i="32"/>
  <c r="G55" i="32"/>
  <c r="F55" i="32"/>
  <c r="E55" i="32"/>
  <c r="V54" i="32"/>
  <c r="J54" i="32"/>
  <c r="I54" i="32"/>
  <c r="H54" i="32"/>
  <c r="Q54" i="32"/>
  <c r="G54" i="32"/>
  <c r="J55" i="32"/>
  <c r="K54" i="32"/>
  <c r="F54" i="32"/>
  <c r="E54" i="32"/>
  <c r="V53" i="32"/>
  <c r="U53" i="32"/>
  <c r="S53" i="32"/>
  <c r="Q53" i="32"/>
  <c r="O53" i="32"/>
  <c r="I53" i="32"/>
  <c r="L54" i="32"/>
  <c r="M53" i="32"/>
  <c r="H53" i="32"/>
  <c r="L53" i="32"/>
  <c r="M52" i="32"/>
  <c r="G53" i="32"/>
  <c r="F53" i="32"/>
  <c r="E53" i="32"/>
  <c r="V52" i="32"/>
  <c r="I52" i="32"/>
  <c r="H52" i="32"/>
  <c r="Q52" i="32"/>
  <c r="G52" i="32"/>
  <c r="F52" i="32"/>
  <c r="J52" i="32"/>
  <c r="E52" i="32"/>
  <c r="U52" i="32"/>
  <c r="S52" i="32"/>
  <c r="V51" i="32"/>
  <c r="U51" i="32"/>
  <c r="S51" i="32"/>
  <c r="R51" i="32"/>
  <c r="Q51" i="32"/>
  <c r="P51" i="32"/>
  <c r="O51" i="32"/>
  <c r="K51" i="32"/>
  <c r="J51" i="32"/>
  <c r="K50" i="32"/>
  <c r="I51" i="32"/>
  <c r="L52" i="32"/>
  <c r="M51" i="32"/>
  <c r="H51" i="32"/>
  <c r="L51" i="32"/>
  <c r="G51" i="32"/>
  <c r="F51" i="32"/>
  <c r="E51" i="32"/>
  <c r="V50" i="32"/>
  <c r="U50" i="32"/>
  <c r="S50" i="32"/>
  <c r="M50" i="32"/>
  <c r="J50" i="32"/>
  <c r="I50" i="32"/>
  <c r="H50" i="32"/>
  <c r="G50" i="32"/>
  <c r="F50" i="32"/>
  <c r="E50" i="32"/>
  <c r="V49" i="32"/>
  <c r="U49" i="32"/>
  <c r="S49" i="32"/>
  <c r="R49" i="32"/>
  <c r="I49" i="32"/>
  <c r="L50" i="32"/>
  <c r="M49" i="32"/>
  <c r="H49" i="32"/>
  <c r="L49" i="32"/>
  <c r="G49" i="32"/>
  <c r="F49" i="32"/>
  <c r="E49" i="32"/>
  <c r="V48" i="32"/>
  <c r="U48" i="32"/>
  <c r="S48" i="32"/>
  <c r="I48" i="32"/>
  <c r="H48" i="32"/>
  <c r="G48" i="32"/>
  <c r="J49" i="32"/>
  <c r="F48" i="32"/>
  <c r="E48" i="32"/>
  <c r="V47" i="32"/>
  <c r="U47" i="32"/>
  <c r="S47" i="32"/>
  <c r="R47" i="32"/>
  <c r="O47" i="32"/>
  <c r="I47" i="32"/>
  <c r="L48" i="32"/>
  <c r="M47" i="32"/>
  <c r="H47" i="32"/>
  <c r="L47" i="32"/>
  <c r="Q47" i="32"/>
  <c r="P47" i="32"/>
  <c r="G47" i="32"/>
  <c r="F47" i="32"/>
  <c r="J47" i="32"/>
  <c r="N47" i="32"/>
  <c r="E47" i="32"/>
  <c r="V46" i="32"/>
  <c r="R46" i="32"/>
  <c r="O46" i="32"/>
  <c r="M46" i="32"/>
  <c r="I46" i="32"/>
  <c r="H46" i="32"/>
  <c r="G46" i="32"/>
  <c r="F46" i="32"/>
  <c r="E46" i="32"/>
  <c r="U46" i="32"/>
  <c r="S46" i="32"/>
  <c r="V45" i="32"/>
  <c r="U45" i="32"/>
  <c r="S45" i="32"/>
  <c r="Q45" i="32"/>
  <c r="I45" i="32"/>
  <c r="H45" i="32"/>
  <c r="L45" i="32"/>
  <c r="G45" i="32"/>
  <c r="F45" i="32"/>
  <c r="E45" i="32"/>
  <c r="V44" i="32"/>
  <c r="U44" i="32"/>
  <c r="S44" i="32"/>
  <c r="M44" i="32"/>
  <c r="I44" i="32"/>
  <c r="H44" i="32"/>
  <c r="G44" i="32"/>
  <c r="F44" i="32"/>
  <c r="E44" i="32"/>
  <c r="V43" i="32"/>
  <c r="U43" i="32"/>
  <c r="S43" i="32"/>
  <c r="Q43" i="32"/>
  <c r="K43" i="32"/>
  <c r="I43" i="32"/>
  <c r="H43" i="32"/>
  <c r="L43" i="32"/>
  <c r="M42" i="32"/>
  <c r="R42" i="32"/>
  <c r="G43" i="32"/>
  <c r="J44" i="32"/>
  <c r="N44" i="32"/>
  <c r="F43" i="32"/>
  <c r="E43" i="32"/>
  <c r="V42" i="32"/>
  <c r="U42" i="32"/>
  <c r="S42" i="32"/>
  <c r="O42" i="32"/>
  <c r="I42" i="32"/>
  <c r="H42" i="32"/>
  <c r="G42" i="32"/>
  <c r="F42" i="32"/>
  <c r="E42" i="32"/>
  <c r="V41" i="32"/>
  <c r="U41" i="32"/>
  <c r="S41" i="32"/>
  <c r="I41" i="32"/>
  <c r="L42" i="32"/>
  <c r="M41" i="32"/>
  <c r="H41" i="32"/>
  <c r="G41" i="32"/>
  <c r="F41" i="32"/>
  <c r="E41" i="32"/>
  <c r="V40" i="32"/>
  <c r="S40" i="32"/>
  <c r="I40" i="32"/>
  <c r="H40" i="32"/>
  <c r="Q40" i="32"/>
  <c r="G40" i="32"/>
  <c r="F40" i="32"/>
  <c r="E40" i="32"/>
  <c r="U40" i="32"/>
  <c r="V39" i="32"/>
  <c r="R39" i="32"/>
  <c r="O39" i="32"/>
  <c r="I39" i="32"/>
  <c r="L40" i="32"/>
  <c r="M39" i="32"/>
  <c r="H39" i="32"/>
  <c r="G39" i="32"/>
  <c r="J40" i="32"/>
  <c r="F39" i="32"/>
  <c r="E39" i="32"/>
  <c r="X38" i="32"/>
  <c r="V38" i="32"/>
  <c r="W38" i="32"/>
  <c r="T38" i="32"/>
  <c r="I38" i="32"/>
  <c r="H38" i="32"/>
  <c r="G38" i="32"/>
  <c r="F38" i="32"/>
  <c r="E38" i="32"/>
  <c r="U38" i="32"/>
  <c r="S38" i="32"/>
  <c r="V37" i="32"/>
  <c r="I37" i="32"/>
  <c r="L38" i="32"/>
  <c r="M37" i="32"/>
  <c r="O37" i="32"/>
  <c r="H37" i="32"/>
  <c r="G37" i="32"/>
  <c r="F37" i="32"/>
  <c r="E37" i="32"/>
  <c r="U37" i="32"/>
  <c r="S37" i="32"/>
  <c r="V36" i="32"/>
  <c r="I36" i="32"/>
  <c r="H36" i="32"/>
  <c r="G36" i="32"/>
  <c r="F36" i="32"/>
  <c r="E36" i="32"/>
  <c r="U36" i="32"/>
  <c r="S36" i="32"/>
  <c r="V35" i="32"/>
  <c r="I35" i="32"/>
  <c r="L36" i="32"/>
  <c r="H35" i="32"/>
  <c r="G35" i="32"/>
  <c r="F35" i="32"/>
  <c r="E35" i="32"/>
  <c r="U35" i="32"/>
  <c r="S35" i="32"/>
  <c r="V34" i="32"/>
  <c r="I34" i="32"/>
  <c r="H34" i="32"/>
  <c r="G34" i="32"/>
  <c r="F34" i="32"/>
  <c r="E34" i="32"/>
  <c r="U34" i="32"/>
  <c r="S34" i="32"/>
  <c r="V33" i="32"/>
  <c r="I33" i="32"/>
  <c r="L34" i="32"/>
  <c r="H33" i="32"/>
  <c r="G33" i="32"/>
  <c r="F33" i="32"/>
  <c r="E33" i="32"/>
  <c r="U33" i="32"/>
  <c r="S33" i="32"/>
  <c r="V32" i="32"/>
  <c r="I32" i="32"/>
  <c r="H32" i="32"/>
  <c r="G32" i="32"/>
  <c r="F32" i="32"/>
  <c r="J32" i="32"/>
  <c r="K31" i="32"/>
  <c r="E32" i="32"/>
  <c r="U32" i="32"/>
  <c r="S32" i="32"/>
  <c r="V31" i="32"/>
  <c r="I31" i="32"/>
  <c r="L32" i="32"/>
  <c r="H31" i="32"/>
  <c r="G31" i="32"/>
  <c r="F31" i="32"/>
  <c r="E31" i="32"/>
  <c r="U31" i="32"/>
  <c r="S31" i="32"/>
  <c r="V30" i="32"/>
  <c r="I30" i="32"/>
  <c r="H30" i="32"/>
  <c r="G30" i="32"/>
  <c r="F30" i="32"/>
  <c r="J30" i="32"/>
  <c r="K29" i="32"/>
  <c r="E30" i="32"/>
  <c r="U30" i="32"/>
  <c r="S30" i="32"/>
  <c r="V29" i="32"/>
  <c r="I29" i="32"/>
  <c r="L30" i="32"/>
  <c r="H29" i="32"/>
  <c r="G29" i="32"/>
  <c r="F29" i="32"/>
  <c r="E29" i="32"/>
  <c r="U29" i="32"/>
  <c r="S29" i="32"/>
  <c r="V28" i="32"/>
  <c r="I28" i="32"/>
  <c r="H28" i="32"/>
  <c r="G28" i="32"/>
  <c r="F28" i="32"/>
  <c r="J28" i="32"/>
  <c r="K27" i="32"/>
  <c r="E28" i="32"/>
  <c r="U28" i="32"/>
  <c r="S28" i="32"/>
  <c r="V27" i="32"/>
  <c r="I27" i="32"/>
  <c r="L28" i="32"/>
  <c r="H27" i="32"/>
  <c r="G27" i="32"/>
  <c r="F27" i="32"/>
  <c r="E27" i="32"/>
  <c r="U27" i="32"/>
  <c r="S27" i="32"/>
  <c r="V26" i="32"/>
  <c r="I26" i="32"/>
  <c r="H26" i="32"/>
  <c r="G26" i="32"/>
  <c r="F26" i="32"/>
  <c r="J26" i="32"/>
  <c r="K25" i="32"/>
  <c r="E26" i="32"/>
  <c r="U26" i="32"/>
  <c r="S26" i="32"/>
  <c r="V25" i="32"/>
  <c r="I25" i="32"/>
  <c r="L26" i="32"/>
  <c r="H25" i="32"/>
  <c r="G25" i="32"/>
  <c r="F25" i="32"/>
  <c r="E25" i="32"/>
  <c r="U25" i="32"/>
  <c r="S25" i="32"/>
  <c r="V24" i="32"/>
  <c r="I24" i="32"/>
  <c r="H24" i="32"/>
  <c r="G24" i="32"/>
  <c r="F24" i="32"/>
  <c r="J24" i="32"/>
  <c r="K23" i="32"/>
  <c r="E24" i="32"/>
  <c r="U24" i="32"/>
  <c r="S24" i="32"/>
  <c r="V23" i="32"/>
  <c r="I23" i="32"/>
  <c r="L24" i="32"/>
  <c r="H23" i="32"/>
  <c r="G23" i="32"/>
  <c r="F23" i="32"/>
  <c r="E23" i="32"/>
  <c r="U23" i="32"/>
  <c r="S23" i="32"/>
  <c r="V22" i="32"/>
  <c r="U22" i="32"/>
  <c r="S22" i="32"/>
  <c r="I22" i="32"/>
  <c r="H22" i="32"/>
  <c r="G22" i="32"/>
  <c r="F22" i="32"/>
  <c r="J22" i="32"/>
  <c r="K21" i="32"/>
  <c r="E22" i="32"/>
  <c r="V21" i="32"/>
  <c r="I21" i="32"/>
  <c r="L22" i="32"/>
  <c r="H21" i="32"/>
  <c r="G21" i="32"/>
  <c r="F21" i="32"/>
  <c r="E21" i="32"/>
  <c r="U21" i="32"/>
  <c r="S21" i="32"/>
  <c r="V20" i="32"/>
  <c r="U20" i="32"/>
  <c r="S20" i="32"/>
  <c r="I20" i="32"/>
  <c r="H20" i="32"/>
  <c r="G20" i="32"/>
  <c r="F20" i="32"/>
  <c r="E20" i="32"/>
  <c r="V19" i="32"/>
  <c r="U19" i="32"/>
  <c r="S19" i="32"/>
  <c r="J19" i="32"/>
  <c r="K18" i="32"/>
  <c r="I19" i="32"/>
  <c r="L20" i="32"/>
  <c r="H19" i="32"/>
  <c r="G19" i="32"/>
  <c r="F19" i="32"/>
  <c r="E19" i="32"/>
  <c r="V18" i="32"/>
  <c r="L18" i="32"/>
  <c r="Q18" i="32"/>
  <c r="J18" i="32"/>
  <c r="I18" i="32"/>
  <c r="H18" i="32"/>
  <c r="G18" i="32"/>
  <c r="F18" i="32"/>
  <c r="E18" i="32"/>
  <c r="X17" i="32"/>
  <c r="V17" i="32"/>
  <c r="W17" i="32"/>
  <c r="T17" i="32"/>
  <c r="U17" i="32"/>
  <c r="S17" i="32"/>
  <c r="M17" i="32"/>
  <c r="O17" i="32"/>
  <c r="K17" i="32"/>
  <c r="I17" i="32"/>
  <c r="R17" i="32"/>
  <c r="H17" i="32"/>
  <c r="G17" i="32"/>
  <c r="F17" i="32"/>
  <c r="J17" i="32"/>
  <c r="K16" i="32"/>
  <c r="E17" i="32"/>
  <c r="V16" i="32"/>
  <c r="U16" i="32"/>
  <c r="S16" i="32"/>
  <c r="I16" i="32"/>
  <c r="H16" i="32"/>
  <c r="G16" i="32"/>
  <c r="F16" i="32"/>
  <c r="J16" i="32"/>
  <c r="K15" i="32"/>
  <c r="E16" i="32"/>
  <c r="V15" i="32"/>
  <c r="U15" i="32"/>
  <c r="S15" i="32"/>
  <c r="I15" i="32"/>
  <c r="L16" i="32"/>
  <c r="H15" i="32"/>
  <c r="X15" i="32"/>
  <c r="G15" i="32"/>
  <c r="F15" i="32"/>
  <c r="E15" i="32"/>
  <c r="V14" i="32"/>
  <c r="L14" i="32"/>
  <c r="M13" i="32"/>
  <c r="I14" i="32"/>
  <c r="H14" i="32"/>
  <c r="Q14" i="32"/>
  <c r="G14" i="32"/>
  <c r="J15" i="32"/>
  <c r="K14" i="32"/>
  <c r="F14" i="32"/>
  <c r="J14" i="32"/>
  <c r="K13" i="32"/>
  <c r="E14" i="32"/>
  <c r="U14" i="32"/>
  <c r="S14" i="32"/>
  <c r="V13" i="32"/>
  <c r="I13" i="32"/>
  <c r="H13" i="32"/>
  <c r="G13" i="32"/>
  <c r="F13" i="32"/>
  <c r="E13" i="32"/>
  <c r="U13" i="32"/>
  <c r="S13" i="32"/>
  <c r="V12" i="32"/>
  <c r="L12" i="32"/>
  <c r="M11" i="32"/>
  <c r="I12" i="32"/>
  <c r="H12" i="32"/>
  <c r="Q12" i="32"/>
  <c r="G12" i="32"/>
  <c r="J13" i="32"/>
  <c r="K12" i="32"/>
  <c r="F12" i="32"/>
  <c r="J12" i="32"/>
  <c r="K11" i="32"/>
  <c r="E12" i="32"/>
  <c r="U12" i="32"/>
  <c r="S12" i="32"/>
  <c r="V11" i="32"/>
  <c r="I11" i="32"/>
  <c r="H11" i="32"/>
  <c r="X11" i="32"/>
  <c r="W11" i="32"/>
  <c r="T11" i="32"/>
  <c r="G11" i="32"/>
  <c r="F11" i="32"/>
  <c r="N11" i="32"/>
  <c r="E11" i="32"/>
  <c r="U11" i="32"/>
  <c r="S11" i="32"/>
  <c r="V10" i="32"/>
  <c r="L10" i="32"/>
  <c r="M9" i="32"/>
  <c r="I10" i="32"/>
  <c r="H10" i="32"/>
  <c r="Q10" i="32"/>
  <c r="G10" i="32"/>
  <c r="J11" i="32"/>
  <c r="K10" i="32"/>
  <c r="F10" i="32"/>
  <c r="J10" i="32"/>
  <c r="K9" i="32"/>
  <c r="E10" i="32"/>
  <c r="U10" i="32"/>
  <c r="S10" i="32"/>
  <c r="V9" i="32"/>
  <c r="I9" i="32"/>
  <c r="H9" i="32"/>
  <c r="G9" i="32"/>
  <c r="F9" i="32"/>
  <c r="E9" i="32"/>
  <c r="U9" i="32"/>
  <c r="S9" i="32"/>
  <c r="V8" i="32"/>
  <c r="L8" i="32"/>
  <c r="M7" i="32"/>
  <c r="I8" i="32"/>
  <c r="H8" i="32"/>
  <c r="Q8" i="32"/>
  <c r="G8" i="32"/>
  <c r="J9" i="32"/>
  <c r="K8" i="32"/>
  <c r="F8" i="32"/>
  <c r="J8" i="32"/>
  <c r="K7" i="32"/>
  <c r="E8" i="32"/>
  <c r="U8" i="32"/>
  <c r="S8" i="32"/>
  <c r="V7" i="32"/>
  <c r="J7" i="32"/>
  <c r="I7" i="32"/>
  <c r="O7" i="32"/>
  <c r="H7" i="32"/>
  <c r="X7" i="32"/>
  <c r="W7" i="32"/>
  <c r="T7" i="32"/>
  <c r="G7" i="32"/>
  <c r="F7" i="32"/>
  <c r="N7" i="32"/>
  <c r="E7" i="32"/>
  <c r="U7" i="32"/>
  <c r="S7" i="32"/>
  <c r="V107" i="31"/>
  <c r="M107" i="31"/>
  <c r="K107" i="31"/>
  <c r="I107" i="31"/>
  <c r="H107" i="31"/>
  <c r="X107" i="31"/>
  <c r="G107" i="31"/>
  <c r="F107" i="31"/>
  <c r="E107" i="31"/>
  <c r="V106" i="31"/>
  <c r="I106" i="31"/>
  <c r="H106" i="31"/>
  <c r="X106" i="31"/>
  <c r="W106" i="31"/>
  <c r="T106" i="31"/>
  <c r="G106" i="31"/>
  <c r="F106" i="31"/>
  <c r="E106" i="31"/>
  <c r="U106" i="31"/>
  <c r="S106" i="31"/>
  <c r="V105" i="31"/>
  <c r="I105" i="31"/>
  <c r="H105" i="31"/>
  <c r="X105" i="31"/>
  <c r="G105" i="31"/>
  <c r="J106" i="31"/>
  <c r="K105" i="31"/>
  <c r="F105" i="31"/>
  <c r="E105" i="31"/>
  <c r="U105" i="31"/>
  <c r="S105" i="31"/>
  <c r="V104" i="31"/>
  <c r="I104" i="31"/>
  <c r="H104" i="31"/>
  <c r="X104" i="31"/>
  <c r="W104" i="31"/>
  <c r="T104" i="31"/>
  <c r="G104" i="31"/>
  <c r="F104" i="31"/>
  <c r="E104" i="31"/>
  <c r="U104" i="31"/>
  <c r="S104" i="31"/>
  <c r="V103" i="31"/>
  <c r="I103" i="31"/>
  <c r="H103" i="31"/>
  <c r="X103" i="31"/>
  <c r="G103" i="31"/>
  <c r="J104" i="31"/>
  <c r="K103" i="31"/>
  <c r="F103" i="31"/>
  <c r="E103" i="31"/>
  <c r="U103" i="31"/>
  <c r="S103" i="31"/>
  <c r="V102" i="31"/>
  <c r="I102" i="31"/>
  <c r="H102" i="31"/>
  <c r="X102" i="31"/>
  <c r="W102" i="31"/>
  <c r="T102" i="31"/>
  <c r="G102" i="31"/>
  <c r="F102" i="31"/>
  <c r="E102" i="31"/>
  <c r="U102" i="31"/>
  <c r="S102" i="31"/>
  <c r="V101" i="31"/>
  <c r="I101" i="31"/>
  <c r="H101" i="31"/>
  <c r="G101" i="31"/>
  <c r="J102" i="31"/>
  <c r="K101" i="31"/>
  <c r="F101" i="31"/>
  <c r="E101" i="31"/>
  <c r="U101" i="31"/>
  <c r="S101" i="31"/>
  <c r="V100" i="31"/>
  <c r="U100" i="31"/>
  <c r="S100" i="31"/>
  <c r="I100" i="31"/>
  <c r="H100" i="31"/>
  <c r="X100" i="31"/>
  <c r="W100" i="31"/>
  <c r="T100" i="31"/>
  <c r="G100" i="31"/>
  <c r="F100" i="31"/>
  <c r="E100" i="31"/>
  <c r="V99" i="31"/>
  <c r="I99" i="31"/>
  <c r="H99" i="31"/>
  <c r="G99" i="31"/>
  <c r="J100" i="31"/>
  <c r="K99" i="31"/>
  <c r="F99" i="31"/>
  <c r="E99" i="31"/>
  <c r="U99" i="31"/>
  <c r="S99" i="31"/>
  <c r="V98" i="31"/>
  <c r="U98" i="31"/>
  <c r="S98" i="31"/>
  <c r="I98" i="31"/>
  <c r="H98" i="31"/>
  <c r="X98" i="31"/>
  <c r="W98" i="31"/>
  <c r="T98" i="31"/>
  <c r="G98" i="31"/>
  <c r="F98" i="31"/>
  <c r="E98" i="31"/>
  <c r="V97" i="31"/>
  <c r="I97" i="31"/>
  <c r="H97" i="31"/>
  <c r="G97" i="31"/>
  <c r="J98" i="31"/>
  <c r="K97" i="31"/>
  <c r="F97" i="31"/>
  <c r="E97" i="31"/>
  <c r="U97" i="31"/>
  <c r="S97" i="31"/>
  <c r="V96" i="31"/>
  <c r="U96" i="31"/>
  <c r="S96" i="31"/>
  <c r="I96" i="31"/>
  <c r="H96" i="31"/>
  <c r="X96" i="31"/>
  <c r="W96" i="31"/>
  <c r="T96" i="31"/>
  <c r="G96" i="31"/>
  <c r="F96" i="31"/>
  <c r="E96" i="31"/>
  <c r="V95" i="31"/>
  <c r="I95" i="31"/>
  <c r="H95" i="31"/>
  <c r="X95" i="31"/>
  <c r="G95" i="31"/>
  <c r="J96" i="31"/>
  <c r="K95" i="31"/>
  <c r="F95" i="31"/>
  <c r="E95" i="31"/>
  <c r="U95" i="31"/>
  <c r="S95" i="31"/>
  <c r="V94" i="31"/>
  <c r="U94" i="31"/>
  <c r="S94" i="31"/>
  <c r="I94" i="31"/>
  <c r="H94" i="31"/>
  <c r="X94" i="31"/>
  <c r="W94" i="31"/>
  <c r="T94" i="31"/>
  <c r="G94" i="31"/>
  <c r="F94" i="31"/>
  <c r="E94" i="31"/>
  <c r="V93" i="31"/>
  <c r="I93" i="31"/>
  <c r="H93" i="31"/>
  <c r="G93" i="31"/>
  <c r="J94" i="31"/>
  <c r="K93" i="31"/>
  <c r="F93" i="31"/>
  <c r="E93" i="31"/>
  <c r="U93" i="31"/>
  <c r="S93" i="31"/>
  <c r="V92" i="31"/>
  <c r="I92" i="31"/>
  <c r="H92" i="31"/>
  <c r="X92" i="31"/>
  <c r="W92" i="31"/>
  <c r="T92" i="31"/>
  <c r="G92" i="31"/>
  <c r="F92" i="31"/>
  <c r="E92" i="31"/>
  <c r="U92" i="31"/>
  <c r="S92" i="31"/>
  <c r="V91" i="31"/>
  <c r="I91" i="31"/>
  <c r="H91" i="31"/>
  <c r="X91" i="31"/>
  <c r="W91" i="31"/>
  <c r="T91" i="31"/>
  <c r="G91" i="31"/>
  <c r="J92" i="31"/>
  <c r="K91" i="31"/>
  <c r="F91" i="31"/>
  <c r="E91" i="31"/>
  <c r="U91" i="31"/>
  <c r="S91" i="31"/>
  <c r="V90" i="31"/>
  <c r="I90" i="31"/>
  <c r="H90" i="31"/>
  <c r="X90" i="31"/>
  <c r="W90" i="31"/>
  <c r="T90" i="31"/>
  <c r="G90" i="31"/>
  <c r="F90" i="31"/>
  <c r="E90" i="31"/>
  <c r="U90" i="31"/>
  <c r="S90" i="31"/>
  <c r="V89" i="31"/>
  <c r="I89" i="31"/>
  <c r="H89" i="31"/>
  <c r="X89" i="31"/>
  <c r="W89" i="31"/>
  <c r="T89" i="31"/>
  <c r="G89" i="31"/>
  <c r="J90" i="31"/>
  <c r="K89" i="31"/>
  <c r="F89" i="31"/>
  <c r="E89" i="31"/>
  <c r="U89" i="31"/>
  <c r="S89" i="31"/>
  <c r="V88" i="31"/>
  <c r="I88" i="31"/>
  <c r="H88" i="31"/>
  <c r="X88" i="31"/>
  <c r="W88" i="31"/>
  <c r="T88" i="31"/>
  <c r="G88" i="31"/>
  <c r="F88" i="31"/>
  <c r="E88" i="31"/>
  <c r="U88" i="31"/>
  <c r="S88" i="31"/>
  <c r="V87" i="31"/>
  <c r="I87" i="31"/>
  <c r="H87" i="31"/>
  <c r="X87" i="31"/>
  <c r="W87" i="31"/>
  <c r="T87" i="31"/>
  <c r="G87" i="31"/>
  <c r="J88" i="31"/>
  <c r="K87" i="31"/>
  <c r="F87" i="31"/>
  <c r="E87" i="31"/>
  <c r="U87" i="31"/>
  <c r="S87" i="31"/>
  <c r="V86" i="31"/>
  <c r="I86" i="31"/>
  <c r="H86" i="31"/>
  <c r="X86" i="31"/>
  <c r="W86" i="31"/>
  <c r="T86" i="31"/>
  <c r="G86" i="31"/>
  <c r="F86" i="31"/>
  <c r="E86" i="31"/>
  <c r="U86" i="31"/>
  <c r="S86" i="31"/>
  <c r="V85" i="31"/>
  <c r="I85" i="31"/>
  <c r="H85" i="31"/>
  <c r="G85" i="31"/>
  <c r="J86" i="31"/>
  <c r="K85" i="31"/>
  <c r="F85" i="31"/>
  <c r="E85" i="31"/>
  <c r="U85" i="31"/>
  <c r="S85" i="31"/>
  <c r="V84" i="31"/>
  <c r="U84" i="31"/>
  <c r="S84" i="31"/>
  <c r="I84" i="31"/>
  <c r="H84" i="31"/>
  <c r="X84" i="31"/>
  <c r="W84" i="31"/>
  <c r="T84" i="31"/>
  <c r="G84" i="31"/>
  <c r="F84" i="31"/>
  <c r="E84" i="31"/>
  <c r="V83" i="31"/>
  <c r="I83" i="31"/>
  <c r="H83" i="31"/>
  <c r="X83" i="31"/>
  <c r="W83" i="31"/>
  <c r="T83" i="31"/>
  <c r="G83" i="31"/>
  <c r="J84" i="31"/>
  <c r="K83" i="31"/>
  <c r="F83" i="31"/>
  <c r="E83" i="31"/>
  <c r="U83" i="31"/>
  <c r="S83" i="31"/>
  <c r="V82" i="31"/>
  <c r="U82" i="31"/>
  <c r="S82" i="31"/>
  <c r="I82" i="31"/>
  <c r="H82" i="31"/>
  <c r="X82" i="31"/>
  <c r="W82" i="31"/>
  <c r="T82" i="31"/>
  <c r="G82" i="31"/>
  <c r="F82" i="31"/>
  <c r="E82" i="31"/>
  <c r="V81" i="31"/>
  <c r="I81" i="31"/>
  <c r="H81" i="31"/>
  <c r="G81" i="31"/>
  <c r="J82" i="31"/>
  <c r="K81" i="31"/>
  <c r="F81" i="31"/>
  <c r="E81" i="31"/>
  <c r="U81" i="31"/>
  <c r="S81" i="31"/>
  <c r="V80" i="31"/>
  <c r="U80" i="31"/>
  <c r="S80" i="31"/>
  <c r="I80" i="31"/>
  <c r="H80" i="31"/>
  <c r="X80" i="31"/>
  <c r="W80" i="31"/>
  <c r="T80" i="31"/>
  <c r="G80" i="31"/>
  <c r="F80" i="31"/>
  <c r="E80" i="31"/>
  <c r="V79" i="31"/>
  <c r="I79" i="31"/>
  <c r="H79" i="31"/>
  <c r="G79" i="31"/>
  <c r="J80" i="31"/>
  <c r="K79" i="31"/>
  <c r="F79" i="31"/>
  <c r="E79" i="31"/>
  <c r="U79" i="31"/>
  <c r="S79" i="31"/>
  <c r="V78" i="31"/>
  <c r="U78" i="31"/>
  <c r="S78" i="31"/>
  <c r="I78" i="31"/>
  <c r="H78" i="31"/>
  <c r="X78" i="31"/>
  <c r="W78" i="31"/>
  <c r="T78" i="31"/>
  <c r="G78" i="31"/>
  <c r="F78" i="31"/>
  <c r="E78" i="31"/>
  <c r="V77" i="31"/>
  <c r="I77" i="31"/>
  <c r="H77" i="31"/>
  <c r="X77" i="31"/>
  <c r="W77" i="31"/>
  <c r="T77" i="31"/>
  <c r="G77" i="31"/>
  <c r="J78" i="31"/>
  <c r="K77" i="31"/>
  <c r="F77" i="31"/>
  <c r="E77" i="31"/>
  <c r="U77" i="31"/>
  <c r="S77" i="31"/>
  <c r="V76" i="31"/>
  <c r="I76" i="31"/>
  <c r="H76" i="31"/>
  <c r="X76" i="31"/>
  <c r="W76" i="31"/>
  <c r="T76" i="31"/>
  <c r="G76" i="31"/>
  <c r="F76" i="31"/>
  <c r="E76" i="31"/>
  <c r="U76" i="31"/>
  <c r="S76" i="31"/>
  <c r="V75" i="31"/>
  <c r="I75" i="31"/>
  <c r="H75" i="31"/>
  <c r="X75" i="31"/>
  <c r="W75" i="31"/>
  <c r="T75" i="31"/>
  <c r="G75" i="31"/>
  <c r="J76" i="31"/>
  <c r="K75" i="31"/>
  <c r="F75" i="31"/>
  <c r="E75" i="31"/>
  <c r="U75" i="31"/>
  <c r="S75" i="31"/>
  <c r="V74" i="31"/>
  <c r="I74" i="31"/>
  <c r="H74" i="31"/>
  <c r="X74" i="31"/>
  <c r="W74" i="31"/>
  <c r="T74" i="31"/>
  <c r="G74" i="31"/>
  <c r="F74" i="31"/>
  <c r="E74" i="31"/>
  <c r="U74" i="31"/>
  <c r="S74" i="31"/>
  <c r="V73" i="31"/>
  <c r="I73" i="31"/>
  <c r="H73" i="31"/>
  <c r="X73" i="31"/>
  <c r="W73" i="31"/>
  <c r="T73" i="31"/>
  <c r="G73" i="31"/>
  <c r="J74" i="31"/>
  <c r="K73" i="31"/>
  <c r="F73" i="31"/>
  <c r="E73" i="31"/>
  <c r="U73" i="31"/>
  <c r="S73" i="31"/>
  <c r="V72" i="31"/>
  <c r="U72" i="31"/>
  <c r="S72" i="31"/>
  <c r="I72" i="31"/>
  <c r="H72" i="31"/>
  <c r="X72" i="31"/>
  <c r="W72" i="31"/>
  <c r="T72" i="31"/>
  <c r="G72" i="31"/>
  <c r="F72" i="31"/>
  <c r="E72" i="31"/>
  <c r="V71" i="31"/>
  <c r="K71" i="31"/>
  <c r="I71" i="31"/>
  <c r="H71" i="31"/>
  <c r="G71" i="31"/>
  <c r="J72" i="31"/>
  <c r="F71" i="31"/>
  <c r="E71" i="31"/>
  <c r="U71" i="31"/>
  <c r="S71" i="31"/>
  <c r="V70" i="31"/>
  <c r="U70" i="31"/>
  <c r="S70" i="31"/>
  <c r="I70" i="31"/>
  <c r="H70" i="31"/>
  <c r="X70" i="31"/>
  <c r="W70" i="31"/>
  <c r="T70" i="31"/>
  <c r="G70" i="31"/>
  <c r="F70" i="31"/>
  <c r="E70" i="31"/>
  <c r="V69" i="31"/>
  <c r="K69" i="31"/>
  <c r="I69" i="31"/>
  <c r="H69" i="31"/>
  <c r="X69" i="31"/>
  <c r="W69" i="31"/>
  <c r="T69" i="31"/>
  <c r="G69" i="31"/>
  <c r="J70" i="31"/>
  <c r="F69" i="31"/>
  <c r="E69" i="31"/>
  <c r="U69" i="31"/>
  <c r="S69" i="31"/>
  <c r="V68" i="31"/>
  <c r="U68" i="31"/>
  <c r="S68" i="31"/>
  <c r="I68" i="31"/>
  <c r="H68" i="31"/>
  <c r="X68" i="31"/>
  <c r="W68" i="31"/>
  <c r="T68" i="31"/>
  <c r="G68" i="31"/>
  <c r="F68" i="31"/>
  <c r="E68" i="31"/>
  <c r="V67" i="31"/>
  <c r="S67" i="31"/>
  <c r="I67" i="31"/>
  <c r="H67" i="31"/>
  <c r="X67" i="31"/>
  <c r="W67" i="31"/>
  <c r="T67" i="31"/>
  <c r="G67" i="31"/>
  <c r="J68" i="31"/>
  <c r="K67" i="31"/>
  <c r="F67" i="31"/>
  <c r="E67" i="31"/>
  <c r="U67" i="31"/>
  <c r="W66" i="31"/>
  <c r="T66" i="31"/>
  <c r="V66" i="31"/>
  <c r="I66" i="31"/>
  <c r="H66" i="31"/>
  <c r="X66" i="31"/>
  <c r="G66" i="31"/>
  <c r="F66" i="31"/>
  <c r="E66" i="31"/>
  <c r="U66" i="31"/>
  <c r="S66" i="31"/>
  <c r="X65" i="31"/>
  <c r="V65" i="31"/>
  <c r="W65" i="31"/>
  <c r="T65" i="31"/>
  <c r="I65" i="31"/>
  <c r="H65" i="31"/>
  <c r="G65" i="31"/>
  <c r="J66" i="31"/>
  <c r="K65" i="31"/>
  <c r="F65" i="31"/>
  <c r="J65" i="31"/>
  <c r="E65" i="31"/>
  <c r="V64" i="31"/>
  <c r="S64" i="31"/>
  <c r="Q64" i="31"/>
  <c r="L64" i="31"/>
  <c r="K64" i="31"/>
  <c r="I64" i="31"/>
  <c r="H64" i="31"/>
  <c r="G64" i="31"/>
  <c r="F64" i="31"/>
  <c r="E64" i="31"/>
  <c r="U64" i="31"/>
  <c r="V63" i="31"/>
  <c r="U63" i="31"/>
  <c r="S63" i="31"/>
  <c r="O63" i="31"/>
  <c r="N63" i="31"/>
  <c r="M63" i="31"/>
  <c r="I63" i="31"/>
  <c r="R63" i="31"/>
  <c r="H63" i="31"/>
  <c r="G63" i="31"/>
  <c r="J64" i="31"/>
  <c r="K63" i="31"/>
  <c r="F63" i="31"/>
  <c r="J63" i="31"/>
  <c r="E63" i="31"/>
  <c r="V62" i="31"/>
  <c r="Q62" i="31"/>
  <c r="L62" i="31"/>
  <c r="K62" i="31"/>
  <c r="J62" i="31"/>
  <c r="K61" i="31"/>
  <c r="I62" i="31"/>
  <c r="H62" i="31"/>
  <c r="X62" i="31"/>
  <c r="W62" i="31"/>
  <c r="T62" i="31"/>
  <c r="G62" i="31"/>
  <c r="F62" i="31"/>
  <c r="E62" i="31"/>
  <c r="U62" i="31"/>
  <c r="S62" i="31"/>
  <c r="V61" i="31"/>
  <c r="N61" i="31"/>
  <c r="M61" i="31"/>
  <c r="O61" i="31"/>
  <c r="I61" i="31"/>
  <c r="H61" i="31"/>
  <c r="L61" i="31"/>
  <c r="M60" i="31"/>
  <c r="R60" i="31"/>
  <c r="G61" i="31"/>
  <c r="F61" i="31"/>
  <c r="J61" i="31"/>
  <c r="K60" i="31"/>
  <c r="E61" i="31"/>
  <c r="V60" i="31"/>
  <c r="S60" i="31"/>
  <c r="Q60" i="31"/>
  <c r="L60" i="31"/>
  <c r="I60" i="31"/>
  <c r="H60" i="31"/>
  <c r="G60" i="31"/>
  <c r="F60" i="31"/>
  <c r="E60" i="31"/>
  <c r="U60" i="31"/>
  <c r="V59" i="31"/>
  <c r="M59" i="31"/>
  <c r="O59" i="31"/>
  <c r="I59" i="31"/>
  <c r="H59" i="31"/>
  <c r="G59" i="31"/>
  <c r="J60" i="31"/>
  <c r="K59" i="31"/>
  <c r="F59" i="31"/>
  <c r="J59" i="31"/>
  <c r="N59" i="31"/>
  <c r="E59" i="31"/>
  <c r="U59" i="31"/>
  <c r="S59" i="31"/>
  <c r="V58" i="31"/>
  <c r="Q58" i="31"/>
  <c r="L58" i="31"/>
  <c r="K58" i="31"/>
  <c r="I58" i="31"/>
  <c r="H58" i="31"/>
  <c r="G58" i="31"/>
  <c r="F58" i="31"/>
  <c r="E58" i="31"/>
  <c r="U58" i="31"/>
  <c r="S58" i="31"/>
  <c r="V57" i="31"/>
  <c r="U57" i="31"/>
  <c r="S57" i="31"/>
  <c r="N57" i="31"/>
  <c r="M57" i="31"/>
  <c r="O57" i="31"/>
  <c r="I57" i="31"/>
  <c r="H57" i="31"/>
  <c r="G57" i="31"/>
  <c r="J58" i="31"/>
  <c r="K57" i="31"/>
  <c r="F57" i="31"/>
  <c r="J57" i="31"/>
  <c r="E57" i="31"/>
  <c r="V56" i="31"/>
  <c r="T56" i="31"/>
  <c r="Q56" i="31"/>
  <c r="L56" i="31"/>
  <c r="K56" i="31"/>
  <c r="I56" i="31"/>
  <c r="H56" i="31"/>
  <c r="X56" i="31"/>
  <c r="W56" i="31"/>
  <c r="G56" i="31"/>
  <c r="F56" i="31"/>
  <c r="E56" i="31"/>
  <c r="U56" i="31"/>
  <c r="S56" i="31"/>
  <c r="V55" i="31"/>
  <c r="M55" i="31"/>
  <c r="I55" i="31"/>
  <c r="H55" i="31"/>
  <c r="G55" i="31"/>
  <c r="J56" i="31"/>
  <c r="K55" i="31"/>
  <c r="F55" i="31"/>
  <c r="J55" i="31"/>
  <c r="E55" i="31"/>
  <c r="V54" i="31"/>
  <c r="S54" i="31"/>
  <c r="Q54" i="31"/>
  <c r="L54" i="31"/>
  <c r="K54" i="31"/>
  <c r="J54" i="31"/>
  <c r="K53" i="31"/>
  <c r="I54" i="31"/>
  <c r="H54" i="31"/>
  <c r="G54" i="31"/>
  <c r="F54" i="31"/>
  <c r="E54" i="31"/>
  <c r="U54" i="31"/>
  <c r="X53" i="31"/>
  <c r="V53" i="31"/>
  <c r="O53" i="31"/>
  <c r="M53" i="31"/>
  <c r="I53" i="31"/>
  <c r="H53" i="31"/>
  <c r="G53" i="31"/>
  <c r="F53" i="31"/>
  <c r="J53" i="31"/>
  <c r="E53" i="31"/>
  <c r="V52" i="31"/>
  <c r="S52" i="31"/>
  <c r="L52" i="31"/>
  <c r="K52" i="31"/>
  <c r="I52" i="31"/>
  <c r="H52" i="31"/>
  <c r="G52" i="31"/>
  <c r="F52" i="31"/>
  <c r="E52" i="31"/>
  <c r="U52" i="31"/>
  <c r="X51" i="31"/>
  <c r="W51" i="31"/>
  <c r="T51" i="31"/>
  <c r="V51" i="31"/>
  <c r="U51" i="31"/>
  <c r="S51" i="31"/>
  <c r="I51" i="31"/>
  <c r="H51" i="31"/>
  <c r="G51" i="31"/>
  <c r="J52" i="31"/>
  <c r="K51" i="31"/>
  <c r="F51" i="31"/>
  <c r="E51" i="31"/>
  <c r="V50" i="31"/>
  <c r="J50" i="31"/>
  <c r="K49" i="31"/>
  <c r="I50" i="31"/>
  <c r="H50" i="31"/>
  <c r="X50" i="31"/>
  <c r="W50" i="31"/>
  <c r="T50" i="31"/>
  <c r="G50" i="31"/>
  <c r="F50" i="31"/>
  <c r="E50" i="31"/>
  <c r="U50" i="31"/>
  <c r="S50" i="31"/>
  <c r="V49" i="31"/>
  <c r="U49" i="31"/>
  <c r="S49" i="31"/>
  <c r="I49" i="31"/>
  <c r="H49" i="31"/>
  <c r="G49" i="31"/>
  <c r="F49" i="31"/>
  <c r="E49" i="31"/>
  <c r="V48" i="31"/>
  <c r="Q48" i="31"/>
  <c r="L48" i="31"/>
  <c r="M47" i="31"/>
  <c r="J48" i="31"/>
  <c r="I48" i="31"/>
  <c r="H48" i="31"/>
  <c r="G48" i="31"/>
  <c r="F48" i="31"/>
  <c r="E48" i="31"/>
  <c r="U48" i="31"/>
  <c r="S48" i="31"/>
  <c r="V47" i="31"/>
  <c r="O47" i="31"/>
  <c r="K47" i="31"/>
  <c r="I47" i="31"/>
  <c r="H47" i="31"/>
  <c r="L47" i="31"/>
  <c r="M46" i="31"/>
  <c r="G47" i="31"/>
  <c r="F47" i="31"/>
  <c r="E47" i="31"/>
  <c r="V46" i="31"/>
  <c r="S46" i="31"/>
  <c r="L46" i="31"/>
  <c r="M45" i="31"/>
  <c r="I46" i="31"/>
  <c r="H46" i="31"/>
  <c r="X46" i="31"/>
  <c r="W46" i="31"/>
  <c r="T46" i="31"/>
  <c r="G46" i="31"/>
  <c r="F46" i="31"/>
  <c r="E46" i="31"/>
  <c r="U46" i="31"/>
  <c r="V45" i="31"/>
  <c r="I45" i="31"/>
  <c r="H45" i="31"/>
  <c r="X45" i="31"/>
  <c r="W45" i="31"/>
  <c r="T45" i="31"/>
  <c r="G45" i="31"/>
  <c r="J46" i="31"/>
  <c r="K45" i="31"/>
  <c r="F45" i="31"/>
  <c r="E45" i="31"/>
  <c r="U45" i="31"/>
  <c r="S45" i="31"/>
  <c r="X44" i="31"/>
  <c r="W44" i="31"/>
  <c r="T44" i="31"/>
  <c r="V44" i="31"/>
  <c r="I44" i="31"/>
  <c r="H44" i="31"/>
  <c r="G44" i="31"/>
  <c r="F44" i="31"/>
  <c r="E44" i="31"/>
  <c r="U44" i="31"/>
  <c r="S44" i="31"/>
  <c r="X43" i="31"/>
  <c r="W43" i="31"/>
  <c r="T43" i="31"/>
  <c r="V43" i="31"/>
  <c r="U43" i="31"/>
  <c r="S43" i="31"/>
  <c r="L43" i="31"/>
  <c r="M42" i="31"/>
  <c r="K43" i="31"/>
  <c r="I43" i="31"/>
  <c r="H43" i="31"/>
  <c r="G43" i="31"/>
  <c r="J44" i="31"/>
  <c r="F43" i="31"/>
  <c r="E43" i="31"/>
  <c r="V42" i="31"/>
  <c r="R42" i="31"/>
  <c r="Q42" i="31"/>
  <c r="P42" i="31"/>
  <c r="O42" i="31"/>
  <c r="J42" i="31"/>
  <c r="K41" i="31"/>
  <c r="I42" i="31"/>
  <c r="H42" i="31"/>
  <c r="L42" i="31"/>
  <c r="G42" i="31"/>
  <c r="F42" i="31"/>
  <c r="E42" i="31"/>
  <c r="U42" i="31"/>
  <c r="S42" i="31"/>
  <c r="V41" i="31"/>
  <c r="U41" i="31"/>
  <c r="S41" i="31"/>
  <c r="M41" i="31"/>
  <c r="O41" i="31"/>
  <c r="I41" i="31"/>
  <c r="H41" i="31"/>
  <c r="G41" i="31"/>
  <c r="F41" i="31"/>
  <c r="E41" i="31"/>
  <c r="V40" i="31"/>
  <c r="Q40" i="31"/>
  <c r="L40" i="31"/>
  <c r="M39" i="31"/>
  <c r="J40" i="31"/>
  <c r="I40" i="31"/>
  <c r="H40" i="31"/>
  <c r="G40" i="31"/>
  <c r="F40" i="31"/>
  <c r="E40" i="31"/>
  <c r="U40" i="31"/>
  <c r="S40" i="31"/>
  <c r="V39" i="31"/>
  <c r="O39" i="31"/>
  <c r="K39" i="31"/>
  <c r="I39" i="31"/>
  <c r="H39" i="31"/>
  <c r="L39" i="31"/>
  <c r="M38" i="31"/>
  <c r="G39" i="31"/>
  <c r="F39" i="31"/>
  <c r="E39" i="31"/>
  <c r="V38" i="31"/>
  <c r="S38" i="31"/>
  <c r="L38" i="31"/>
  <c r="M37" i="31"/>
  <c r="I38" i="31"/>
  <c r="H38" i="31"/>
  <c r="X38" i="31"/>
  <c r="W38" i="31"/>
  <c r="T38" i="31"/>
  <c r="G38" i="31"/>
  <c r="F38" i="31"/>
  <c r="E38" i="31"/>
  <c r="U38" i="31"/>
  <c r="V37" i="31"/>
  <c r="I37" i="31"/>
  <c r="H37" i="31"/>
  <c r="X37" i="31"/>
  <c r="W37" i="31"/>
  <c r="T37" i="31"/>
  <c r="G37" i="31"/>
  <c r="J38" i="31"/>
  <c r="K37" i="31"/>
  <c r="F37" i="31"/>
  <c r="E37" i="31"/>
  <c r="U37" i="31"/>
  <c r="S37" i="31"/>
  <c r="X36" i="31"/>
  <c r="W36" i="31"/>
  <c r="T36" i="31"/>
  <c r="V36" i="31"/>
  <c r="I36" i="31"/>
  <c r="H36" i="31"/>
  <c r="G36" i="31"/>
  <c r="F36" i="31"/>
  <c r="E36" i="31"/>
  <c r="U36" i="31"/>
  <c r="S36" i="31"/>
  <c r="V35" i="31"/>
  <c r="U35" i="31"/>
  <c r="S35" i="31"/>
  <c r="L35" i="31"/>
  <c r="M34" i="31"/>
  <c r="I35" i="31"/>
  <c r="H35" i="31"/>
  <c r="X35" i="31"/>
  <c r="W35" i="31"/>
  <c r="T35" i="31"/>
  <c r="G35" i="31"/>
  <c r="J36" i="31"/>
  <c r="K35" i="31"/>
  <c r="F35" i="31"/>
  <c r="E35" i="31"/>
  <c r="V34" i="31"/>
  <c r="S34" i="31"/>
  <c r="O34" i="31"/>
  <c r="J34" i="31"/>
  <c r="I34" i="31"/>
  <c r="H34" i="31"/>
  <c r="G34" i="31"/>
  <c r="F34" i="31"/>
  <c r="N34" i="31"/>
  <c r="E34" i="31"/>
  <c r="U34" i="31"/>
  <c r="V33" i="31"/>
  <c r="U33" i="31"/>
  <c r="S33" i="31"/>
  <c r="K33" i="31"/>
  <c r="I33" i="31"/>
  <c r="H33" i="31"/>
  <c r="G33" i="31"/>
  <c r="F33" i="31"/>
  <c r="E33" i="31"/>
  <c r="X32" i="31"/>
  <c r="W32" i="31"/>
  <c r="V32" i="31"/>
  <c r="U32" i="31"/>
  <c r="S32" i="31"/>
  <c r="T32" i="31"/>
  <c r="I32" i="31"/>
  <c r="H32" i="31"/>
  <c r="L32" i="31"/>
  <c r="G32" i="31"/>
  <c r="F32" i="31"/>
  <c r="E32" i="31"/>
  <c r="X31" i="31"/>
  <c r="W31" i="31"/>
  <c r="T31" i="31"/>
  <c r="V31" i="31"/>
  <c r="I31" i="31"/>
  <c r="H31" i="31"/>
  <c r="G31" i="31"/>
  <c r="J32" i="31"/>
  <c r="K31" i="31"/>
  <c r="F31" i="31"/>
  <c r="J31" i="31"/>
  <c r="K30" i="31"/>
  <c r="E31" i="31"/>
  <c r="V30" i="31"/>
  <c r="Q30" i="31"/>
  <c r="L30" i="31"/>
  <c r="M29" i="31"/>
  <c r="O29" i="31"/>
  <c r="J30" i="31"/>
  <c r="K29" i="31"/>
  <c r="I30" i="31"/>
  <c r="H30" i="31"/>
  <c r="G30" i="31"/>
  <c r="F30" i="31"/>
  <c r="E30" i="31"/>
  <c r="U30" i="31"/>
  <c r="S30" i="31"/>
  <c r="X29" i="31"/>
  <c r="V29" i="31"/>
  <c r="U29" i="31"/>
  <c r="S29" i="31"/>
  <c r="I29" i="31"/>
  <c r="H29" i="31"/>
  <c r="G29" i="31"/>
  <c r="F29" i="31"/>
  <c r="E29" i="31"/>
  <c r="V28" i="31"/>
  <c r="U28" i="31"/>
  <c r="S28" i="31"/>
  <c r="J28" i="31"/>
  <c r="K27" i="31"/>
  <c r="I28" i="31"/>
  <c r="H28" i="31"/>
  <c r="G28" i="31"/>
  <c r="F28" i="31"/>
  <c r="E28" i="31"/>
  <c r="V27" i="31"/>
  <c r="U27" i="31"/>
  <c r="S27" i="31"/>
  <c r="I27" i="31"/>
  <c r="H27" i="31"/>
  <c r="X27" i="31"/>
  <c r="G27" i="31"/>
  <c r="F27" i="31"/>
  <c r="E27" i="31"/>
  <c r="V26" i="31"/>
  <c r="U26" i="31"/>
  <c r="S26" i="31"/>
  <c r="L26" i="31"/>
  <c r="M25" i="31"/>
  <c r="I26" i="31"/>
  <c r="X26" i="31"/>
  <c r="W26" i="31"/>
  <c r="T26" i="31"/>
  <c r="H26" i="31"/>
  <c r="Q26" i="31"/>
  <c r="G26" i="31"/>
  <c r="F26" i="31"/>
  <c r="E26" i="31"/>
  <c r="V25" i="31"/>
  <c r="U25" i="31"/>
  <c r="S25" i="31"/>
  <c r="I25" i="31"/>
  <c r="H25" i="31"/>
  <c r="X25" i="31"/>
  <c r="G25" i="31"/>
  <c r="F25" i="31"/>
  <c r="E25" i="31"/>
  <c r="V24" i="31"/>
  <c r="U24" i="31"/>
  <c r="S24" i="31"/>
  <c r="Q24" i="31"/>
  <c r="L24" i="31"/>
  <c r="J24" i="31"/>
  <c r="I24" i="31"/>
  <c r="H24" i="31"/>
  <c r="X24" i="31"/>
  <c r="G24" i="31"/>
  <c r="J25" i="31"/>
  <c r="F24" i="31"/>
  <c r="E24" i="31"/>
  <c r="V23" i="31"/>
  <c r="R23" i="31"/>
  <c r="M23" i="31"/>
  <c r="O23" i="31"/>
  <c r="K23" i="31"/>
  <c r="J23" i="31"/>
  <c r="I23" i="31"/>
  <c r="H23" i="31"/>
  <c r="G23" i="31"/>
  <c r="F23" i="31"/>
  <c r="N23" i="31"/>
  <c r="E23" i="31"/>
  <c r="V22" i="31"/>
  <c r="U22" i="31"/>
  <c r="S22" i="31"/>
  <c r="L22" i="31"/>
  <c r="Q22" i="31"/>
  <c r="K22" i="31"/>
  <c r="J22" i="31"/>
  <c r="I22" i="31"/>
  <c r="H22" i="31"/>
  <c r="G22" i="31"/>
  <c r="F22" i="31"/>
  <c r="E22" i="31"/>
  <c r="X21" i="31"/>
  <c r="W21" i="31"/>
  <c r="T21" i="31"/>
  <c r="V21" i="31"/>
  <c r="U21" i="31"/>
  <c r="S21" i="31"/>
  <c r="M21" i="31"/>
  <c r="R21" i="31"/>
  <c r="K21" i="31"/>
  <c r="J21" i="31"/>
  <c r="N21" i="31"/>
  <c r="I21" i="31"/>
  <c r="H21" i="31"/>
  <c r="G21" i="31"/>
  <c r="F21" i="31"/>
  <c r="E21" i="31"/>
  <c r="V20" i="31"/>
  <c r="U20" i="31"/>
  <c r="S20" i="31"/>
  <c r="L20" i="31"/>
  <c r="Q20" i="31"/>
  <c r="J20" i="31"/>
  <c r="K19" i="31"/>
  <c r="I20" i="31"/>
  <c r="H20" i="31"/>
  <c r="G20" i="31"/>
  <c r="F20" i="31"/>
  <c r="E20" i="31"/>
  <c r="X19" i="31"/>
  <c r="V19" i="31"/>
  <c r="W19" i="31"/>
  <c r="T19" i="31"/>
  <c r="M19" i="31"/>
  <c r="O19" i="31"/>
  <c r="I19" i="31"/>
  <c r="R19" i="31"/>
  <c r="H19" i="31"/>
  <c r="G19" i="31"/>
  <c r="F19" i="31"/>
  <c r="J19" i="31"/>
  <c r="K18" i="31"/>
  <c r="E19" i="31"/>
  <c r="W18" i="31"/>
  <c r="T18" i="31"/>
  <c r="V18" i="31"/>
  <c r="U18" i="31"/>
  <c r="S18" i="31"/>
  <c r="I18" i="31"/>
  <c r="H18" i="31"/>
  <c r="X18" i="31"/>
  <c r="G18" i="31"/>
  <c r="F18" i="31"/>
  <c r="J18" i="31"/>
  <c r="K17" i="31"/>
  <c r="E18" i="31"/>
  <c r="V17" i="31"/>
  <c r="U17" i="31"/>
  <c r="S17" i="31"/>
  <c r="J17" i="31"/>
  <c r="K16" i="31"/>
  <c r="I17" i="31"/>
  <c r="L18" i="31"/>
  <c r="H17" i="31"/>
  <c r="L17" i="31"/>
  <c r="M16" i="31"/>
  <c r="G17" i="31"/>
  <c r="F17" i="31"/>
  <c r="E17" i="31"/>
  <c r="V16" i="31"/>
  <c r="U16" i="31"/>
  <c r="S16" i="31"/>
  <c r="L16" i="31"/>
  <c r="Q16" i="31"/>
  <c r="J16" i="31"/>
  <c r="K15" i="31"/>
  <c r="I16" i="31"/>
  <c r="O16" i="31"/>
  <c r="H16" i="31"/>
  <c r="G16" i="31"/>
  <c r="F16" i="31"/>
  <c r="N16" i="31"/>
  <c r="E16" i="31"/>
  <c r="X15" i="31"/>
  <c r="V15" i="31"/>
  <c r="W15" i="31"/>
  <c r="T15" i="31"/>
  <c r="M15" i="31"/>
  <c r="R15" i="31"/>
  <c r="I15" i="31"/>
  <c r="H15" i="31"/>
  <c r="G15" i="31"/>
  <c r="F15" i="31"/>
  <c r="J15" i="31"/>
  <c r="K14" i="31"/>
  <c r="E15" i="31"/>
  <c r="V14" i="31"/>
  <c r="I14" i="31"/>
  <c r="H14" i="31"/>
  <c r="L14" i="31"/>
  <c r="G14" i="31"/>
  <c r="F14" i="31"/>
  <c r="E14" i="31"/>
  <c r="V13" i="31"/>
  <c r="I13" i="31"/>
  <c r="H13" i="31"/>
  <c r="G13" i="31"/>
  <c r="J14" i="31"/>
  <c r="K13" i="31"/>
  <c r="F13" i="31"/>
  <c r="J13" i="31"/>
  <c r="K12" i="31"/>
  <c r="E13" i="31"/>
  <c r="U13" i="31"/>
  <c r="S13" i="31"/>
  <c r="V12" i="31"/>
  <c r="I12" i="31"/>
  <c r="H12" i="31"/>
  <c r="L12" i="31"/>
  <c r="G12" i="31"/>
  <c r="F12" i="31"/>
  <c r="E12" i="31"/>
  <c r="V11" i="31"/>
  <c r="I11" i="31"/>
  <c r="H11" i="31"/>
  <c r="G11" i="31"/>
  <c r="J12" i="31"/>
  <c r="K11" i="31"/>
  <c r="F11" i="31"/>
  <c r="J11" i="31"/>
  <c r="K10" i="31"/>
  <c r="E11" i="31"/>
  <c r="U11" i="31"/>
  <c r="S11" i="31"/>
  <c r="V10" i="31"/>
  <c r="I10" i="31"/>
  <c r="H10" i="31"/>
  <c r="L10" i="31"/>
  <c r="G10" i="31"/>
  <c r="F10" i="31"/>
  <c r="E10" i="31"/>
  <c r="V9" i="31"/>
  <c r="I9" i="31"/>
  <c r="H9" i="31"/>
  <c r="G9" i="31"/>
  <c r="J10" i="31"/>
  <c r="K9" i="31"/>
  <c r="F9" i="31"/>
  <c r="J9" i="31"/>
  <c r="K8" i="31"/>
  <c r="E9" i="31"/>
  <c r="U9" i="31"/>
  <c r="S9" i="31"/>
  <c r="V8" i="31"/>
  <c r="I8" i="31"/>
  <c r="H8" i="31"/>
  <c r="L8" i="31"/>
  <c r="G8" i="31"/>
  <c r="F8" i="31"/>
  <c r="E8" i="31"/>
  <c r="V7" i="31"/>
  <c r="L7" i="31"/>
  <c r="I7" i="31"/>
  <c r="H7" i="31"/>
  <c r="Q7" i="31"/>
  <c r="G7" i="31"/>
  <c r="J8" i="31"/>
  <c r="K7" i="31"/>
  <c r="F7" i="31"/>
  <c r="J7" i="31"/>
  <c r="E7" i="31"/>
  <c r="U7" i="31"/>
  <c r="S7" i="31"/>
  <c r="R116" i="20"/>
  <c r="Q6" i="20"/>
  <c r="F7" i="20"/>
  <c r="F8" i="20"/>
  <c r="F9" i="20"/>
  <c r="F10" i="20"/>
  <c r="F11" i="20"/>
  <c r="F12" i="20"/>
  <c r="F13" i="20"/>
  <c r="F14" i="20"/>
  <c r="I15" i="23"/>
  <c r="F15" i="20"/>
  <c r="F16" i="20"/>
  <c r="F17" i="20"/>
  <c r="F18" i="20"/>
  <c r="F19" i="20"/>
  <c r="F20" i="20"/>
  <c r="F21" i="20"/>
  <c r="F22" i="20"/>
  <c r="F23" i="20"/>
  <c r="F24" i="20"/>
  <c r="F25" i="20"/>
  <c r="F26" i="20"/>
  <c r="F27" i="20"/>
  <c r="F28" i="20"/>
  <c r="F29" i="20"/>
  <c r="F30" i="20"/>
  <c r="I31" i="23"/>
  <c r="F31" i="20"/>
  <c r="F32" i="20"/>
  <c r="F33" i="20"/>
  <c r="F34" i="20"/>
  <c r="F35" i="20"/>
  <c r="F36" i="20"/>
  <c r="F37" i="20"/>
  <c r="F38" i="20"/>
  <c r="F39" i="20"/>
  <c r="F40" i="20"/>
  <c r="F41" i="20"/>
  <c r="F42" i="20"/>
  <c r="F43" i="20"/>
  <c r="F44" i="20"/>
  <c r="F45" i="20"/>
  <c r="I46" i="23"/>
  <c r="F46" i="20"/>
  <c r="F47" i="20"/>
  <c r="F48" i="20"/>
  <c r="F49" i="20"/>
  <c r="F50" i="20"/>
  <c r="F51" i="20"/>
  <c r="F52" i="20"/>
  <c r="F53" i="20"/>
  <c r="I54" i="23"/>
  <c r="F54" i="20"/>
  <c r="I55" i="23"/>
  <c r="F55" i="20"/>
  <c r="F56" i="20"/>
  <c r="F57" i="20"/>
  <c r="F58" i="20"/>
  <c r="F59" i="20"/>
  <c r="F60" i="20"/>
  <c r="F61" i="20"/>
  <c r="F62" i="20"/>
  <c r="I63" i="23"/>
  <c r="F63" i="20"/>
  <c r="F64" i="20"/>
  <c r="F65" i="20"/>
  <c r="F66" i="20"/>
  <c r="F67" i="20"/>
  <c r="F68" i="20"/>
  <c r="F69" i="20"/>
  <c r="F70" i="20"/>
  <c r="I71" i="23"/>
  <c r="F71" i="20"/>
  <c r="F72" i="20"/>
  <c r="F73" i="20"/>
  <c r="F74" i="20"/>
  <c r="F75" i="20"/>
  <c r="F76" i="20"/>
  <c r="F77" i="20"/>
  <c r="F78" i="20"/>
  <c r="I79" i="23"/>
  <c r="F79" i="20"/>
  <c r="F80" i="20"/>
  <c r="F81" i="20"/>
  <c r="F82" i="20"/>
  <c r="F83" i="20"/>
  <c r="F84" i="20"/>
  <c r="F85" i="20"/>
  <c r="I86" i="23"/>
  <c r="F86" i="20"/>
  <c r="F87" i="20"/>
  <c r="F88" i="20"/>
  <c r="F89" i="20"/>
  <c r="F90" i="20"/>
  <c r="F91" i="20"/>
  <c r="F92" i="20"/>
  <c r="F93" i="20"/>
  <c r="F94" i="20"/>
  <c r="I95" i="23"/>
  <c r="F95" i="20"/>
  <c r="F96" i="20"/>
  <c r="F97" i="20"/>
  <c r="F98" i="20"/>
  <c r="F99" i="20"/>
  <c r="F100" i="20"/>
  <c r="F101" i="20"/>
  <c r="I102" i="23"/>
  <c r="F102" i="20"/>
  <c r="F103" i="20"/>
  <c r="F104" i="20"/>
  <c r="F105" i="20"/>
  <c r="F106" i="20"/>
  <c r="F107" i="20"/>
  <c r="F108" i="20"/>
  <c r="F109" i="20"/>
  <c r="F110" i="20"/>
  <c r="F111" i="20"/>
  <c r="F112" i="20"/>
  <c r="F113" i="20"/>
  <c r="F114" i="20"/>
  <c r="F115" i="20"/>
  <c r="F116" i="20"/>
  <c r="F6" i="20"/>
  <c r="I7" i="23"/>
  <c r="E7" i="20"/>
  <c r="E8" i="20"/>
  <c r="E9" i="20"/>
  <c r="E10" i="20"/>
  <c r="E11" i="20"/>
  <c r="E12" i="20"/>
  <c r="E13" i="20"/>
  <c r="E14" i="20"/>
  <c r="E15" i="20"/>
  <c r="H16" i="23"/>
  <c r="E16" i="20"/>
  <c r="E17" i="20"/>
  <c r="E18" i="20"/>
  <c r="E19" i="20"/>
  <c r="E20" i="20"/>
  <c r="E21" i="20"/>
  <c r="E22" i="20"/>
  <c r="E23" i="20"/>
  <c r="H24" i="23"/>
  <c r="E24" i="20"/>
  <c r="E25" i="20"/>
  <c r="E26" i="20"/>
  <c r="E27" i="20"/>
  <c r="E28" i="20"/>
  <c r="E29" i="20"/>
  <c r="E30" i="20"/>
  <c r="E31" i="20"/>
  <c r="H32" i="23"/>
  <c r="E32" i="20"/>
  <c r="E33" i="20"/>
  <c r="E34" i="20"/>
  <c r="E35" i="20"/>
  <c r="E36" i="20"/>
  <c r="E37" i="20"/>
  <c r="E38" i="20"/>
  <c r="E39" i="20"/>
  <c r="H40" i="23"/>
  <c r="E40" i="20"/>
  <c r="E41" i="20"/>
  <c r="E42" i="20"/>
  <c r="E43" i="20"/>
  <c r="E44" i="20"/>
  <c r="E45" i="20"/>
  <c r="E46" i="20"/>
  <c r="E47" i="20"/>
  <c r="E48" i="20"/>
  <c r="E49" i="20"/>
  <c r="E50" i="20"/>
  <c r="E51" i="20"/>
  <c r="E52" i="20"/>
  <c r="E53" i="20"/>
  <c r="E54" i="20"/>
  <c r="E55" i="20"/>
  <c r="H56" i="23"/>
  <c r="E56" i="20"/>
  <c r="E57" i="20"/>
  <c r="E58" i="20"/>
  <c r="E59" i="20"/>
  <c r="E60" i="20"/>
  <c r="E61" i="20"/>
  <c r="E62" i="20"/>
  <c r="E63" i="20"/>
  <c r="E64" i="20"/>
  <c r="E65" i="20"/>
  <c r="E66" i="20"/>
  <c r="E67" i="20"/>
  <c r="E68" i="20"/>
  <c r="E69" i="20"/>
  <c r="E70" i="20"/>
  <c r="E71" i="20"/>
  <c r="E72" i="20"/>
  <c r="E73" i="20"/>
  <c r="E74" i="20"/>
  <c r="E75" i="20"/>
  <c r="E76" i="20"/>
  <c r="E77" i="20"/>
  <c r="E78" i="20"/>
  <c r="E79" i="20"/>
  <c r="H80" i="23"/>
  <c r="E80" i="20"/>
  <c r="E81" i="20"/>
  <c r="E82" i="20"/>
  <c r="E83" i="20"/>
  <c r="E84" i="20"/>
  <c r="E85" i="20"/>
  <c r="E86" i="20"/>
  <c r="E87" i="20"/>
  <c r="H88" i="23"/>
  <c r="E88" i="20"/>
  <c r="E89" i="20"/>
  <c r="E90" i="20"/>
  <c r="E91" i="20"/>
  <c r="E92" i="20"/>
  <c r="E93" i="20"/>
  <c r="E94" i="20"/>
  <c r="E95" i="20"/>
  <c r="H96" i="23"/>
  <c r="E96" i="20"/>
  <c r="E97" i="20"/>
  <c r="E98" i="20"/>
  <c r="E99" i="20"/>
  <c r="E100" i="20"/>
  <c r="E101" i="20"/>
  <c r="E102" i="20"/>
  <c r="E103" i="20"/>
  <c r="H104" i="23"/>
  <c r="E104" i="20"/>
  <c r="E105" i="20"/>
  <c r="E106" i="20"/>
  <c r="E107" i="20"/>
  <c r="E108" i="20"/>
  <c r="E109" i="20"/>
  <c r="E110" i="20"/>
  <c r="E111" i="20"/>
  <c r="H110" i="20"/>
  <c r="E112" i="20"/>
  <c r="E113" i="20"/>
  <c r="E114" i="20"/>
  <c r="E115" i="20"/>
  <c r="E116" i="20"/>
  <c r="E6" i="20"/>
  <c r="D7" i="20"/>
  <c r="G8" i="23"/>
  <c r="D8" i="20"/>
  <c r="G9" i="23"/>
  <c r="D9" i="20"/>
  <c r="D10" i="20"/>
  <c r="D11" i="20"/>
  <c r="D12" i="20"/>
  <c r="D13" i="20"/>
  <c r="G14" i="23"/>
  <c r="D14" i="20"/>
  <c r="G15" i="23"/>
  <c r="D15" i="20"/>
  <c r="G16" i="23"/>
  <c r="D16" i="20"/>
  <c r="G17" i="23"/>
  <c r="D17" i="20"/>
  <c r="D18" i="20"/>
  <c r="D19" i="20"/>
  <c r="D20" i="20"/>
  <c r="D21" i="20"/>
  <c r="G22" i="23"/>
  <c r="D22" i="20"/>
  <c r="G23" i="23"/>
  <c r="D23" i="20"/>
  <c r="G24" i="23"/>
  <c r="D24" i="20"/>
  <c r="D25" i="20"/>
  <c r="D26" i="20"/>
  <c r="D27" i="20"/>
  <c r="D28" i="20"/>
  <c r="D29" i="20"/>
  <c r="G30" i="23"/>
  <c r="D30" i="20"/>
  <c r="G31" i="23"/>
  <c r="D31" i="20"/>
  <c r="G32" i="23"/>
  <c r="D32" i="20"/>
  <c r="G33" i="23"/>
  <c r="D33" i="20"/>
  <c r="D34" i="20"/>
  <c r="D35" i="20"/>
  <c r="D36" i="20"/>
  <c r="D37" i="20"/>
  <c r="G38" i="23"/>
  <c r="D38" i="20"/>
  <c r="G39" i="23"/>
  <c r="D39" i="20"/>
  <c r="G40" i="23"/>
  <c r="D40" i="20"/>
  <c r="G41" i="23"/>
  <c r="D41" i="20"/>
  <c r="D42" i="20"/>
  <c r="D43" i="20"/>
  <c r="D44" i="20"/>
  <c r="D45" i="20"/>
  <c r="G46" i="23"/>
  <c r="D46" i="20"/>
  <c r="G47" i="23"/>
  <c r="D47" i="20"/>
  <c r="G48" i="23"/>
  <c r="D48" i="20"/>
  <c r="G49" i="23"/>
  <c r="D49" i="20"/>
  <c r="D50" i="20"/>
  <c r="D51" i="20"/>
  <c r="D52" i="20"/>
  <c r="D53" i="20"/>
  <c r="G54" i="23"/>
  <c r="D54" i="20"/>
  <c r="G55" i="23"/>
  <c r="D55" i="20"/>
  <c r="G56" i="23"/>
  <c r="D56" i="20"/>
  <c r="G57" i="23"/>
  <c r="D57" i="20"/>
  <c r="D58" i="20"/>
  <c r="D59" i="20"/>
  <c r="D60" i="20"/>
  <c r="D61" i="20"/>
  <c r="G62" i="23"/>
  <c r="D62" i="20"/>
  <c r="G63" i="23"/>
  <c r="D63" i="20"/>
  <c r="G64" i="23"/>
  <c r="D64" i="20"/>
  <c r="G65" i="23"/>
  <c r="D65" i="20"/>
  <c r="D66" i="20"/>
  <c r="D67" i="20"/>
  <c r="D68" i="20"/>
  <c r="D69" i="20"/>
  <c r="G70" i="23"/>
  <c r="D70" i="20"/>
  <c r="G71" i="23"/>
  <c r="D71" i="20"/>
  <c r="G72" i="23"/>
  <c r="D72" i="20"/>
  <c r="D73" i="20"/>
  <c r="D74" i="20"/>
  <c r="D75" i="20"/>
  <c r="D76" i="20"/>
  <c r="D77" i="20"/>
  <c r="G78" i="23"/>
  <c r="D78" i="20"/>
  <c r="G79" i="23"/>
  <c r="D79" i="20"/>
  <c r="G80" i="23"/>
  <c r="D80" i="20"/>
  <c r="G81" i="23"/>
  <c r="D81" i="20"/>
  <c r="D82" i="20"/>
  <c r="D83" i="20"/>
  <c r="D84" i="20"/>
  <c r="D85" i="20"/>
  <c r="G86" i="23"/>
  <c r="D86" i="20"/>
  <c r="G87" i="23"/>
  <c r="D87" i="20"/>
  <c r="G88" i="23"/>
  <c r="D88" i="20"/>
  <c r="G89" i="23"/>
  <c r="D89" i="20"/>
  <c r="D90" i="20"/>
  <c r="D91" i="20"/>
  <c r="D92" i="20"/>
  <c r="D93" i="20"/>
  <c r="G94" i="23"/>
  <c r="D94" i="20"/>
  <c r="G95" i="23"/>
  <c r="D95" i="20"/>
  <c r="G96" i="23"/>
  <c r="D96" i="20"/>
  <c r="D97" i="20"/>
  <c r="D98" i="20"/>
  <c r="D99" i="20"/>
  <c r="D100" i="20"/>
  <c r="D101" i="20"/>
  <c r="G102" i="23"/>
  <c r="D102" i="20"/>
  <c r="G103" i="23"/>
  <c r="D103" i="20"/>
  <c r="G104" i="23"/>
  <c r="D104" i="20"/>
  <c r="G105" i="23"/>
  <c r="D105" i="20"/>
  <c r="D106" i="20"/>
  <c r="D107" i="20"/>
  <c r="D108" i="20"/>
  <c r="D109" i="20"/>
  <c r="D110" i="20"/>
  <c r="D111" i="20"/>
  <c r="D112" i="20"/>
  <c r="D113" i="20"/>
  <c r="D114" i="20"/>
  <c r="D115" i="20"/>
  <c r="D116" i="20"/>
  <c r="D6" i="20"/>
  <c r="G7" i="23"/>
  <c r="C7" i="20"/>
  <c r="C8" i="20"/>
  <c r="C9" i="20"/>
  <c r="C10" i="20"/>
  <c r="C11" i="20"/>
  <c r="C12" i="20"/>
  <c r="C13" i="20"/>
  <c r="C14" i="20"/>
  <c r="C15" i="20"/>
  <c r="C16" i="20"/>
  <c r="C17" i="20"/>
  <c r="F18" i="23"/>
  <c r="C18" i="20"/>
  <c r="C19" i="20"/>
  <c r="C20" i="20"/>
  <c r="C21" i="20"/>
  <c r="C22" i="20"/>
  <c r="C23" i="20"/>
  <c r="C24" i="20"/>
  <c r="C25" i="20"/>
  <c r="F26" i="23"/>
  <c r="C26" i="20"/>
  <c r="C27" i="20"/>
  <c r="C28" i="20"/>
  <c r="C29" i="20"/>
  <c r="C30" i="20"/>
  <c r="C31" i="20"/>
  <c r="C32" i="20"/>
  <c r="C33" i="20"/>
  <c r="F34" i="23"/>
  <c r="C34" i="20"/>
  <c r="C35" i="20"/>
  <c r="C36" i="20"/>
  <c r="C37" i="20"/>
  <c r="C38" i="20"/>
  <c r="C39" i="20"/>
  <c r="C40" i="20"/>
  <c r="C41" i="20"/>
  <c r="F42" i="23"/>
  <c r="J42" i="23"/>
  <c r="K41" i="23"/>
  <c r="C42" i="20"/>
  <c r="C43" i="20"/>
  <c r="C44" i="20"/>
  <c r="C45" i="20"/>
  <c r="C46" i="20"/>
  <c r="C47" i="20"/>
  <c r="C48" i="20"/>
  <c r="C49" i="20"/>
  <c r="F50" i="23"/>
  <c r="C50" i="20"/>
  <c r="C51" i="20"/>
  <c r="C52" i="20"/>
  <c r="C53" i="20"/>
  <c r="C54" i="20"/>
  <c r="C55" i="20"/>
  <c r="C56" i="20"/>
  <c r="C57" i="20"/>
  <c r="G57" i="20"/>
  <c r="C58" i="20"/>
  <c r="C59" i="20"/>
  <c r="C60" i="20"/>
  <c r="C61" i="20"/>
  <c r="C62" i="20"/>
  <c r="C63" i="20"/>
  <c r="C64" i="20"/>
  <c r="C65" i="20"/>
  <c r="F66" i="23"/>
  <c r="C66" i="20"/>
  <c r="C67" i="20"/>
  <c r="C68" i="20"/>
  <c r="C69" i="20"/>
  <c r="C70" i="20"/>
  <c r="C71" i="20"/>
  <c r="C72" i="20"/>
  <c r="F73" i="23"/>
  <c r="J73" i="23"/>
  <c r="K72" i="23"/>
  <c r="C73" i="20"/>
  <c r="C74" i="20"/>
  <c r="C75" i="20"/>
  <c r="C76" i="20"/>
  <c r="C77" i="20"/>
  <c r="C78" i="20"/>
  <c r="C79" i="20"/>
  <c r="C80" i="20"/>
  <c r="C81" i="20"/>
  <c r="F82" i="23"/>
  <c r="C82" i="20"/>
  <c r="C83" i="20"/>
  <c r="C84" i="20"/>
  <c r="C85" i="20"/>
  <c r="C86" i="20"/>
  <c r="C87" i="20"/>
  <c r="C88" i="20"/>
  <c r="F89" i="23"/>
  <c r="C89" i="20"/>
  <c r="F90" i="23"/>
  <c r="C90" i="20"/>
  <c r="C91" i="20"/>
  <c r="C92" i="20"/>
  <c r="C93" i="20"/>
  <c r="C94" i="20"/>
  <c r="C95" i="20"/>
  <c r="C96" i="20"/>
  <c r="C97" i="20"/>
  <c r="F98" i="23"/>
  <c r="C98" i="20"/>
  <c r="C99" i="20"/>
  <c r="C100" i="20"/>
  <c r="C101" i="20"/>
  <c r="C102" i="20"/>
  <c r="C103" i="20"/>
  <c r="C104" i="20"/>
  <c r="F105" i="23"/>
  <c r="J105" i="23"/>
  <c r="K104" i="23"/>
  <c r="C105" i="20"/>
  <c r="F106" i="23"/>
  <c r="C106" i="20"/>
  <c r="C107" i="20"/>
  <c r="C108" i="20"/>
  <c r="C109" i="20"/>
  <c r="C110" i="20"/>
  <c r="G110" i="20"/>
  <c r="C111" i="20"/>
  <c r="G111" i="20"/>
  <c r="C112" i="20"/>
  <c r="G112" i="20"/>
  <c r="C113" i="20"/>
  <c r="G113" i="20"/>
  <c r="C114" i="20"/>
  <c r="C115" i="20"/>
  <c r="C116" i="20"/>
  <c r="C6" i="20"/>
  <c r="S4" i="25"/>
  <c r="R4" i="25"/>
  <c r="Q4" i="25"/>
  <c r="I8" i="24"/>
  <c r="I9" i="24"/>
  <c r="I10" i="24"/>
  <c r="I11" i="24"/>
  <c r="I12" i="24"/>
  <c r="I13" i="24"/>
  <c r="I14" i="24"/>
  <c r="I15" i="24"/>
  <c r="I16" i="24"/>
  <c r="I17" i="24"/>
  <c r="I18" i="24"/>
  <c r="I19" i="24"/>
  <c r="I20" i="24"/>
  <c r="I21" i="24"/>
  <c r="I22" i="24"/>
  <c r="I23" i="24"/>
  <c r="I24" i="24"/>
  <c r="I25" i="24"/>
  <c r="I26" i="24"/>
  <c r="I27" i="24"/>
  <c r="I28" i="24"/>
  <c r="I29" i="24"/>
  <c r="I30" i="24"/>
  <c r="I31" i="24"/>
  <c r="I32" i="24"/>
  <c r="I33" i="24"/>
  <c r="I34" i="24"/>
  <c r="I35" i="24"/>
  <c r="I36" i="24"/>
  <c r="I37" i="24"/>
  <c r="I38" i="24"/>
  <c r="I39" i="24"/>
  <c r="I40" i="24"/>
  <c r="I41" i="24"/>
  <c r="I42" i="24"/>
  <c r="I43" i="24"/>
  <c r="I44" i="24"/>
  <c r="I45" i="24"/>
  <c r="I46" i="24"/>
  <c r="I47" i="24"/>
  <c r="I48" i="24"/>
  <c r="I49" i="24"/>
  <c r="I50" i="24"/>
  <c r="I51" i="24"/>
  <c r="I52" i="24"/>
  <c r="I53" i="24"/>
  <c r="I54" i="24"/>
  <c r="I55" i="24"/>
  <c r="I56" i="24"/>
  <c r="I57" i="24"/>
  <c r="I58" i="24"/>
  <c r="I59" i="24"/>
  <c r="I60" i="24"/>
  <c r="I61" i="24"/>
  <c r="I62" i="24"/>
  <c r="X62" i="24"/>
  <c r="I63" i="24"/>
  <c r="I64" i="24"/>
  <c r="I65" i="24"/>
  <c r="I66" i="24"/>
  <c r="I67" i="24"/>
  <c r="I68" i="24"/>
  <c r="I69" i="24"/>
  <c r="I70" i="24"/>
  <c r="I71" i="24"/>
  <c r="I72" i="24"/>
  <c r="I73" i="24"/>
  <c r="I74" i="24"/>
  <c r="I75" i="24"/>
  <c r="I76" i="24"/>
  <c r="I77" i="24"/>
  <c r="I78" i="24"/>
  <c r="I79" i="24"/>
  <c r="I80" i="24"/>
  <c r="I81" i="24"/>
  <c r="I82" i="24"/>
  <c r="I83" i="24"/>
  <c r="I84" i="24"/>
  <c r="I85" i="24"/>
  <c r="I86" i="24"/>
  <c r="I87" i="24"/>
  <c r="I88" i="24"/>
  <c r="I89" i="24"/>
  <c r="I90" i="24"/>
  <c r="I91" i="24"/>
  <c r="I92" i="24"/>
  <c r="I93" i="24"/>
  <c r="I94" i="24"/>
  <c r="I95" i="24"/>
  <c r="I96" i="24"/>
  <c r="I97" i="24"/>
  <c r="I98" i="24"/>
  <c r="I99" i="24"/>
  <c r="I100" i="24"/>
  <c r="I101" i="24"/>
  <c r="X101" i="24"/>
  <c r="I102" i="24"/>
  <c r="I103" i="24"/>
  <c r="I104" i="24"/>
  <c r="I105" i="24"/>
  <c r="I106" i="24"/>
  <c r="I107" i="24"/>
  <c r="H8" i="24"/>
  <c r="H9" i="24"/>
  <c r="H10" i="24"/>
  <c r="H11" i="24"/>
  <c r="H12" i="24"/>
  <c r="H13" i="24"/>
  <c r="H14" i="24"/>
  <c r="H15" i="24"/>
  <c r="H16" i="24"/>
  <c r="H17" i="24"/>
  <c r="H18" i="24"/>
  <c r="H19" i="24"/>
  <c r="H20" i="24"/>
  <c r="H21" i="24"/>
  <c r="H22" i="24"/>
  <c r="H23" i="24"/>
  <c r="H24" i="24"/>
  <c r="H25" i="24"/>
  <c r="H26" i="24"/>
  <c r="H27" i="24"/>
  <c r="H28" i="24"/>
  <c r="H29" i="24"/>
  <c r="H30" i="24"/>
  <c r="H31" i="24"/>
  <c r="H32" i="24"/>
  <c r="H33" i="24"/>
  <c r="H34" i="24"/>
  <c r="H35" i="24"/>
  <c r="H36" i="24"/>
  <c r="H37" i="24"/>
  <c r="H38" i="24"/>
  <c r="H39" i="24"/>
  <c r="H40" i="24"/>
  <c r="H41" i="24"/>
  <c r="H42" i="24"/>
  <c r="H43" i="24"/>
  <c r="H44" i="24"/>
  <c r="H45" i="24"/>
  <c r="H46" i="24"/>
  <c r="H47" i="24"/>
  <c r="H48" i="24"/>
  <c r="H49" i="24"/>
  <c r="H50" i="24"/>
  <c r="L50" i="24"/>
  <c r="H51" i="24"/>
  <c r="X51" i="24"/>
  <c r="H52" i="24"/>
  <c r="H53" i="24"/>
  <c r="H54" i="24"/>
  <c r="H55" i="24"/>
  <c r="H56" i="24"/>
  <c r="H57" i="24"/>
  <c r="H58" i="24"/>
  <c r="H59" i="24"/>
  <c r="H60" i="24"/>
  <c r="H61" i="24"/>
  <c r="H62" i="24"/>
  <c r="H63" i="24"/>
  <c r="H64" i="24"/>
  <c r="H65" i="24"/>
  <c r="H66" i="24"/>
  <c r="X66" i="24"/>
  <c r="H67" i="24"/>
  <c r="X67" i="24"/>
  <c r="H68" i="24"/>
  <c r="H69" i="24"/>
  <c r="H70" i="24"/>
  <c r="H71" i="24"/>
  <c r="H72" i="24"/>
  <c r="H73" i="24"/>
  <c r="H74" i="24"/>
  <c r="L74" i="24"/>
  <c r="M73" i="24"/>
  <c r="R73" i="24"/>
  <c r="H75" i="24"/>
  <c r="H76" i="24"/>
  <c r="H77" i="24"/>
  <c r="H78" i="24"/>
  <c r="H79" i="24"/>
  <c r="H80" i="24"/>
  <c r="H81" i="24"/>
  <c r="H82" i="24"/>
  <c r="L82" i="24"/>
  <c r="M81" i="24"/>
  <c r="R81" i="24"/>
  <c r="H83" i="24"/>
  <c r="L83" i="24"/>
  <c r="H84" i="24"/>
  <c r="H85" i="24"/>
  <c r="H86" i="24"/>
  <c r="H87" i="24"/>
  <c r="H88" i="24"/>
  <c r="H89" i="24"/>
  <c r="H90" i="24"/>
  <c r="H91" i="24"/>
  <c r="X91" i="24"/>
  <c r="H92" i="24"/>
  <c r="H93" i="24"/>
  <c r="H94" i="24"/>
  <c r="H95" i="24"/>
  <c r="H96" i="24"/>
  <c r="H97" i="24"/>
  <c r="H98" i="24"/>
  <c r="H99" i="24"/>
  <c r="H100" i="24"/>
  <c r="H101" i="24"/>
  <c r="H102" i="24"/>
  <c r="H103" i="24"/>
  <c r="H104" i="24"/>
  <c r="H105" i="24"/>
  <c r="X105" i="24"/>
  <c r="H106" i="24"/>
  <c r="L106" i="24"/>
  <c r="Q106" i="24"/>
  <c r="H107" i="24"/>
  <c r="X107" i="24"/>
  <c r="G8" i="24"/>
  <c r="G9" i="24"/>
  <c r="G10" i="24"/>
  <c r="G11" i="24"/>
  <c r="G12" i="24"/>
  <c r="G13" i="24"/>
  <c r="G14" i="24"/>
  <c r="G15" i="24"/>
  <c r="G16" i="24"/>
  <c r="G17" i="24"/>
  <c r="G18" i="24"/>
  <c r="G19" i="24"/>
  <c r="G20" i="24"/>
  <c r="G21" i="24"/>
  <c r="G22" i="24"/>
  <c r="G23" i="24"/>
  <c r="G24" i="24"/>
  <c r="G25" i="24"/>
  <c r="G26" i="24"/>
  <c r="G27" i="24"/>
  <c r="G28" i="24"/>
  <c r="G29" i="24"/>
  <c r="G30" i="24"/>
  <c r="G31" i="24"/>
  <c r="G32" i="24"/>
  <c r="G33" i="24"/>
  <c r="G34" i="24"/>
  <c r="G35" i="24"/>
  <c r="G36" i="24"/>
  <c r="G37" i="24"/>
  <c r="G38" i="24"/>
  <c r="G39" i="24"/>
  <c r="G40" i="24"/>
  <c r="G41" i="24"/>
  <c r="G42" i="24"/>
  <c r="G43" i="24"/>
  <c r="G44" i="24"/>
  <c r="G45" i="24"/>
  <c r="G46" i="24"/>
  <c r="G47" i="24"/>
  <c r="G48" i="24"/>
  <c r="G49" i="24"/>
  <c r="G50" i="24"/>
  <c r="G51" i="24"/>
  <c r="G52" i="24"/>
  <c r="G53" i="24"/>
  <c r="G54" i="24"/>
  <c r="G55" i="24"/>
  <c r="G56" i="24"/>
  <c r="G57" i="24"/>
  <c r="G58" i="24"/>
  <c r="G59" i="24"/>
  <c r="G60" i="24"/>
  <c r="G61" i="24"/>
  <c r="G62" i="24"/>
  <c r="G63" i="24"/>
  <c r="G64" i="24"/>
  <c r="G65" i="24"/>
  <c r="G66" i="24"/>
  <c r="G67" i="24"/>
  <c r="G68" i="24"/>
  <c r="G69" i="24"/>
  <c r="G70" i="24"/>
  <c r="G71" i="24"/>
  <c r="G72" i="24"/>
  <c r="G73" i="24"/>
  <c r="G74" i="24"/>
  <c r="G75" i="24"/>
  <c r="G76" i="24"/>
  <c r="G77" i="24"/>
  <c r="G78" i="24"/>
  <c r="G79" i="24"/>
  <c r="G80" i="24"/>
  <c r="G81" i="24"/>
  <c r="G82" i="24"/>
  <c r="G83" i="24"/>
  <c r="G84" i="24"/>
  <c r="G85" i="24"/>
  <c r="G86" i="24"/>
  <c r="G87" i="24"/>
  <c r="G88" i="24"/>
  <c r="G89" i="24"/>
  <c r="G90" i="24"/>
  <c r="G91" i="24"/>
  <c r="G92" i="24"/>
  <c r="G93" i="24"/>
  <c r="G94" i="24"/>
  <c r="G95" i="24"/>
  <c r="G96" i="24"/>
  <c r="G97" i="24"/>
  <c r="G98" i="24"/>
  <c r="G99" i="24"/>
  <c r="G100" i="24"/>
  <c r="G101" i="24"/>
  <c r="G102" i="24"/>
  <c r="G103" i="24"/>
  <c r="G104" i="24"/>
  <c r="G105" i="24"/>
  <c r="G106" i="24"/>
  <c r="G107" i="24"/>
  <c r="G7" i="24"/>
  <c r="H7" i="24"/>
  <c r="L7" i="24"/>
  <c r="Q7" i="24"/>
  <c r="I7" i="24"/>
  <c r="L8" i="24"/>
  <c r="Q8" i="24"/>
  <c r="F8" i="24"/>
  <c r="F9" i="24"/>
  <c r="J9" i="24"/>
  <c r="F10" i="24"/>
  <c r="F11" i="24"/>
  <c r="F12" i="24"/>
  <c r="J12" i="24"/>
  <c r="F13" i="24"/>
  <c r="F14" i="24"/>
  <c r="J14" i="24"/>
  <c r="K13" i="24"/>
  <c r="F15" i="24"/>
  <c r="J15" i="24"/>
  <c r="K14" i="24"/>
  <c r="F16" i="24"/>
  <c r="J16" i="24"/>
  <c r="K15" i="24"/>
  <c r="F17" i="24"/>
  <c r="J17" i="24"/>
  <c r="K16" i="24"/>
  <c r="F18" i="24"/>
  <c r="F19" i="24"/>
  <c r="F20" i="24"/>
  <c r="F21" i="24"/>
  <c r="F22" i="24"/>
  <c r="J22" i="24"/>
  <c r="K21" i="24"/>
  <c r="F23" i="24"/>
  <c r="J23" i="24"/>
  <c r="K22" i="24"/>
  <c r="F24" i="24"/>
  <c r="F25" i="24"/>
  <c r="J25" i="24"/>
  <c r="K24" i="24"/>
  <c r="F26" i="24"/>
  <c r="F27" i="24"/>
  <c r="F28" i="24"/>
  <c r="F29" i="24"/>
  <c r="F30" i="24"/>
  <c r="J30" i="24"/>
  <c r="K29" i="24"/>
  <c r="F31" i="24"/>
  <c r="J31" i="24"/>
  <c r="K30" i="24"/>
  <c r="F32" i="24"/>
  <c r="F33" i="24"/>
  <c r="J33" i="24"/>
  <c r="K32" i="24"/>
  <c r="F34" i="24"/>
  <c r="F35" i="24"/>
  <c r="F36" i="24"/>
  <c r="F37" i="24"/>
  <c r="F38" i="24"/>
  <c r="J38" i="24"/>
  <c r="K37" i="24"/>
  <c r="F39" i="24"/>
  <c r="J39" i="24"/>
  <c r="K38" i="24"/>
  <c r="F40" i="24"/>
  <c r="F41" i="24"/>
  <c r="J41" i="24"/>
  <c r="K40" i="24"/>
  <c r="F42" i="24"/>
  <c r="F43" i="24"/>
  <c r="F44" i="24"/>
  <c r="F45" i="24"/>
  <c r="F46" i="24"/>
  <c r="J46" i="24"/>
  <c r="K45" i="24"/>
  <c r="F47" i="24"/>
  <c r="F48" i="24"/>
  <c r="F49" i="24"/>
  <c r="F50" i="24"/>
  <c r="F51" i="24"/>
  <c r="F52" i="24"/>
  <c r="F53" i="24"/>
  <c r="F54" i="24"/>
  <c r="J54" i="24"/>
  <c r="K53" i="24"/>
  <c r="F55" i="24"/>
  <c r="J55" i="24"/>
  <c r="K54" i="24"/>
  <c r="F56" i="24"/>
  <c r="F57" i="24"/>
  <c r="F58" i="24"/>
  <c r="F59" i="24"/>
  <c r="J59" i="24"/>
  <c r="F60" i="24"/>
  <c r="F61" i="24"/>
  <c r="J61" i="24"/>
  <c r="K60" i="24"/>
  <c r="F62" i="24"/>
  <c r="F63" i="24"/>
  <c r="F64" i="24"/>
  <c r="F65" i="24"/>
  <c r="F66" i="24"/>
  <c r="F67" i="24"/>
  <c r="F68" i="24"/>
  <c r="F69" i="24"/>
  <c r="F70" i="24"/>
  <c r="F71" i="24"/>
  <c r="F72" i="24"/>
  <c r="F73" i="24"/>
  <c r="F74" i="24"/>
  <c r="F75" i="24"/>
  <c r="F76" i="24"/>
  <c r="F77" i="24"/>
  <c r="F78" i="24"/>
  <c r="J78" i="24"/>
  <c r="K77" i="24"/>
  <c r="F79" i="24"/>
  <c r="F80" i="24"/>
  <c r="F81" i="24"/>
  <c r="F82" i="24"/>
  <c r="F83" i="24"/>
  <c r="J83" i="24"/>
  <c r="F84" i="24"/>
  <c r="F85" i="24"/>
  <c r="F86" i="24"/>
  <c r="J86" i="24"/>
  <c r="K85" i="24"/>
  <c r="F87" i="24"/>
  <c r="F88" i="24"/>
  <c r="F89" i="24"/>
  <c r="F90" i="24"/>
  <c r="F91" i="24"/>
  <c r="F92" i="24"/>
  <c r="F93" i="24"/>
  <c r="F94" i="24"/>
  <c r="J94" i="24"/>
  <c r="K93" i="24"/>
  <c r="F95" i="24"/>
  <c r="F96" i="24"/>
  <c r="F97" i="24"/>
  <c r="F98" i="24"/>
  <c r="F99" i="24"/>
  <c r="F100" i="24"/>
  <c r="F101" i="24"/>
  <c r="F102" i="24"/>
  <c r="F103" i="24"/>
  <c r="F104" i="24"/>
  <c r="F105" i="24"/>
  <c r="F106" i="24"/>
  <c r="F107" i="24"/>
  <c r="J107" i="24"/>
  <c r="K106" i="24"/>
  <c r="F7" i="24"/>
  <c r="J7" i="24"/>
  <c r="I8" i="23"/>
  <c r="I9" i="23"/>
  <c r="I10" i="23"/>
  <c r="I11" i="23"/>
  <c r="X11" i="23"/>
  <c r="I16" i="23"/>
  <c r="I17" i="23"/>
  <c r="I18" i="23"/>
  <c r="I19" i="23"/>
  <c r="I23" i="23"/>
  <c r="I24" i="23"/>
  <c r="I25" i="23"/>
  <c r="I26" i="23"/>
  <c r="I27" i="23"/>
  <c r="I32" i="23"/>
  <c r="I33" i="23"/>
  <c r="I34" i="23"/>
  <c r="I35" i="23"/>
  <c r="I39" i="23"/>
  <c r="I40" i="23"/>
  <c r="I41" i="23"/>
  <c r="I42" i="23"/>
  <c r="I43" i="23"/>
  <c r="I47" i="23"/>
  <c r="I48" i="23"/>
  <c r="I49" i="23"/>
  <c r="I50" i="23"/>
  <c r="I51" i="23"/>
  <c r="I56" i="23"/>
  <c r="I57" i="23"/>
  <c r="I58" i="23"/>
  <c r="I59" i="23"/>
  <c r="I64" i="23"/>
  <c r="I65" i="23"/>
  <c r="I66" i="23"/>
  <c r="I67" i="23"/>
  <c r="I72" i="23"/>
  <c r="I73" i="23"/>
  <c r="I74" i="23"/>
  <c r="I75" i="23"/>
  <c r="I80" i="23"/>
  <c r="I81" i="23"/>
  <c r="I82" i="23"/>
  <c r="I83" i="23"/>
  <c r="I87" i="23"/>
  <c r="I88" i="23"/>
  <c r="I89" i="23"/>
  <c r="I90" i="23"/>
  <c r="I91" i="23"/>
  <c r="I96" i="23"/>
  <c r="I97" i="23"/>
  <c r="I98" i="23"/>
  <c r="I99" i="23"/>
  <c r="I103" i="23"/>
  <c r="I104" i="23"/>
  <c r="I105" i="23"/>
  <c r="I106" i="23"/>
  <c r="I107" i="23"/>
  <c r="H8" i="23"/>
  <c r="X8" i="23"/>
  <c r="H9" i="23"/>
  <c r="H10" i="23"/>
  <c r="X10" i="23"/>
  <c r="H11" i="23"/>
  <c r="H12" i="23"/>
  <c r="H17" i="23"/>
  <c r="X17" i="23"/>
  <c r="H18" i="23"/>
  <c r="H19" i="23"/>
  <c r="H20" i="23"/>
  <c r="H25" i="23"/>
  <c r="H26" i="23"/>
  <c r="H27" i="23"/>
  <c r="H28" i="23"/>
  <c r="H33" i="23"/>
  <c r="L33" i="23"/>
  <c r="M32" i="23"/>
  <c r="O32" i="23"/>
  <c r="H34" i="23"/>
  <c r="X34" i="23"/>
  <c r="H35" i="23"/>
  <c r="H36" i="23"/>
  <c r="H41" i="23"/>
  <c r="H42" i="23"/>
  <c r="X42" i="23"/>
  <c r="H43" i="23"/>
  <c r="L43" i="23"/>
  <c r="M42" i="23"/>
  <c r="O42" i="23"/>
  <c r="H44" i="23"/>
  <c r="H48" i="23"/>
  <c r="X48" i="23"/>
  <c r="H49" i="23"/>
  <c r="X49" i="23"/>
  <c r="H50" i="23"/>
  <c r="H51" i="23"/>
  <c r="H52" i="23"/>
  <c r="H57" i="23"/>
  <c r="H58" i="23"/>
  <c r="H59" i="23"/>
  <c r="H60" i="23"/>
  <c r="H64" i="23"/>
  <c r="H65" i="23"/>
  <c r="H66" i="23"/>
  <c r="H67" i="23"/>
  <c r="H68" i="23"/>
  <c r="H72" i="23"/>
  <c r="H73" i="23"/>
  <c r="H74" i="23"/>
  <c r="H75" i="23"/>
  <c r="H76" i="23"/>
  <c r="H81" i="23"/>
  <c r="H82" i="23"/>
  <c r="H83" i="23"/>
  <c r="H84" i="23"/>
  <c r="H89" i="23"/>
  <c r="H90" i="23"/>
  <c r="H91" i="23"/>
  <c r="H92" i="23"/>
  <c r="H97" i="23"/>
  <c r="H98" i="23"/>
  <c r="H99" i="23"/>
  <c r="H100" i="23"/>
  <c r="H105" i="23"/>
  <c r="L105" i="23"/>
  <c r="H106" i="23"/>
  <c r="H107" i="23"/>
  <c r="G10" i="23"/>
  <c r="G11" i="23"/>
  <c r="G12" i="23"/>
  <c r="G13" i="23"/>
  <c r="G18" i="23"/>
  <c r="G19" i="23"/>
  <c r="G20" i="23"/>
  <c r="G21" i="23"/>
  <c r="G25" i="23"/>
  <c r="G26" i="23"/>
  <c r="G27" i="23"/>
  <c r="G28" i="23"/>
  <c r="G29" i="23"/>
  <c r="G34" i="23"/>
  <c r="G35" i="23"/>
  <c r="G36" i="23"/>
  <c r="G37" i="23"/>
  <c r="G42" i="23"/>
  <c r="G43" i="23"/>
  <c r="G44" i="23"/>
  <c r="G45" i="23"/>
  <c r="G50" i="23"/>
  <c r="G51" i="23"/>
  <c r="G52" i="23"/>
  <c r="G53" i="23"/>
  <c r="G58" i="23"/>
  <c r="G59" i="23"/>
  <c r="G60" i="23"/>
  <c r="G61" i="23"/>
  <c r="G66" i="23"/>
  <c r="G67" i="23"/>
  <c r="G68" i="23"/>
  <c r="G69" i="23"/>
  <c r="G73" i="23"/>
  <c r="G74" i="23"/>
  <c r="G75" i="23"/>
  <c r="G76" i="23"/>
  <c r="G77" i="23"/>
  <c r="G82" i="23"/>
  <c r="G83" i="23"/>
  <c r="G84" i="23"/>
  <c r="G85" i="23"/>
  <c r="G90" i="23"/>
  <c r="G91" i="23"/>
  <c r="G92" i="23"/>
  <c r="G93" i="23"/>
  <c r="J94" i="23"/>
  <c r="K93" i="23"/>
  <c r="G97" i="23"/>
  <c r="G98" i="23"/>
  <c r="G99" i="23"/>
  <c r="G100" i="23"/>
  <c r="G101" i="23"/>
  <c r="G106" i="23"/>
  <c r="G107" i="23"/>
  <c r="F10" i="23"/>
  <c r="F11" i="23"/>
  <c r="F12" i="23"/>
  <c r="F13" i="23"/>
  <c r="F14" i="23"/>
  <c r="F19" i="23"/>
  <c r="F20" i="23"/>
  <c r="F21" i="23"/>
  <c r="F22" i="23"/>
  <c r="F27" i="23"/>
  <c r="F28" i="23"/>
  <c r="J28" i="23"/>
  <c r="K27" i="23"/>
  <c r="F29" i="23"/>
  <c r="J29" i="23"/>
  <c r="K28" i="23"/>
  <c r="F30" i="23"/>
  <c r="F35" i="23"/>
  <c r="F36" i="23"/>
  <c r="F37" i="23"/>
  <c r="F38" i="23"/>
  <c r="F43" i="23"/>
  <c r="F44" i="23"/>
  <c r="J44" i="23"/>
  <c r="K43" i="23"/>
  <c r="F45" i="23"/>
  <c r="F46" i="23"/>
  <c r="F51" i="23"/>
  <c r="F52" i="23"/>
  <c r="F53" i="23"/>
  <c r="F54" i="23"/>
  <c r="F59" i="23"/>
  <c r="F60" i="23"/>
  <c r="F61" i="23"/>
  <c r="F62" i="23"/>
  <c r="F67" i="23"/>
  <c r="F68" i="23"/>
  <c r="F69" i="23"/>
  <c r="J69" i="23"/>
  <c r="K68" i="23"/>
  <c r="F70" i="23"/>
  <c r="F74" i="23"/>
  <c r="F75" i="23"/>
  <c r="F76" i="23"/>
  <c r="F77" i="23"/>
  <c r="F78" i="23"/>
  <c r="J78" i="23"/>
  <c r="K77" i="23"/>
  <c r="F83" i="23"/>
  <c r="F84" i="23"/>
  <c r="F85" i="23"/>
  <c r="F86" i="23"/>
  <c r="F91" i="23"/>
  <c r="F92" i="23"/>
  <c r="J92" i="23"/>
  <c r="K91" i="23"/>
  <c r="F93" i="23"/>
  <c r="J93" i="23"/>
  <c r="K92" i="23"/>
  <c r="F94" i="23"/>
  <c r="F99" i="23"/>
  <c r="F100" i="23"/>
  <c r="F101" i="23"/>
  <c r="F102" i="23"/>
  <c r="F107" i="23"/>
  <c r="F7" i="23"/>
  <c r="J7" i="23"/>
  <c r="E107" i="23"/>
  <c r="K107" i="23"/>
  <c r="M107" i="23"/>
  <c r="M107" i="24"/>
  <c r="K107" i="24"/>
  <c r="E107" i="24"/>
  <c r="E106" i="24"/>
  <c r="E105" i="24"/>
  <c r="E104" i="24"/>
  <c r="E103" i="24"/>
  <c r="E102" i="24"/>
  <c r="E101" i="24"/>
  <c r="E100" i="24"/>
  <c r="E99" i="24"/>
  <c r="E98" i="24"/>
  <c r="E97" i="24"/>
  <c r="E96" i="24"/>
  <c r="E95" i="24"/>
  <c r="E94" i="24"/>
  <c r="E93" i="24"/>
  <c r="E92" i="24"/>
  <c r="E91" i="24"/>
  <c r="E90" i="24"/>
  <c r="E89" i="24"/>
  <c r="E88" i="24"/>
  <c r="E87" i="24"/>
  <c r="E86" i="24"/>
  <c r="E85" i="24"/>
  <c r="E84" i="24"/>
  <c r="E83" i="24"/>
  <c r="E82" i="24"/>
  <c r="E81" i="24"/>
  <c r="E80" i="24"/>
  <c r="E79" i="24"/>
  <c r="E78" i="24"/>
  <c r="E77" i="24"/>
  <c r="E76" i="24"/>
  <c r="E75" i="24"/>
  <c r="E74" i="24"/>
  <c r="E73" i="24"/>
  <c r="E72" i="24"/>
  <c r="E71" i="24"/>
  <c r="E70" i="24"/>
  <c r="E69" i="24"/>
  <c r="E68" i="24"/>
  <c r="E67" i="24"/>
  <c r="E66" i="24"/>
  <c r="E65" i="24"/>
  <c r="E64" i="24"/>
  <c r="E63" i="24"/>
  <c r="E62" i="24"/>
  <c r="E61" i="24"/>
  <c r="E60" i="24"/>
  <c r="E59" i="24"/>
  <c r="E58" i="24"/>
  <c r="E57" i="24"/>
  <c r="E56" i="24"/>
  <c r="E55" i="24"/>
  <c r="E54" i="24"/>
  <c r="E53" i="24"/>
  <c r="E52" i="24"/>
  <c r="E51" i="24"/>
  <c r="E50" i="24"/>
  <c r="E49" i="24"/>
  <c r="E48" i="24"/>
  <c r="E47" i="24"/>
  <c r="E46" i="24"/>
  <c r="E45" i="24"/>
  <c r="E44" i="24"/>
  <c r="E43" i="24"/>
  <c r="E42" i="24"/>
  <c r="E41" i="24"/>
  <c r="E40" i="24"/>
  <c r="E39" i="24"/>
  <c r="E38" i="24"/>
  <c r="E37" i="24"/>
  <c r="E36" i="24"/>
  <c r="E35" i="24"/>
  <c r="E34" i="24"/>
  <c r="E33" i="24"/>
  <c r="E32" i="24"/>
  <c r="E31" i="24"/>
  <c r="E30" i="24"/>
  <c r="E29" i="24"/>
  <c r="E28" i="24"/>
  <c r="E27" i="24"/>
  <c r="E26" i="24"/>
  <c r="E25" i="24"/>
  <c r="E24" i="24"/>
  <c r="E23" i="24"/>
  <c r="E22" i="24"/>
  <c r="E21" i="24"/>
  <c r="E20" i="24"/>
  <c r="E19" i="24"/>
  <c r="E18" i="24"/>
  <c r="E17" i="24"/>
  <c r="E16" i="24"/>
  <c r="E15" i="24"/>
  <c r="E14" i="24"/>
  <c r="E13" i="24"/>
  <c r="E12" i="24"/>
  <c r="E11" i="24"/>
  <c r="J10" i="24"/>
  <c r="K9" i="24"/>
  <c r="E10" i="24"/>
  <c r="E9" i="24"/>
  <c r="E8" i="24"/>
  <c r="E7" i="24"/>
  <c r="E106" i="23"/>
  <c r="E105" i="23"/>
  <c r="E104" i="23"/>
  <c r="E103" i="23"/>
  <c r="E102" i="23"/>
  <c r="E101" i="23"/>
  <c r="E100" i="23"/>
  <c r="E99" i="23"/>
  <c r="E98" i="23"/>
  <c r="E97" i="23"/>
  <c r="E96" i="23"/>
  <c r="E95" i="23"/>
  <c r="E94" i="23"/>
  <c r="E93" i="23"/>
  <c r="E92" i="23"/>
  <c r="E91" i="23"/>
  <c r="E90" i="23"/>
  <c r="E89" i="23"/>
  <c r="E88" i="23"/>
  <c r="E87" i="23"/>
  <c r="E86" i="23"/>
  <c r="E85" i="23"/>
  <c r="E84" i="23"/>
  <c r="E83" i="23"/>
  <c r="E82" i="23"/>
  <c r="E81" i="23"/>
  <c r="E80" i="23"/>
  <c r="E79" i="23"/>
  <c r="E78" i="23"/>
  <c r="E77" i="23"/>
  <c r="E76" i="23"/>
  <c r="E75" i="23"/>
  <c r="E74" i="23"/>
  <c r="E73" i="23"/>
  <c r="E72" i="23"/>
  <c r="E71" i="23"/>
  <c r="E70" i="23"/>
  <c r="E69" i="23"/>
  <c r="E68" i="23"/>
  <c r="E67" i="23"/>
  <c r="E66" i="23"/>
  <c r="E65" i="23"/>
  <c r="E64" i="23"/>
  <c r="E63" i="23"/>
  <c r="E62" i="23"/>
  <c r="E61" i="23"/>
  <c r="E60" i="23"/>
  <c r="E59" i="23"/>
  <c r="E58" i="23"/>
  <c r="E57" i="23"/>
  <c r="E56" i="23"/>
  <c r="E55" i="23"/>
  <c r="E54" i="23"/>
  <c r="E53" i="23"/>
  <c r="E52" i="23"/>
  <c r="E51" i="23"/>
  <c r="E50" i="23"/>
  <c r="E49" i="23"/>
  <c r="E48" i="23"/>
  <c r="E47" i="23"/>
  <c r="E46" i="23"/>
  <c r="E45" i="23"/>
  <c r="E44" i="23"/>
  <c r="E43" i="23"/>
  <c r="E42" i="23"/>
  <c r="E41" i="23"/>
  <c r="E40" i="23"/>
  <c r="E39" i="23"/>
  <c r="E38" i="23"/>
  <c r="E37" i="23"/>
  <c r="E36" i="23"/>
  <c r="E35" i="23"/>
  <c r="E34" i="23"/>
  <c r="E33" i="23"/>
  <c r="E32" i="23"/>
  <c r="E31" i="23"/>
  <c r="E30" i="23"/>
  <c r="E29" i="23"/>
  <c r="E28" i="23"/>
  <c r="E27" i="23"/>
  <c r="E26" i="23"/>
  <c r="E25" i="23"/>
  <c r="E24" i="23"/>
  <c r="E23" i="23"/>
  <c r="E22" i="23"/>
  <c r="E21" i="23"/>
  <c r="E20" i="23"/>
  <c r="E19" i="23"/>
  <c r="E18" i="23"/>
  <c r="E17" i="23"/>
  <c r="E16" i="23"/>
  <c r="E15" i="23"/>
  <c r="E14" i="23"/>
  <c r="E13" i="23"/>
  <c r="E12" i="23"/>
  <c r="E11" i="23"/>
  <c r="E10" i="23"/>
  <c r="E9" i="23"/>
  <c r="E8" i="23"/>
  <c r="E7" i="23"/>
  <c r="J30" i="23"/>
  <c r="K29" i="23"/>
  <c r="R6" i="20"/>
  <c r="S116" i="20"/>
  <c r="Q116" i="20"/>
  <c r="S115" i="20"/>
  <c r="R115" i="20"/>
  <c r="Q115" i="20"/>
  <c r="S114" i="20"/>
  <c r="R114" i="20"/>
  <c r="Q114" i="20"/>
  <c r="S113" i="20"/>
  <c r="R113" i="20"/>
  <c r="Q113" i="20"/>
  <c r="S112" i="20"/>
  <c r="R112" i="20"/>
  <c r="Q112" i="20"/>
  <c r="S111" i="20"/>
  <c r="R111" i="20"/>
  <c r="Q111" i="20"/>
  <c r="S110" i="20"/>
  <c r="R110" i="20"/>
  <c r="Q110" i="20"/>
  <c r="S109" i="20"/>
  <c r="R109" i="20"/>
  <c r="Q109" i="20"/>
  <c r="S108" i="20"/>
  <c r="R108" i="20"/>
  <c r="Q108" i="20"/>
  <c r="S107" i="20"/>
  <c r="R107" i="20"/>
  <c r="Q107" i="20"/>
  <c r="S106" i="20"/>
  <c r="V107" i="24"/>
  <c r="U107" i="24"/>
  <c r="S107" i="24"/>
  <c r="R106" i="20"/>
  <c r="Q106" i="20"/>
  <c r="S105" i="20"/>
  <c r="V106" i="24"/>
  <c r="U106" i="24"/>
  <c r="S106" i="24"/>
  <c r="B105" i="27"/>
  <c r="R105" i="20"/>
  <c r="Q105" i="20"/>
  <c r="S104" i="20"/>
  <c r="V105" i="24"/>
  <c r="U105" i="24"/>
  <c r="S105" i="24"/>
  <c r="R104" i="20"/>
  <c r="Q104" i="20"/>
  <c r="S103" i="20"/>
  <c r="V104" i="24"/>
  <c r="U104" i="24"/>
  <c r="S104" i="24"/>
  <c r="R103" i="20"/>
  <c r="Q103" i="20"/>
  <c r="S102" i="20"/>
  <c r="V103" i="24"/>
  <c r="U103" i="24"/>
  <c r="S103" i="24"/>
  <c r="R102" i="20"/>
  <c r="Q102" i="20"/>
  <c r="S101" i="20"/>
  <c r="V102" i="24"/>
  <c r="U102" i="24"/>
  <c r="S102" i="24"/>
  <c r="B101" i="27"/>
  <c r="R101" i="20"/>
  <c r="Q101" i="20"/>
  <c r="S100" i="20"/>
  <c r="V101" i="24"/>
  <c r="U101" i="24"/>
  <c r="S101" i="24"/>
  <c r="R100" i="20"/>
  <c r="Q100" i="20"/>
  <c r="S99" i="20"/>
  <c r="V100" i="24"/>
  <c r="U100" i="24"/>
  <c r="S100" i="24"/>
  <c r="B99" i="27"/>
  <c r="R99" i="20"/>
  <c r="Q99" i="20"/>
  <c r="S98" i="20"/>
  <c r="V99" i="24"/>
  <c r="U99" i="24"/>
  <c r="S99" i="24"/>
  <c r="R98" i="20"/>
  <c r="Q98" i="20"/>
  <c r="S97" i="20"/>
  <c r="V98" i="24"/>
  <c r="U98" i="24"/>
  <c r="S98" i="24"/>
  <c r="B97" i="27"/>
  <c r="R97" i="20"/>
  <c r="Q97" i="20"/>
  <c r="S96" i="20"/>
  <c r="V97" i="24"/>
  <c r="U97" i="24"/>
  <c r="S97" i="24"/>
  <c r="R96" i="20"/>
  <c r="Q96" i="20"/>
  <c r="S95" i="20"/>
  <c r="V96" i="24"/>
  <c r="U96" i="24"/>
  <c r="S96" i="24"/>
  <c r="R95" i="20"/>
  <c r="Q95" i="20"/>
  <c r="S94" i="20"/>
  <c r="V95" i="24"/>
  <c r="U95" i="24"/>
  <c r="S95" i="24"/>
  <c r="R94" i="20"/>
  <c r="Q94" i="20"/>
  <c r="S93" i="20"/>
  <c r="V94" i="24"/>
  <c r="U94" i="24"/>
  <c r="S94" i="24"/>
  <c r="R93" i="20"/>
  <c r="Q93" i="20"/>
  <c r="S92" i="20"/>
  <c r="V93" i="24"/>
  <c r="U93" i="24"/>
  <c r="S93" i="24"/>
  <c r="R92" i="20"/>
  <c r="Q92" i="20"/>
  <c r="S91" i="20"/>
  <c r="V92" i="24"/>
  <c r="U92" i="24"/>
  <c r="S92" i="24"/>
  <c r="J89" i="25"/>
  <c r="R91" i="20"/>
  <c r="Q91" i="20"/>
  <c r="S90" i="20"/>
  <c r="V91" i="24"/>
  <c r="U91" i="24"/>
  <c r="S91" i="24"/>
  <c r="R90" i="20"/>
  <c r="Q90" i="20"/>
  <c r="S89" i="20"/>
  <c r="V90" i="24"/>
  <c r="U90" i="24"/>
  <c r="S90" i="24"/>
  <c r="J87" i="25"/>
  <c r="R89" i="20"/>
  <c r="Q89" i="20"/>
  <c r="S88" i="20"/>
  <c r="V89" i="24"/>
  <c r="U89" i="24"/>
  <c r="S89" i="24"/>
  <c r="R88" i="20"/>
  <c r="Q88" i="20"/>
  <c r="S87" i="20"/>
  <c r="V88" i="24"/>
  <c r="U88" i="24"/>
  <c r="S88" i="24"/>
  <c r="J85" i="25"/>
  <c r="R87" i="20"/>
  <c r="Q87" i="20"/>
  <c r="S86" i="20"/>
  <c r="V87" i="24"/>
  <c r="U87" i="24"/>
  <c r="S87" i="24"/>
  <c r="R86" i="20"/>
  <c r="Q86" i="20"/>
  <c r="S85" i="20"/>
  <c r="V86" i="24"/>
  <c r="U86" i="24"/>
  <c r="S86" i="24"/>
  <c r="R85" i="20"/>
  <c r="Q85" i="20"/>
  <c r="S84" i="20"/>
  <c r="V85" i="24"/>
  <c r="U85" i="24"/>
  <c r="S85" i="24"/>
  <c r="B84" i="27"/>
  <c r="R84" i="20"/>
  <c r="Q84" i="20"/>
  <c r="S83" i="20"/>
  <c r="V84" i="24"/>
  <c r="U84" i="24"/>
  <c r="S84" i="24"/>
  <c r="J81" i="25"/>
  <c r="R83" i="20"/>
  <c r="Q83" i="20"/>
  <c r="S82" i="20"/>
  <c r="V83" i="24"/>
  <c r="U83" i="24"/>
  <c r="S83" i="24"/>
  <c r="R82" i="20"/>
  <c r="Q82" i="20"/>
  <c r="S81" i="20"/>
  <c r="V82" i="24"/>
  <c r="U82" i="24"/>
  <c r="S82" i="24"/>
  <c r="J79" i="25"/>
  <c r="R81" i="20"/>
  <c r="Q81" i="20"/>
  <c r="S80" i="20"/>
  <c r="V81" i="24"/>
  <c r="U81" i="24"/>
  <c r="S81" i="24"/>
  <c r="R80" i="20"/>
  <c r="Q80" i="20"/>
  <c r="S79" i="20"/>
  <c r="V80" i="24"/>
  <c r="U80" i="24"/>
  <c r="S80" i="24"/>
  <c r="R79" i="20"/>
  <c r="Q79" i="20"/>
  <c r="S78" i="20"/>
  <c r="V79" i="24"/>
  <c r="U79" i="24"/>
  <c r="S79" i="24"/>
  <c r="R78" i="20"/>
  <c r="Q78" i="20"/>
  <c r="S77" i="20"/>
  <c r="V78" i="24"/>
  <c r="U78" i="24"/>
  <c r="S78" i="24"/>
  <c r="B77" i="27"/>
  <c r="R77" i="20"/>
  <c r="Q77" i="20"/>
  <c r="S76" i="20"/>
  <c r="V77" i="24"/>
  <c r="U77" i="24"/>
  <c r="S77" i="24"/>
  <c r="R76" i="20"/>
  <c r="Q76" i="20"/>
  <c r="S75" i="20"/>
  <c r="V76" i="24"/>
  <c r="U76" i="24"/>
  <c r="S76" i="24"/>
  <c r="J73" i="25"/>
  <c r="R75" i="20"/>
  <c r="Q75" i="20"/>
  <c r="S74" i="20"/>
  <c r="V75" i="24"/>
  <c r="U75" i="24"/>
  <c r="S75" i="24"/>
  <c r="R74" i="20"/>
  <c r="Q74" i="20"/>
  <c r="S73" i="20"/>
  <c r="V74" i="24"/>
  <c r="R73" i="20"/>
  <c r="Q73" i="20"/>
  <c r="S72" i="20"/>
  <c r="V73" i="24"/>
  <c r="U73" i="24"/>
  <c r="S73" i="24"/>
  <c r="R72" i="20"/>
  <c r="Q72" i="20"/>
  <c r="S71" i="20"/>
  <c r="V72" i="24"/>
  <c r="R71" i="20"/>
  <c r="Q71" i="20"/>
  <c r="S70" i="20"/>
  <c r="V71" i="24"/>
  <c r="U71" i="24"/>
  <c r="S71" i="24"/>
  <c r="B70" i="27"/>
  <c r="R70" i="20"/>
  <c r="Q70" i="20"/>
  <c r="S69" i="20"/>
  <c r="V70" i="24"/>
  <c r="U70" i="24"/>
  <c r="S70" i="24"/>
  <c r="R69" i="20"/>
  <c r="Q69" i="20"/>
  <c r="S68" i="20"/>
  <c r="V69" i="24"/>
  <c r="U69" i="24"/>
  <c r="S69" i="24"/>
  <c r="B68" i="27"/>
  <c r="R68" i="20"/>
  <c r="Q68" i="20"/>
  <c r="S67" i="20"/>
  <c r="V68" i="24"/>
  <c r="U68" i="24"/>
  <c r="S68" i="24"/>
  <c r="R67" i="20"/>
  <c r="Q67" i="20"/>
  <c r="S66" i="20"/>
  <c r="V67" i="24"/>
  <c r="R66" i="20"/>
  <c r="Q66" i="20"/>
  <c r="S65" i="20"/>
  <c r="V66" i="24"/>
  <c r="U66" i="24"/>
  <c r="S66" i="24"/>
  <c r="B65" i="27"/>
  <c r="R65" i="20"/>
  <c r="Q65" i="20"/>
  <c r="S64" i="20"/>
  <c r="V65" i="24"/>
  <c r="U65" i="24"/>
  <c r="S65" i="24"/>
  <c r="B64" i="27"/>
  <c r="R64" i="20"/>
  <c r="Q64" i="20"/>
  <c r="S63" i="20"/>
  <c r="V64" i="24"/>
  <c r="U64" i="24"/>
  <c r="S64" i="24"/>
  <c r="R63" i="20"/>
  <c r="Q63" i="20"/>
  <c r="S62" i="20"/>
  <c r="V63" i="24"/>
  <c r="U63" i="24"/>
  <c r="S63" i="24"/>
  <c r="B62" i="27"/>
  <c r="R62" i="20"/>
  <c r="Q62" i="20"/>
  <c r="S61" i="20"/>
  <c r="V62" i="24"/>
  <c r="U62" i="24"/>
  <c r="S62" i="24"/>
  <c r="R61" i="20"/>
  <c r="Q61" i="20"/>
  <c r="S60" i="20"/>
  <c r="V61" i="24"/>
  <c r="U61" i="24"/>
  <c r="S61" i="24"/>
  <c r="B60" i="27"/>
  <c r="R60" i="20"/>
  <c r="Q60" i="20"/>
  <c r="S59" i="20"/>
  <c r="V60" i="24"/>
  <c r="U60" i="24"/>
  <c r="S60" i="24"/>
  <c r="B59" i="27"/>
  <c r="R59" i="20"/>
  <c r="Q59" i="20"/>
  <c r="S58" i="20"/>
  <c r="V59" i="24"/>
  <c r="U59" i="24"/>
  <c r="S59" i="24"/>
  <c r="B58" i="27"/>
  <c r="R58" i="20"/>
  <c r="Q58" i="20"/>
  <c r="S57" i="20"/>
  <c r="V58" i="24"/>
  <c r="U58" i="24"/>
  <c r="S58" i="24"/>
  <c r="J55" i="25"/>
  <c r="R57" i="20"/>
  <c r="Q57" i="20"/>
  <c r="S56" i="20"/>
  <c r="V57" i="24"/>
  <c r="U57" i="24"/>
  <c r="S57" i="24"/>
  <c r="R56" i="20"/>
  <c r="Q56" i="20"/>
  <c r="S55" i="20"/>
  <c r="V56" i="24"/>
  <c r="U56" i="24"/>
  <c r="S56" i="24"/>
  <c r="R55" i="20"/>
  <c r="Q55" i="20"/>
  <c r="S54" i="20"/>
  <c r="V55" i="24"/>
  <c r="U55" i="24"/>
  <c r="S55" i="24"/>
  <c r="R54" i="20"/>
  <c r="Q54" i="20"/>
  <c r="S53" i="20"/>
  <c r="V54" i="24"/>
  <c r="U54" i="24"/>
  <c r="S54" i="24"/>
  <c r="R53" i="20"/>
  <c r="Q53" i="20"/>
  <c r="S52" i="20"/>
  <c r="V53" i="24"/>
  <c r="U53" i="24"/>
  <c r="S53" i="24"/>
  <c r="R52" i="20"/>
  <c r="Q52" i="20"/>
  <c r="S51" i="20"/>
  <c r="V52" i="24"/>
  <c r="U52" i="24"/>
  <c r="S52" i="24"/>
  <c r="R51" i="20"/>
  <c r="Q51" i="20"/>
  <c r="S50" i="20"/>
  <c r="V51" i="24"/>
  <c r="U51" i="24"/>
  <c r="S51" i="24"/>
  <c r="J48" i="25"/>
  <c r="R50" i="20"/>
  <c r="Q50" i="20"/>
  <c r="S49" i="20"/>
  <c r="V50" i="24"/>
  <c r="U50" i="24"/>
  <c r="S50" i="24"/>
  <c r="B49" i="27"/>
  <c r="R49" i="20"/>
  <c r="Q49" i="20"/>
  <c r="S48" i="20"/>
  <c r="V49" i="24"/>
  <c r="U49" i="24"/>
  <c r="S49" i="24"/>
  <c r="B48" i="27"/>
  <c r="R48" i="20"/>
  <c r="Q48" i="20"/>
  <c r="S47" i="20"/>
  <c r="V48" i="24"/>
  <c r="U48" i="24"/>
  <c r="S48" i="24"/>
  <c r="R47" i="20"/>
  <c r="Q47" i="20"/>
  <c r="S46" i="20"/>
  <c r="V47" i="24"/>
  <c r="U47" i="24"/>
  <c r="S47" i="24"/>
  <c r="J44" i="25"/>
  <c r="R46" i="20"/>
  <c r="Q46" i="20"/>
  <c r="S45" i="20"/>
  <c r="V46" i="24"/>
  <c r="U46" i="24"/>
  <c r="S46" i="24"/>
  <c r="B45" i="27"/>
  <c r="R45" i="20"/>
  <c r="Q45" i="20"/>
  <c r="S44" i="20"/>
  <c r="V45" i="24"/>
  <c r="U45" i="24"/>
  <c r="S45" i="24"/>
  <c r="R44" i="20"/>
  <c r="Q44" i="20"/>
  <c r="S43" i="20"/>
  <c r="V44" i="24"/>
  <c r="U44" i="24"/>
  <c r="S44" i="24"/>
  <c r="J41" i="25"/>
  <c r="R43" i="20"/>
  <c r="Q43" i="20"/>
  <c r="S42" i="20"/>
  <c r="V43" i="24"/>
  <c r="U43" i="24"/>
  <c r="S43" i="24"/>
  <c r="J40" i="25"/>
  <c r="R42" i="20"/>
  <c r="Q42" i="20"/>
  <c r="S41" i="20"/>
  <c r="V42" i="24"/>
  <c r="U42" i="24"/>
  <c r="S42" i="24"/>
  <c r="J39" i="25"/>
  <c r="R41" i="20"/>
  <c r="Q41" i="20"/>
  <c r="S40" i="20"/>
  <c r="V41" i="24"/>
  <c r="U41" i="24"/>
  <c r="S41" i="24"/>
  <c r="R40" i="20"/>
  <c r="Q40" i="20"/>
  <c r="S39" i="20"/>
  <c r="V40" i="24"/>
  <c r="U40" i="24"/>
  <c r="S40" i="24"/>
  <c r="B39" i="27"/>
  <c r="R39" i="20"/>
  <c r="Q39" i="20"/>
  <c r="S38" i="20"/>
  <c r="V39" i="24"/>
  <c r="U39" i="24"/>
  <c r="S39" i="24"/>
  <c r="R38" i="20"/>
  <c r="Q38" i="20"/>
  <c r="S37" i="20"/>
  <c r="V38" i="24"/>
  <c r="U38" i="24"/>
  <c r="S38" i="24"/>
  <c r="B37" i="27"/>
  <c r="R37" i="20"/>
  <c r="Q37" i="20"/>
  <c r="S36" i="20"/>
  <c r="V37" i="24"/>
  <c r="U37" i="24"/>
  <c r="S37" i="24"/>
  <c r="R36" i="20"/>
  <c r="Q36" i="20"/>
  <c r="S35" i="20"/>
  <c r="V36" i="24"/>
  <c r="R35" i="20"/>
  <c r="Q35" i="20"/>
  <c r="S34" i="20"/>
  <c r="V35" i="24"/>
  <c r="U35" i="24"/>
  <c r="S35" i="24"/>
  <c r="R34" i="20"/>
  <c r="Q34" i="20"/>
  <c r="S33" i="20"/>
  <c r="V34" i="24"/>
  <c r="U34" i="24"/>
  <c r="S34" i="24"/>
  <c r="J31" i="25"/>
  <c r="R33" i="20"/>
  <c r="Q33" i="20"/>
  <c r="S32" i="20"/>
  <c r="V33" i="24"/>
  <c r="U33" i="24"/>
  <c r="S33" i="24"/>
  <c r="B32" i="27"/>
  <c r="R32" i="20"/>
  <c r="Q32" i="20"/>
  <c r="S31" i="20"/>
  <c r="V32" i="24"/>
  <c r="R31" i="20"/>
  <c r="Q31" i="20"/>
  <c r="S30" i="20"/>
  <c r="V31" i="24"/>
  <c r="U31" i="24"/>
  <c r="S31" i="24"/>
  <c r="B30" i="27"/>
  <c r="R30" i="20"/>
  <c r="Q30" i="20"/>
  <c r="S29" i="20"/>
  <c r="V30" i="24"/>
  <c r="U30" i="24"/>
  <c r="S30" i="24"/>
  <c r="J27" i="25"/>
  <c r="R29" i="20"/>
  <c r="Q29" i="20"/>
  <c r="S28" i="20"/>
  <c r="V29" i="24"/>
  <c r="U29" i="24"/>
  <c r="S29" i="24"/>
  <c r="R28" i="20"/>
  <c r="Q28" i="20"/>
  <c r="S27" i="20"/>
  <c r="V28" i="24"/>
  <c r="U28" i="24"/>
  <c r="S28" i="24"/>
  <c r="J25" i="25"/>
  <c r="R27" i="20"/>
  <c r="Q27" i="20"/>
  <c r="S26" i="20"/>
  <c r="V27" i="24"/>
  <c r="U27" i="24"/>
  <c r="S27" i="24"/>
  <c r="J24" i="25"/>
  <c r="R26" i="20"/>
  <c r="Q26" i="20"/>
  <c r="S25" i="20"/>
  <c r="V26" i="24"/>
  <c r="U26" i="24"/>
  <c r="S26" i="24"/>
  <c r="B25" i="27"/>
  <c r="R25" i="20"/>
  <c r="Q25" i="20"/>
  <c r="S24" i="20"/>
  <c r="V25" i="24"/>
  <c r="U25" i="24"/>
  <c r="S25" i="24"/>
  <c r="J22" i="25"/>
  <c r="R24" i="20"/>
  <c r="Q24" i="20"/>
  <c r="S23" i="20"/>
  <c r="V24" i="24"/>
  <c r="U24" i="24"/>
  <c r="S24" i="24"/>
  <c r="J21" i="25"/>
  <c r="R23" i="20"/>
  <c r="Q23" i="20"/>
  <c r="S22" i="20"/>
  <c r="V23" i="24"/>
  <c r="U23" i="24"/>
  <c r="S23" i="24"/>
  <c r="R22" i="20"/>
  <c r="Q22" i="20"/>
  <c r="S21" i="20"/>
  <c r="V22" i="24"/>
  <c r="U22" i="24"/>
  <c r="S22" i="24"/>
  <c r="B21" i="27"/>
  <c r="R21" i="20"/>
  <c r="Q21" i="20"/>
  <c r="S20" i="20"/>
  <c r="V21" i="24"/>
  <c r="U21" i="24"/>
  <c r="S21" i="24"/>
  <c r="R20" i="20"/>
  <c r="Q20" i="20"/>
  <c r="S19" i="20"/>
  <c r="V20" i="24"/>
  <c r="U20" i="24"/>
  <c r="S20" i="24"/>
  <c r="B19" i="27"/>
  <c r="R19" i="20"/>
  <c r="Q19" i="20"/>
  <c r="S18" i="20"/>
  <c r="V19" i="24"/>
  <c r="U19" i="24"/>
  <c r="S19" i="24"/>
  <c r="B18" i="27"/>
  <c r="R18" i="20"/>
  <c r="Q18" i="20"/>
  <c r="S17" i="20"/>
  <c r="V18" i="24"/>
  <c r="U18" i="24"/>
  <c r="S18" i="24"/>
  <c r="J15" i="25"/>
  <c r="R17" i="20"/>
  <c r="Q17" i="20"/>
  <c r="S16" i="20"/>
  <c r="V17" i="24"/>
  <c r="U17" i="24"/>
  <c r="S17" i="24"/>
  <c r="R16" i="20"/>
  <c r="Q16" i="20"/>
  <c r="S15" i="20"/>
  <c r="V16" i="24"/>
  <c r="U16" i="24"/>
  <c r="S16" i="24"/>
  <c r="B15" i="27"/>
  <c r="R15" i="20"/>
  <c r="Q15" i="20"/>
  <c r="S14" i="20"/>
  <c r="V15" i="24"/>
  <c r="U15" i="24"/>
  <c r="S15" i="24"/>
  <c r="R14" i="20"/>
  <c r="Q14" i="20"/>
  <c r="S13" i="20"/>
  <c r="V14" i="24"/>
  <c r="R13" i="20"/>
  <c r="Q13" i="20"/>
  <c r="S12" i="20"/>
  <c r="V13" i="24"/>
  <c r="U13" i="24"/>
  <c r="S13" i="24"/>
  <c r="R12" i="20"/>
  <c r="Q12" i="20"/>
  <c r="S11" i="20"/>
  <c r="V12" i="24"/>
  <c r="U12" i="24"/>
  <c r="S12" i="24"/>
  <c r="J9" i="25"/>
  <c r="R11" i="20"/>
  <c r="Q11" i="20"/>
  <c r="S10" i="20"/>
  <c r="V11" i="24"/>
  <c r="U11" i="24"/>
  <c r="S11" i="24"/>
  <c r="R10" i="20"/>
  <c r="Q10" i="20"/>
  <c r="S9" i="20"/>
  <c r="V10" i="24"/>
  <c r="U10" i="24"/>
  <c r="S10" i="24"/>
  <c r="J7" i="25"/>
  <c r="R9" i="20"/>
  <c r="Q9" i="20"/>
  <c r="S8" i="20"/>
  <c r="V9" i="24"/>
  <c r="U9" i="24"/>
  <c r="S9" i="24"/>
  <c r="R8" i="20"/>
  <c r="Q8" i="20"/>
  <c r="S7" i="20"/>
  <c r="V8" i="24"/>
  <c r="R7" i="20"/>
  <c r="Q7" i="20"/>
  <c r="S6" i="20"/>
  <c r="V7" i="24"/>
  <c r="U7" i="24"/>
  <c r="S7" i="24"/>
  <c r="J4" i="25"/>
  <c r="K4" i="25"/>
  <c r="I5" i="25"/>
  <c r="I114" i="20"/>
  <c r="H114" i="20"/>
  <c r="G114" i="20"/>
  <c r="I113" i="20"/>
  <c r="H113" i="20"/>
  <c r="I112" i="20"/>
  <c r="H112" i="20"/>
  <c r="I111" i="20"/>
  <c r="H111" i="20"/>
  <c r="I106" i="20"/>
  <c r="V107" i="23"/>
  <c r="U107" i="23"/>
  <c r="S107" i="23"/>
  <c r="H106" i="20"/>
  <c r="G106" i="20"/>
  <c r="I105" i="20"/>
  <c r="V106" i="23"/>
  <c r="U106" i="23"/>
  <c r="S106" i="23"/>
  <c r="C103" i="25"/>
  <c r="H105" i="20"/>
  <c r="I104" i="20"/>
  <c r="V105" i="23"/>
  <c r="U105" i="23"/>
  <c r="S105" i="23"/>
  <c r="C102" i="25"/>
  <c r="H104" i="20"/>
  <c r="I103" i="20"/>
  <c r="V104" i="23"/>
  <c r="H103" i="20"/>
  <c r="I98" i="20"/>
  <c r="V99" i="23"/>
  <c r="U99" i="23"/>
  <c r="S99" i="23"/>
  <c r="H98" i="20"/>
  <c r="G98" i="20"/>
  <c r="I97" i="20"/>
  <c r="V98" i="23"/>
  <c r="U98" i="23"/>
  <c r="S98" i="23"/>
  <c r="B97" i="26"/>
  <c r="H97" i="20"/>
  <c r="G97" i="20"/>
  <c r="I96" i="20"/>
  <c r="V97" i="23"/>
  <c r="U97" i="23"/>
  <c r="S97" i="23"/>
  <c r="H96" i="20"/>
  <c r="I95" i="20"/>
  <c r="V96" i="23"/>
  <c r="U96" i="23"/>
  <c r="S96" i="23"/>
  <c r="H95" i="20"/>
  <c r="I90" i="20"/>
  <c r="V91" i="23"/>
  <c r="U91" i="23"/>
  <c r="S91" i="23"/>
  <c r="H90" i="20"/>
  <c r="G90" i="20"/>
  <c r="I89" i="20"/>
  <c r="V90" i="23"/>
  <c r="U90" i="23"/>
  <c r="S90" i="23"/>
  <c r="H89" i="20"/>
  <c r="G89" i="20"/>
  <c r="I88" i="20"/>
  <c r="V89" i="23"/>
  <c r="U89" i="23"/>
  <c r="S89" i="23"/>
  <c r="H88" i="20"/>
  <c r="I87" i="20"/>
  <c r="V88" i="23"/>
  <c r="U88" i="23"/>
  <c r="S88" i="23"/>
  <c r="H87" i="20"/>
  <c r="H86" i="20"/>
  <c r="I82" i="20"/>
  <c r="V83" i="23"/>
  <c r="U83" i="23"/>
  <c r="S83" i="23"/>
  <c r="H82" i="20"/>
  <c r="G82" i="20"/>
  <c r="I81" i="20"/>
  <c r="V82" i="23"/>
  <c r="U82" i="23"/>
  <c r="S82" i="23"/>
  <c r="H81" i="20"/>
  <c r="G81" i="20"/>
  <c r="I80" i="20"/>
  <c r="V81" i="23"/>
  <c r="U81" i="23"/>
  <c r="S81" i="23"/>
  <c r="H80" i="20"/>
  <c r="I79" i="20"/>
  <c r="V80" i="23"/>
  <c r="U80" i="23"/>
  <c r="S80" i="23"/>
  <c r="H79" i="20"/>
  <c r="H78" i="20"/>
  <c r="I74" i="20"/>
  <c r="V75" i="23"/>
  <c r="U75" i="23"/>
  <c r="S75" i="23"/>
  <c r="H74" i="20"/>
  <c r="G74" i="20"/>
  <c r="I73" i="20"/>
  <c r="V74" i="23"/>
  <c r="H73" i="20"/>
  <c r="G73" i="20"/>
  <c r="I72" i="20"/>
  <c r="V73" i="23"/>
  <c r="U73" i="23"/>
  <c r="S73" i="23"/>
  <c r="B72" i="26"/>
  <c r="H72" i="20"/>
  <c r="I71" i="20"/>
  <c r="V72" i="23"/>
  <c r="U72" i="23"/>
  <c r="S72" i="23"/>
  <c r="H71" i="20"/>
  <c r="H70" i="20"/>
  <c r="I66" i="20"/>
  <c r="V67" i="23"/>
  <c r="U67" i="23"/>
  <c r="S67" i="23"/>
  <c r="C64" i="25"/>
  <c r="H66" i="20"/>
  <c r="G66" i="20"/>
  <c r="I65" i="20"/>
  <c r="V66" i="23"/>
  <c r="U66" i="23"/>
  <c r="S66" i="23"/>
  <c r="H65" i="20"/>
  <c r="G65" i="20"/>
  <c r="I64" i="20"/>
  <c r="V65" i="23"/>
  <c r="U65" i="23"/>
  <c r="S65" i="23"/>
  <c r="B64" i="26"/>
  <c r="H64" i="20"/>
  <c r="I63" i="20"/>
  <c r="V64" i="23"/>
  <c r="U64" i="23"/>
  <c r="S64" i="23"/>
  <c r="C61" i="25"/>
  <c r="H63" i="20"/>
  <c r="H62" i="20"/>
  <c r="I58" i="20"/>
  <c r="V59" i="23"/>
  <c r="U59" i="23"/>
  <c r="S59" i="23"/>
  <c r="C56" i="25"/>
  <c r="H58" i="20"/>
  <c r="G58" i="20"/>
  <c r="I57" i="20"/>
  <c r="V58" i="23"/>
  <c r="H57" i="20"/>
  <c r="I56" i="20"/>
  <c r="V57" i="23"/>
  <c r="U57" i="23"/>
  <c r="S57" i="23"/>
  <c r="C54" i="25"/>
  <c r="H56" i="20"/>
  <c r="I55" i="20"/>
  <c r="V56" i="23"/>
  <c r="U56" i="23"/>
  <c r="S56" i="23"/>
  <c r="H55" i="20"/>
  <c r="H54" i="20"/>
  <c r="I50" i="20"/>
  <c r="V51" i="23"/>
  <c r="U51" i="23"/>
  <c r="S51" i="23"/>
  <c r="C48" i="25"/>
  <c r="H50" i="20"/>
  <c r="G50" i="20"/>
  <c r="I49" i="20"/>
  <c r="V50" i="23"/>
  <c r="H49" i="20"/>
  <c r="G49" i="20"/>
  <c r="I48" i="20"/>
  <c r="V49" i="23"/>
  <c r="U49" i="23"/>
  <c r="S49" i="23"/>
  <c r="H48" i="20"/>
  <c r="I47" i="20"/>
  <c r="V48" i="23"/>
  <c r="U48" i="23"/>
  <c r="S48" i="23"/>
  <c r="B47" i="26"/>
  <c r="H47" i="20"/>
  <c r="H46" i="20"/>
  <c r="I42" i="20"/>
  <c r="V43" i="23"/>
  <c r="U43" i="23"/>
  <c r="S43" i="23"/>
  <c r="H42" i="20"/>
  <c r="G42" i="20"/>
  <c r="I41" i="20"/>
  <c r="V42" i="23"/>
  <c r="H41" i="20"/>
  <c r="G41" i="20"/>
  <c r="I40" i="20"/>
  <c r="V41" i="23"/>
  <c r="H40" i="20"/>
  <c r="I39" i="20"/>
  <c r="V40" i="23"/>
  <c r="U40" i="23"/>
  <c r="S40" i="23"/>
  <c r="H39" i="20"/>
  <c r="H38" i="20"/>
  <c r="I34" i="20"/>
  <c r="V35" i="23"/>
  <c r="U35" i="23"/>
  <c r="S35" i="23"/>
  <c r="B34" i="26"/>
  <c r="H34" i="20"/>
  <c r="G34" i="20"/>
  <c r="I33" i="20"/>
  <c r="V34" i="23"/>
  <c r="H33" i="20"/>
  <c r="G33" i="20"/>
  <c r="I32" i="20"/>
  <c r="V33" i="23"/>
  <c r="U33" i="23"/>
  <c r="S33" i="23"/>
  <c r="H32" i="20"/>
  <c r="I31" i="20"/>
  <c r="V32" i="23"/>
  <c r="U32" i="23"/>
  <c r="S32" i="23"/>
  <c r="B31" i="26"/>
  <c r="H31" i="20"/>
  <c r="H30" i="20"/>
  <c r="I26" i="20"/>
  <c r="V27" i="23"/>
  <c r="U27" i="23"/>
  <c r="S27" i="23"/>
  <c r="B26" i="26"/>
  <c r="H26" i="20"/>
  <c r="G26" i="20"/>
  <c r="I25" i="20"/>
  <c r="V26" i="23"/>
  <c r="U26" i="23"/>
  <c r="S26" i="23"/>
  <c r="H25" i="20"/>
  <c r="G25" i="20"/>
  <c r="I24" i="20"/>
  <c r="V25" i="23"/>
  <c r="U25" i="23"/>
  <c r="S25" i="23"/>
  <c r="H24" i="20"/>
  <c r="I23" i="20"/>
  <c r="V24" i="23"/>
  <c r="H23" i="20"/>
  <c r="H22" i="20"/>
  <c r="I18" i="20"/>
  <c r="V19" i="23"/>
  <c r="U19" i="23"/>
  <c r="S19" i="23"/>
  <c r="C16" i="25"/>
  <c r="H18" i="20"/>
  <c r="G18" i="20"/>
  <c r="I17" i="20"/>
  <c r="V18" i="23"/>
  <c r="U18" i="23"/>
  <c r="S18" i="23"/>
  <c r="C15" i="25"/>
  <c r="H17" i="20"/>
  <c r="G17" i="20"/>
  <c r="I16" i="20"/>
  <c r="V17" i="23"/>
  <c r="U17" i="23"/>
  <c r="S17" i="23"/>
  <c r="B16" i="26"/>
  <c r="H16" i="20"/>
  <c r="I15" i="20"/>
  <c r="V16" i="23"/>
  <c r="U16" i="23"/>
  <c r="S16" i="23"/>
  <c r="B15" i="26"/>
  <c r="H15" i="20"/>
  <c r="H14" i="20"/>
  <c r="I10" i="20"/>
  <c r="V11" i="23"/>
  <c r="U11" i="23"/>
  <c r="S11" i="23"/>
  <c r="H10" i="20"/>
  <c r="G10" i="20"/>
  <c r="I9" i="20"/>
  <c r="V10" i="23"/>
  <c r="U10" i="23"/>
  <c r="S10" i="23"/>
  <c r="C7" i="25"/>
  <c r="H9" i="20"/>
  <c r="G9" i="20"/>
  <c r="I8" i="20"/>
  <c r="V9" i="23"/>
  <c r="H8" i="20"/>
  <c r="I7" i="20"/>
  <c r="V8" i="23"/>
  <c r="U8" i="23"/>
  <c r="S8" i="23"/>
  <c r="B7" i="26"/>
  <c r="H7" i="20"/>
  <c r="R107" i="24"/>
  <c r="L44" i="24"/>
  <c r="M43" i="24"/>
  <c r="R43" i="24"/>
  <c r="L84" i="24"/>
  <c r="Q84" i="24"/>
  <c r="L60" i="24"/>
  <c r="M59" i="24"/>
  <c r="O59" i="24"/>
  <c r="X106" i="23"/>
  <c r="L51" i="23"/>
  <c r="Q51" i="23"/>
  <c r="L105" i="24"/>
  <c r="Q105" i="24"/>
  <c r="X104" i="24"/>
  <c r="X48" i="24"/>
  <c r="X32" i="24"/>
  <c r="X24" i="24"/>
  <c r="X16" i="24"/>
  <c r="L101" i="24"/>
  <c r="M100" i="24"/>
  <c r="R100" i="24"/>
  <c r="X92" i="24"/>
  <c r="L85" i="24"/>
  <c r="Q85" i="24"/>
  <c r="L77" i="24"/>
  <c r="Q77" i="24"/>
  <c r="L69" i="24"/>
  <c r="L61" i="24"/>
  <c r="Q61" i="24"/>
  <c r="L53" i="24"/>
  <c r="Q53" i="24"/>
  <c r="X44" i="24"/>
  <c r="X36" i="24"/>
  <c r="L29" i="24"/>
  <c r="Q29" i="24"/>
  <c r="L21" i="24"/>
  <c r="Q21" i="24"/>
  <c r="L13" i="24"/>
  <c r="M12" i="24"/>
  <c r="O12" i="24"/>
  <c r="L92" i="24"/>
  <c r="M91" i="24"/>
  <c r="L27" i="23"/>
  <c r="M26" i="23"/>
  <c r="R26" i="23"/>
  <c r="X91" i="23"/>
  <c r="L17" i="23"/>
  <c r="M16" i="23"/>
  <c r="R16" i="23"/>
  <c r="X8" i="24"/>
  <c r="N107" i="24"/>
  <c r="X28" i="24"/>
  <c r="X20" i="24"/>
  <c r="X72" i="23"/>
  <c r="L100" i="24"/>
  <c r="L76" i="24"/>
  <c r="M75" i="24"/>
  <c r="R75" i="24"/>
  <c r="L52" i="24"/>
  <c r="L36" i="24"/>
  <c r="M35" i="24"/>
  <c r="O35" i="24"/>
  <c r="L28" i="24"/>
  <c r="Q28" i="24"/>
  <c r="L20" i="24"/>
  <c r="M19" i="24"/>
  <c r="R19" i="24"/>
  <c r="L12" i="24"/>
  <c r="U58" i="23"/>
  <c r="S58" i="23"/>
  <c r="U74" i="23"/>
  <c r="S74" i="23"/>
  <c r="X25" i="23"/>
  <c r="X100" i="24"/>
  <c r="L93" i="24"/>
  <c r="Q93" i="24"/>
  <c r="J98" i="24"/>
  <c r="J82" i="24"/>
  <c r="K81" i="24"/>
  <c r="L68" i="24"/>
  <c r="M67" i="24"/>
  <c r="R67" i="24"/>
  <c r="O107" i="24"/>
  <c r="L37" i="24"/>
  <c r="Q37" i="24"/>
  <c r="X12" i="24"/>
  <c r="L18" i="23"/>
  <c r="X52" i="24"/>
  <c r="L45" i="24"/>
  <c r="Q45" i="24"/>
  <c r="X60" i="24"/>
  <c r="X76" i="24"/>
  <c r="W76" i="24"/>
  <c r="T76" i="24"/>
  <c r="X68" i="24"/>
  <c r="X84" i="24"/>
  <c r="O100" i="24"/>
  <c r="K11" i="24"/>
  <c r="K8" i="24"/>
  <c r="J58" i="25"/>
  <c r="B57" i="27"/>
  <c r="J75" i="25"/>
  <c r="J19" i="25"/>
  <c r="J70" i="25"/>
  <c r="B72" i="27"/>
  <c r="J10" i="25"/>
  <c r="B12" i="27"/>
  <c r="B44" i="27"/>
  <c r="J42" i="25"/>
  <c r="J57" i="25"/>
  <c r="B41" i="27"/>
  <c r="B79" i="27"/>
  <c r="J77" i="25"/>
  <c r="B28" i="27"/>
  <c r="J26" i="25"/>
  <c r="B29" i="27"/>
  <c r="B36" i="27"/>
  <c r="J34" i="25"/>
  <c r="J102" i="25"/>
  <c r="B104" i="27"/>
  <c r="B50" i="27"/>
  <c r="B18" i="26"/>
  <c r="C24" i="25"/>
  <c r="M27" i="24"/>
  <c r="O27" i="24"/>
  <c r="R42" i="23"/>
  <c r="Q43" i="23"/>
  <c r="B75" i="27"/>
  <c r="Q36" i="24"/>
  <c r="J95" i="25"/>
  <c r="J72" i="25"/>
  <c r="B74" i="27"/>
  <c r="B20" i="27"/>
  <c r="B9" i="27"/>
  <c r="J18" i="25"/>
  <c r="B91" i="27"/>
  <c r="J63" i="25"/>
  <c r="Q17" i="23"/>
  <c r="C70" i="25"/>
  <c r="C62" i="25"/>
  <c r="Q20" i="24"/>
  <c r="B56" i="26"/>
  <c r="M36" i="24"/>
  <c r="R36" i="24"/>
  <c r="O19" i="24"/>
  <c r="D5" i="34"/>
  <c r="E4" i="34"/>
  <c r="R5" i="34"/>
  <c r="L4" i="34"/>
  <c r="I6" i="34"/>
  <c r="L5" i="34"/>
  <c r="K5" i="34"/>
  <c r="Q5" i="34"/>
  <c r="B6" i="34"/>
  <c r="M19" i="32"/>
  <c r="Q20" i="32"/>
  <c r="Q9" i="32"/>
  <c r="P9" i="32"/>
  <c r="N13" i="32"/>
  <c r="M15" i="32"/>
  <c r="Q16" i="32"/>
  <c r="N34" i="32"/>
  <c r="Q35" i="32"/>
  <c r="P35" i="32"/>
  <c r="K39" i="32"/>
  <c r="R36" i="32"/>
  <c r="N49" i="32"/>
  <c r="K48" i="32"/>
  <c r="O9" i="32"/>
  <c r="M23" i="32"/>
  <c r="O23" i="32"/>
  <c r="Q24" i="32"/>
  <c r="M27" i="32"/>
  <c r="O27" i="32"/>
  <c r="Q28" i="32"/>
  <c r="M31" i="32"/>
  <c r="O31" i="32"/>
  <c r="Q32" i="32"/>
  <c r="M35" i="32"/>
  <c r="O35" i="32"/>
  <c r="Q36" i="32"/>
  <c r="Q39" i="32"/>
  <c r="P39" i="32"/>
  <c r="O52" i="32"/>
  <c r="N52" i="32"/>
  <c r="R52" i="32"/>
  <c r="W15" i="32"/>
  <c r="T15" i="32"/>
  <c r="W19" i="32"/>
  <c r="T19" i="32"/>
  <c r="N21" i="32"/>
  <c r="W23" i="32"/>
  <c r="T23" i="32"/>
  <c r="W35" i="32"/>
  <c r="T35" i="32"/>
  <c r="O13" i="32"/>
  <c r="R34" i="32"/>
  <c r="N19" i="32"/>
  <c r="Q37" i="32"/>
  <c r="P37" i="32"/>
  <c r="N15" i="32"/>
  <c r="M21" i="32"/>
  <c r="O21" i="32"/>
  <c r="Q22" i="32"/>
  <c r="M25" i="32"/>
  <c r="O25" i="32"/>
  <c r="Q26" i="32"/>
  <c r="M29" i="32"/>
  <c r="O29" i="32"/>
  <c r="Q30" i="32"/>
  <c r="M33" i="32"/>
  <c r="O33" i="32"/>
  <c r="Q34" i="32"/>
  <c r="P34" i="32"/>
  <c r="N9" i="32"/>
  <c r="O11" i="32"/>
  <c r="W21" i="32"/>
  <c r="T21" i="32"/>
  <c r="N23" i="32"/>
  <c r="W25" i="32"/>
  <c r="T25" i="32"/>
  <c r="W37" i="32"/>
  <c r="T37" i="32"/>
  <c r="X9" i="32"/>
  <c r="W9" i="32"/>
  <c r="T9" i="32"/>
  <c r="R18" i="32"/>
  <c r="P18" i="32"/>
  <c r="P43" i="32"/>
  <c r="W48" i="32"/>
  <c r="T48" i="32"/>
  <c r="R7" i="32"/>
  <c r="R9" i="32"/>
  <c r="R11" i="32"/>
  <c r="R13" i="32"/>
  <c r="N14" i="32"/>
  <c r="R15" i="32"/>
  <c r="N17" i="32"/>
  <c r="R19" i="32"/>
  <c r="O41" i="32"/>
  <c r="Q42" i="32"/>
  <c r="P42" i="32"/>
  <c r="J48" i="32"/>
  <c r="K47" i="32"/>
  <c r="R50" i="32"/>
  <c r="O50" i="32"/>
  <c r="O60" i="32"/>
  <c r="R60" i="32"/>
  <c r="P60" i="32"/>
  <c r="L69" i="32"/>
  <c r="M68" i="32"/>
  <c r="R68" i="32"/>
  <c r="Q69" i="32"/>
  <c r="X69" i="32"/>
  <c r="J86" i="32"/>
  <c r="K85" i="32"/>
  <c r="J96" i="32"/>
  <c r="K95" i="32"/>
  <c r="L19" i="32"/>
  <c r="M18" i="32"/>
  <c r="N18" i="32"/>
  <c r="N22" i="32"/>
  <c r="K46" i="32"/>
  <c r="K53" i="32"/>
  <c r="O8" i="32"/>
  <c r="O14" i="32"/>
  <c r="X16" i="32"/>
  <c r="U18" i="32"/>
  <c r="S18" i="32"/>
  <c r="X20" i="32"/>
  <c r="L21" i="32"/>
  <c r="M20" i="32"/>
  <c r="R20" i="32"/>
  <c r="R21" i="32"/>
  <c r="X22" i="32"/>
  <c r="W22" i="32"/>
  <c r="T22" i="32"/>
  <c r="L23" i="32"/>
  <c r="M22" i="32"/>
  <c r="R22" i="32"/>
  <c r="R23" i="32"/>
  <c r="X24" i="32"/>
  <c r="L25" i="32"/>
  <c r="M24" i="32"/>
  <c r="R24" i="32"/>
  <c r="R25" i="32"/>
  <c r="X26" i="32"/>
  <c r="L27" i="32"/>
  <c r="M26" i="32"/>
  <c r="R26" i="32"/>
  <c r="X28" i="32"/>
  <c r="W28" i="32"/>
  <c r="T28" i="32"/>
  <c r="L29" i="32"/>
  <c r="M28" i="32"/>
  <c r="O28" i="32"/>
  <c r="X30" i="32"/>
  <c r="L31" i="32"/>
  <c r="M30" i="32"/>
  <c r="R30" i="32"/>
  <c r="R31" i="32"/>
  <c r="X32" i="32"/>
  <c r="L33" i="32"/>
  <c r="M32" i="32"/>
  <c r="O32" i="32"/>
  <c r="R33" i="32"/>
  <c r="X34" i="32"/>
  <c r="L35" i="32"/>
  <c r="M34" i="32"/>
  <c r="R35" i="32"/>
  <c r="X36" i="32"/>
  <c r="L37" i="32"/>
  <c r="M36" i="32"/>
  <c r="O36" i="32"/>
  <c r="R37" i="32"/>
  <c r="N43" i="32"/>
  <c r="R44" i="32"/>
  <c r="O44" i="32"/>
  <c r="Q57" i="32"/>
  <c r="P57" i="32"/>
  <c r="J79" i="32"/>
  <c r="K78" i="32"/>
  <c r="J104" i="32"/>
  <c r="K103" i="32"/>
  <c r="O107" i="32"/>
  <c r="R107" i="32"/>
  <c r="L7" i="32"/>
  <c r="Q7" i="32"/>
  <c r="P7" i="32"/>
  <c r="X8" i="32"/>
  <c r="W8" i="32"/>
  <c r="T8" i="32"/>
  <c r="L9" i="32"/>
  <c r="M8" i="32"/>
  <c r="N8" i="32"/>
  <c r="X10" i="32"/>
  <c r="W10" i="32"/>
  <c r="T10" i="32"/>
  <c r="L11" i="32"/>
  <c r="M10" i="32"/>
  <c r="R10" i="32"/>
  <c r="P10" i="32"/>
  <c r="X12" i="32"/>
  <c r="W12" i="32"/>
  <c r="T12" i="32"/>
  <c r="L13" i="32"/>
  <c r="M12" i="32"/>
  <c r="N12" i="32"/>
  <c r="X14" i="32"/>
  <c r="W14" i="32"/>
  <c r="T14" i="32"/>
  <c r="L15" i="32"/>
  <c r="M14" i="32"/>
  <c r="R14" i="32"/>
  <c r="P14" i="32"/>
  <c r="O20" i="32"/>
  <c r="O24" i="32"/>
  <c r="O26" i="32"/>
  <c r="O30" i="32"/>
  <c r="O34" i="32"/>
  <c r="X39" i="32"/>
  <c r="L39" i="32"/>
  <c r="M38" i="32"/>
  <c r="R38" i="32"/>
  <c r="O38" i="32"/>
  <c r="R41" i="32"/>
  <c r="J42" i="32"/>
  <c r="K41" i="32"/>
  <c r="J53" i="32"/>
  <c r="K52" i="32"/>
  <c r="U54" i="32"/>
  <c r="S54" i="32"/>
  <c r="U55" i="32"/>
  <c r="S55" i="32"/>
  <c r="W55" i="32"/>
  <c r="T55" i="32"/>
  <c r="N61" i="32"/>
  <c r="K68" i="32"/>
  <c r="J73" i="32"/>
  <c r="K72" i="32"/>
  <c r="X13" i="32"/>
  <c r="W13" i="32"/>
  <c r="T13" i="32"/>
  <c r="Q44" i="32"/>
  <c r="P44" i="32"/>
  <c r="Q55" i="32"/>
  <c r="M54" i="32"/>
  <c r="N54" i="32"/>
  <c r="L94" i="32"/>
  <c r="W94" i="32"/>
  <c r="T94" i="32"/>
  <c r="U94" i="32"/>
  <c r="S94" i="32"/>
  <c r="W16" i="32"/>
  <c r="T16" i="32"/>
  <c r="N24" i="32"/>
  <c r="N41" i="32"/>
  <c r="K59" i="32"/>
  <c r="N60" i="32"/>
  <c r="J75" i="32"/>
  <c r="K74" i="32"/>
  <c r="L17" i="32"/>
  <c r="M16" i="32"/>
  <c r="R16" i="32"/>
  <c r="Q17" i="32"/>
  <c r="P17" i="32"/>
  <c r="J20" i="32"/>
  <c r="K19" i="32"/>
  <c r="J21" i="32"/>
  <c r="K20" i="32"/>
  <c r="J23" i="32"/>
  <c r="K22" i="32"/>
  <c r="J25" i="32"/>
  <c r="K24" i="32"/>
  <c r="J27" i="32"/>
  <c r="K26" i="32"/>
  <c r="J29" i="32"/>
  <c r="K28" i="32"/>
  <c r="J31" i="32"/>
  <c r="K30" i="32"/>
  <c r="J33" i="32"/>
  <c r="K32" i="32"/>
  <c r="J34" i="32"/>
  <c r="K33" i="32"/>
  <c r="J35" i="32"/>
  <c r="K34" i="32"/>
  <c r="J36" i="32"/>
  <c r="K35" i="32"/>
  <c r="J37" i="32"/>
  <c r="K36" i="32"/>
  <c r="J38" i="32"/>
  <c r="K37" i="32"/>
  <c r="U39" i="32"/>
  <c r="S39" i="32"/>
  <c r="W39" i="32"/>
  <c r="T39" i="32"/>
  <c r="J41" i="32"/>
  <c r="K40" i="32"/>
  <c r="L46" i="32"/>
  <c r="M45" i="32"/>
  <c r="O45" i="32"/>
  <c r="R45" i="32"/>
  <c r="P45" i="32"/>
  <c r="J46" i="32"/>
  <c r="K45" i="32"/>
  <c r="N46" i="32"/>
  <c r="Q49" i="32"/>
  <c r="P49" i="32"/>
  <c r="M48" i="32"/>
  <c r="O58" i="32"/>
  <c r="R58" i="32"/>
  <c r="K61" i="32"/>
  <c r="N62" i="32"/>
  <c r="Q11" i="32"/>
  <c r="P11" i="32"/>
  <c r="L56" i="32"/>
  <c r="M55" i="32"/>
  <c r="R55" i="32"/>
  <c r="O55" i="32"/>
  <c r="N55" i="32"/>
  <c r="L92" i="32"/>
  <c r="J39" i="32"/>
  <c r="K38" i="32"/>
  <c r="L44" i="32"/>
  <c r="M43" i="32"/>
  <c r="R43" i="32"/>
  <c r="J45" i="32"/>
  <c r="K44" i="32"/>
  <c r="N51" i="32"/>
  <c r="U58" i="32"/>
  <c r="S58" i="32"/>
  <c r="U59" i="32"/>
  <c r="S59" i="32"/>
  <c r="J64" i="32"/>
  <c r="K63" i="32"/>
  <c r="J77" i="32"/>
  <c r="K76" i="32"/>
  <c r="Q15" i="32"/>
  <c r="P15" i="32"/>
  <c r="N50" i="32"/>
  <c r="K49" i="32"/>
  <c r="O56" i="32"/>
  <c r="R56" i="32"/>
  <c r="O15" i="32"/>
  <c r="X18" i="32"/>
  <c r="W18" i="32"/>
  <c r="T18" i="32"/>
  <c r="O19" i="32"/>
  <c r="X19" i="32"/>
  <c r="W20" i="32"/>
  <c r="T20" i="32"/>
  <c r="X21" i="32"/>
  <c r="X23" i="32"/>
  <c r="W24" i="32"/>
  <c r="T24" i="32"/>
  <c r="X25" i="32"/>
  <c r="W26" i="32"/>
  <c r="T26" i="32"/>
  <c r="X27" i="32"/>
  <c r="W27" i="32"/>
  <c r="T27" i="32"/>
  <c r="X29" i="32"/>
  <c r="W29" i="32"/>
  <c r="T29" i="32"/>
  <c r="W30" i="32"/>
  <c r="T30" i="32"/>
  <c r="X31" i="32"/>
  <c r="W31" i="32"/>
  <c r="T31" i="32"/>
  <c r="W32" i="32"/>
  <c r="T32" i="32"/>
  <c r="X33" i="32"/>
  <c r="W33" i="32"/>
  <c r="T33" i="32"/>
  <c r="W34" i="32"/>
  <c r="T34" i="32"/>
  <c r="X35" i="32"/>
  <c r="W36" i="32"/>
  <c r="T36" i="32"/>
  <c r="X37" i="32"/>
  <c r="L41" i="32"/>
  <c r="X41" i="32"/>
  <c r="W41" i="32"/>
  <c r="T41" i="32"/>
  <c r="J43" i="32"/>
  <c r="K42" i="32"/>
  <c r="N57" i="32"/>
  <c r="J57" i="32"/>
  <c r="K56" i="32"/>
  <c r="W65" i="32"/>
  <c r="T65" i="32"/>
  <c r="U65" i="32"/>
  <c r="S65" i="32"/>
  <c r="J71" i="32"/>
  <c r="K70" i="32"/>
  <c r="Q48" i="32"/>
  <c r="R53" i="32"/>
  <c r="P53" i="32"/>
  <c r="R59" i="32"/>
  <c r="P59" i="32"/>
  <c r="Q61" i="32"/>
  <c r="P61" i="32"/>
  <c r="P65" i="32"/>
  <c r="J102" i="32"/>
  <c r="K101" i="32"/>
  <c r="X107" i="32"/>
  <c r="P52" i="32"/>
  <c r="X67" i="32"/>
  <c r="L86" i="32"/>
  <c r="W86" i="32"/>
  <c r="T86" i="32"/>
  <c r="U86" i="32"/>
  <c r="S86" i="32"/>
  <c r="Q46" i="32"/>
  <c r="P46" i="32"/>
  <c r="J94" i="32"/>
  <c r="K93" i="32"/>
  <c r="O49" i="32"/>
  <c r="Q56" i="32"/>
  <c r="J59" i="32"/>
  <c r="K58" i="32"/>
  <c r="J66" i="32"/>
  <c r="K65" i="32"/>
  <c r="N66" i="32"/>
  <c r="X68" i="32"/>
  <c r="W68" i="32"/>
  <c r="T68" i="32"/>
  <c r="L68" i="32"/>
  <c r="W81" i="32"/>
  <c r="T81" i="32"/>
  <c r="L100" i="32"/>
  <c r="L102" i="32"/>
  <c r="W102" i="32"/>
  <c r="T102" i="32"/>
  <c r="U102" i="32"/>
  <c r="S102" i="32"/>
  <c r="Q38" i="32"/>
  <c r="P38" i="32"/>
  <c r="Q50" i="32"/>
  <c r="P50" i="32"/>
  <c r="O57" i="32"/>
  <c r="Q58" i="32"/>
  <c r="P58" i="32"/>
  <c r="R62" i="32"/>
  <c r="P62" i="32"/>
  <c r="R64" i="32"/>
  <c r="P64" i="32"/>
  <c r="R65" i="32"/>
  <c r="W71" i="32"/>
  <c r="T71" i="32"/>
  <c r="U71" i="32"/>
  <c r="S71" i="32"/>
  <c r="W73" i="32"/>
  <c r="T73" i="32"/>
  <c r="U73" i="32"/>
  <c r="S73" i="32"/>
  <c r="W75" i="32"/>
  <c r="T75" i="32"/>
  <c r="U75" i="32"/>
  <c r="S75" i="32"/>
  <c r="W77" i="32"/>
  <c r="T77" i="32"/>
  <c r="U77" i="32"/>
  <c r="S77" i="32"/>
  <c r="W79" i="32"/>
  <c r="T79" i="32"/>
  <c r="X43" i="32"/>
  <c r="W43" i="32"/>
  <c r="T43" i="32"/>
  <c r="X45" i="32"/>
  <c r="W45" i="32"/>
  <c r="T45" i="32"/>
  <c r="X47" i="32"/>
  <c r="W47" i="32"/>
  <c r="T47" i="32"/>
  <c r="X49" i="32"/>
  <c r="W49" i="32"/>
  <c r="T49" i="32"/>
  <c r="X51" i="32"/>
  <c r="W51" i="32"/>
  <c r="T51" i="32"/>
  <c r="X53" i="32"/>
  <c r="W53" i="32"/>
  <c r="T53" i="32"/>
  <c r="X55" i="32"/>
  <c r="X57" i="32"/>
  <c r="W57" i="32"/>
  <c r="T57" i="32"/>
  <c r="X59" i="32"/>
  <c r="W59" i="32"/>
  <c r="T59" i="32"/>
  <c r="X61" i="32"/>
  <c r="W61" i="32"/>
  <c r="T61" i="32"/>
  <c r="X63" i="32"/>
  <c r="W63" i="32"/>
  <c r="T63" i="32"/>
  <c r="L70" i="32"/>
  <c r="W69" i="32"/>
  <c r="T69" i="32"/>
  <c r="L82" i="32"/>
  <c r="W82" i="32"/>
  <c r="T82" i="32"/>
  <c r="X85" i="32"/>
  <c r="W88" i="32"/>
  <c r="T88" i="32"/>
  <c r="X93" i="32"/>
  <c r="W93" i="32"/>
  <c r="T93" i="32"/>
  <c r="W96" i="32"/>
  <c r="T96" i="32"/>
  <c r="X101" i="32"/>
  <c r="W101" i="32"/>
  <c r="T101" i="32"/>
  <c r="W104" i="32"/>
  <c r="T104" i="32"/>
  <c r="W67" i="32"/>
  <c r="T67" i="32"/>
  <c r="L72" i="32"/>
  <c r="L74" i="32"/>
  <c r="L76" i="32"/>
  <c r="L78" i="32"/>
  <c r="L80" i="32"/>
  <c r="L88" i="32"/>
  <c r="W91" i="32"/>
  <c r="T91" i="32"/>
  <c r="L96" i="32"/>
  <c r="W99" i="32"/>
  <c r="T99" i="32"/>
  <c r="L104" i="32"/>
  <c r="X40" i="32"/>
  <c r="W40" i="32"/>
  <c r="T40" i="32"/>
  <c r="X42" i="32"/>
  <c r="W42" i="32"/>
  <c r="T42" i="32"/>
  <c r="X44" i="32"/>
  <c r="W44" i="32"/>
  <c r="T44" i="32"/>
  <c r="X46" i="32"/>
  <c r="W46" i="32"/>
  <c r="T46" i="32"/>
  <c r="X48" i="32"/>
  <c r="X50" i="32"/>
  <c r="W50" i="32"/>
  <c r="T50" i="32"/>
  <c r="X52" i="32"/>
  <c r="W52" i="32"/>
  <c r="T52" i="32"/>
  <c r="X54" i="32"/>
  <c r="W54" i="32"/>
  <c r="T54" i="32"/>
  <c r="X56" i="32"/>
  <c r="W56" i="32"/>
  <c r="T56" i="32"/>
  <c r="X58" i="32"/>
  <c r="W58" i="32"/>
  <c r="T58" i="32"/>
  <c r="X60" i="32"/>
  <c r="W60" i="32"/>
  <c r="T60" i="32"/>
  <c r="X62" i="32"/>
  <c r="W62" i="32"/>
  <c r="T62" i="32"/>
  <c r="X64" i="32"/>
  <c r="W64" i="32"/>
  <c r="T64" i="32"/>
  <c r="W84" i="32"/>
  <c r="T84" i="32"/>
  <c r="W92" i="32"/>
  <c r="T92" i="32"/>
  <c r="W100" i="32"/>
  <c r="T100" i="32"/>
  <c r="N107" i="32"/>
  <c r="X70" i="32"/>
  <c r="W70" i="32"/>
  <c r="T70" i="32"/>
  <c r="X72" i="32"/>
  <c r="W72" i="32"/>
  <c r="T72" i="32"/>
  <c r="X74" i="32"/>
  <c r="W74" i="32"/>
  <c r="T74" i="32"/>
  <c r="X76" i="32"/>
  <c r="W76" i="32"/>
  <c r="T76" i="32"/>
  <c r="X78" i="32"/>
  <c r="W78" i="32"/>
  <c r="T78" i="32"/>
  <c r="X80" i="32"/>
  <c r="W80" i="32"/>
  <c r="T80" i="32"/>
  <c r="L84" i="32"/>
  <c r="W85" i="32"/>
  <c r="T85" i="32"/>
  <c r="L90" i="32"/>
  <c r="L98" i="32"/>
  <c r="L106" i="32"/>
  <c r="W107" i="32"/>
  <c r="T107" i="32"/>
  <c r="L71" i="32"/>
  <c r="L73" i="32"/>
  <c r="L75" i="32"/>
  <c r="L77" i="32"/>
  <c r="L79" i="32"/>
  <c r="L81" i="32"/>
  <c r="L83" i="32"/>
  <c r="L85" i="32"/>
  <c r="L87" i="32"/>
  <c r="L89" i="32"/>
  <c r="L91" i="32"/>
  <c r="L93" i="32"/>
  <c r="L95" i="32"/>
  <c r="L97" i="32"/>
  <c r="L99" i="32"/>
  <c r="L101" i="32"/>
  <c r="L103" i="32"/>
  <c r="L105" i="32"/>
  <c r="L107" i="32"/>
  <c r="U107" i="32"/>
  <c r="S107" i="32"/>
  <c r="M9" i="31"/>
  <c r="R9" i="31"/>
  <c r="Q10" i="31"/>
  <c r="Q14" i="31"/>
  <c r="M13" i="31"/>
  <c r="R13" i="31"/>
  <c r="N25" i="31"/>
  <c r="K24" i="31"/>
  <c r="O40" i="31"/>
  <c r="M17" i="31"/>
  <c r="Q18" i="31"/>
  <c r="M31" i="31"/>
  <c r="O31" i="31"/>
  <c r="Q32" i="31"/>
  <c r="N8" i="31"/>
  <c r="W10" i="31"/>
  <c r="T10" i="31"/>
  <c r="N12" i="31"/>
  <c r="Q13" i="31"/>
  <c r="P13" i="31"/>
  <c r="N22" i="31"/>
  <c r="O25" i="31"/>
  <c r="R25" i="31"/>
  <c r="Q8" i="31"/>
  <c r="M7" i="31"/>
  <c r="R7" i="31"/>
  <c r="Q12" i="31"/>
  <c r="M11" i="31"/>
  <c r="R11" i="31"/>
  <c r="W8" i="31"/>
  <c r="T8" i="31"/>
  <c r="P7" i="31"/>
  <c r="O8" i="31"/>
  <c r="W23" i="31"/>
  <c r="T23" i="31"/>
  <c r="W25" i="31"/>
  <c r="T25" i="31"/>
  <c r="X8" i="31"/>
  <c r="L9" i="31"/>
  <c r="M8" i="31"/>
  <c r="X10" i="31"/>
  <c r="L11" i="31"/>
  <c r="M10" i="31"/>
  <c r="O10" i="31"/>
  <c r="X12" i="31"/>
  <c r="W12" i="31"/>
  <c r="T12" i="31"/>
  <c r="L13" i="31"/>
  <c r="M12" i="31"/>
  <c r="R12" i="31"/>
  <c r="X14" i="31"/>
  <c r="W14" i="31"/>
  <c r="T14" i="31"/>
  <c r="L15" i="31"/>
  <c r="M14" i="31"/>
  <c r="N14" i="31"/>
  <c r="U15" i="31"/>
  <c r="S15" i="31"/>
  <c r="R16" i="31"/>
  <c r="P16" i="31"/>
  <c r="U19" i="31"/>
  <c r="S19" i="31"/>
  <c r="X22" i="31"/>
  <c r="W22" i="31"/>
  <c r="T22" i="31"/>
  <c r="L23" i="31"/>
  <c r="M22" i="31"/>
  <c r="O22" i="31"/>
  <c r="Q23" i="31"/>
  <c r="P23" i="31"/>
  <c r="P24" i="31"/>
  <c r="X33" i="31"/>
  <c r="W33" i="31"/>
  <c r="T33" i="31"/>
  <c r="L33" i="31"/>
  <c r="M32" i="31"/>
  <c r="O32" i="31"/>
  <c r="O52" i="31"/>
  <c r="U55" i="31"/>
  <c r="S55" i="31"/>
  <c r="N7" i="31"/>
  <c r="R8" i="31"/>
  <c r="N9" i="31"/>
  <c r="R10" i="31"/>
  <c r="N13" i="31"/>
  <c r="N15" i="31"/>
  <c r="R17" i="31"/>
  <c r="N19" i="31"/>
  <c r="K20" i="31"/>
  <c r="U23" i="31"/>
  <c r="S23" i="31"/>
  <c r="R29" i="31"/>
  <c r="W29" i="31"/>
  <c r="T29" i="31"/>
  <c r="Q38" i="31"/>
  <c r="R41" i="31"/>
  <c r="Q46" i="31"/>
  <c r="Q52" i="31"/>
  <c r="M51" i="31"/>
  <c r="O51" i="31"/>
  <c r="O7" i="31"/>
  <c r="O9" i="31"/>
  <c r="O13" i="31"/>
  <c r="O15" i="31"/>
  <c r="R32" i="31"/>
  <c r="L50" i="31"/>
  <c r="M49" i="31"/>
  <c r="R49" i="31"/>
  <c r="X7" i="31"/>
  <c r="W7" i="31"/>
  <c r="T7" i="31"/>
  <c r="X9" i="31"/>
  <c r="W9" i="31"/>
  <c r="T9" i="31"/>
  <c r="X11" i="31"/>
  <c r="W11" i="31"/>
  <c r="T11" i="31"/>
  <c r="X13" i="31"/>
  <c r="W13" i="31"/>
  <c r="T13" i="31"/>
  <c r="J26" i="31"/>
  <c r="K25" i="31"/>
  <c r="W27" i="31"/>
  <c r="T27" i="31"/>
  <c r="L28" i="31"/>
  <c r="M27" i="31"/>
  <c r="R27" i="31"/>
  <c r="L29" i="31"/>
  <c r="M28" i="31"/>
  <c r="R28" i="31"/>
  <c r="L31" i="31"/>
  <c r="M30" i="31"/>
  <c r="N30" i="31"/>
  <c r="U31" i="31"/>
  <c r="S31" i="31"/>
  <c r="X42" i="31"/>
  <c r="W42" i="31"/>
  <c r="T42" i="31"/>
  <c r="J51" i="31"/>
  <c r="K50" i="31"/>
  <c r="N51" i="31"/>
  <c r="W53" i="31"/>
  <c r="T53" i="31"/>
  <c r="U53" i="31"/>
  <c r="S53" i="31"/>
  <c r="L98" i="31"/>
  <c r="Q17" i="31"/>
  <c r="P17" i="31"/>
  <c r="N18" i="31"/>
  <c r="Q39" i="31"/>
  <c r="X39" i="31"/>
  <c r="W39" i="31"/>
  <c r="T39" i="31"/>
  <c r="X41" i="31"/>
  <c r="W41" i="31"/>
  <c r="T41" i="31"/>
  <c r="L41" i="31"/>
  <c r="M40" i="31"/>
  <c r="R40" i="31"/>
  <c r="P40" i="31"/>
  <c r="P48" i="31"/>
  <c r="U8" i="31"/>
  <c r="S8" i="31"/>
  <c r="U10" i="31"/>
  <c r="S10" i="31"/>
  <c r="U12" i="31"/>
  <c r="S12" i="31"/>
  <c r="U14" i="31"/>
  <c r="S14" i="31"/>
  <c r="L19" i="31"/>
  <c r="M18" i="31"/>
  <c r="O18" i="31"/>
  <c r="Q19" i="31"/>
  <c r="P19" i="31"/>
  <c r="O21" i="31"/>
  <c r="X23" i="31"/>
  <c r="W24" i="31"/>
  <c r="T24" i="31"/>
  <c r="L27" i="31"/>
  <c r="X28" i="31"/>
  <c r="W28" i="31"/>
  <c r="T28" i="31"/>
  <c r="R31" i="31"/>
  <c r="Q33" i="31"/>
  <c r="X34" i="31"/>
  <c r="W34" i="31"/>
  <c r="T34" i="31"/>
  <c r="L34" i="31"/>
  <c r="X40" i="31"/>
  <c r="W40" i="31"/>
  <c r="T40" i="31"/>
  <c r="R48" i="31"/>
  <c r="X48" i="31"/>
  <c r="W48" i="31"/>
  <c r="T48" i="31"/>
  <c r="N17" i="31"/>
  <c r="N24" i="31"/>
  <c r="R34" i="31"/>
  <c r="J43" i="31"/>
  <c r="K42" i="31"/>
  <c r="O55" i="31"/>
  <c r="N55" i="31"/>
  <c r="L57" i="31"/>
  <c r="M56" i="31"/>
  <c r="R56" i="31"/>
  <c r="P56" i="31"/>
  <c r="X57" i="31"/>
  <c r="W57" i="31"/>
  <c r="T57" i="31"/>
  <c r="L25" i="31"/>
  <c r="M24" i="31"/>
  <c r="R24" i="31"/>
  <c r="J27" i="31"/>
  <c r="K26" i="31"/>
  <c r="N27" i="31"/>
  <c r="Q37" i="31"/>
  <c r="L37" i="31"/>
  <c r="M36" i="31"/>
  <c r="O36" i="31"/>
  <c r="L45" i="31"/>
  <c r="M44" i="31"/>
  <c r="O44" i="31"/>
  <c r="Q47" i="31"/>
  <c r="X47" i="31"/>
  <c r="W47" i="31"/>
  <c r="T47" i="31"/>
  <c r="X49" i="31"/>
  <c r="W49" i="31"/>
  <c r="T49" i="31"/>
  <c r="L49" i="31"/>
  <c r="M48" i="31"/>
  <c r="O48" i="31"/>
  <c r="X16" i="31"/>
  <c r="W16" i="31"/>
  <c r="T16" i="31"/>
  <c r="O17" i="31"/>
  <c r="X17" i="31"/>
  <c r="W17" i="31"/>
  <c r="T17" i="31"/>
  <c r="X20" i="31"/>
  <c r="W20" i="31"/>
  <c r="T20" i="31"/>
  <c r="L21" i="31"/>
  <c r="M20" i="31"/>
  <c r="O20" i="31"/>
  <c r="O27" i="31"/>
  <c r="N28" i="31"/>
  <c r="J29" i="31"/>
  <c r="K28" i="31"/>
  <c r="N29" i="31"/>
  <c r="X30" i="31"/>
  <c r="W30" i="31"/>
  <c r="T30" i="31"/>
  <c r="N31" i="31"/>
  <c r="Q35" i="31"/>
  <c r="R36" i="31"/>
  <c r="R38" i="31"/>
  <c r="O38" i="31"/>
  <c r="J39" i="31"/>
  <c r="K38" i="31"/>
  <c r="N39" i="31"/>
  <c r="U39" i="31"/>
  <c r="S39" i="31"/>
  <c r="J41" i="31"/>
  <c r="K40" i="31"/>
  <c r="R46" i="31"/>
  <c r="O46" i="31"/>
  <c r="J47" i="31"/>
  <c r="K46" i="31"/>
  <c r="N47" i="31"/>
  <c r="U47" i="31"/>
  <c r="S47" i="31"/>
  <c r="J49" i="31"/>
  <c r="K48" i="31"/>
  <c r="R51" i="31"/>
  <c r="O64" i="31"/>
  <c r="J67" i="31"/>
  <c r="K66" i="31"/>
  <c r="Q31" i="31"/>
  <c r="P31" i="31"/>
  <c r="N32" i="31"/>
  <c r="J35" i="31"/>
  <c r="L36" i="31"/>
  <c r="M35" i="31"/>
  <c r="O35" i="31"/>
  <c r="R39" i="31"/>
  <c r="N42" i="31"/>
  <c r="L44" i="31"/>
  <c r="M43" i="31"/>
  <c r="O43" i="31"/>
  <c r="R47" i="31"/>
  <c r="X54" i="31"/>
  <c r="W54" i="31"/>
  <c r="T54" i="31"/>
  <c r="R57" i="31"/>
  <c r="L59" i="31"/>
  <c r="M58" i="31"/>
  <c r="R58" i="31"/>
  <c r="P60" i="31"/>
  <c r="R61" i="31"/>
  <c r="N62" i="31"/>
  <c r="X79" i="31"/>
  <c r="W79" i="31"/>
  <c r="T79" i="31"/>
  <c r="L82" i="31"/>
  <c r="L51" i="31"/>
  <c r="M50" i="31"/>
  <c r="R50" i="31"/>
  <c r="P58" i="31"/>
  <c r="R59" i="31"/>
  <c r="N60" i="31"/>
  <c r="X64" i="31"/>
  <c r="W64" i="31"/>
  <c r="T64" i="31"/>
  <c r="L80" i="31"/>
  <c r="J33" i="31"/>
  <c r="K32" i="31"/>
  <c r="J37" i="31"/>
  <c r="O37" i="31"/>
  <c r="Q43" i="31"/>
  <c r="J45" i="31"/>
  <c r="O45" i="31"/>
  <c r="L53" i="31"/>
  <c r="M52" i="31"/>
  <c r="R52" i="31"/>
  <c r="X60" i="31"/>
  <c r="W60" i="31"/>
  <c r="T60" i="31"/>
  <c r="L78" i="31"/>
  <c r="L96" i="31"/>
  <c r="W99" i="31"/>
  <c r="T99" i="31"/>
  <c r="N38" i="31"/>
  <c r="N46" i="31"/>
  <c r="R53" i="31"/>
  <c r="X58" i="31"/>
  <c r="W58" i="31"/>
  <c r="T58" i="31"/>
  <c r="O60" i="31"/>
  <c r="U61" i="31"/>
  <c r="S61" i="31"/>
  <c r="X71" i="31"/>
  <c r="W71" i="31"/>
  <c r="T71" i="31"/>
  <c r="X93" i="31"/>
  <c r="W93" i="31"/>
  <c r="T93" i="31"/>
  <c r="L55" i="31"/>
  <c r="M54" i="31"/>
  <c r="N54" i="31"/>
  <c r="O58" i="31"/>
  <c r="L65" i="31"/>
  <c r="M64" i="31"/>
  <c r="R64" i="31"/>
  <c r="L72" i="31"/>
  <c r="L94" i="31"/>
  <c r="R37" i="31"/>
  <c r="R45" i="31"/>
  <c r="N48" i="31"/>
  <c r="X52" i="31"/>
  <c r="W52" i="31"/>
  <c r="T52" i="31"/>
  <c r="N53" i="31"/>
  <c r="R55" i="31"/>
  <c r="X55" i="31"/>
  <c r="W55" i="31"/>
  <c r="T55" i="31"/>
  <c r="L63" i="31"/>
  <c r="M62" i="31"/>
  <c r="R62" i="31"/>
  <c r="P62" i="31"/>
  <c r="P64" i="31"/>
  <c r="X59" i="31"/>
  <c r="W59" i="31"/>
  <c r="T59" i="31"/>
  <c r="X61" i="31"/>
  <c r="W61" i="31"/>
  <c r="T61" i="31"/>
  <c r="X63" i="31"/>
  <c r="W63" i="31"/>
  <c r="T63" i="31"/>
  <c r="Q65" i="31"/>
  <c r="L76" i="31"/>
  <c r="L92" i="31"/>
  <c r="W95" i="31"/>
  <c r="T95" i="31"/>
  <c r="O107" i="31"/>
  <c r="R107" i="31"/>
  <c r="Q61" i="31"/>
  <c r="L66" i="31"/>
  <c r="L68" i="31"/>
  <c r="L74" i="31"/>
  <c r="L90" i="31"/>
  <c r="L106" i="31"/>
  <c r="U65" i="31"/>
  <c r="S65" i="31"/>
  <c r="X85" i="31"/>
  <c r="W85" i="31"/>
  <c r="T85" i="31"/>
  <c r="L88" i="31"/>
  <c r="X101" i="31"/>
  <c r="W101" i="31"/>
  <c r="T101" i="31"/>
  <c r="L104" i="31"/>
  <c r="L86" i="31"/>
  <c r="X99" i="31"/>
  <c r="L102" i="31"/>
  <c r="W105" i="31"/>
  <c r="T105" i="31"/>
  <c r="L70" i="31"/>
  <c r="X81" i="31"/>
  <c r="W81" i="31"/>
  <c r="T81" i="31"/>
  <c r="L84" i="31"/>
  <c r="X97" i="31"/>
  <c r="W97" i="31"/>
  <c r="T97" i="31"/>
  <c r="L100" i="31"/>
  <c r="W103" i="31"/>
  <c r="T103" i="31"/>
  <c r="W107" i="31"/>
  <c r="T107" i="31"/>
  <c r="J69" i="31"/>
  <c r="K68" i="31"/>
  <c r="J71" i="31"/>
  <c r="K70" i="31"/>
  <c r="J73" i="31"/>
  <c r="K72" i="31"/>
  <c r="J75" i="31"/>
  <c r="K74" i="31"/>
  <c r="J77" i="31"/>
  <c r="K76" i="31"/>
  <c r="J79" i="31"/>
  <c r="K78" i="31"/>
  <c r="J81" i="31"/>
  <c r="K80" i="31"/>
  <c r="J83" i="31"/>
  <c r="K82" i="31"/>
  <c r="J85" i="31"/>
  <c r="K84" i="31"/>
  <c r="J87" i="31"/>
  <c r="K86" i="31"/>
  <c r="J89" i="31"/>
  <c r="K88" i="31"/>
  <c r="J91" i="31"/>
  <c r="K90" i="31"/>
  <c r="J93" i="31"/>
  <c r="K92" i="31"/>
  <c r="J95" i="31"/>
  <c r="K94" i="31"/>
  <c r="J97" i="31"/>
  <c r="K96" i="31"/>
  <c r="J99" i="31"/>
  <c r="K98" i="31"/>
  <c r="J101" i="31"/>
  <c r="K100" i="31"/>
  <c r="J103" i="31"/>
  <c r="K102" i="31"/>
  <c r="J105" i="31"/>
  <c r="K104" i="31"/>
  <c r="J107" i="31"/>
  <c r="K106" i="31"/>
  <c r="L67" i="31"/>
  <c r="L69" i="31"/>
  <c r="L71" i="31"/>
  <c r="L73" i="31"/>
  <c r="L75" i="31"/>
  <c r="L77" i="31"/>
  <c r="L79" i="31"/>
  <c r="L81" i="31"/>
  <c r="L83" i="31"/>
  <c r="L85" i="31"/>
  <c r="L87" i="31"/>
  <c r="L89" i="31"/>
  <c r="L91" i="31"/>
  <c r="L93" i="31"/>
  <c r="L95" i="31"/>
  <c r="L97" i="31"/>
  <c r="L99" i="31"/>
  <c r="L101" i="31"/>
  <c r="L103" i="31"/>
  <c r="L105" i="31"/>
  <c r="L107" i="31"/>
  <c r="U107" i="31"/>
  <c r="S107" i="31"/>
  <c r="P36" i="24"/>
  <c r="M60" i="24"/>
  <c r="AN15" i="28"/>
  <c r="AO15" i="28"/>
  <c r="X41" i="23"/>
  <c r="X9" i="23"/>
  <c r="BO20" i="29"/>
  <c r="BP20" i="29"/>
  <c r="M52" i="24"/>
  <c r="R52" i="24"/>
  <c r="M76" i="24"/>
  <c r="O76" i="24"/>
  <c r="R59" i="24"/>
  <c r="J43" i="25"/>
  <c r="J35" i="25"/>
  <c r="M83" i="24"/>
  <c r="L42" i="23"/>
  <c r="Q42" i="23"/>
  <c r="J20" i="23"/>
  <c r="K19" i="23"/>
  <c r="X18" i="23"/>
  <c r="M92" i="24"/>
  <c r="O92" i="24"/>
  <c r="C13" i="25"/>
  <c r="B89" i="27"/>
  <c r="L73" i="23"/>
  <c r="M72" i="23"/>
  <c r="R72" i="23"/>
  <c r="X88" i="23"/>
  <c r="X24" i="23"/>
  <c r="L72" i="23"/>
  <c r="M71" i="23"/>
  <c r="L64" i="23"/>
  <c r="K58" i="24"/>
  <c r="N59" i="24"/>
  <c r="B52" i="27"/>
  <c r="J50" i="25"/>
  <c r="AW64" i="29"/>
  <c r="AX64" i="29"/>
  <c r="BO64" i="29"/>
  <c r="BP64" i="29"/>
  <c r="AN64" i="29"/>
  <c r="AO64" i="29"/>
  <c r="BF64" i="29"/>
  <c r="BG64" i="29"/>
  <c r="B10" i="27"/>
  <c r="J8" i="25"/>
  <c r="L104" i="23"/>
  <c r="M103" i="23"/>
  <c r="R103" i="23"/>
  <c r="X96" i="23"/>
  <c r="W96" i="23"/>
  <c r="T96" i="23"/>
  <c r="L96" i="23"/>
  <c r="X56" i="23"/>
  <c r="L56" i="23"/>
  <c r="M55" i="23"/>
  <c r="O55" i="23"/>
  <c r="X40" i="23"/>
  <c r="L40" i="23"/>
  <c r="X32" i="23"/>
  <c r="L32" i="23"/>
  <c r="M31" i="23"/>
  <c r="R31" i="23"/>
  <c r="X16" i="23"/>
  <c r="L16" i="23"/>
  <c r="M15" i="23"/>
  <c r="R15" i="23"/>
  <c r="C29" i="25"/>
  <c r="B23" i="27"/>
  <c r="C14" i="25"/>
  <c r="M104" i="24"/>
  <c r="O104" i="24"/>
  <c r="B26" i="27"/>
  <c r="J103" i="25"/>
  <c r="W10" i="23"/>
  <c r="T10" i="23"/>
  <c r="H94" i="20"/>
  <c r="J76" i="23"/>
  <c r="K75" i="23"/>
  <c r="J37" i="23"/>
  <c r="K36" i="23"/>
  <c r="L11" i="23"/>
  <c r="J96" i="24"/>
  <c r="K95" i="24"/>
  <c r="I78" i="20"/>
  <c r="V79" i="23"/>
  <c r="U79" i="23"/>
  <c r="S79" i="23"/>
  <c r="C76" i="25"/>
  <c r="I62" i="20"/>
  <c r="V63" i="23"/>
  <c r="L8" i="23"/>
  <c r="Q8" i="23"/>
  <c r="AW49" i="29"/>
  <c r="AX49" i="29"/>
  <c r="B87" i="27"/>
  <c r="C95" i="25"/>
  <c r="J68" i="25"/>
  <c r="W60" i="24"/>
  <c r="T60" i="24"/>
  <c r="B42" i="27"/>
  <c r="AN41" i="29"/>
  <c r="AO41" i="29"/>
  <c r="G105" i="20"/>
  <c r="J84" i="23"/>
  <c r="K83" i="23"/>
  <c r="X88" i="24"/>
  <c r="X80" i="24"/>
  <c r="X64" i="24"/>
  <c r="W64" i="24"/>
  <c r="T64" i="24"/>
  <c r="X56" i="24"/>
  <c r="J16" i="25"/>
  <c r="J62" i="25"/>
  <c r="C32" i="25"/>
  <c r="J47" i="25"/>
  <c r="J13" i="25"/>
  <c r="BO44" i="29"/>
  <c r="BP44" i="29"/>
  <c r="H102" i="20"/>
  <c r="AW48" i="29"/>
  <c r="F58" i="23"/>
  <c r="O52" i="24"/>
  <c r="B17" i="27"/>
  <c r="J37" i="25"/>
  <c r="J23" i="25"/>
  <c r="M28" i="24"/>
  <c r="O28" i="24"/>
  <c r="B50" i="26"/>
  <c r="J60" i="25"/>
  <c r="J105" i="24"/>
  <c r="K104" i="24"/>
  <c r="J89" i="24"/>
  <c r="K88" i="24"/>
  <c r="B98" i="27"/>
  <c r="BO97" i="29"/>
  <c r="BP97" i="29"/>
  <c r="J96" i="25"/>
  <c r="B67" i="27"/>
  <c r="J65" i="25"/>
  <c r="B90" i="27"/>
  <c r="AN90" i="29"/>
  <c r="J88" i="25"/>
  <c r="BO15" i="28"/>
  <c r="BP15" i="28"/>
  <c r="AW44" i="29"/>
  <c r="AX44" i="29"/>
  <c r="B9" i="26"/>
  <c r="Q27" i="23"/>
  <c r="W68" i="24"/>
  <c r="T68" i="24"/>
  <c r="BF15" i="28"/>
  <c r="BG15" i="28"/>
  <c r="R35" i="24"/>
  <c r="M44" i="24"/>
  <c r="O44" i="24"/>
  <c r="M20" i="24"/>
  <c r="M50" i="23"/>
  <c r="O50" i="23"/>
  <c r="G88" i="20"/>
  <c r="Q68" i="24"/>
  <c r="O67" i="24"/>
  <c r="BF49" i="29"/>
  <c r="BG49" i="29"/>
  <c r="B24" i="27"/>
  <c r="BO24" i="29"/>
  <c r="BP24" i="29"/>
  <c r="O26" i="23"/>
  <c r="M41" i="23"/>
  <c r="O41" i="23"/>
  <c r="M10" i="23"/>
  <c r="Q11" i="23"/>
  <c r="J84" i="25"/>
  <c r="B86" i="27"/>
  <c r="AN86" i="29"/>
  <c r="AO86" i="29"/>
  <c r="M63" i="23"/>
  <c r="O63" i="23"/>
  <c r="Q64" i="23"/>
  <c r="J30" i="25"/>
  <c r="L99" i="23"/>
  <c r="M98" i="23"/>
  <c r="J87" i="24"/>
  <c r="K86" i="24"/>
  <c r="BF44" i="29"/>
  <c r="BG44" i="29"/>
  <c r="J99" i="25"/>
  <c r="B81" i="27"/>
  <c r="J95" i="24"/>
  <c r="K94" i="24"/>
  <c r="B63" i="26"/>
  <c r="Q76" i="24"/>
  <c r="L34" i="23"/>
  <c r="Q34" i="23"/>
  <c r="L74" i="23"/>
  <c r="Q74" i="23"/>
  <c r="J79" i="24"/>
  <c r="K78" i="24"/>
  <c r="C5" i="25"/>
  <c r="J46" i="25"/>
  <c r="B66" i="26"/>
  <c r="X83" i="24"/>
  <c r="R104" i="24"/>
  <c r="AN49" i="29"/>
  <c r="AO49" i="29"/>
  <c r="AW20" i="29"/>
  <c r="AX20" i="29"/>
  <c r="L24" i="23"/>
  <c r="Q24" i="23"/>
  <c r="J103" i="24"/>
  <c r="K102" i="24"/>
  <c r="J63" i="24"/>
  <c r="K62" i="24"/>
  <c r="BO49" i="29"/>
  <c r="BP49" i="29"/>
  <c r="O98" i="23"/>
  <c r="W52" i="24"/>
  <c r="T52" i="24"/>
  <c r="Q92" i="24"/>
  <c r="L10" i="23"/>
  <c r="Q10" i="23"/>
  <c r="J71" i="24"/>
  <c r="K70" i="24"/>
  <c r="R27" i="24"/>
  <c r="C45" i="25"/>
  <c r="BF23" i="29"/>
  <c r="BG23" i="29"/>
  <c r="J13" i="23"/>
  <c r="K12" i="23"/>
  <c r="BF58" i="29"/>
  <c r="BG58" i="29"/>
  <c r="AW57" i="29"/>
  <c r="AX57" i="29"/>
  <c r="BO58" i="29"/>
  <c r="BP58" i="29"/>
  <c r="B80" i="26"/>
  <c r="C78" i="25"/>
  <c r="AN19" i="29"/>
  <c r="AW19" i="29"/>
  <c r="BF18" i="29"/>
  <c r="BG18" i="29"/>
  <c r="AN18" i="29"/>
  <c r="AO18" i="29"/>
  <c r="BF19" i="29"/>
  <c r="BO19" i="29"/>
  <c r="BP19" i="29"/>
  <c r="AW18" i="29"/>
  <c r="AX18" i="29"/>
  <c r="J94" i="25"/>
  <c r="B96" i="27"/>
  <c r="BO96" i="29"/>
  <c r="B53" i="27"/>
  <c r="J51" i="25"/>
  <c r="B89" i="26"/>
  <c r="C87" i="25"/>
  <c r="C88" i="25"/>
  <c r="B90" i="26"/>
  <c r="J80" i="25"/>
  <c r="B82" i="27"/>
  <c r="BF81" i="29"/>
  <c r="BG81" i="29"/>
  <c r="J92" i="25"/>
  <c r="B94" i="27"/>
  <c r="C72" i="25"/>
  <c r="B74" i="26"/>
  <c r="B81" i="26"/>
  <c r="C79" i="25"/>
  <c r="AY48" i="29"/>
  <c r="AZ48" i="29"/>
  <c r="AX48" i="29"/>
  <c r="B88" i="26"/>
  <c r="C86" i="25"/>
  <c r="J78" i="25"/>
  <c r="B80" i="27"/>
  <c r="J83" i="25"/>
  <c r="B85" i="27"/>
  <c r="BF84" i="29"/>
  <c r="BG84" i="29"/>
  <c r="O71" i="23"/>
  <c r="R71" i="23"/>
  <c r="C93" i="25"/>
  <c r="B95" i="26"/>
  <c r="B100" i="27"/>
  <c r="BF100" i="29"/>
  <c r="J98" i="25"/>
  <c r="B82" i="26"/>
  <c r="C80" i="25"/>
  <c r="C96" i="25"/>
  <c r="B98" i="26"/>
  <c r="J76" i="25"/>
  <c r="B78" i="27"/>
  <c r="AN78" i="29"/>
  <c r="B88" i="27"/>
  <c r="J86" i="25"/>
  <c r="O43" i="24"/>
  <c r="B43" i="27"/>
  <c r="AW58" i="29"/>
  <c r="AX58" i="29"/>
  <c r="J17" i="25"/>
  <c r="Q73" i="23"/>
  <c r="O73" i="24"/>
  <c r="X7" i="24"/>
  <c r="W7" i="24"/>
  <c r="T7" i="24"/>
  <c r="Q74" i="24"/>
  <c r="W91" i="23"/>
  <c r="T91" i="23"/>
  <c r="L98" i="24"/>
  <c r="M97" i="24"/>
  <c r="R97" i="24"/>
  <c r="X90" i="24"/>
  <c r="L49" i="23"/>
  <c r="W107" i="24"/>
  <c r="T107" i="24"/>
  <c r="W91" i="24"/>
  <c r="T91" i="24"/>
  <c r="G109" i="20"/>
  <c r="B27" i="27"/>
  <c r="BF26" i="29"/>
  <c r="L88" i="23"/>
  <c r="W88" i="23"/>
  <c r="T88" i="23"/>
  <c r="L66" i="24"/>
  <c r="M65" i="24"/>
  <c r="J62" i="24"/>
  <c r="K61" i="24"/>
  <c r="N12" i="24"/>
  <c r="BO74" i="29"/>
  <c r="BP74" i="29"/>
  <c r="Q32" i="23"/>
  <c r="O75" i="24"/>
  <c r="J66" i="25"/>
  <c r="B11" i="27"/>
  <c r="BF10" i="29"/>
  <c r="X73" i="23"/>
  <c r="W73" i="23"/>
  <c r="T73" i="23"/>
  <c r="W20" i="24"/>
  <c r="T20" i="24"/>
  <c r="X58" i="24"/>
  <c r="W58" i="24"/>
  <c r="T58" i="24"/>
  <c r="BF48" i="29"/>
  <c r="BG48" i="29"/>
  <c r="J82" i="25"/>
  <c r="Q66" i="24"/>
  <c r="R12" i="24"/>
  <c r="M7" i="24"/>
  <c r="O7" i="24"/>
  <c r="B105" i="26"/>
  <c r="L48" i="23"/>
  <c r="L58" i="24"/>
  <c r="M57" i="24"/>
  <c r="R57" i="24"/>
  <c r="X67" i="23"/>
  <c r="W67" i="23"/>
  <c r="T67" i="23"/>
  <c r="BO48" i="29"/>
  <c r="Q13" i="24"/>
  <c r="J56" i="25"/>
  <c r="BF67" i="29"/>
  <c r="BG67" i="29"/>
  <c r="AW59" i="29"/>
  <c r="AX59" i="29"/>
  <c r="W83" i="24"/>
  <c r="T83" i="24"/>
  <c r="BF20" i="29"/>
  <c r="AN48" i="29"/>
  <c r="AP48" i="29"/>
  <c r="AQ48" i="29"/>
  <c r="BF9" i="29"/>
  <c r="BG9" i="29"/>
  <c r="Q99" i="23"/>
  <c r="O81" i="24"/>
  <c r="O72" i="23"/>
  <c r="Q101" i="24"/>
  <c r="Q44" i="24"/>
  <c r="Q82" i="24"/>
  <c r="L90" i="24"/>
  <c r="X74" i="24"/>
  <c r="O36" i="24"/>
  <c r="BO90" i="29"/>
  <c r="BP90" i="29"/>
  <c r="AN58" i="29"/>
  <c r="AO58" i="29"/>
  <c r="M105" i="24"/>
  <c r="N105" i="24"/>
  <c r="W28" i="24"/>
  <c r="T28" i="24"/>
  <c r="X82" i="24"/>
  <c r="W82" i="24"/>
  <c r="T82" i="24"/>
  <c r="L50" i="23"/>
  <c r="X89" i="23"/>
  <c r="W89" i="23"/>
  <c r="T89" i="23"/>
  <c r="L76" i="23"/>
  <c r="AO78" i="29"/>
  <c r="B25" i="26"/>
  <c r="AN24" i="28"/>
  <c r="C23" i="25"/>
  <c r="B16" i="27"/>
  <c r="AN16" i="29"/>
  <c r="J14" i="25"/>
  <c r="U63" i="23"/>
  <c r="S63" i="23"/>
  <c r="BF99" i="29"/>
  <c r="BF98" i="29"/>
  <c r="BG98" i="29"/>
  <c r="B24" i="26"/>
  <c r="C22" i="25"/>
  <c r="W34" i="23"/>
  <c r="T34" i="23"/>
  <c r="U34" i="23"/>
  <c r="S34" i="23"/>
  <c r="L99" i="24"/>
  <c r="M98" i="24"/>
  <c r="R98" i="24"/>
  <c r="X99" i="24"/>
  <c r="W99" i="24"/>
  <c r="T99" i="24"/>
  <c r="X59" i="24"/>
  <c r="W59" i="24"/>
  <c r="T59" i="24"/>
  <c r="L59" i="24"/>
  <c r="M58" i="24"/>
  <c r="G96" i="20"/>
  <c r="F97" i="23"/>
  <c r="J97" i="23"/>
  <c r="K96" i="23"/>
  <c r="F57" i="23"/>
  <c r="G56" i="20"/>
  <c r="F41" i="23"/>
  <c r="J41" i="23"/>
  <c r="K40" i="23"/>
  <c r="G40" i="20"/>
  <c r="G24" i="20"/>
  <c r="F25" i="23"/>
  <c r="J25" i="23"/>
  <c r="K24" i="23"/>
  <c r="F17" i="23"/>
  <c r="J17" i="23"/>
  <c r="K16" i="23"/>
  <c r="G16" i="20"/>
  <c r="I102" i="20"/>
  <c r="V103" i="23"/>
  <c r="U103" i="23"/>
  <c r="S103" i="23"/>
  <c r="H103" i="23"/>
  <c r="X103" i="23"/>
  <c r="H101" i="20"/>
  <c r="H87" i="23"/>
  <c r="X87" i="23"/>
  <c r="I86" i="20"/>
  <c r="V87" i="23"/>
  <c r="U87" i="23"/>
  <c r="S87" i="23"/>
  <c r="C84" i="25"/>
  <c r="H85" i="20"/>
  <c r="I70" i="20"/>
  <c r="V71" i="23"/>
  <c r="U71" i="23"/>
  <c r="S71" i="23"/>
  <c r="H69" i="20"/>
  <c r="H71" i="23"/>
  <c r="I54" i="20"/>
  <c r="V55" i="23"/>
  <c r="H55" i="23"/>
  <c r="H53" i="20"/>
  <c r="I38" i="20"/>
  <c r="V39" i="23"/>
  <c r="U39" i="23"/>
  <c r="S39" i="23"/>
  <c r="B38" i="26"/>
  <c r="H37" i="20"/>
  <c r="H39" i="23"/>
  <c r="I22" i="20"/>
  <c r="V23" i="23"/>
  <c r="U23" i="23"/>
  <c r="S23" i="23"/>
  <c r="H23" i="23"/>
  <c r="H21" i="20"/>
  <c r="I70" i="23"/>
  <c r="G69" i="20"/>
  <c r="G13" i="20"/>
  <c r="I14" i="23"/>
  <c r="AN77" i="29"/>
  <c r="AO77" i="29"/>
  <c r="R76" i="24"/>
  <c r="BF17" i="29"/>
  <c r="AW74" i="29"/>
  <c r="AX74" i="29"/>
  <c r="BO63" i="28"/>
  <c r="BP63" i="28"/>
  <c r="G72" i="20"/>
  <c r="G104" i="20"/>
  <c r="G29" i="20"/>
  <c r="I30" i="23"/>
  <c r="BF59" i="29"/>
  <c r="B104" i="26"/>
  <c r="B83" i="27"/>
  <c r="Q72" i="23"/>
  <c r="P72" i="23"/>
  <c r="BO78" i="29"/>
  <c r="BP78" i="29"/>
  <c r="R92" i="24"/>
  <c r="P92" i="24"/>
  <c r="AW17" i="29"/>
  <c r="AN74" i="29"/>
  <c r="AO74" i="29"/>
  <c r="BO17" i="29"/>
  <c r="BO59" i="29"/>
  <c r="B46" i="27"/>
  <c r="B17" i="26"/>
  <c r="BO16" i="28"/>
  <c r="M7" i="23"/>
  <c r="N7" i="23"/>
  <c r="W84" i="24"/>
  <c r="T84" i="24"/>
  <c r="W25" i="23"/>
  <c r="T25" i="23"/>
  <c r="G85" i="20"/>
  <c r="BF77" i="29"/>
  <c r="BG77" i="29"/>
  <c r="AN17" i="29"/>
  <c r="AN59" i="29"/>
  <c r="R28" i="24"/>
  <c r="P28" i="24"/>
  <c r="J28" i="25"/>
  <c r="Q59" i="24"/>
  <c r="P59" i="24"/>
  <c r="B6" i="27"/>
  <c r="O103" i="23"/>
  <c r="W8" i="23"/>
  <c r="T8" i="23"/>
  <c r="G101" i="20"/>
  <c r="L75" i="24"/>
  <c r="M74" i="24"/>
  <c r="R74" i="24"/>
  <c r="P74" i="24"/>
  <c r="J89" i="23"/>
  <c r="K88" i="23"/>
  <c r="F81" i="23"/>
  <c r="J81" i="23"/>
  <c r="K80" i="23"/>
  <c r="G80" i="20"/>
  <c r="F65" i="23"/>
  <c r="J65" i="23"/>
  <c r="K64" i="23"/>
  <c r="G64" i="20"/>
  <c r="F49" i="23"/>
  <c r="G48" i="20"/>
  <c r="G32" i="20"/>
  <c r="F33" i="23"/>
  <c r="J33" i="23"/>
  <c r="K32" i="23"/>
  <c r="F9" i="23"/>
  <c r="J9" i="23"/>
  <c r="K8" i="23"/>
  <c r="G8" i="20"/>
  <c r="I110" i="20"/>
  <c r="H109" i="20"/>
  <c r="H95" i="23"/>
  <c r="X95" i="23"/>
  <c r="H93" i="20"/>
  <c r="H77" i="20"/>
  <c r="H79" i="23"/>
  <c r="H63" i="23"/>
  <c r="H61" i="20"/>
  <c r="I46" i="20"/>
  <c r="V47" i="23"/>
  <c r="H47" i="23"/>
  <c r="X47" i="23"/>
  <c r="H45" i="20"/>
  <c r="H31" i="23"/>
  <c r="I30" i="20"/>
  <c r="V31" i="23"/>
  <c r="U31" i="23"/>
  <c r="S31" i="23"/>
  <c r="B30" i="26"/>
  <c r="H15" i="23"/>
  <c r="I14" i="20"/>
  <c r="V15" i="23"/>
  <c r="U15" i="23"/>
  <c r="S15" i="23"/>
  <c r="B14" i="26"/>
  <c r="H6" i="20"/>
  <c r="G6" i="20"/>
  <c r="I94" i="23"/>
  <c r="G93" i="20"/>
  <c r="G77" i="20"/>
  <c r="I78" i="23"/>
  <c r="I22" i="23"/>
  <c r="G21" i="20"/>
  <c r="AO19" i="29"/>
  <c r="O16" i="23"/>
  <c r="C19" i="27"/>
  <c r="AN80" i="29"/>
  <c r="AO80" i="29"/>
  <c r="BF16" i="29"/>
  <c r="Q33" i="23"/>
  <c r="B58" i="26"/>
  <c r="G53" i="20"/>
  <c r="I94" i="20"/>
  <c r="V95" i="23"/>
  <c r="U95" i="23"/>
  <c r="S95" i="23"/>
  <c r="G45" i="20"/>
  <c r="I38" i="23"/>
  <c r="G37" i="20"/>
  <c r="AW78" i="29"/>
  <c r="BO16" i="29"/>
  <c r="M84" i="24"/>
  <c r="J97" i="25"/>
  <c r="U24" i="23"/>
  <c r="S24" i="23"/>
  <c r="W24" i="23"/>
  <c r="T24" i="23"/>
  <c r="I62" i="23"/>
  <c r="G61" i="20"/>
  <c r="AW77" i="29"/>
  <c r="AX77" i="29"/>
  <c r="AN44" i="29"/>
  <c r="AO44" i="29"/>
  <c r="H13" i="20"/>
  <c r="H29" i="20"/>
  <c r="W36" i="24"/>
  <c r="T36" i="24"/>
  <c r="U36" i="24"/>
  <c r="S36" i="24"/>
  <c r="W100" i="24"/>
  <c r="T100" i="24"/>
  <c r="W105" i="24"/>
  <c r="T105" i="24"/>
  <c r="W16" i="23"/>
  <c r="T16" i="23"/>
  <c r="W11" i="23"/>
  <c r="T11" i="23"/>
  <c r="J22" i="23"/>
  <c r="K21" i="23"/>
  <c r="G108" i="20"/>
  <c r="L58" i="23"/>
  <c r="W101" i="24"/>
  <c r="T101" i="24"/>
  <c r="L89" i="23"/>
  <c r="L25" i="23"/>
  <c r="L107" i="23"/>
  <c r="J8" i="24"/>
  <c r="K7" i="24"/>
  <c r="J13" i="24"/>
  <c r="K12" i="24"/>
  <c r="L66" i="23"/>
  <c r="L20" i="23"/>
  <c r="J102" i="24"/>
  <c r="K101" i="24"/>
  <c r="J72" i="24"/>
  <c r="K71" i="24"/>
  <c r="W49" i="23"/>
  <c r="T49" i="23"/>
  <c r="AN63" i="28"/>
  <c r="X33" i="23"/>
  <c r="J43" i="24"/>
  <c r="L92" i="23"/>
  <c r="X59" i="23"/>
  <c r="W59" i="23"/>
  <c r="T59" i="23"/>
  <c r="J70" i="24"/>
  <c r="K69" i="24"/>
  <c r="J56" i="24"/>
  <c r="K55" i="24"/>
  <c r="J46" i="23"/>
  <c r="K45" i="23"/>
  <c r="L59" i="23"/>
  <c r="Q59" i="23"/>
  <c r="J47" i="24"/>
  <c r="K46" i="24"/>
  <c r="J24" i="24"/>
  <c r="K23" i="24"/>
  <c r="H86" i="23"/>
  <c r="H84" i="20"/>
  <c r="I85" i="20"/>
  <c r="V86" i="23"/>
  <c r="U86" i="23"/>
  <c r="S86" i="23"/>
  <c r="H46" i="23"/>
  <c r="I45" i="20"/>
  <c r="V46" i="23"/>
  <c r="H44" i="20"/>
  <c r="H116" i="20"/>
  <c r="G116" i="20"/>
  <c r="G84" i="20"/>
  <c r="I85" i="23"/>
  <c r="I13" i="23"/>
  <c r="G12" i="20"/>
  <c r="F16" i="23"/>
  <c r="G15" i="20"/>
  <c r="I6" i="20"/>
  <c r="V7" i="23"/>
  <c r="U7" i="23"/>
  <c r="S7" i="23"/>
  <c r="H7" i="23"/>
  <c r="L7" i="23"/>
  <c r="Q7" i="23"/>
  <c r="H62" i="23"/>
  <c r="I61" i="20"/>
  <c r="V62" i="23"/>
  <c r="U62" i="23"/>
  <c r="S62" i="23"/>
  <c r="H60" i="20"/>
  <c r="I37" i="20"/>
  <c r="V38" i="23"/>
  <c r="H38" i="23"/>
  <c r="H36" i="20"/>
  <c r="I61" i="23"/>
  <c r="G60" i="20"/>
  <c r="G95" i="20"/>
  <c r="F96" i="23"/>
  <c r="J96" i="23"/>
  <c r="F56" i="23"/>
  <c r="J56" i="23"/>
  <c r="G55" i="20"/>
  <c r="H94" i="23"/>
  <c r="H92" i="20"/>
  <c r="I93" i="20"/>
  <c r="V94" i="23"/>
  <c r="U94" i="23"/>
  <c r="S94" i="23"/>
  <c r="G76" i="20"/>
  <c r="I77" i="23"/>
  <c r="I45" i="23"/>
  <c r="G44" i="20"/>
  <c r="G103" i="20"/>
  <c r="F104" i="23"/>
  <c r="J104" i="23"/>
  <c r="K103" i="23"/>
  <c r="G87" i="20"/>
  <c r="F88" i="23"/>
  <c r="G79" i="20"/>
  <c r="F80" i="23"/>
  <c r="F64" i="23"/>
  <c r="J64" i="23"/>
  <c r="K63" i="23"/>
  <c r="G63" i="20"/>
  <c r="F48" i="23"/>
  <c r="J48" i="23"/>
  <c r="K47" i="23"/>
  <c r="G47" i="20"/>
  <c r="F40" i="23"/>
  <c r="J40" i="23"/>
  <c r="K39" i="23"/>
  <c r="G39" i="20"/>
  <c r="F32" i="23"/>
  <c r="G31" i="20"/>
  <c r="G7" i="20"/>
  <c r="F8" i="23"/>
  <c r="H78" i="23"/>
  <c r="H76" i="20"/>
  <c r="I77" i="20"/>
  <c r="V78" i="23"/>
  <c r="U78" i="23"/>
  <c r="S78" i="23"/>
  <c r="H54" i="23"/>
  <c r="I53" i="20"/>
  <c r="V54" i="23"/>
  <c r="U54" i="23"/>
  <c r="S54" i="23"/>
  <c r="H52" i="20"/>
  <c r="I13" i="20"/>
  <c r="V14" i="23"/>
  <c r="H14" i="23"/>
  <c r="H12" i="20"/>
  <c r="G92" i="20"/>
  <c r="I93" i="23"/>
  <c r="I21" i="23"/>
  <c r="G20" i="20"/>
  <c r="I53" i="23"/>
  <c r="G52" i="20"/>
  <c r="G71" i="20"/>
  <c r="F72" i="23"/>
  <c r="I109" i="20"/>
  <c r="H108" i="20"/>
  <c r="I29" i="20"/>
  <c r="V30" i="23"/>
  <c r="H30" i="23"/>
  <c r="H28" i="20"/>
  <c r="I29" i="23"/>
  <c r="G28" i="20"/>
  <c r="F24" i="23"/>
  <c r="J24" i="23"/>
  <c r="K23" i="23"/>
  <c r="G23" i="20"/>
  <c r="H102" i="23"/>
  <c r="X102" i="23"/>
  <c r="W102" i="23"/>
  <c r="T102" i="23"/>
  <c r="H100" i="20"/>
  <c r="I101" i="20"/>
  <c r="V102" i="23"/>
  <c r="U102" i="23"/>
  <c r="S102" i="23"/>
  <c r="H70" i="23"/>
  <c r="H68" i="20"/>
  <c r="I69" i="20"/>
  <c r="V70" i="23"/>
  <c r="U70" i="23"/>
  <c r="S70" i="23"/>
  <c r="I21" i="20"/>
  <c r="V22" i="23"/>
  <c r="U22" i="23"/>
  <c r="S22" i="23"/>
  <c r="H22" i="23"/>
  <c r="H20" i="20"/>
  <c r="I101" i="23"/>
  <c r="G100" i="20"/>
  <c r="I69" i="23"/>
  <c r="G68" i="20"/>
  <c r="I37" i="23"/>
  <c r="G36" i="20"/>
  <c r="X97" i="24"/>
  <c r="W97" i="24"/>
  <c r="T97" i="24"/>
  <c r="L97" i="24"/>
  <c r="M96" i="24"/>
  <c r="O96" i="24"/>
  <c r="L49" i="24"/>
  <c r="M48" i="24"/>
  <c r="O48" i="24"/>
  <c r="X49" i="24"/>
  <c r="W49" i="24"/>
  <c r="T49" i="24"/>
  <c r="X41" i="24"/>
  <c r="W41" i="24"/>
  <c r="T41" i="24"/>
  <c r="L41" i="24"/>
  <c r="M40" i="24"/>
  <c r="X33" i="24"/>
  <c r="W33" i="24"/>
  <c r="T33" i="24"/>
  <c r="L33" i="24"/>
  <c r="M32" i="24"/>
  <c r="R32" i="24"/>
  <c r="L25" i="24"/>
  <c r="M24" i="24"/>
  <c r="X25" i="24"/>
  <c r="W25" i="24"/>
  <c r="T25" i="24"/>
  <c r="L17" i="24"/>
  <c r="M16" i="24"/>
  <c r="O16" i="24"/>
  <c r="X17" i="24"/>
  <c r="W17" i="24"/>
  <c r="T17" i="24"/>
  <c r="L9" i="24"/>
  <c r="M8" i="24"/>
  <c r="X9" i="24"/>
  <c r="W9" i="24"/>
  <c r="T9" i="24"/>
  <c r="X93" i="24"/>
  <c r="W93" i="24"/>
  <c r="T93" i="24"/>
  <c r="L94" i="24"/>
  <c r="L86" i="24"/>
  <c r="X85" i="24"/>
  <c r="W85" i="24"/>
  <c r="T85" i="24"/>
  <c r="X77" i="24"/>
  <c r="W77" i="24"/>
  <c r="T77" i="24"/>
  <c r="L78" i="24"/>
  <c r="X69" i="24"/>
  <c r="W69" i="24"/>
  <c r="T69" i="24"/>
  <c r="L70" i="24"/>
  <c r="X61" i="24"/>
  <c r="W61" i="24"/>
  <c r="T61" i="24"/>
  <c r="L62" i="24"/>
  <c r="X53" i="24"/>
  <c r="W53" i="24"/>
  <c r="T53" i="24"/>
  <c r="L54" i="24"/>
  <c r="X45" i="24"/>
  <c r="W45" i="24"/>
  <c r="T45" i="24"/>
  <c r="L46" i="24"/>
  <c r="X37" i="24"/>
  <c r="W37" i="24"/>
  <c r="T37" i="24"/>
  <c r="L38" i="24"/>
  <c r="M37" i="24"/>
  <c r="X29" i="24"/>
  <c r="W29" i="24"/>
  <c r="T29" i="24"/>
  <c r="L30" i="24"/>
  <c r="X21" i="24"/>
  <c r="W21" i="24"/>
  <c r="T21" i="24"/>
  <c r="L22" i="24"/>
  <c r="X13" i="24"/>
  <c r="W13" i="24"/>
  <c r="T13" i="24"/>
  <c r="L14" i="24"/>
  <c r="F103" i="23"/>
  <c r="G102" i="20"/>
  <c r="F95" i="23"/>
  <c r="J95" i="23"/>
  <c r="G94" i="20"/>
  <c r="F87" i="23"/>
  <c r="J87" i="23"/>
  <c r="G86" i="20"/>
  <c r="F79" i="23"/>
  <c r="J79" i="23"/>
  <c r="K78" i="23"/>
  <c r="G78" i="20"/>
  <c r="F71" i="23"/>
  <c r="G70" i="20"/>
  <c r="F63" i="23"/>
  <c r="J63" i="23"/>
  <c r="G62" i="20"/>
  <c r="F55" i="23"/>
  <c r="J55" i="23"/>
  <c r="K54" i="23"/>
  <c r="G54" i="20"/>
  <c r="F47" i="23"/>
  <c r="G46" i="20"/>
  <c r="F39" i="23"/>
  <c r="G38" i="20"/>
  <c r="F31" i="23"/>
  <c r="J31" i="23"/>
  <c r="G30" i="20"/>
  <c r="F23" i="23"/>
  <c r="G22" i="20"/>
  <c r="F15" i="23"/>
  <c r="G14" i="20"/>
  <c r="I116" i="20"/>
  <c r="H115" i="20"/>
  <c r="I108" i="20"/>
  <c r="H107" i="20"/>
  <c r="H101" i="23"/>
  <c r="I100" i="20"/>
  <c r="V101" i="23"/>
  <c r="U101" i="23"/>
  <c r="S101" i="23"/>
  <c r="H99" i="20"/>
  <c r="H93" i="23"/>
  <c r="I92" i="20"/>
  <c r="V93" i="23"/>
  <c r="H91" i="20"/>
  <c r="H85" i="23"/>
  <c r="I84" i="20"/>
  <c r="V85" i="23"/>
  <c r="H83" i="20"/>
  <c r="H77" i="23"/>
  <c r="I76" i="20"/>
  <c r="V77" i="23"/>
  <c r="U77" i="23"/>
  <c r="S77" i="23"/>
  <c r="H75" i="20"/>
  <c r="H67" i="20"/>
  <c r="H69" i="23"/>
  <c r="I68" i="20"/>
  <c r="V69" i="23"/>
  <c r="U69" i="23"/>
  <c r="S69" i="23"/>
  <c r="H61" i="23"/>
  <c r="H59" i="20"/>
  <c r="I60" i="20"/>
  <c r="V61" i="23"/>
  <c r="U61" i="23"/>
  <c r="S61" i="23"/>
  <c r="H53" i="23"/>
  <c r="H51" i="20"/>
  <c r="I52" i="20"/>
  <c r="V53" i="23"/>
  <c r="U53" i="23"/>
  <c r="S53" i="23"/>
  <c r="H45" i="23"/>
  <c r="X45" i="23"/>
  <c r="W45" i="23"/>
  <c r="T45" i="23"/>
  <c r="H43" i="20"/>
  <c r="I44" i="20"/>
  <c r="V45" i="23"/>
  <c r="U45" i="23"/>
  <c r="S45" i="23"/>
  <c r="H35" i="20"/>
  <c r="I36" i="20"/>
  <c r="V37" i="23"/>
  <c r="U37" i="23"/>
  <c r="S37" i="23"/>
  <c r="H37" i="23"/>
  <c r="H27" i="20"/>
  <c r="I28" i="20"/>
  <c r="V29" i="23"/>
  <c r="U29" i="23"/>
  <c r="S29" i="23"/>
  <c r="H29" i="23"/>
  <c r="X29" i="23"/>
  <c r="W29" i="23"/>
  <c r="T29" i="23"/>
  <c r="H19" i="20"/>
  <c r="I20" i="20"/>
  <c r="V21" i="23"/>
  <c r="U21" i="23"/>
  <c r="S21" i="23"/>
  <c r="H21" i="23"/>
  <c r="H11" i="20"/>
  <c r="I12" i="20"/>
  <c r="V13" i="23"/>
  <c r="U13" i="23"/>
  <c r="S13" i="23"/>
  <c r="H13" i="23"/>
  <c r="G115" i="20"/>
  <c r="I115" i="20"/>
  <c r="G107" i="20"/>
  <c r="I107" i="20"/>
  <c r="G99" i="20"/>
  <c r="I100" i="23"/>
  <c r="X100" i="23"/>
  <c r="W100" i="23"/>
  <c r="T100" i="23"/>
  <c r="I99" i="20"/>
  <c r="V100" i="23"/>
  <c r="G91" i="20"/>
  <c r="I91" i="20"/>
  <c r="V92" i="23"/>
  <c r="I92" i="23"/>
  <c r="X92" i="23"/>
  <c r="G83" i="20"/>
  <c r="I83" i="20"/>
  <c r="V84" i="23"/>
  <c r="U84" i="23"/>
  <c r="S84" i="23"/>
  <c r="I84" i="23"/>
  <c r="G75" i="20"/>
  <c r="I76" i="23"/>
  <c r="X76" i="23"/>
  <c r="I75" i="20"/>
  <c r="V76" i="23"/>
  <c r="U76" i="23"/>
  <c r="S76" i="23"/>
  <c r="G67" i="20"/>
  <c r="I68" i="23"/>
  <c r="X68" i="23"/>
  <c r="I67" i="20"/>
  <c r="V68" i="23"/>
  <c r="U68" i="23"/>
  <c r="S68" i="23"/>
  <c r="G59" i="20"/>
  <c r="I59" i="20"/>
  <c r="V60" i="23"/>
  <c r="U60" i="23"/>
  <c r="S60" i="23"/>
  <c r="I60" i="23"/>
  <c r="X60" i="23"/>
  <c r="G51" i="20"/>
  <c r="I51" i="20"/>
  <c r="V52" i="23"/>
  <c r="I52" i="23"/>
  <c r="X52" i="23"/>
  <c r="G43" i="20"/>
  <c r="I43" i="20"/>
  <c r="V44" i="23"/>
  <c r="U44" i="23"/>
  <c r="S44" i="23"/>
  <c r="I44" i="23"/>
  <c r="X44" i="23"/>
  <c r="I35" i="20"/>
  <c r="V36" i="23"/>
  <c r="U36" i="23"/>
  <c r="S36" i="23"/>
  <c r="B35" i="26"/>
  <c r="G35" i="20"/>
  <c r="I36" i="23"/>
  <c r="X36" i="23"/>
  <c r="I27" i="20"/>
  <c r="V28" i="23"/>
  <c r="G27" i="20"/>
  <c r="I28" i="23"/>
  <c r="I19" i="20"/>
  <c r="V20" i="23"/>
  <c r="U20" i="23"/>
  <c r="S20" i="23"/>
  <c r="G19" i="20"/>
  <c r="I20" i="23"/>
  <c r="X20" i="23"/>
  <c r="I11" i="20"/>
  <c r="V12" i="23"/>
  <c r="U12" i="23"/>
  <c r="S12" i="23"/>
  <c r="G11" i="20"/>
  <c r="I12" i="23"/>
  <c r="B19" i="29"/>
  <c r="C19" i="29"/>
  <c r="AW81" i="28"/>
  <c r="B32" i="26"/>
  <c r="C30" i="25"/>
  <c r="B38" i="27"/>
  <c r="J36" i="25"/>
  <c r="J67" i="25"/>
  <c r="B69" i="27"/>
  <c r="BF68" i="29"/>
  <c r="C94" i="25"/>
  <c r="B96" i="26"/>
  <c r="M39" i="23"/>
  <c r="Q40" i="23"/>
  <c r="BO28" i="29"/>
  <c r="AW29" i="29"/>
  <c r="AN28" i="29"/>
  <c r="AN29" i="29"/>
  <c r="AW28" i="29"/>
  <c r="BO29" i="29"/>
  <c r="BF29" i="29"/>
  <c r="BF28" i="29"/>
  <c r="R91" i="24"/>
  <c r="O91" i="24"/>
  <c r="C63" i="25"/>
  <c r="B65" i="26"/>
  <c r="W41" i="23"/>
  <c r="T41" i="23"/>
  <c r="U41" i="23"/>
  <c r="S41" i="23"/>
  <c r="C38" i="25"/>
  <c r="C40" i="25"/>
  <c r="B42" i="26"/>
  <c r="AW26" i="29"/>
  <c r="C55" i="25"/>
  <c r="B57" i="26"/>
  <c r="Q69" i="24"/>
  <c r="M68" i="24"/>
  <c r="J54" i="25"/>
  <c r="B56" i="27"/>
  <c r="BF56" i="29"/>
  <c r="B40" i="27"/>
  <c r="J38" i="25"/>
  <c r="X98" i="23"/>
  <c r="W98" i="23"/>
  <c r="T98" i="23"/>
  <c r="L84" i="23"/>
  <c r="X83" i="23"/>
  <c r="W83" i="23"/>
  <c r="T83" i="23"/>
  <c r="BO24" i="28"/>
  <c r="R65" i="24"/>
  <c r="O65" i="24"/>
  <c r="M82" i="24"/>
  <c r="N82" i="24"/>
  <c r="Q83" i="24"/>
  <c r="L97" i="23"/>
  <c r="M96" i="23"/>
  <c r="R96" i="23"/>
  <c r="L65" i="23"/>
  <c r="M64" i="23"/>
  <c r="X65" i="23"/>
  <c r="W65" i="23"/>
  <c r="T65" i="23"/>
  <c r="AN81" i="28"/>
  <c r="M95" i="23"/>
  <c r="Q96" i="23"/>
  <c r="B63" i="27"/>
  <c r="BF62" i="29"/>
  <c r="BG62" i="29"/>
  <c r="J61" i="25"/>
  <c r="U9" i="23"/>
  <c r="S9" i="23"/>
  <c r="W9" i="23"/>
  <c r="T9" i="23"/>
  <c r="C8" i="25"/>
  <c r="B10" i="26"/>
  <c r="L35" i="23"/>
  <c r="M34" i="23"/>
  <c r="BO57" i="29"/>
  <c r="BF57" i="29"/>
  <c r="AN57" i="29"/>
  <c r="R60" i="24"/>
  <c r="O60" i="24"/>
  <c r="J91" i="25"/>
  <c r="B93" i="27"/>
  <c r="BO92" i="29"/>
  <c r="BP92" i="29"/>
  <c r="J93" i="25"/>
  <c r="B95" i="27"/>
  <c r="B92" i="27"/>
  <c r="J90" i="25"/>
  <c r="Q100" i="24"/>
  <c r="P100" i="24"/>
  <c r="M99" i="24"/>
  <c r="AW81" i="29"/>
  <c r="J100" i="25"/>
  <c r="B102" i="27"/>
  <c r="M11" i="24"/>
  <c r="Q12" i="24"/>
  <c r="AW79" i="29"/>
  <c r="AN79" i="29"/>
  <c r="BO80" i="29"/>
  <c r="BF79" i="29"/>
  <c r="BG79" i="29"/>
  <c r="BF80" i="29"/>
  <c r="BO79" i="29"/>
  <c r="BP79" i="29"/>
  <c r="AW80" i="29"/>
  <c r="AN38" i="29"/>
  <c r="AO38" i="29"/>
  <c r="AW38" i="29"/>
  <c r="AX38" i="29"/>
  <c r="C85" i="25"/>
  <c r="B87" i="26"/>
  <c r="B55" i="27"/>
  <c r="C57" i="27"/>
  <c r="B57" i="29"/>
  <c r="C57" i="29"/>
  <c r="J53" i="25"/>
  <c r="X27" i="23"/>
  <c r="W27" i="23"/>
  <c r="T27" i="23"/>
  <c r="L28" i="23"/>
  <c r="C46" i="25"/>
  <c r="B48" i="26"/>
  <c r="C77" i="25"/>
  <c r="B79" i="26"/>
  <c r="C53" i="25"/>
  <c r="B55" i="26"/>
  <c r="U67" i="24"/>
  <c r="S67" i="24"/>
  <c r="W67" i="24"/>
  <c r="T67" i="24"/>
  <c r="L57" i="23"/>
  <c r="X57" i="23"/>
  <c r="W57" i="23"/>
  <c r="T57" i="23"/>
  <c r="AN20" i="29"/>
  <c r="W56" i="23"/>
  <c r="T56" i="23"/>
  <c r="X99" i="23"/>
  <c r="W99" i="23"/>
  <c r="T99" i="23"/>
  <c r="L100" i="23"/>
  <c r="W88" i="24"/>
  <c r="T88" i="24"/>
  <c r="W80" i="24"/>
  <c r="T80" i="24"/>
  <c r="W56" i="24"/>
  <c r="T56" i="24"/>
  <c r="W72" i="23"/>
  <c r="T72" i="23"/>
  <c r="W8" i="24"/>
  <c r="T8" i="24"/>
  <c r="U8" i="24"/>
  <c r="S8" i="24"/>
  <c r="B7" i="27"/>
  <c r="W32" i="24"/>
  <c r="T32" i="24"/>
  <c r="U32" i="24"/>
  <c r="S32" i="24"/>
  <c r="X50" i="23"/>
  <c r="X107" i="23"/>
  <c r="W107" i="23"/>
  <c r="T107" i="23"/>
  <c r="R107" i="23"/>
  <c r="O107" i="23"/>
  <c r="W104" i="24"/>
  <c r="T104" i="24"/>
  <c r="J76" i="24"/>
  <c r="W90" i="24"/>
  <c r="T90" i="24"/>
  <c r="J61" i="23"/>
  <c r="K60" i="23"/>
  <c r="J53" i="23"/>
  <c r="K52" i="23"/>
  <c r="J45" i="23"/>
  <c r="K44" i="23"/>
  <c r="J38" i="23"/>
  <c r="J77" i="24"/>
  <c r="K76" i="24"/>
  <c r="J69" i="24"/>
  <c r="K68" i="24"/>
  <c r="J35" i="24"/>
  <c r="K34" i="24"/>
  <c r="L98" i="23"/>
  <c r="M97" i="23"/>
  <c r="O97" i="23"/>
  <c r="J75" i="24"/>
  <c r="J67" i="24"/>
  <c r="K66" i="24"/>
  <c r="J11" i="24"/>
  <c r="W33" i="23"/>
  <c r="T33" i="23"/>
  <c r="X104" i="23"/>
  <c r="W104" i="23"/>
  <c r="T104" i="23"/>
  <c r="L90" i="23"/>
  <c r="L82" i="23"/>
  <c r="J81" i="24"/>
  <c r="J73" i="24"/>
  <c r="J65" i="24"/>
  <c r="J106" i="24"/>
  <c r="K105" i="24"/>
  <c r="J90" i="24"/>
  <c r="K89" i="24"/>
  <c r="J74" i="24"/>
  <c r="J66" i="24"/>
  <c r="K65" i="24"/>
  <c r="J58" i="24"/>
  <c r="J26" i="24"/>
  <c r="K25" i="24"/>
  <c r="J18" i="24"/>
  <c r="K17" i="24"/>
  <c r="W92" i="24"/>
  <c r="T92" i="24"/>
  <c r="W48" i="24"/>
  <c r="T48" i="24"/>
  <c r="J59" i="23"/>
  <c r="K58" i="23"/>
  <c r="J43" i="23"/>
  <c r="K42" i="23"/>
  <c r="J35" i="23"/>
  <c r="K34" i="23"/>
  <c r="J27" i="23"/>
  <c r="K26" i="23"/>
  <c r="J11" i="23"/>
  <c r="K10" i="23"/>
  <c r="W18" i="23"/>
  <c r="T18" i="23"/>
  <c r="J101" i="24"/>
  <c r="K100" i="24"/>
  <c r="J53" i="24"/>
  <c r="K52" i="24"/>
  <c r="J45" i="24"/>
  <c r="K44" i="24"/>
  <c r="W44" i="24"/>
  <c r="T44" i="24"/>
  <c r="W40" i="23"/>
  <c r="T40" i="23"/>
  <c r="J102" i="23"/>
  <c r="K101" i="23"/>
  <c r="J86" i="23"/>
  <c r="K85" i="23"/>
  <c r="J98" i="23"/>
  <c r="K97" i="23"/>
  <c r="J66" i="23"/>
  <c r="K65" i="23"/>
  <c r="J26" i="23"/>
  <c r="L9" i="23"/>
  <c r="J100" i="24"/>
  <c r="J52" i="24"/>
  <c r="J37" i="24"/>
  <c r="K36" i="24"/>
  <c r="J29" i="24"/>
  <c r="K28" i="24"/>
  <c r="W51" i="24"/>
  <c r="T51" i="24"/>
  <c r="J70" i="23"/>
  <c r="J62" i="23"/>
  <c r="J54" i="23"/>
  <c r="K53" i="23"/>
  <c r="J93" i="24"/>
  <c r="K92" i="24"/>
  <c r="J85" i="24"/>
  <c r="K84" i="24"/>
  <c r="J21" i="24"/>
  <c r="K20" i="24"/>
  <c r="X106" i="24"/>
  <c r="L67" i="24"/>
  <c r="L51" i="24"/>
  <c r="Q51" i="24"/>
  <c r="J42" i="24"/>
  <c r="K41" i="24"/>
  <c r="Q50" i="24"/>
  <c r="M49" i="24"/>
  <c r="R49" i="24"/>
  <c r="L43" i="24"/>
  <c r="M42" i="24"/>
  <c r="R42" i="24"/>
  <c r="X43" i="24"/>
  <c r="W43" i="24"/>
  <c r="T43" i="24"/>
  <c r="L35" i="24"/>
  <c r="M34" i="24"/>
  <c r="X35" i="24"/>
  <c r="W35" i="24"/>
  <c r="T35" i="24"/>
  <c r="L27" i="24"/>
  <c r="M26" i="24"/>
  <c r="O26" i="24"/>
  <c r="X27" i="24"/>
  <c r="W27" i="24"/>
  <c r="T27" i="24"/>
  <c r="X19" i="24"/>
  <c r="W19" i="24"/>
  <c r="T19" i="24"/>
  <c r="L19" i="24"/>
  <c r="M18" i="24"/>
  <c r="O18" i="24"/>
  <c r="X11" i="24"/>
  <c r="W11" i="24"/>
  <c r="T11" i="24"/>
  <c r="L11" i="24"/>
  <c r="L104" i="24"/>
  <c r="X103" i="24"/>
  <c r="W103" i="24"/>
  <c r="T103" i="24"/>
  <c r="X95" i="24"/>
  <c r="W95" i="24"/>
  <c r="T95" i="24"/>
  <c r="L88" i="24"/>
  <c r="X87" i="24"/>
  <c r="W87" i="24"/>
  <c r="T87" i="24"/>
  <c r="X79" i="24"/>
  <c r="W79" i="24"/>
  <c r="T79" i="24"/>
  <c r="L80" i="24"/>
  <c r="L64" i="24"/>
  <c r="X63" i="24"/>
  <c r="W63" i="24"/>
  <c r="T63" i="24"/>
  <c r="X55" i="24"/>
  <c r="W55" i="24"/>
  <c r="T55" i="24"/>
  <c r="L56" i="24"/>
  <c r="X47" i="24"/>
  <c r="W47" i="24"/>
  <c r="T47" i="24"/>
  <c r="L48" i="24"/>
  <c r="L40" i="24"/>
  <c r="X39" i="24"/>
  <c r="W39" i="24"/>
  <c r="T39" i="24"/>
  <c r="X31" i="24"/>
  <c r="W31" i="24"/>
  <c r="T31" i="24"/>
  <c r="L32" i="24"/>
  <c r="X23" i="24"/>
  <c r="W23" i="24"/>
  <c r="T23" i="24"/>
  <c r="L24" i="24"/>
  <c r="L16" i="24"/>
  <c r="X15" i="24"/>
  <c r="W15" i="24"/>
  <c r="T15" i="24"/>
  <c r="AN45" i="29"/>
  <c r="BF45" i="29"/>
  <c r="AW45" i="29"/>
  <c r="K97" i="24"/>
  <c r="N98" i="24"/>
  <c r="AN94" i="29"/>
  <c r="BO94" i="29"/>
  <c r="C37" i="25"/>
  <c r="B39" i="26"/>
  <c r="J97" i="24"/>
  <c r="K96" i="24"/>
  <c r="J91" i="24"/>
  <c r="K90" i="24"/>
  <c r="K82" i="24"/>
  <c r="N83" i="24"/>
  <c r="J49" i="24"/>
  <c r="K48" i="24"/>
  <c r="X89" i="24"/>
  <c r="W89" i="24"/>
  <c r="T89" i="24"/>
  <c r="L89" i="24"/>
  <c r="M88" i="24"/>
  <c r="L81" i="24"/>
  <c r="X81" i="24"/>
  <c r="W81" i="24"/>
  <c r="T81" i="24"/>
  <c r="X73" i="24"/>
  <c r="W73" i="24"/>
  <c r="T73" i="24"/>
  <c r="L73" i="24"/>
  <c r="M72" i="24"/>
  <c r="L65" i="24"/>
  <c r="M64" i="24"/>
  <c r="X65" i="24"/>
  <c r="W65" i="24"/>
  <c r="T65" i="24"/>
  <c r="L57" i="24"/>
  <c r="M56" i="24"/>
  <c r="X57" i="24"/>
  <c r="W57" i="24"/>
  <c r="T57" i="24"/>
  <c r="X50" i="24"/>
  <c r="W50" i="24"/>
  <c r="T50" i="24"/>
  <c r="X42" i="24"/>
  <c r="W42" i="24"/>
  <c r="T42" i="24"/>
  <c r="L42" i="24"/>
  <c r="M41" i="24"/>
  <c r="O41" i="24"/>
  <c r="X34" i="24"/>
  <c r="W34" i="24"/>
  <c r="T34" i="24"/>
  <c r="L34" i="24"/>
  <c r="M33" i="24"/>
  <c r="X26" i="24"/>
  <c r="W26" i="24"/>
  <c r="T26" i="24"/>
  <c r="L26" i="24"/>
  <c r="M25" i="24"/>
  <c r="X18" i="24"/>
  <c r="W18" i="24"/>
  <c r="T18" i="24"/>
  <c r="L18" i="24"/>
  <c r="M17" i="24"/>
  <c r="O17" i="24"/>
  <c r="X10" i="24"/>
  <c r="W10" i="24"/>
  <c r="T10" i="24"/>
  <c r="L10" i="24"/>
  <c r="M9" i="24"/>
  <c r="N9" i="24"/>
  <c r="X94" i="24"/>
  <c r="W94" i="24"/>
  <c r="T94" i="24"/>
  <c r="L87" i="24"/>
  <c r="X86" i="24"/>
  <c r="W86" i="24"/>
  <c r="T86" i="24"/>
  <c r="L79" i="24"/>
  <c r="X78" i="24"/>
  <c r="W78" i="24"/>
  <c r="T78" i="24"/>
  <c r="L71" i="24"/>
  <c r="X70" i="24"/>
  <c r="W70" i="24"/>
  <c r="T70" i="24"/>
  <c r="X54" i="24"/>
  <c r="W54" i="24"/>
  <c r="T54" i="24"/>
  <c r="L55" i="24"/>
  <c r="L47" i="24"/>
  <c r="X46" i="24"/>
  <c r="W46" i="24"/>
  <c r="T46" i="24"/>
  <c r="X38" i="24"/>
  <c r="W38" i="24"/>
  <c r="T38" i="24"/>
  <c r="L39" i="24"/>
  <c r="X30" i="24"/>
  <c r="W30" i="24"/>
  <c r="T30" i="24"/>
  <c r="L31" i="24"/>
  <c r="L23" i="24"/>
  <c r="X22" i="24"/>
  <c r="W22" i="24"/>
  <c r="T22" i="24"/>
  <c r="X14" i="24"/>
  <c r="W14" i="24"/>
  <c r="T14" i="24"/>
  <c r="L15" i="24"/>
  <c r="BO77" i="29"/>
  <c r="BF78" i="29"/>
  <c r="C79" i="27"/>
  <c r="B79" i="29"/>
  <c r="C79" i="29"/>
  <c r="AW16" i="28"/>
  <c r="J45" i="25"/>
  <c r="B47" i="27"/>
  <c r="BO46" i="29"/>
  <c r="B54" i="27"/>
  <c r="J52" i="25"/>
  <c r="BO52" i="29"/>
  <c r="BF52" i="29"/>
  <c r="AN52" i="29"/>
  <c r="AW52" i="29"/>
  <c r="N98" i="23"/>
  <c r="AW91" i="29"/>
  <c r="AX91" i="29"/>
  <c r="BF91" i="29"/>
  <c r="C90" i="27"/>
  <c r="C81" i="25"/>
  <c r="B83" i="26"/>
  <c r="O10" i="23"/>
  <c r="R10" i="23"/>
  <c r="X75" i="23"/>
  <c r="W75" i="23"/>
  <c r="T75" i="23"/>
  <c r="X51" i="23"/>
  <c r="W51" i="23"/>
  <c r="T51" i="23"/>
  <c r="L52" i="23"/>
  <c r="X43" i="23"/>
  <c r="W43" i="23"/>
  <c r="T43" i="23"/>
  <c r="L44" i="23"/>
  <c r="X35" i="23"/>
  <c r="W35" i="23"/>
  <c r="T35" i="23"/>
  <c r="L36" i="23"/>
  <c r="C69" i="25"/>
  <c r="B71" i="26"/>
  <c r="B34" i="27"/>
  <c r="J32" i="25"/>
  <c r="J49" i="25"/>
  <c r="B51" i="27"/>
  <c r="U28" i="23"/>
  <c r="S28" i="23"/>
  <c r="U30" i="23"/>
  <c r="S30" i="23"/>
  <c r="W42" i="23"/>
  <c r="T42" i="23"/>
  <c r="U42" i="23"/>
  <c r="S42" i="23"/>
  <c r="C39" i="25"/>
  <c r="X80" i="23"/>
  <c r="W80" i="23"/>
  <c r="T80" i="23"/>
  <c r="L80" i="23"/>
  <c r="M79" i="23"/>
  <c r="X12" i="23"/>
  <c r="L12" i="23"/>
  <c r="M11" i="23"/>
  <c r="X105" i="23"/>
  <c r="W105" i="23"/>
  <c r="T105" i="23"/>
  <c r="L106" i="23"/>
  <c r="L91" i="23"/>
  <c r="L83" i="23"/>
  <c r="M82" i="23"/>
  <c r="O82" i="23"/>
  <c r="X82" i="23"/>
  <c r="W82" i="23"/>
  <c r="T82" i="23"/>
  <c r="L75" i="23"/>
  <c r="X74" i="23"/>
  <c r="W74" i="23"/>
  <c r="T74" i="23"/>
  <c r="X66" i="23"/>
  <c r="W66" i="23"/>
  <c r="T66" i="23"/>
  <c r="L67" i="23"/>
  <c r="U46" i="23"/>
  <c r="S46" i="23"/>
  <c r="U50" i="23"/>
  <c r="S50" i="23"/>
  <c r="W50" i="23"/>
  <c r="T50" i="23"/>
  <c r="M104" i="23"/>
  <c r="Q105" i="23"/>
  <c r="C100" i="25"/>
  <c r="B102" i="26"/>
  <c r="M17" i="23"/>
  <c r="Q18" i="23"/>
  <c r="M65" i="23"/>
  <c r="Q66" i="23"/>
  <c r="B103" i="27"/>
  <c r="J101" i="25"/>
  <c r="J6" i="25"/>
  <c r="B8" i="27"/>
  <c r="J106" i="23"/>
  <c r="J99" i="23"/>
  <c r="K98" i="23"/>
  <c r="J33" i="25"/>
  <c r="B35" i="27"/>
  <c r="J91" i="23"/>
  <c r="J75" i="23"/>
  <c r="K74" i="23"/>
  <c r="J67" i="23"/>
  <c r="X26" i="23"/>
  <c r="W26" i="23"/>
  <c r="T26" i="23"/>
  <c r="L26" i="23"/>
  <c r="L19" i="23"/>
  <c r="X19" i="23"/>
  <c r="W19" i="23"/>
  <c r="T19" i="23"/>
  <c r="L103" i="24"/>
  <c r="X96" i="24"/>
  <c r="W96" i="24"/>
  <c r="T96" i="24"/>
  <c r="L96" i="24"/>
  <c r="L72" i="24"/>
  <c r="X72" i="24"/>
  <c r="W72" i="24"/>
  <c r="T72" i="24"/>
  <c r="U100" i="23"/>
  <c r="S100" i="23"/>
  <c r="U104" i="23"/>
  <c r="S104" i="23"/>
  <c r="U14" i="24"/>
  <c r="S14" i="24"/>
  <c r="W62" i="24"/>
  <c r="T62" i="24"/>
  <c r="U72" i="24"/>
  <c r="S72" i="24"/>
  <c r="U74" i="24"/>
  <c r="S74" i="24"/>
  <c r="W74" i="24"/>
  <c r="T74" i="24"/>
  <c r="J74" i="23"/>
  <c r="L102" i="24"/>
  <c r="X102" i="24"/>
  <c r="W102" i="24"/>
  <c r="T102" i="24"/>
  <c r="L95" i="24"/>
  <c r="W48" i="23"/>
  <c r="T48" i="23"/>
  <c r="L68" i="23"/>
  <c r="L60" i="23"/>
  <c r="W16" i="24"/>
  <c r="T16" i="24"/>
  <c r="P42" i="23"/>
  <c r="L30" i="23"/>
  <c r="M29" i="23"/>
  <c r="X81" i="23"/>
  <c r="W81" i="23"/>
  <c r="T81" i="23"/>
  <c r="L81" i="23"/>
  <c r="L37" i="23"/>
  <c r="L21" i="23"/>
  <c r="W12" i="24"/>
  <c r="T12" i="24"/>
  <c r="W24" i="24"/>
  <c r="T24" i="24"/>
  <c r="W66" i="24"/>
  <c r="T66" i="24"/>
  <c r="W106" i="23"/>
  <c r="T106" i="23"/>
  <c r="J14" i="23"/>
  <c r="K13" i="23"/>
  <c r="W17" i="23"/>
  <c r="T17" i="23"/>
  <c r="J34" i="24"/>
  <c r="J27" i="24"/>
  <c r="J57" i="24"/>
  <c r="X71" i="24"/>
  <c r="W71" i="24"/>
  <c r="T71" i="24"/>
  <c r="J34" i="23"/>
  <c r="J88" i="23"/>
  <c r="X58" i="23"/>
  <c r="W58" i="23"/>
  <c r="T58" i="23"/>
  <c r="L103" i="23"/>
  <c r="X64" i="23"/>
  <c r="W64" i="23"/>
  <c r="T64" i="23"/>
  <c r="J104" i="24"/>
  <c r="J88" i="24"/>
  <c r="J80" i="24"/>
  <c r="K79" i="24"/>
  <c r="J64" i="24"/>
  <c r="J48" i="24"/>
  <c r="J40" i="24"/>
  <c r="J32" i="24"/>
  <c r="K31" i="24"/>
  <c r="W32" i="23"/>
  <c r="T32" i="23"/>
  <c r="J107" i="23"/>
  <c r="J90" i="23"/>
  <c r="K89" i="23"/>
  <c r="J83" i="23"/>
  <c r="J71" i="23"/>
  <c r="J19" i="24"/>
  <c r="X75" i="24"/>
  <c r="W75" i="24"/>
  <c r="T75" i="24"/>
  <c r="J19" i="23"/>
  <c r="X97" i="23"/>
  <c r="W97" i="23"/>
  <c r="T97" i="23"/>
  <c r="L22" i="23"/>
  <c r="W106" i="24"/>
  <c r="T106" i="24"/>
  <c r="L107" i="24"/>
  <c r="X98" i="24"/>
  <c r="W98" i="24"/>
  <c r="T98" i="24"/>
  <c r="J82" i="23"/>
  <c r="K81" i="23"/>
  <c r="J51" i="23"/>
  <c r="J18" i="23"/>
  <c r="K17" i="23"/>
  <c r="J85" i="23"/>
  <c r="J77" i="23"/>
  <c r="L93" i="23"/>
  <c r="L47" i="23"/>
  <c r="J99" i="24"/>
  <c r="J51" i="24"/>
  <c r="K50" i="24"/>
  <c r="J58" i="23"/>
  <c r="J50" i="23"/>
  <c r="J10" i="23"/>
  <c r="J100" i="23"/>
  <c r="J68" i="23"/>
  <c r="K67" i="23"/>
  <c r="J60" i="23"/>
  <c r="J52" i="23"/>
  <c r="K51" i="23"/>
  <c r="J36" i="23"/>
  <c r="K35" i="23"/>
  <c r="J12" i="23"/>
  <c r="J50" i="24"/>
  <c r="K49" i="24"/>
  <c r="J84" i="24"/>
  <c r="J68" i="24"/>
  <c r="J44" i="24"/>
  <c r="K43" i="24"/>
  <c r="J36" i="24"/>
  <c r="J28" i="24"/>
  <c r="J20" i="24"/>
  <c r="X40" i="24"/>
  <c r="W40" i="24"/>
  <c r="T40" i="24"/>
  <c r="AO17" i="29"/>
  <c r="Q5" i="25"/>
  <c r="L4" i="25"/>
  <c r="B76" i="27"/>
  <c r="J74" i="25"/>
  <c r="BF87" i="29"/>
  <c r="BO88" i="29"/>
  <c r="AW87" i="29"/>
  <c r="BF88" i="29"/>
  <c r="AW88" i="29"/>
  <c r="BF97" i="29"/>
  <c r="AW37" i="29"/>
  <c r="AN37" i="29"/>
  <c r="AW36" i="29"/>
  <c r="BF37" i="29"/>
  <c r="AN36" i="29"/>
  <c r="BO36" i="29"/>
  <c r="BF36" i="29"/>
  <c r="BO37" i="29"/>
  <c r="AW23" i="29"/>
  <c r="AW67" i="29"/>
  <c r="AN67" i="29"/>
  <c r="BO67" i="29"/>
  <c r="BO45" i="29"/>
  <c r="AW90" i="29"/>
  <c r="BO91" i="29"/>
  <c r="BF74" i="29"/>
  <c r="BO18" i="29"/>
  <c r="R41" i="23"/>
  <c r="B61" i="27"/>
  <c r="J59" i="25"/>
  <c r="M51" i="24"/>
  <c r="Q52" i="24"/>
  <c r="P52" i="24"/>
  <c r="B22" i="27"/>
  <c r="AN22" i="29"/>
  <c r="J20" i="25"/>
  <c r="Q40" i="24"/>
  <c r="M39" i="24"/>
  <c r="B14" i="27"/>
  <c r="J12" i="25"/>
  <c r="C71" i="25"/>
  <c r="B73" i="26"/>
  <c r="R11" i="24"/>
  <c r="O11" i="24"/>
  <c r="B33" i="27"/>
  <c r="L95" i="23"/>
  <c r="R32" i="23"/>
  <c r="J60" i="24"/>
  <c r="Q10" i="24"/>
  <c r="Q60" i="24"/>
  <c r="P60" i="24"/>
  <c r="J103" i="23"/>
  <c r="J32" i="23"/>
  <c r="X7" i="23"/>
  <c r="W7" i="23"/>
  <c r="T7" i="23"/>
  <c r="J92" i="24"/>
  <c r="J39" i="23"/>
  <c r="O74" i="24"/>
  <c r="J101" i="23"/>
  <c r="R98" i="23"/>
  <c r="J21" i="23"/>
  <c r="X90" i="23"/>
  <c r="W90" i="23"/>
  <c r="T90" i="23"/>
  <c r="L41" i="23"/>
  <c r="L91" i="24"/>
  <c r="L63" i="24"/>
  <c r="J80" i="23"/>
  <c r="N42" i="23"/>
  <c r="Q6" i="34"/>
  <c r="K6" i="34"/>
  <c r="I7" i="34"/>
  <c r="R6" i="34"/>
  <c r="D6" i="34"/>
  <c r="B7" i="34"/>
  <c r="S5" i="34"/>
  <c r="E5" i="34"/>
  <c r="M96" i="32"/>
  <c r="Q97" i="32"/>
  <c r="Q90" i="32"/>
  <c r="M89" i="32"/>
  <c r="R27" i="32"/>
  <c r="O10" i="32"/>
  <c r="P30" i="32"/>
  <c r="N36" i="32"/>
  <c r="R12" i="32"/>
  <c r="P12" i="32"/>
  <c r="R28" i="32"/>
  <c r="O12" i="32"/>
  <c r="Q93" i="32"/>
  <c r="M92" i="32"/>
  <c r="Q107" i="32"/>
  <c r="P107" i="32"/>
  <c r="M106" i="32"/>
  <c r="M90" i="32"/>
  <c r="Q91" i="32"/>
  <c r="M74" i="32"/>
  <c r="Q75" i="32"/>
  <c r="Q106" i="32"/>
  <c r="M105" i="32"/>
  <c r="Q104" i="32"/>
  <c r="M103" i="32"/>
  <c r="Q102" i="32"/>
  <c r="M101" i="32"/>
  <c r="N32" i="32"/>
  <c r="N35" i="32"/>
  <c r="Q33" i="32"/>
  <c r="P33" i="32"/>
  <c r="N33" i="32"/>
  <c r="P36" i="32"/>
  <c r="Q31" i="32"/>
  <c r="P31" i="32"/>
  <c r="R32" i="32"/>
  <c r="M77" i="32"/>
  <c r="Q78" i="32"/>
  <c r="M78" i="32"/>
  <c r="Q79" i="32"/>
  <c r="P24" i="32"/>
  <c r="N77" i="32"/>
  <c r="M104" i="32"/>
  <c r="Q105" i="32"/>
  <c r="M88" i="32"/>
  <c r="Q89" i="32"/>
  <c r="M72" i="32"/>
  <c r="Q73" i="32"/>
  <c r="Q84" i="32"/>
  <c r="M83" i="32"/>
  <c r="N68" i="32"/>
  <c r="M73" i="32"/>
  <c r="Q74" i="32"/>
  <c r="O68" i="32"/>
  <c r="N71" i="32"/>
  <c r="M40" i="32"/>
  <c r="Q41" i="32"/>
  <c r="P41" i="32"/>
  <c r="N28" i="32"/>
  <c r="Q94" i="32"/>
  <c r="M93" i="32"/>
  <c r="N73" i="32"/>
  <c r="O22" i="32"/>
  <c r="N39" i="32"/>
  <c r="N30" i="32"/>
  <c r="P26" i="32"/>
  <c r="Q29" i="32"/>
  <c r="P29" i="32"/>
  <c r="O18" i="32"/>
  <c r="Q27" i="32"/>
  <c r="P27" i="32"/>
  <c r="Q81" i="32"/>
  <c r="M80" i="32"/>
  <c r="N38" i="32"/>
  <c r="Q103" i="32"/>
  <c r="M102" i="32"/>
  <c r="Q87" i="32"/>
  <c r="M86" i="32"/>
  <c r="M70" i="32"/>
  <c r="Q71" i="32"/>
  <c r="P56" i="32"/>
  <c r="N64" i="32"/>
  <c r="O43" i="32"/>
  <c r="N59" i="32"/>
  <c r="N79" i="32"/>
  <c r="N86" i="32"/>
  <c r="N10" i="32"/>
  <c r="N26" i="32"/>
  <c r="N31" i="32"/>
  <c r="Q25" i="32"/>
  <c r="P25" i="32"/>
  <c r="N29" i="32"/>
  <c r="Q13" i="32"/>
  <c r="P13" i="32"/>
  <c r="P32" i="32"/>
  <c r="Q23" i="32"/>
  <c r="P23" i="32"/>
  <c r="P20" i="32"/>
  <c r="Q88" i="32"/>
  <c r="M87" i="32"/>
  <c r="N48" i="32"/>
  <c r="N37" i="32"/>
  <c r="Q101" i="32"/>
  <c r="M100" i="32"/>
  <c r="Q85" i="32"/>
  <c r="M84" i="32"/>
  <c r="Q98" i="32"/>
  <c r="M97" i="32"/>
  <c r="Q96" i="32"/>
  <c r="M95" i="32"/>
  <c r="M79" i="32"/>
  <c r="Q80" i="32"/>
  <c r="M71" i="32"/>
  <c r="Q72" i="32"/>
  <c r="Q70" i="32"/>
  <c r="M69" i="32"/>
  <c r="Q100" i="32"/>
  <c r="M99" i="32"/>
  <c r="Q19" i="32"/>
  <c r="P19" i="32"/>
  <c r="O54" i="32"/>
  <c r="R54" i="32"/>
  <c r="P54" i="32"/>
  <c r="N53" i="32"/>
  <c r="N16" i="32"/>
  <c r="N45" i="32"/>
  <c r="P22" i="32"/>
  <c r="Q21" i="32"/>
  <c r="P21" i="32"/>
  <c r="R8" i="32"/>
  <c r="P8" i="32"/>
  <c r="P16" i="32"/>
  <c r="Q95" i="32"/>
  <c r="M94" i="32"/>
  <c r="M76" i="32"/>
  <c r="Q77" i="32"/>
  <c r="M75" i="32"/>
  <c r="Q76" i="32"/>
  <c r="M81" i="32"/>
  <c r="Q82" i="32"/>
  <c r="Q92" i="32"/>
  <c r="M91" i="32"/>
  <c r="M98" i="32"/>
  <c r="Q99" i="32"/>
  <c r="M82" i="32"/>
  <c r="Q83" i="32"/>
  <c r="M67" i="32"/>
  <c r="Q68" i="32"/>
  <c r="P68" i="32"/>
  <c r="Q86" i="32"/>
  <c r="M85" i="32"/>
  <c r="R48" i="32"/>
  <c r="P48" i="32"/>
  <c r="O48" i="32"/>
  <c r="P55" i="32"/>
  <c r="R29" i="32"/>
  <c r="O16" i="32"/>
  <c r="N27" i="32"/>
  <c r="N42" i="32"/>
  <c r="N20" i="32"/>
  <c r="N25" i="32"/>
  <c r="P28" i="32"/>
  <c r="M70" i="31"/>
  <c r="Q71" i="31"/>
  <c r="Q101" i="31"/>
  <c r="M100" i="31"/>
  <c r="Q85" i="31"/>
  <c r="M84" i="31"/>
  <c r="M68" i="31"/>
  <c r="Q69" i="31"/>
  <c r="Q84" i="31"/>
  <c r="M83" i="31"/>
  <c r="Q88" i="31"/>
  <c r="M87" i="31"/>
  <c r="Q106" i="31"/>
  <c r="M105" i="31"/>
  <c r="Q68" i="31"/>
  <c r="M67" i="31"/>
  <c r="O62" i="31"/>
  <c r="Q80" i="31"/>
  <c r="M79" i="31"/>
  <c r="O54" i="31"/>
  <c r="P46" i="31"/>
  <c r="O12" i="31"/>
  <c r="Q15" i="31"/>
  <c r="P15" i="31"/>
  <c r="Q105" i="31"/>
  <c r="M104" i="31"/>
  <c r="Q92" i="31"/>
  <c r="M91" i="31"/>
  <c r="P47" i="31"/>
  <c r="Q99" i="31"/>
  <c r="M98" i="31"/>
  <c r="Q83" i="31"/>
  <c r="M82" i="31"/>
  <c r="Q67" i="31"/>
  <c r="M66" i="31"/>
  <c r="Q100" i="31"/>
  <c r="M99" i="31"/>
  <c r="Q104" i="31"/>
  <c r="M103" i="31"/>
  <c r="N40" i="31"/>
  <c r="Q72" i="31"/>
  <c r="M71" i="31"/>
  <c r="Q96" i="31"/>
  <c r="M95" i="31"/>
  <c r="Q51" i="31"/>
  <c r="P51" i="31"/>
  <c r="Q45" i="31"/>
  <c r="P45" i="31"/>
  <c r="Q25" i="31"/>
  <c r="P25" i="31"/>
  <c r="Q44" i="31"/>
  <c r="R30" i="31"/>
  <c r="P30" i="31"/>
  <c r="Q41" i="31"/>
  <c r="P41" i="31"/>
  <c r="O49" i="31"/>
  <c r="R22" i="31"/>
  <c r="P22" i="31"/>
  <c r="P8" i="31"/>
  <c r="Q11" i="31"/>
  <c r="P11" i="31"/>
  <c r="Q9" i="31"/>
  <c r="P9" i="31"/>
  <c r="Q73" i="31"/>
  <c r="M72" i="31"/>
  <c r="Q97" i="31"/>
  <c r="M96" i="31"/>
  <c r="Q81" i="31"/>
  <c r="M80" i="31"/>
  <c r="Q86" i="31"/>
  <c r="M85" i="31"/>
  <c r="M65" i="31"/>
  <c r="Q66" i="31"/>
  <c r="N52" i="31"/>
  <c r="O56" i="31"/>
  <c r="N37" i="31"/>
  <c r="K36" i="31"/>
  <c r="Q82" i="31"/>
  <c r="M81" i="31"/>
  <c r="N43" i="31"/>
  <c r="Q98" i="31"/>
  <c r="M97" i="31"/>
  <c r="N44" i="31"/>
  <c r="O11" i="31"/>
  <c r="P38" i="31"/>
  <c r="R14" i="31"/>
  <c r="N10" i="31"/>
  <c r="Q70" i="31"/>
  <c r="M69" i="31"/>
  <c r="P52" i="31"/>
  <c r="N45" i="31"/>
  <c r="K44" i="31"/>
  <c r="R20" i="31"/>
  <c r="P20" i="31"/>
  <c r="Q95" i="31"/>
  <c r="M94" i="31"/>
  <c r="Q79" i="31"/>
  <c r="M78" i="31"/>
  <c r="Q102" i="31"/>
  <c r="M101" i="31"/>
  <c r="N81" i="31"/>
  <c r="Q63" i="31"/>
  <c r="P63" i="31"/>
  <c r="R54" i="31"/>
  <c r="P54" i="31"/>
  <c r="Q53" i="31"/>
  <c r="P53" i="31"/>
  <c r="R35" i="31"/>
  <c r="N107" i="31"/>
  <c r="N56" i="31"/>
  <c r="N58" i="31"/>
  <c r="M26" i="31"/>
  <c r="Q27" i="31"/>
  <c r="P27" i="31"/>
  <c r="P39" i="31"/>
  <c r="O24" i="31"/>
  <c r="P32" i="31"/>
  <c r="O14" i="31"/>
  <c r="P14" i="31"/>
  <c r="Q103" i="31"/>
  <c r="M102" i="31"/>
  <c r="Q93" i="31"/>
  <c r="M92" i="31"/>
  <c r="Q77" i="31"/>
  <c r="M76" i="31"/>
  <c r="N79" i="31"/>
  <c r="N97" i="31"/>
  <c r="Q74" i="31"/>
  <c r="M73" i="31"/>
  <c r="P61" i="31"/>
  <c r="Q76" i="31"/>
  <c r="M75" i="31"/>
  <c r="N91" i="31"/>
  <c r="N75" i="31"/>
  <c r="R43" i="31"/>
  <c r="P43" i="31"/>
  <c r="N103" i="31"/>
  <c r="N35" i="31"/>
  <c r="K34" i="31"/>
  <c r="R44" i="31"/>
  <c r="P37" i="31"/>
  <c r="Q36" i="31"/>
  <c r="P36" i="31"/>
  <c r="Q29" i="31"/>
  <c r="P29" i="31"/>
  <c r="N64" i="31"/>
  <c r="N36" i="31"/>
  <c r="O30" i="31"/>
  <c r="R18" i="31"/>
  <c r="P18" i="31"/>
  <c r="P10" i="31"/>
  <c r="Q89" i="31"/>
  <c r="M88" i="31"/>
  <c r="Q90" i="31"/>
  <c r="M89" i="31"/>
  <c r="N20" i="31"/>
  <c r="Q87" i="31"/>
  <c r="M86" i="31"/>
  <c r="P12" i="31"/>
  <c r="Q107" i="31"/>
  <c r="P107" i="31"/>
  <c r="M106" i="31"/>
  <c r="Q91" i="31"/>
  <c r="M90" i="31"/>
  <c r="Q75" i="31"/>
  <c r="M74" i="31"/>
  <c r="Q59" i="31"/>
  <c r="P59" i="31"/>
  <c r="N87" i="31"/>
  <c r="Q94" i="31"/>
  <c r="M93" i="31"/>
  <c r="N93" i="31"/>
  <c r="Q55" i="31"/>
  <c r="P55" i="31"/>
  <c r="Q78" i="31"/>
  <c r="M77" i="31"/>
  <c r="N77" i="31"/>
  <c r="O50" i="31"/>
  <c r="N73" i="31"/>
  <c r="N50" i="31"/>
  <c r="N49" i="31"/>
  <c r="N41" i="31"/>
  <c r="P35" i="31"/>
  <c r="Q21" i="31"/>
  <c r="P21" i="31"/>
  <c r="Q49" i="31"/>
  <c r="P49" i="31"/>
  <c r="Q57" i="31"/>
  <c r="P57" i="31"/>
  <c r="M33" i="31"/>
  <c r="Q34" i="31"/>
  <c r="P34" i="31"/>
  <c r="Q28" i="31"/>
  <c r="P28" i="31"/>
  <c r="Q50" i="31"/>
  <c r="P50" i="31"/>
  <c r="N11" i="31"/>
  <c r="N26" i="31"/>
  <c r="O28" i="31"/>
  <c r="Q41" i="24"/>
  <c r="L45" i="23"/>
  <c r="BF65" i="28"/>
  <c r="X77" i="23"/>
  <c r="W77" i="23"/>
  <c r="T77" i="23"/>
  <c r="O31" i="23"/>
  <c r="C99" i="27"/>
  <c r="B99" i="29"/>
  <c r="C99" i="29"/>
  <c r="Q16" i="23"/>
  <c r="P16" i="23"/>
  <c r="L29" i="23"/>
  <c r="Q38" i="24"/>
  <c r="P76" i="24"/>
  <c r="E38" i="27"/>
  <c r="K38" i="29"/>
  <c r="L38" i="29"/>
  <c r="BF81" i="28"/>
  <c r="C27" i="27"/>
  <c r="O83" i="24"/>
  <c r="R83" i="24"/>
  <c r="P83" i="24"/>
  <c r="Q104" i="23"/>
  <c r="BQ96" i="29"/>
  <c r="BR96" i="29"/>
  <c r="BP96" i="29"/>
  <c r="AO90" i="29"/>
  <c r="C25" i="27"/>
  <c r="AN56" i="29"/>
  <c r="AO56" i="29"/>
  <c r="BO25" i="29"/>
  <c r="BF24" i="28"/>
  <c r="C26" i="27"/>
  <c r="B26" i="29"/>
  <c r="C26" i="29"/>
  <c r="BO81" i="29"/>
  <c r="BP81" i="29"/>
  <c r="BF90" i="29"/>
  <c r="W87" i="23"/>
  <c r="T87" i="23"/>
  <c r="AY57" i="29"/>
  <c r="AZ57" i="29"/>
  <c r="BO42" i="29"/>
  <c r="BP42" i="29"/>
  <c r="BF24" i="29"/>
  <c r="BG24" i="29"/>
  <c r="AW86" i="29"/>
  <c r="AX86" i="29"/>
  <c r="BO41" i="29"/>
  <c r="BP41" i="29"/>
  <c r="BO56" i="29"/>
  <c r="B86" i="26"/>
  <c r="AW25" i="28"/>
  <c r="C28" i="27"/>
  <c r="Q56" i="23"/>
  <c r="BO81" i="28"/>
  <c r="BP81" i="28"/>
  <c r="BF41" i="29"/>
  <c r="BG41" i="29"/>
  <c r="BF86" i="29"/>
  <c r="BG86" i="29"/>
  <c r="AN25" i="29"/>
  <c r="AO25" i="29"/>
  <c r="C98" i="27"/>
  <c r="M50" i="24"/>
  <c r="P32" i="23"/>
  <c r="N67" i="24"/>
  <c r="O81" i="27"/>
  <c r="BD81" i="29"/>
  <c r="BE81" i="29"/>
  <c r="B78" i="26"/>
  <c r="AW78" i="28"/>
  <c r="AX78" i="28"/>
  <c r="AW56" i="29"/>
  <c r="AW25" i="29"/>
  <c r="AW65" i="28"/>
  <c r="AX65" i="28"/>
  <c r="O83" i="27"/>
  <c r="AN89" i="29"/>
  <c r="AP89" i="29"/>
  <c r="AQ89" i="29"/>
  <c r="C88" i="27"/>
  <c r="B88" i="29"/>
  <c r="C88" i="29"/>
  <c r="M33" i="23"/>
  <c r="AW41" i="29"/>
  <c r="AX41" i="29"/>
  <c r="R9" i="24"/>
  <c r="BO23" i="29"/>
  <c r="B40" i="26"/>
  <c r="C36" i="25"/>
  <c r="P96" i="23"/>
  <c r="BQ19" i="29"/>
  <c r="BR19" i="29"/>
  <c r="BO25" i="28"/>
  <c r="BP25" i="28"/>
  <c r="AN26" i="29"/>
  <c r="AO48" i="29"/>
  <c r="O15" i="23"/>
  <c r="O9" i="24"/>
  <c r="AN23" i="29"/>
  <c r="B41" i="26"/>
  <c r="AW41" i="28"/>
  <c r="C80" i="27"/>
  <c r="B80" i="29"/>
  <c r="C80" i="29"/>
  <c r="AN25" i="28"/>
  <c r="AO25" i="28"/>
  <c r="C28" i="25"/>
  <c r="BF25" i="29"/>
  <c r="X30" i="23"/>
  <c r="W30" i="23"/>
  <c r="T30" i="23"/>
  <c r="BF96" i="29"/>
  <c r="BG96" i="29"/>
  <c r="AN81" i="29"/>
  <c r="BF89" i="29"/>
  <c r="BG89" i="29"/>
  <c r="BO86" i="29"/>
  <c r="BP86" i="29"/>
  <c r="R55" i="23"/>
  <c r="O26" i="27"/>
  <c r="BD26" i="29"/>
  <c r="BE26" i="29"/>
  <c r="R44" i="24"/>
  <c r="P44" i="24"/>
  <c r="O39" i="27"/>
  <c r="BD39" i="29"/>
  <c r="BE39" i="29"/>
  <c r="O98" i="24"/>
  <c r="O82" i="27"/>
  <c r="BD82" i="29"/>
  <c r="BE82" i="29"/>
  <c r="AW24" i="29"/>
  <c r="AX24" i="29"/>
  <c r="M23" i="23"/>
  <c r="W44" i="23"/>
  <c r="T44" i="23"/>
  <c r="L87" i="23"/>
  <c r="M86" i="23"/>
  <c r="O86" i="23"/>
  <c r="AW89" i="29"/>
  <c r="AX89" i="29"/>
  <c r="BO89" i="29"/>
  <c r="AP17" i="29"/>
  <c r="X28" i="23"/>
  <c r="W28" i="23"/>
  <c r="T28" i="23"/>
  <c r="AN24" i="29"/>
  <c r="W76" i="23"/>
  <c r="T76" i="23"/>
  <c r="X37" i="23"/>
  <c r="AN89" i="28"/>
  <c r="R63" i="23"/>
  <c r="M9" i="23"/>
  <c r="R9" i="23"/>
  <c r="AN65" i="28"/>
  <c r="C96" i="27"/>
  <c r="B96" i="29"/>
  <c r="C96" i="29"/>
  <c r="AN80" i="28"/>
  <c r="AP80" i="28"/>
  <c r="Q35" i="23"/>
  <c r="BO65" i="28"/>
  <c r="R50" i="23"/>
  <c r="R20" i="24"/>
  <c r="P20" i="24"/>
  <c r="O20" i="24"/>
  <c r="W68" i="23"/>
  <c r="T68" i="23"/>
  <c r="P10" i="23"/>
  <c r="AY58" i="29"/>
  <c r="BA57" i="29"/>
  <c r="BB57" i="29"/>
  <c r="BH48" i="29"/>
  <c r="BI48" i="29"/>
  <c r="O94" i="27"/>
  <c r="BD94" i="29"/>
  <c r="BE94" i="29"/>
  <c r="O97" i="27"/>
  <c r="BD97" i="29"/>
  <c r="BE97" i="29"/>
  <c r="O38" i="27"/>
  <c r="BD38" i="29"/>
  <c r="BE38" i="29"/>
  <c r="C55" i="27"/>
  <c r="AW62" i="29"/>
  <c r="AX62" i="29"/>
  <c r="AW94" i="29"/>
  <c r="AX94" i="29"/>
  <c r="J5" i="25"/>
  <c r="K5" i="25"/>
  <c r="I6" i="25"/>
  <c r="K6" i="25"/>
  <c r="I7" i="25"/>
  <c r="X101" i="23"/>
  <c r="W101" i="23"/>
  <c r="T101" i="23"/>
  <c r="M73" i="23"/>
  <c r="R73" i="23"/>
  <c r="P73" i="23"/>
  <c r="I84" i="27"/>
  <c r="AC84" i="29"/>
  <c r="AD84" i="29"/>
  <c r="O95" i="27"/>
  <c r="BD95" i="29"/>
  <c r="BE95" i="29"/>
  <c r="BF63" i="29"/>
  <c r="C95" i="27"/>
  <c r="R48" i="24"/>
  <c r="BO82" i="29"/>
  <c r="BP82" i="29"/>
  <c r="O97" i="24"/>
  <c r="E41" i="27"/>
  <c r="K41" i="29"/>
  <c r="L41" i="29"/>
  <c r="BF94" i="29"/>
  <c r="C41" i="27"/>
  <c r="BF93" i="29"/>
  <c r="O105" i="24"/>
  <c r="BF80" i="28"/>
  <c r="BH80" i="28"/>
  <c r="E83" i="27"/>
  <c r="K83" i="29"/>
  <c r="L83" i="29"/>
  <c r="Q99" i="24"/>
  <c r="AW63" i="28"/>
  <c r="AX63" i="28"/>
  <c r="BF63" i="28"/>
  <c r="BG63" i="28"/>
  <c r="N17" i="24"/>
  <c r="C12" i="25"/>
  <c r="R105" i="24"/>
  <c r="P105" i="24"/>
  <c r="G83" i="27"/>
  <c r="T83" i="29"/>
  <c r="U83" i="29"/>
  <c r="O84" i="27"/>
  <c r="BD84" i="29"/>
  <c r="BE84" i="29"/>
  <c r="BH23" i="29"/>
  <c r="BI23" i="29"/>
  <c r="Q58" i="24"/>
  <c r="O37" i="27"/>
  <c r="BD37" i="29"/>
  <c r="BE37" i="29"/>
  <c r="R17" i="24"/>
  <c r="C38" i="27"/>
  <c r="M58" i="23"/>
  <c r="E97" i="27"/>
  <c r="K97" i="29"/>
  <c r="L97" i="29"/>
  <c r="C81" i="27"/>
  <c r="X53" i="23"/>
  <c r="W53" i="23"/>
  <c r="T53" i="23"/>
  <c r="E85" i="27"/>
  <c r="K85" i="29"/>
  <c r="L85" i="29"/>
  <c r="Q30" i="23"/>
  <c r="Q97" i="23"/>
  <c r="BG100" i="29"/>
  <c r="BH99" i="29"/>
  <c r="BI99" i="29"/>
  <c r="BH9" i="29"/>
  <c r="BI9" i="29"/>
  <c r="BG10" i="29"/>
  <c r="C43" i="27"/>
  <c r="B43" i="29"/>
  <c r="C43" i="29"/>
  <c r="AN42" i="29"/>
  <c r="E96" i="27"/>
  <c r="K96" i="29"/>
  <c r="L96" i="29"/>
  <c r="L77" i="23"/>
  <c r="C10" i="27"/>
  <c r="N73" i="23"/>
  <c r="E94" i="27"/>
  <c r="K94" i="29"/>
  <c r="L94" i="29"/>
  <c r="G93" i="27"/>
  <c r="T93" i="29"/>
  <c r="U93" i="29"/>
  <c r="AN43" i="29"/>
  <c r="AP42" i="29"/>
  <c r="BO80" i="28"/>
  <c r="BQ80" i="28"/>
  <c r="BO26" i="29"/>
  <c r="BP26" i="29"/>
  <c r="AW27" i="29"/>
  <c r="AX27" i="29"/>
  <c r="BF27" i="29"/>
  <c r="BG27" i="29"/>
  <c r="BO27" i="29"/>
  <c r="AN27" i="29"/>
  <c r="AO27" i="29"/>
  <c r="C86" i="27"/>
  <c r="B86" i="29"/>
  <c r="C86" i="29"/>
  <c r="O42" i="24"/>
  <c r="N41" i="23"/>
  <c r="C93" i="27"/>
  <c r="B93" i="29"/>
  <c r="C93" i="29"/>
  <c r="O96" i="27"/>
  <c r="BD96" i="29"/>
  <c r="BE96" i="29"/>
  <c r="O73" i="23"/>
  <c r="Q92" i="27"/>
  <c r="BM92" i="29"/>
  <c r="BN92" i="29"/>
  <c r="O93" i="27"/>
  <c r="BD93" i="29"/>
  <c r="BE93" i="29"/>
  <c r="BO93" i="29"/>
  <c r="BQ93" i="29"/>
  <c r="O43" i="27"/>
  <c r="BD43" i="29"/>
  <c r="BE43" i="29"/>
  <c r="Q19" i="24"/>
  <c r="P19" i="24"/>
  <c r="P12" i="24"/>
  <c r="AW43" i="29"/>
  <c r="AW80" i="28"/>
  <c r="AX80" i="28"/>
  <c r="Q25" i="24"/>
  <c r="L102" i="23"/>
  <c r="M101" i="23"/>
  <c r="E84" i="27"/>
  <c r="K84" i="29"/>
  <c r="L84" i="29"/>
  <c r="BG20" i="29"/>
  <c r="BH19" i="29"/>
  <c r="BP48" i="29"/>
  <c r="BQ48" i="29"/>
  <c r="BR48" i="29"/>
  <c r="BG19" i="29"/>
  <c r="BH18" i="29"/>
  <c r="BI18" i="29"/>
  <c r="O87" i="27"/>
  <c r="BD87" i="29"/>
  <c r="BE87" i="29"/>
  <c r="N64" i="23"/>
  <c r="W12" i="23"/>
  <c r="T12" i="23"/>
  <c r="I94" i="27"/>
  <c r="AC94" i="29"/>
  <c r="AD94" i="29"/>
  <c r="AW92" i="29"/>
  <c r="G95" i="27"/>
  <c r="T95" i="29"/>
  <c r="U95" i="29"/>
  <c r="AN93" i="29"/>
  <c r="AP93" i="29"/>
  <c r="E42" i="27"/>
  <c r="K42" i="29"/>
  <c r="L42" i="29"/>
  <c r="BF43" i="29"/>
  <c r="BH43" i="29"/>
  <c r="BO88" i="28"/>
  <c r="BP88" i="28"/>
  <c r="G84" i="27"/>
  <c r="T84" i="29"/>
  <c r="U84" i="29"/>
  <c r="AY18" i="29"/>
  <c r="R7" i="24"/>
  <c r="P7" i="24"/>
  <c r="O57" i="24"/>
  <c r="E40" i="27"/>
  <c r="K40" i="29"/>
  <c r="L40" i="29"/>
  <c r="Q46" i="27"/>
  <c r="BM46" i="29"/>
  <c r="BN46" i="29"/>
  <c r="O92" i="27"/>
  <c r="BD92" i="29"/>
  <c r="BE92" i="29"/>
  <c r="O90" i="27"/>
  <c r="BD90" i="29"/>
  <c r="BE90" i="29"/>
  <c r="E92" i="27"/>
  <c r="K92" i="29"/>
  <c r="L92" i="29"/>
  <c r="G96" i="27"/>
  <c r="T96" i="29"/>
  <c r="U96" i="29"/>
  <c r="AW42" i="29"/>
  <c r="X22" i="23"/>
  <c r="AP16" i="29"/>
  <c r="AQ16" i="29"/>
  <c r="O27" i="27"/>
  <c r="BD27" i="29"/>
  <c r="BE27" i="29"/>
  <c r="AN85" i="29"/>
  <c r="BF85" i="29"/>
  <c r="BH85" i="29"/>
  <c r="O88" i="27"/>
  <c r="BD88" i="29"/>
  <c r="BE88" i="29"/>
  <c r="C87" i="27"/>
  <c r="AN84" i="29"/>
  <c r="AO84" i="29"/>
  <c r="BO84" i="29"/>
  <c r="BP84" i="29"/>
  <c r="AW84" i="29"/>
  <c r="AX84" i="29"/>
  <c r="AW85" i="29"/>
  <c r="BO85" i="29"/>
  <c r="BF89" i="28"/>
  <c r="BF88" i="28"/>
  <c r="BG88" i="28"/>
  <c r="C44" i="27"/>
  <c r="I43" i="27"/>
  <c r="AC43" i="29"/>
  <c r="AD43" i="29"/>
  <c r="O40" i="27"/>
  <c r="BD40" i="29"/>
  <c r="BE40" i="29"/>
  <c r="AN92" i="29"/>
  <c r="AO92" i="29"/>
  <c r="C92" i="27"/>
  <c r="B92" i="29"/>
  <c r="C92" i="29"/>
  <c r="E95" i="27"/>
  <c r="K95" i="29"/>
  <c r="L95" i="29"/>
  <c r="AW93" i="29"/>
  <c r="AX93" i="29"/>
  <c r="N9" i="23"/>
  <c r="BF42" i="29"/>
  <c r="C83" i="27"/>
  <c r="Q76" i="23"/>
  <c r="M75" i="23"/>
  <c r="N75" i="23"/>
  <c r="AO89" i="29"/>
  <c r="Q48" i="23"/>
  <c r="M47" i="23"/>
  <c r="M48" i="23"/>
  <c r="Q49" i="23"/>
  <c r="BO87" i="29"/>
  <c r="AN88" i="29"/>
  <c r="AN87" i="29"/>
  <c r="C89" i="27"/>
  <c r="D89" i="29"/>
  <c r="BO89" i="28"/>
  <c r="BP89" i="28"/>
  <c r="AW89" i="28"/>
  <c r="AX89" i="28"/>
  <c r="Q98" i="24"/>
  <c r="P98" i="24"/>
  <c r="AY19" i="29"/>
  <c r="AZ19" i="29"/>
  <c r="AX19" i="29"/>
  <c r="BF97" i="28"/>
  <c r="BG97" i="28"/>
  <c r="BO97" i="28"/>
  <c r="BP97" i="28"/>
  <c r="BO17" i="28"/>
  <c r="O44" i="27"/>
  <c r="BD44" i="29"/>
  <c r="BE44" i="29"/>
  <c r="C91" i="27"/>
  <c r="E93" i="27"/>
  <c r="K93" i="29"/>
  <c r="L93" i="29"/>
  <c r="N33" i="23"/>
  <c r="K86" i="27"/>
  <c r="AL86" i="29"/>
  <c r="AM86" i="29"/>
  <c r="O9" i="23"/>
  <c r="AN88" i="28"/>
  <c r="AO88" i="28"/>
  <c r="BF11" i="29"/>
  <c r="BG11" i="29"/>
  <c r="N7" i="24"/>
  <c r="AP18" i="29"/>
  <c r="AQ18" i="29"/>
  <c r="G94" i="27"/>
  <c r="T94" i="29"/>
  <c r="U94" i="29"/>
  <c r="C94" i="27"/>
  <c r="B94" i="29"/>
  <c r="C94" i="29"/>
  <c r="E91" i="27"/>
  <c r="K91" i="29"/>
  <c r="L91" i="29"/>
  <c r="O42" i="27"/>
  <c r="BD42" i="29"/>
  <c r="BE42" i="29"/>
  <c r="AY26" i="29"/>
  <c r="AZ26" i="29"/>
  <c r="BO43" i="29"/>
  <c r="AW88" i="28"/>
  <c r="AX88" i="28"/>
  <c r="M49" i="23"/>
  <c r="Q50" i="23"/>
  <c r="P50" i="23"/>
  <c r="Q90" i="24"/>
  <c r="M89" i="24"/>
  <c r="M87" i="23"/>
  <c r="Q88" i="23"/>
  <c r="G97" i="27"/>
  <c r="T97" i="29"/>
  <c r="U97" i="29"/>
  <c r="Q95" i="27"/>
  <c r="BM95" i="29"/>
  <c r="BN95" i="29"/>
  <c r="O49" i="24"/>
  <c r="AN63" i="29"/>
  <c r="AO63" i="29"/>
  <c r="W20" i="23"/>
  <c r="T20" i="23"/>
  <c r="X21" i="23"/>
  <c r="W21" i="23"/>
  <c r="T21" i="23"/>
  <c r="K42" i="24"/>
  <c r="N43" i="24"/>
  <c r="Q58" i="23"/>
  <c r="M57" i="23"/>
  <c r="Q75" i="24"/>
  <c r="P75" i="24"/>
  <c r="AW17" i="28"/>
  <c r="AX17" i="28"/>
  <c r="AN16" i="28"/>
  <c r="BF16" i="28"/>
  <c r="AN17" i="28"/>
  <c r="BF17" i="28"/>
  <c r="AX17" i="29"/>
  <c r="AY17" i="29"/>
  <c r="O80" i="27"/>
  <c r="BD80" i="29"/>
  <c r="BE80" i="29"/>
  <c r="BG17" i="29"/>
  <c r="BH17" i="29"/>
  <c r="BH16" i="29"/>
  <c r="L39" i="23"/>
  <c r="M38" i="23"/>
  <c r="R38" i="23"/>
  <c r="X39" i="23"/>
  <c r="W39" i="23"/>
  <c r="T39" i="23"/>
  <c r="B70" i="26"/>
  <c r="C68" i="25"/>
  <c r="B94" i="26"/>
  <c r="C96" i="26"/>
  <c r="B96" i="28"/>
  <c r="C96" i="28"/>
  <c r="C92" i="25"/>
  <c r="L31" i="23"/>
  <c r="M30" i="23"/>
  <c r="X31" i="23"/>
  <c r="W31" i="23"/>
  <c r="T31" i="23"/>
  <c r="O58" i="24"/>
  <c r="R58" i="24"/>
  <c r="P58" i="24"/>
  <c r="AW24" i="28"/>
  <c r="BF25" i="28"/>
  <c r="E98" i="27"/>
  <c r="K98" i="29"/>
  <c r="L98" i="29"/>
  <c r="Q49" i="24"/>
  <c r="AO63" i="28"/>
  <c r="R84" i="24"/>
  <c r="P84" i="24"/>
  <c r="O84" i="24"/>
  <c r="W95" i="23"/>
  <c r="T95" i="23"/>
  <c r="J49" i="23"/>
  <c r="K48" i="23"/>
  <c r="AP58" i="29"/>
  <c r="AQ58" i="29"/>
  <c r="AO59" i="29"/>
  <c r="AO81" i="29"/>
  <c r="AP80" i="29"/>
  <c r="AQ80" i="29"/>
  <c r="AW83" i="29"/>
  <c r="AN83" i="29"/>
  <c r="BF82" i="29"/>
  <c r="O85" i="27"/>
  <c r="BD85" i="29"/>
  <c r="BE85" i="29"/>
  <c r="AW82" i="29"/>
  <c r="AX82" i="29"/>
  <c r="E86" i="27"/>
  <c r="K86" i="29"/>
  <c r="L86" i="29"/>
  <c r="AN82" i="29"/>
  <c r="BO83" i="29"/>
  <c r="BF83" i="29"/>
  <c r="O86" i="27"/>
  <c r="BD86" i="29"/>
  <c r="BE86" i="29"/>
  <c r="BD83" i="29"/>
  <c r="BE83" i="29"/>
  <c r="C85" i="27"/>
  <c r="C84" i="27"/>
  <c r="E87" i="27"/>
  <c r="K87" i="29"/>
  <c r="L87" i="29"/>
  <c r="Q84" i="27"/>
  <c r="BM84" i="29"/>
  <c r="BN84" i="29"/>
  <c r="BG99" i="29"/>
  <c r="BH98" i="29"/>
  <c r="Q44" i="27"/>
  <c r="BM44" i="29"/>
  <c r="BN44" i="29"/>
  <c r="W22" i="23"/>
  <c r="T22" i="23"/>
  <c r="Q107" i="23"/>
  <c r="P107" i="23"/>
  <c r="M106" i="23"/>
  <c r="N106" i="23"/>
  <c r="BP16" i="29"/>
  <c r="BQ58" i="29"/>
  <c r="BR58" i="29"/>
  <c r="BP59" i="29"/>
  <c r="E82" i="27"/>
  <c r="K82" i="29"/>
  <c r="L82" i="29"/>
  <c r="G85" i="27"/>
  <c r="T85" i="29"/>
  <c r="U85" i="29"/>
  <c r="AN41" i="28"/>
  <c r="I95" i="27"/>
  <c r="AC95" i="29"/>
  <c r="AD95" i="29"/>
  <c r="AW63" i="29"/>
  <c r="AY62" i="29"/>
  <c r="AZ62" i="29"/>
  <c r="Q65" i="23"/>
  <c r="Q9" i="24"/>
  <c r="Q33" i="24"/>
  <c r="M24" i="23"/>
  <c r="Q25" i="23"/>
  <c r="W47" i="23"/>
  <c r="T47" i="23"/>
  <c r="U47" i="23"/>
  <c r="S47" i="23"/>
  <c r="L55" i="23"/>
  <c r="X55" i="23"/>
  <c r="W55" i="23"/>
  <c r="T55" i="23"/>
  <c r="AZ58" i="29"/>
  <c r="C82" i="27"/>
  <c r="B82" i="29"/>
  <c r="C82" i="29"/>
  <c r="BO63" i="29"/>
  <c r="X93" i="23"/>
  <c r="O32" i="24"/>
  <c r="M88" i="23"/>
  <c r="N88" i="23"/>
  <c r="Q89" i="23"/>
  <c r="B23" i="26"/>
  <c r="AN23" i="28"/>
  <c r="C21" i="25"/>
  <c r="B83" i="29"/>
  <c r="C83" i="29"/>
  <c r="AO89" i="28"/>
  <c r="AP88" i="28"/>
  <c r="AQ88" i="28"/>
  <c r="U55" i="23"/>
  <c r="S55" i="23"/>
  <c r="W103" i="23"/>
  <c r="T103" i="23"/>
  <c r="AO16" i="29"/>
  <c r="C60" i="25"/>
  <c r="B62" i="26"/>
  <c r="C64" i="26"/>
  <c r="AP77" i="29"/>
  <c r="AQ77" i="29"/>
  <c r="Q20" i="23"/>
  <c r="M19" i="23"/>
  <c r="AY77" i="29"/>
  <c r="AZ77" i="29"/>
  <c r="AX78" i="29"/>
  <c r="BG16" i="29"/>
  <c r="L63" i="23"/>
  <c r="M62" i="23"/>
  <c r="O62" i="23"/>
  <c r="X63" i="23"/>
  <c r="W63" i="23"/>
  <c r="T63" i="23"/>
  <c r="R7" i="23"/>
  <c r="P7" i="23"/>
  <c r="O7" i="23"/>
  <c r="BP17" i="29"/>
  <c r="BQ16" i="29"/>
  <c r="BH58" i="29"/>
  <c r="BI58" i="29"/>
  <c r="BG59" i="29"/>
  <c r="BG90" i="29"/>
  <c r="BH89" i="29"/>
  <c r="BI89" i="29"/>
  <c r="X23" i="23"/>
  <c r="W23" i="23"/>
  <c r="T23" i="23"/>
  <c r="L23" i="23"/>
  <c r="M22" i="23"/>
  <c r="R22" i="23"/>
  <c r="L71" i="23"/>
  <c r="M70" i="23"/>
  <c r="R70" i="23"/>
  <c r="X71" i="23"/>
  <c r="W71" i="23"/>
  <c r="T71" i="23"/>
  <c r="J57" i="23"/>
  <c r="K56" i="23"/>
  <c r="C31" i="25"/>
  <c r="B33" i="26"/>
  <c r="E81" i="27"/>
  <c r="K81" i="29"/>
  <c r="L81" i="29"/>
  <c r="Q92" i="23"/>
  <c r="M91" i="23"/>
  <c r="N91" i="23"/>
  <c r="L15" i="23"/>
  <c r="X15" i="23"/>
  <c r="W15" i="23"/>
  <c r="T15" i="23"/>
  <c r="L79" i="23"/>
  <c r="X79" i="23"/>
  <c r="W79" i="23"/>
  <c r="T79" i="23"/>
  <c r="AZ18" i="29"/>
  <c r="BA17" i="29"/>
  <c r="BB17" i="29"/>
  <c r="B22" i="26"/>
  <c r="C20" i="25"/>
  <c r="BA18" i="29"/>
  <c r="BB18" i="29"/>
  <c r="C17" i="27"/>
  <c r="B17" i="29"/>
  <c r="C17" i="29"/>
  <c r="AW16" i="29"/>
  <c r="AX16" i="29"/>
  <c r="C18" i="27"/>
  <c r="BF15" i="29"/>
  <c r="BG15" i="29"/>
  <c r="AN15" i="29"/>
  <c r="AO15" i="29"/>
  <c r="BO15" i="29"/>
  <c r="BP15" i="29"/>
  <c r="O18" i="27"/>
  <c r="BD18" i="29"/>
  <c r="BE18" i="29"/>
  <c r="Q102" i="23"/>
  <c r="BR80" i="28"/>
  <c r="K99" i="24"/>
  <c r="N100" i="24"/>
  <c r="AP19" i="29"/>
  <c r="AO20" i="29"/>
  <c r="BG81" i="28"/>
  <c r="AY24" i="28"/>
  <c r="AX25" i="28"/>
  <c r="B59" i="26"/>
  <c r="C57" i="25"/>
  <c r="U38" i="23"/>
  <c r="S38" i="23"/>
  <c r="N35" i="24"/>
  <c r="Q18" i="24"/>
  <c r="M8" i="23"/>
  <c r="Q9" i="23"/>
  <c r="P9" i="23"/>
  <c r="K73" i="24"/>
  <c r="N74" i="24"/>
  <c r="AW47" i="28"/>
  <c r="AX47" i="28"/>
  <c r="AN47" i="28"/>
  <c r="AO47" i="28"/>
  <c r="BF47" i="28"/>
  <c r="BG47" i="28"/>
  <c r="BO47" i="28"/>
  <c r="BP47" i="28"/>
  <c r="AX80" i="29"/>
  <c r="AY79" i="29"/>
  <c r="AO81" i="28"/>
  <c r="BG65" i="28"/>
  <c r="AN40" i="29"/>
  <c r="BO40" i="29"/>
  <c r="BF39" i="29"/>
  <c r="BF40" i="29"/>
  <c r="AW39" i="29"/>
  <c r="AW40" i="29"/>
  <c r="C42" i="27"/>
  <c r="BO39" i="29"/>
  <c r="AN39" i="29"/>
  <c r="AX25" i="29"/>
  <c r="AY24" i="29"/>
  <c r="AZ24" i="29"/>
  <c r="BP43" i="29"/>
  <c r="BP28" i="29"/>
  <c r="BQ27" i="29"/>
  <c r="BF96" i="28"/>
  <c r="BF95" i="28"/>
  <c r="AN95" i="28"/>
  <c r="BO95" i="28"/>
  <c r="BO96" i="28"/>
  <c r="C18" i="25"/>
  <c r="B20" i="26"/>
  <c r="C42" i="25"/>
  <c r="B44" i="26"/>
  <c r="X61" i="23"/>
  <c r="W61" i="23"/>
  <c r="T61" i="23"/>
  <c r="L61" i="23"/>
  <c r="M60" i="23"/>
  <c r="R60" i="23"/>
  <c r="U85" i="23"/>
  <c r="S85" i="23"/>
  <c r="M21" i="24"/>
  <c r="Q22" i="24"/>
  <c r="M85" i="24"/>
  <c r="N85" i="24"/>
  <c r="Q86" i="24"/>
  <c r="O8" i="24"/>
  <c r="R8" i="24"/>
  <c r="P8" i="24"/>
  <c r="N8" i="24"/>
  <c r="R24" i="24"/>
  <c r="N24" i="24"/>
  <c r="U14" i="23"/>
  <c r="S14" i="23"/>
  <c r="K75" i="24"/>
  <c r="N76" i="24"/>
  <c r="D81" i="29"/>
  <c r="BF9" i="28"/>
  <c r="BG9" i="28"/>
  <c r="AE26" i="29"/>
  <c r="AF26" i="29"/>
  <c r="B27" i="29"/>
  <c r="C27" i="29"/>
  <c r="D26" i="29"/>
  <c r="E26" i="29"/>
  <c r="V26" i="29"/>
  <c r="W26" i="29"/>
  <c r="M26" i="29"/>
  <c r="N26" i="29"/>
  <c r="BG28" i="29"/>
  <c r="X84" i="23"/>
  <c r="W84" i="23"/>
  <c r="T84" i="23"/>
  <c r="P9" i="24"/>
  <c r="Q42" i="27"/>
  <c r="BM42" i="29"/>
  <c r="BN42" i="29"/>
  <c r="M66" i="24"/>
  <c r="Q67" i="24"/>
  <c r="P67" i="24"/>
  <c r="K61" i="23"/>
  <c r="K25" i="23"/>
  <c r="N26" i="23"/>
  <c r="M56" i="23"/>
  <c r="Q57" i="23"/>
  <c r="BF87" i="28"/>
  <c r="AW86" i="28"/>
  <c r="AN87" i="28"/>
  <c r="BO86" i="28"/>
  <c r="BF86" i="28"/>
  <c r="AN86" i="28"/>
  <c r="AW87" i="28"/>
  <c r="BO87" i="28"/>
  <c r="BF101" i="29"/>
  <c r="O99" i="27"/>
  <c r="BD99" i="29"/>
  <c r="BE99" i="29"/>
  <c r="C100" i="27"/>
  <c r="BP56" i="29"/>
  <c r="BQ25" i="29"/>
  <c r="BP25" i="29"/>
  <c r="BQ24" i="29"/>
  <c r="BR24" i="29"/>
  <c r="AN55" i="29"/>
  <c r="AO55" i="29"/>
  <c r="BO55" i="29"/>
  <c r="BP55" i="29"/>
  <c r="BF55" i="29"/>
  <c r="BG55" i="29"/>
  <c r="AW55" i="29"/>
  <c r="AX55" i="29"/>
  <c r="C58" i="27"/>
  <c r="BG29" i="29"/>
  <c r="BH28" i="29"/>
  <c r="C17" i="25"/>
  <c r="B19" i="26"/>
  <c r="B67" i="26"/>
  <c r="C65" i="26"/>
  <c r="C65" i="25"/>
  <c r="B68" i="26"/>
  <c r="C66" i="25"/>
  <c r="L85" i="23"/>
  <c r="M84" i="23"/>
  <c r="O84" i="23"/>
  <c r="X85" i="23"/>
  <c r="W85" i="23"/>
  <c r="T85" i="23"/>
  <c r="Q46" i="24"/>
  <c r="M45" i="24"/>
  <c r="M61" i="24"/>
  <c r="Q62" i="24"/>
  <c r="B61" i="26"/>
  <c r="C59" i="25"/>
  <c r="M89" i="23"/>
  <c r="Q90" i="23"/>
  <c r="O99" i="24"/>
  <c r="R99" i="24"/>
  <c r="P99" i="24"/>
  <c r="AW57" i="28"/>
  <c r="BO56" i="28"/>
  <c r="AW56" i="28"/>
  <c r="BF57" i="28"/>
  <c r="AN57" i="28"/>
  <c r="AN56" i="28"/>
  <c r="BO57" i="28"/>
  <c r="BP57" i="28"/>
  <c r="AX29" i="29"/>
  <c r="AY28" i="29"/>
  <c r="J23" i="23"/>
  <c r="K22" i="23"/>
  <c r="X14" i="23"/>
  <c r="W14" i="23"/>
  <c r="T14" i="23"/>
  <c r="L14" i="23"/>
  <c r="M13" i="23"/>
  <c r="N13" i="23"/>
  <c r="I45" i="27"/>
  <c r="AC45" i="29"/>
  <c r="AD45" i="29"/>
  <c r="C37" i="27"/>
  <c r="E39" i="27"/>
  <c r="K39" i="29"/>
  <c r="L39" i="29"/>
  <c r="C33" i="25"/>
  <c r="M50" i="27"/>
  <c r="AU50" i="29"/>
  <c r="AV50" i="29"/>
  <c r="O46" i="27"/>
  <c r="BD46" i="29"/>
  <c r="BE46" i="29"/>
  <c r="K69" i="23"/>
  <c r="K10" i="24"/>
  <c r="N11" i="24"/>
  <c r="K37" i="23"/>
  <c r="BF56" i="28"/>
  <c r="BH80" i="29"/>
  <c r="BG80" i="29"/>
  <c r="BH79" i="29"/>
  <c r="BI79" i="29"/>
  <c r="BF92" i="29"/>
  <c r="BG92" i="29"/>
  <c r="Q93" i="27"/>
  <c r="BM93" i="29"/>
  <c r="BN93" i="29"/>
  <c r="O89" i="27"/>
  <c r="BD89" i="29"/>
  <c r="BE89" i="29"/>
  <c r="M92" i="27"/>
  <c r="AU92" i="29"/>
  <c r="AV92" i="29"/>
  <c r="K89" i="27"/>
  <c r="AL89" i="29"/>
  <c r="AM89" i="29"/>
  <c r="AN91" i="29"/>
  <c r="K90" i="27"/>
  <c r="AL90" i="29"/>
  <c r="AM90" i="29"/>
  <c r="I92" i="27"/>
  <c r="AC92" i="29"/>
  <c r="AD92" i="29"/>
  <c r="E89" i="27"/>
  <c r="K89" i="29"/>
  <c r="L89" i="29"/>
  <c r="M89" i="27"/>
  <c r="AU89" i="29"/>
  <c r="AV89" i="29"/>
  <c r="E88" i="27"/>
  <c r="K88" i="29"/>
  <c r="L88" i="29"/>
  <c r="K87" i="27"/>
  <c r="AL87" i="29"/>
  <c r="AM87" i="29"/>
  <c r="I89" i="27"/>
  <c r="AC89" i="29"/>
  <c r="AD89" i="29"/>
  <c r="G89" i="27"/>
  <c r="T89" i="29"/>
  <c r="U89" i="29"/>
  <c r="Q94" i="27"/>
  <c r="BM94" i="29"/>
  <c r="BN94" i="29"/>
  <c r="I93" i="27"/>
  <c r="AC93" i="29"/>
  <c r="AD93" i="29"/>
  <c r="K88" i="27"/>
  <c r="AL88" i="29"/>
  <c r="AM88" i="29"/>
  <c r="M88" i="27"/>
  <c r="AU88" i="29"/>
  <c r="AV88" i="29"/>
  <c r="Q90" i="27"/>
  <c r="BM90" i="29"/>
  <c r="BN90" i="29"/>
  <c r="Q85" i="27"/>
  <c r="BM85" i="29"/>
  <c r="BN85" i="29"/>
  <c r="Q86" i="27"/>
  <c r="BM86" i="29"/>
  <c r="BN86" i="29"/>
  <c r="I86" i="27"/>
  <c r="AC86" i="29"/>
  <c r="AD86" i="29"/>
  <c r="Q88" i="27"/>
  <c r="BM88" i="29"/>
  <c r="BN88" i="29"/>
  <c r="I85" i="27"/>
  <c r="AC85" i="29"/>
  <c r="AD85" i="29"/>
  <c r="K93" i="27"/>
  <c r="AL93" i="29"/>
  <c r="AM93" i="29"/>
  <c r="Q89" i="27"/>
  <c r="BM89" i="29"/>
  <c r="BN89" i="29"/>
  <c r="K91" i="27"/>
  <c r="AL91" i="29"/>
  <c r="AM91" i="29"/>
  <c r="I87" i="27"/>
  <c r="AC87" i="29"/>
  <c r="AD87" i="29"/>
  <c r="E90" i="27"/>
  <c r="K90" i="29"/>
  <c r="L90" i="29"/>
  <c r="G90" i="27"/>
  <c r="T90" i="29"/>
  <c r="U90" i="29"/>
  <c r="I91" i="27"/>
  <c r="AC91" i="29"/>
  <c r="AD91" i="29"/>
  <c r="G91" i="27"/>
  <c r="T91" i="29"/>
  <c r="U91" i="29"/>
  <c r="G86" i="27"/>
  <c r="T86" i="29"/>
  <c r="U86" i="29"/>
  <c r="Q87" i="27"/>
  <c r="BM87" i="29"/>
  <c r="BN87" i="29"/>
  <c r="M93" i="27"/>
  <c r="AU93" i="29"/>
  <c r="AV93" i="29"/>
  <c r="M90" i="27"/>
  <c r="AU90" i="29"/>
  <c r="AV90" i="29"/>
  <c r="M87" i="27"/>
  <c r="AU87" i="29"/>
  <c r="AV87" i="29"/>
  <c r="G92" i="27"/>
  <c r="T92" i="29"/>
  <c r="U92" i="29"/>
  <c r="I88" i="27"/>
  <c r="AC88" i="29"/>
  <c r="AD88" i="29"/>
  <c r="I90" i="27"/>
  <c r="AC90" i="29"/>
  <c r="AD90" i="29"/>
  <c r="K92" i="27"/>
  <c r="AL92" i="29"/>
  <c r="AM92" i="29"/>
  <c r="M91" i="27"/>
  <c r="AU91" i="29"/>
  <c r="AV91" i="29"/>
  <c r="G87" i="27"/>
  <c r="T87" i="29"/>
  <c r="U87" i="29"/>
  <c r="O91" i="27"/>
  <c r="BD91" i="29"/>
  <c r="BE91" i="29"/>
  <c r="Q91" i="27"/>
  <c r="BM91" i="29"/>
  <c r="BN91" i="29"/>
  <c r="G88" i="27"/>
  <c r="T88" i="29"/>
  <c r="U88" i="29"/>
  <c r="BH56" i="29"/>
  <c r="BH57" i="29"/>
  <c r="BG57" i="29"/>
  <c r="B8" i="26"/>
  <c r="C6" i="25"/>
  <c r="BQ78" i="29"/>
  <c r="BR78" i="29"/>
  <c r="R82" i="24"/>
  <c r="P82" i="24"/>
  <c r="O82" i="24"/>
  <c r="C32" i="26"/>
  <c r="B32" i="28"/>
  <c r="C32" i="28"/>
  <c r="AN30" i="28"/>
  <c r="AO30" i="28"/>
  <c r="BF30" i="28"/>
  <c r="BO30" i="28"/>
  <c r="BP30" i="28"/>
  <c r="AW30" i="28"/>
  <c r="AX30" i="28"/>
  <c r="AP25" i="29"/>
  <c r="AO26" i="29"/>
  <c r="BO64" i="28"/>
  <c r="BQ64" i="28"/>
  <c r="AW64" i="28"/>
  <c r="AY64" i="28"/>
  <c r="AZ64" i="28"/>
  <c r="BF64" i="28"/>
  <c r="BH64" i="28"/>
  <c r="AN64" i="28"/>
  <c r="BP29" i="29"/>
  <c r="BQ28" i="29"/>
  <c r="AN69" i="29"/>
  <c r="AW68" i="29"/>
  <c r="AX68" i="29"/>
  <c r="AW69" i="29"/>
  <c r="AN68" i="29"/>
  <c r="AO68" i="29"/>
  <c r="BF69" i="29"/>
  <c r="BG69" i="29"/>
  <c r="BO68" i="29"/>
  <c r="BP68" i="29"/>
  <c r="BO69" i="29"/>
  <c r="BF32" i="28"/>
  <c r="AW31" i="28"/>
  <c r="BF31" i="28"/>
  <c r="BG31" i="28"/>
  <c r="BO31" i="28"/>
  <c r="AN31" i="28"/>
  <c r="AN32" i="28"/>
  <c r="AW32" i="28"/>
  <c r="BO32" i="28"/>
  <c r="X69" i="23"/>
  <c r="W69" i="23"/>
  <c r="T69" i="23"/>
  <c r="L69" i="23"/>
  <c r="M68" i="23"/>
  <c r="R68" i="23"/>
  <c r="Q78" i="24"/>
  <c r="M77" i="24"/>
  <c r="C19" i="25"/>
  <c r="B21" i="26"/>
  <c r="C51" i="25"/>
  <c r="B53" i="26"/>
  <c r="L62" i="23"/>
  <c r="M61" i="23"/>
  <c r="R61" i="23"/>
  <c r="X62" i="23"/>
  <c r="W62" i="23"/>
  <c r="T62" i="23"/>
  <c r="X46" i="23"/>
  <c r="W46" i="23"/>
  <c r="T46" i="23"/>
  <c r="L46" i="23"/>
  <c r="M45" i="23"/>
  <c r="O45" i="23"/>
  <c r="G46" i="27"/>
  <c r="T46" i="29"/>
  <c r="U46" i="29"/>
  <c r="W60" i="23"/>
  <c r="T60" i="23"/>
  <c r="K64" i="24"/>
  <c r="N65" i="24"/>
  <c r="B31" i="27"/>
  <c r="O30" i="27"/>
  <c r="BD30" i="29"/>
  <c r="BE30" i="29"/>
  <c r="J29" i="25"/>
  <c r="J64" i="25"/>
  <c r="B66" i="27"/>
  <c r="C64" i="27"/>
  <c r="B64" i="29"/>
  <c r="C64" i="29"/>
  <c r="AE81" i="29"/>
  <c r="AX81" i="29"/>
  <c r="AY80" i="29"/>
  <c r="C80" i="26"/>
  <c r="AX56" i="29"/>
  <c r="AY56" i="29"/>
  <c r="C88" i="26"/>
  <c r="M83" i="23"/>
  <c r="N83" i="23"/>
  <c r="Q84" i="23"/>
  <c r="R68" i="24"/>
  <c r="P68" i="24"/>
  <c r="O68" i="24"/>
  <c r="AY25" i="29"/>
  <c r="AX26" i="29"/>
  <c r="BG25" i="29"/>
  <c r="BH24" i="29"/>
  <c r="AY42" i="29"/>
  <c r="AX43" i="29"/>
  <c r="AY43" i="29"/>
  <c r="AX81" i="28"/>
  <c r="U92" i="23"/>
  <c r="S92" i="23"/>
  <c r="W92" i="23"/>
  <c r="T92" i="23"/>
  <c r="C26" i="25"/>
  <c r="B28" i="26"/>
  <c r="B52" i="26"/>
  <c r="C50" i="25"/>
  <c r="W93" i="23"/>
  <c r="T93" i="23"/>
  <c r="U93" i="23"/>
  <c r="S93" i="23"/>
  <c r="M29" i="24"/>
  <c r="Q30" i="24"/>
  <c r="Q17" i="24"/>
  <c r="P17" i="24"/>
  <c r="Q97" i="24"/>
  <c r="P97" i="24"/>
  <c r="C67" i="25"/>
  <c r="B69" i="26"/>
  <c r="C70" i="26"/>
  <c r="L54" i="23"/>
  <c r="X54" i="23"/>
  <c r="W54" i="23"/>
  <c r="T54" i="23"/>
  <c r="X13" i="23"/>
  <c r="W13" i="23"/>
  <c r="T13" i="23"/>
  <c r="B85" i="26"/>
  <c r="AN85" i="28"/>
  <c r="C83" i="25"/>
  <c r="K43" i="27"/>
  <c r="AL43" i="29"/>
  <c r="AM43" i="29"/>
  <c r="Q52" i="27"/>
  <c r="BM52" i="29"/>
  <c r="BN52" i="29"/>
  <c r="P49" i="24"/>
  <c r="K72" i="24"/>
  <c r="N73" i="24"/>
  <c r="K74" i="24"/>
  <c r="N75" i="24"/>
  <c r="M99" i="23"/>
  <c r="N99" i="23"/>
  <c r="Q100" i="23"/>
  <c r="AN55" i="28"/>
  <c r="BO55" i="28"/>
  <c r="C57" i="26"/>
  <c r="B57" i="28"/>
  <c r="C57" i="28"/>
  <c r="AW55" i="28"/>
  <c r="BF55" i="28"/>
  <c r="BP80" i="29"/>
  <c r="BQ80" i="29"/>
  <c r="BQ79" i="29"/>
  <c r="BQ57" i="29"/>
  <c r="BP57" i="29"/>
  <c r="BQ56" i="29"/>
  <c r="AN62" i="29"/>
  <c r="AO62" i="29"/>
  <c r="BO62" i="29"/>
  <c r="BP62" i="29"/>
  <c r="AP24" i="28"/>
  <c r="AO24" i="28"/>
  <c r="BG26" i="29"/>
  <c r="BH25" i="29"/>
  <c r="AX28" i="29"/>
  <c r="AY27" i="29"/>
  <c r="L13" i="23"/>
  <c r="U52" i="23"/>
  <c r="S52" i="23"/>
  <c r="W52" i="23"/>
  <c r="T52" i="23"/>
  <c r="C73" i="25"/>
  <c r="B75" i="26"/>
  <c r="M53" i="24"/>
  <c r="N53" i="24"/>
  <c r="Q54" i="24"/>
  <c r="M69" i="24"/>
  <c r="N69" i="24"/>
  <c r="Q70" i="24"/>
  <c r="Q94" i="24"/>
  <c r="M93" i="24"/>
  <c r="N93" i="24"/>
  <c r="R16" i="24"/>
  <c r="N16" i="24"/>
  <c r="N96" i="24"/>
  <c r="R96" i="24"/>
  <c r="J72" i="23"/>
  <c r="K71" i="23"/>
  <c r="B77" i="26"/>
  <c r="BO77" i="28"/>
  <c r="C75" i="25"/>
  <c r="B93" i="26"/>
  <c r="C91" i="25"/>
  <c r="B6" i="26"/>
  <c r="C4" i="25"/>
  <c r="D4" i="25"/>
  <c r="B5" i="25"/>
  <c r="W36" i="23"/>
  <c r="T36" i="23"/>
  <c r="N55" i="23"/>
  <c r="C36" i="27"/>
  <c r="M36" i="29"/>
  <c r="L101" i="23"/>
  <c r="M100" i="23"/>
  <c r="N100" i="23"/>
  <c r="Q27" i="24"/>
  <c r="P27" i="24"/>
  <c r="K80" i="24"/>
  <c r="N81" i="24"/>
  <c r="R97" i="23"/>
  <c r="P97" i="23"/>
  <c r="N97" i="23"/>
  <c r="Q28" i="23"/>
  <c r="M27" i="23"/>
  <c r="N27" i="23"/>
  <c r="B41" i="29"/>
  <c r="C41" i="29"/>
  <c r="AO79" i="29"/>
  <c r="AP79" i="29"/>
  <c r="AP78" i="29"/>
  <c r="AO65" i="28"/>
  <c r="AP64" i="28"/>
  <c r="O64" i="23"/>
  <c r="R64" i="23"/>
  <c r="P64" i="23"/>
  <c r="BQ24" i="28"/>
  <c r="BP24" i="28"/>
  <c r="Q98" i="23"/>
  <c r="P98" i="23"/>
  <c r="AY41" i="29"/>
  <c r="AX42" i="29"/>
  <c r="AO29" i="29"/>
  <c r="AP28" i="29"/>
  <c r="R39" i="23"/>
  <c r="O39" i="23"/>
  <c r="BO38" i="29"/>
  <c r="BP38" i="29"/>
  <c r="BF38" i="29"/>
  <c r="BG38" i="29"/>
  <c r="O41" i="27"/>
  <c r="BD41" i="29"/>
  <c r="BE41" i="29"/>
  <c r="C39" i="27"/>
  <c r="B39" i="29"/>
  <c r="C39" i="29"/>
  <c r="C40" i="27"/>
  <c r="AE40" i="29"/>
  <c r="B12" i="26"/>
  <c r="C10" i="25"/>
  <c r="W37" i="23"/>
  <c r="T37" i="23"/>
  <c r="L53" i="23"/>
  <c r="M52" i="23"/>
  <c r="R52" i="23"/>
  <c r="C74" i="25"/>
  <c r="B76" i="26"/>
  <c r="J15" i="23"/>
  <c r="K14" i="23"/>
  <c r="J47" i="23"/>
  <c r="K46" i="23"/>
  <c r="O24" i="24"/>
  <c r="L70" i="23"/>
  <c r="M69" i="23"/>
  <c r="N69" i="23"/>
  <c r="X70" i="23"/>
  <c r="W70" i="23"/>
  <c r="T70" i="23"/>
  <c r="X86" i="23"/>
  <c r="W86" i="23"/>
  <c r="T86" i="23"/>
  <c r="L86" i="23"/>
  <c r="AO57" i="29"/>
  <c r="AP57" i="29"/>
  <c r="J8" i="23"/>
  <c r="K7" i="23"/>
  <c r="K51" i="24"/>
  <c r="N52" i="24"/>
  <c r="K57" i="24"/>
  <c r="N58" i="24"/>
  <c r="M81" i="23"/>
  <c r="Q82" i="23"/>
  <c r="BF79" i="28"/>
  <c r="BO78" i="28"/>
  <c r="AN79" i="28"/>
  <c r="AP79" i="28"/>
  <c r="AW79" i="28"/>
  <c r="AX79" i="28"/>
  <c r="BO79" i="28"/>
  <c r="BQ79" i="28"/>
  <c r="BF78" i="28"/>
  <c r="AN78" i="28"/>
  <c r="AX79" i="29"/>
  <c r="AY78" i="29"/>
  <c r="O98" i="27"/>
  <c r="BD98" i="29"/>
  <c r="BE98" i="29"/>
  <c r="AN95" i="29"/>
  <c r="AO95" i="29"/>
  <c r="C97" i="27"/>
  <c r="B97" i="29"/>
  <c r="C97" i="29"/>
  <c r="BF95" i="29"/>
  <c r="BO95" i="29"/>
  <c r="BQ94" i="29"/>
  <c r="BH55" i="29"/>
  <c r="BI55" i="29"/>
  <c r="BG56" i="29"/>
  <c r="O34" i="23"/>
  <c r="R34" i="23"/>
  <c r="P34" i="23"/>
  <c r="R95" i="23"/>
  <c r="O95" i="23"/>
  <c r="BP65" i="28"/>
  <c r="O96" i="23"/>
  <c r="BO14" i="28"/>
  <c r="C16" i="26"/>
  <c r="B16" i="28"/>
  <c r="C16" i="28"/>
  <c r="BF14" i="28"/>
  <c r="BG24" i="28"/>
  <c r="M27" i="29"/>
  <c r="B28" i="29"/>
  <c r="C28" i="29"/>
  <c r="D27" i="29"/>
  <c r="AE27" i="29"/>
  <c r="V27" i="29"/>
  <c r="BG42" i="29"/>
  <c r="BH41" i="29"/>
  <c r="AO28" i="29"/>
  <c r="BP80" i="28"/>
  <c r="B11" i="26"/>
  <c r="BF10" i="28"/>
  <c r="C9" i="25"/>
  <c r="B36" i="26"/>
  <c r="C34" i="25"/>
  <c r="B60" i="26"/>
  <c r="C58" i="25"/>
  <c r="B100" i="26"/>
  <c r="C98" i="25"/>
  <c r="Q14" i="24"/>
  <c r="M13" i="24"/>
  <c r="B101" i="26"/>
  <c r="C99" i="25"/>
  <c r="L78" i="23"/>
  <c r="M77" i="23"/>
  <c r="R77" i="23"/>
  <c r="X78" i="23"/>
  <c r="W78" i="23"/>
  <c r="T78" i="23"/>
  <c r="L94" i="23"/>
  <c r="X94" i="23"/>
  <c r="W94" i="23"/>
  <c r="T94" i="23"/>
  <c r="L38" i="23"/>
  <c r="M37" i="23"/>
  <c r="R37" i="23"/>
  <c r="X38" i="23"/>
  <c r="W38" i="23"/>
  <c r="T38" i="23"/>
  <c r="J16" i="23"/>
  <c r="K15" i="23"/>
  <c r="B55" i="29"/>
  <c r="C55" i="29"/>
  <c r="K30" i="23"/>
  <c r="N31" i="23"/>
  <c r="M66" i="23"/>
  <c r="Q67" i="23"/>
  <c r="N33" i="24"/>
  <c r="R33" i="24"/>
  <c r="Q47" i="27"/>
  <c r="BM47" i="29"/>
  <c r="BN47" i="29"/>
  <c r="G52" i="27"/>
  <c r="T52" i="29"/>
  <c r="U52" i="29"/>
  <c r="K35" i="24"/>
  <c r="N36" i="24"/>
  <c r="K50" i="23"/>
  <c r="M21" i="23"/>
  <c r="N21" i="23"/>
  <c r="Q22" i="23"/>
  <c r="K70" i="23"/>
  <c r="N71" i="23"/>
  <c r="K39" i="24"/>
  <c r="N40" i="24"/>
  <c r="K26" i="24"/>
  <c r="N27" i="24"/>
  <c r="M20" i="23"/>
  <c r="Q21" i="23"/>
  <c r="B73" i="27"/>
  <c r="J71" i="25"/>
  <c r="M102" i="24"/>
  <c r="Q103" i="24"/>
  <c r="Q12" i="23"/>
  <c r="BF51" i="29"/>
  <c r="C53" i="27"/>
  <c r="O53" i="27"/>
  <c r="BD53" i="29"/>
  <c r="BE53" i="29"/>
  <c r="AW50" i="29"/>
  <c r="C52" i="27"/>
  <c r="BF50" i="29"/>
  <c r="E53" i="27"/>
  <c r="K53" i="29"/>
  <c r="L53" i="29"/>
  <c r="C50" i="27"/>
  <c r="C51" i="27"/>
  <c r="AN50" i="29"/>
  <c r="O52" i="27"/>
  <c r="BD52" i="29"/>
  <c r="BE52" i="29"/>
  <c r="O54" i="27"/>
  <c r="E52" i="27"/>
  <c r="K52" i="29"/>
  <c r="L52" i="29"/>
  <c r="BO50" i="29"/>
  <c r="G54" i="27"/>
  <c r="O51" i="27"/>
  <c r="BD51" i="29"/>
  <c r="BE51" i="29"/>
  <c r="AN51" i="29"/>
  <c r="AW51" i="29"/>
  <c r="AY51" i="29"/>
  <c r="BO51" i="29"/>
  <c r="E54" i="27"/>
  <c r="K54" i="29"/>
  <c r="L54" i="29"/>
  <c r="E55" i="27"/>
  <c r="K55" i="29"/>
  <c r="L55" i="29"/>
  <c r="M35" i="23"/>
  <c r="Q36" i="23"/>
  <c r="O55" i="27"/>
  <c r="BD55" i="29"/>
  <c r="BE55" i="29"/>
  <c r="BH78" i="29"/>
  <c r="BH77" i="29"/>
  <c r="BI77" i="29"/>
  <c r="BG78" i="29"/>
  <c r="O56" i="24"/>
  <c r="R56" i="24"/>
  <c r="N56" i="24"/>
  <c r="BH62" i="29"/>
  <c r="BI62" i="29"/>
  <c r="BH63" i="29"/>
  <c r="BG63" i="29"/>
  <c r="AE94" i="29"/>
  <c r="AF94" i="29"/>
  <c r="V94" i="29"/>
  <c r="W94" i="29"/>
  <c r="M94" i="29"/>
  <c r="N94" i="29"/>
  <c r="B95" i="29"/>
  <c r="C95" i="29"/>
  <c r="D94" i="29"/>
  <c r="E94" i="29"/>
  <c r="C46" i="27"/>
  <c r="E45" i="27"/>
  <c r="K45" i="29"/>
  <c r="L45" i="29"/>
  <c r="G48" i="27"/>
  <c r="T48" i="29"/>
  <c r="U48" i="29"/>
  <c r="E50" i="27"/>
  <c r="K50" i="29"/>
  <c r="L50" i="29"/>
  <c r="Q48" i="27"/>
  <c r="BM48" i="29"/>
  <c r="BN48" i="29"/>
  <c r="K45" i="27"/>
  <c r="AL45" i="29"/>
  <c r="AM45" i="29"/>
  <c r="G47" i="27"/>
  <c r="T47" i="29"/>
  <c r="U47" i="29"/>
  <c r="M23" i="24"/>
  <c r="Q24" i="24"/>
  <c r="M47" i="24"/>
  <c r="Q48" i="24"/>
  <c r="Q80" i="24"/>
  <c r="M79" i="24"/>
  <c r="R18" i="24"/>
  <c r="P18" i="24"/>
  <c r="N18" i="24"/>
  <c r="Q35" i="24"/>
  <c r="P35" i="24"/>
  <c r="N42" i="24"/>
  <c r="Q103" i="23"/>
  <c r="P103" i="23"/>
  <c r="M102" i="23"/>
  <c r="C101" i="25"/>
  <c r="B103" i="26"/>
  <c r="C103" i="26"/>
  <c r="E99" i="27"/>
  <c r="K99" i="29"/>
  <c r="L99" i="29"/>
  <c r="O102" i="27"/>
  <c r="BD102" i="29"/>
  <c r="BE102" i="29"/>
  <c r="O101" i="27"/>
  <c r="BD101" i="29"/>
  <c r="BE101" i="29"/>
  <c r="C103" i="27"/>
  <c r="O100" i="27"/>
  <c r="BD100" i="29"/>
  <c r="BE100" i="29"/>
  <c r="C101" i="27"/>
  <c r="M94" i="27"/>
  <c r="AU94" i="29"/>
  <c r="AV94" i="29"/>
  <c r="K94" i="27"/>
  <c r="AL94" i="29"/>
  <c r="AM94" i="29"/>
  <c r="G98" i="27"/>
  <c r="T98" i="29"/>
  <c r="U98" i="29"/>
  <c r="C102" i="27"/>
  <c r="E101" i="27"/>
  <c r="K101" i="29"/>
  <c r="L101" i="29"/>
  <c r="E100" i="27"/>
  <c r="K100" i="29"/>
  <c r="L100" i="29"/>
  <c r="K95" i="27"/>
  <c r="AL95" i="29"/>
  <c r="AM95" i="29"/>
  <c r="M95" i="27"/>
  <c r="AU95" i="29"/>
  <c r="AV95" i="29"/>
  <c r="C25" i="25"/>
  <c r="B27" i="26"/>
  <c r="I53" i="27"/>
  <c r="AC53" i="29"/>
  <c r="AD53" i="29"/>
  <c r="AO45" i="29"/>
  <c r="AP44" i="29"/>
  <c r="O56" i="27"/>
  <c r="BD56" i="29"/>
  <c r="BE56" i="29"/>
  <c r="M45" i="27"/>
  <c r="AU45" i="29"/>
  <c r="AV45" i="29"/>
  <c r="K59" i="23"/>
  <c r="K86" i="23"/>
  <c r="N87" i="23"/>
  <c r="K47" i="24"/>
  <c r="N48" i="24"/>
  <c r="K33" i="24"/>
  <c r="N34" i="24"/>
  <c r="M94" i="24"/>
  <c r="Q95" i="24"/>
  <c r="B99" i="26"/>
  <c r="C97" i="25"/>
  <c r="K90" i="23"/>
  <c r="O65" i="23"/>
  <c r="R65" i="23"/>
  <c r="N65" i="23"/>
  <c r="O104" i="23"/>
  <c r="N104" i="23"/>
  <c r="R104" i="23"/>
  <c r="P104" i="23"/>
  <c r="B43" i="26"/>
  <c r="C42" i="26"/>
  <c r="C41" i="25"/>
  <c r="Q91" i="23"/>
  <c r="M90" i="23"/>
  <c r="N90" i="23"/>
  <c r="O11" i="23"/>
  <c r="R11" i="23"/>
  <c r="P11" i="23"/>
  <c r="N11" i="23"/>
  <c r="AE90" i="29"/>
  <c r="M90" i="29"/>
  <c r="D90" i="29"/>
  <c r="V90" i="29"/>
  <c r="B91" i="29"/>
  <c r="C91" i="29"/>
  <c r="N24" i="23"/>
  <c r="C54" i="27"/>
  <c r="AE54" i="29"/>
  <c r="Q87" i="23"/>
  <c r="Q39" i="24"/>
  <c r="M38" i="24"/>
  <c r="Q42" i="24"/>
  <c r="P42" i="24"/>
  <c r="Q57" i="24"/>
  <c r="P57" i="24"/>
  <c r="Q81" i="24"/>
  <c r="P81" i="24"/>
  <c r="M80" i="24"/>
  <c r="N91" i="24"/>
  <c r="BP63" i="29"/>
  <c r="BQ63" i="29"/>
  <c r="I96" i="27"/>
  <c r="AC96" i="29"/>
  <c r="AD96" i="29"/>
  <c r="D96" i="29"/>
  <c r="BH94" i="29"/>
  <c r="BH93" i="29"/>
  <c r="BG94" i="29"/>
  <c r="C45" i="27"/>
  <c r="B45" i="29"/>
  <c r="C45" i="29"/>
  <c r="Q50" i="27"/>
  <c r="BM50" i="29"/>
  <c r="BN50" i="29"/>
  <c r="E49" i="27"/>
  <c r="K49" i="29"/>
  <c r="L49" i="29"/>
  <c r="I44" i="27"/>
  <c r="AC44" i="29"/>
  <c r="AD44" i="29"/>
  <c r="O48" i="27"/>
  <c r="BD48" i="29"/>
  <c r="BE48" i="29"/>
  <c r="C8" i="27"/>
  <c r="B8" i="29"/>
  <c r="C8" i="29"/>
  <c r="O9" i="27"/>
  <c r="BD9" i="29"/>
  <c r="BE9" i="29"/>
  <c r="C9" i="27"/>
  <c r="D9" i="29"/>
  <c r="M63" i="24"/>
  <c r="Q64" i="24"/>
  <c r="O34" i="24"/>
  <c r="R34" i="24"/>
  <c r="M44" i="23"/>
  <c r="Q45" i="23"/>
  <c r="K96" i="27"/>
  <c r="AL96" i="29"/>
  <c r="AM96" i="29"/>
  <c r="K67" i="24"/>
  <c r="N68" i="24"/>
  <c r="K98" i="24"/>
  <c r="N99" i="24"/>
  <c r="K18" i="23"/>
  <c r="K94" i="23"/>
  <c r="N95" i="23"/>
  <c r="N64" i="24"/>
  <c r="K63" i="24"/>
  <c r="K55" i="23"/>
  <c r="N56" i="23"/>
  <c r="M59" i="23"/>
  <c r="Q60" i="23"/>
  <c r="B71" i="27"/>
  <c r="J69" i="25"/>
  <c r="Q19" i="23"/>
  <c r="M18" i="23"/>
  <c r="BO34" i="29"/>
  <c r="BP34" i="29"/>
  <c r="K44" i="27"/>
  <c r="AL44" i="29"/>
  <c r="AM44" i="29"/>
  <c r="BF34" i="29"/>
  <c r="BG34" i="29"/>
  <c r="AW34" i="29"/>
  <c r="AX34" i="29"/>
  <c r="G41" i="27"/>
  <c r="T41" i="29"/>
  <c r="U41" i="29"/>
  <c r="I42" i="27"/>
  <c r="AC42" i="29"/>
  <c r="AD42" i="29"/>
  <c r="AN34" i="29"/>
  <c r="AO34" i="29"/>
  <c r="BF35" i="29"/>
  <c r="BH35" i="29"/>
  <c r="AW35" i="29"/>
  <c r="AY35" i="29"/>
  <c r="AN35" i="29"/>
  <c r="BO35" i="29"/>
  <c r="BQ35" i="29"/>
  <c r="R58" i="23"/>
  <c r="P58" i="23"/>
  <c r="O58" i="23"/>
  <c r="M74" i="23"/>
  <c r="Q75" i="23"/>
  <c r="AW34" i="28"/>
  <c r="AN34" i="28"/>
  <c r="BF34" i="28"/>
  <c r="BO34" i="28"/>
  <c r="AW35" i="28"/>
  <c r="BF35" i="28"/>
  <c r="BO35" i="28"/>
  <c r="O33" i="26"/>
  <c r="BD33" i="28"/>
  <c r="BE33" i="28"/>
  <c r="AN35" i="28"/>
  <c r="C34" i="26"/>
  <c r="C81" i="26"/>
  <c r="BF82" i="28"/>
  <c r="AN82" i="28"/>
  <c r="AW82" i="28"/>
  <c r="BO82" i="28"/>
  <c r="AX52" i="29"/>
  <c r="BH51" i="29"/>
  <c r="BG52" i="29"/>
  <c r="BF47" i="29"/>
  <c r="BF46" i="29"/>
  <c r="AW47" i="29"/>
  <c r="G53" i="27"/>
  <c r="T53" i="29"/>
  <c r="U53" i="29"/>
  <c r="BO47" i="29"/>
  <c r="AW46" i="29"/>
  <c r="AN47" i="29"/>
  <c r="O50" i="27"/>
  <c r="BD50" i="29"/>
  <c r="BE50" i="29"/>
  <c r="C49" i="27"/>
  <c r="AN46" i="29"/>
  <c r="E51" i="27"/>
  <c r="K51" i="29"/>
  <c r="L51" i="29"/>
  <c r="K47" i="27"/>
  <c r="AL47" i="29"/>
  <c r="AM47" i="29"/>
  <c r="BP77" i="29"/>
  <c r="BQ77" i="29"/>
  <c r="M22" i="24"/>
  <c r="Q23" i="24"/>
  <c r="M54" i="24"/>
  <c r="Q55" i="24"/>
  <c r="M78" i="24"/>
  <c r="Q79" i="24"/>
  <c r="Q26" i="24"/>
  <c r="Q65" i="24"/>
  <c r="P65" i="24"/>
  <c r="Q89" i="24"/>
  <c r="G99" i="27"/>
  <c r="T99" i="29"/>
  <c r="U99" i="29"/>
  <c r="BP94" i="29"/>
  <c r="Q49" i="27"/>
  <c r="BM49" i="29"/>
  <c r="BN49" i="29"/>
  <c r="M49" i="27"/>
  <c r="AU49" i="29"/>
  <c r="AV49" i="29"/>
  <c r="K49" i="27"/>
  <c r="AL49" i="29"/>
  <c r="AM49" i="29"/>
  <c r="C47" i="27"/>
  <c r="B47" i="29"/>
  <c r="C47" i="29"/>
  <c r="Q53" i="27"/>
  <c r="BM53" i="29"/>
  <c r="BN53" i="29"/>
  <c r="G44" i="27"/>
  <c r="T44" i="29"/>
  <c r="U44" i="29"/>
  <c r="O47" i="27"/>
  <c r="BD47" i="29"/>
  <c r="BE47" i="29"/>
  <c r="M48" i="27"/>
  <c r="AU48" i="29"/>
  <c r="AV48" i="29"/>
  <c r="M52" i="27"/>
  <c r="AU52" i="29"/>
  <c r="AV52" i="29"/>
  <c r="K46" i="27"/>
  <c r="AL46" i="29"/>
  <c r="AM46" i="29"/>
  <c r="M47" i="27"/>
  <c r="AU47" i="29"/>
  <c r="AV47" i="29"/>
  <c r="K83" i="24"/>
  <c r="N84" i="24"/>
  <c r="K99" i="23"/>
  <c r="Q47" i="23"/>
  <c r="M46" i="23"/>
  <c r="K82" i="23"/>
  <c r="K87" i="23"/>
  <c r="M28" i="23"/>
  <c r="Q29" i="23"/>
  <c r="R29" i="23"/>
  <c r="N29" i="23"/>
  <c r="O29" i="23"/>
  <c r="Q102" i="24"/>
  <c r="M101" i="24"/>
  <c r="M25" i="23"/>
  <c r="Q26" i="23"/>
  <c r="P26" i="23"/>
  <c r="K105" i="23"/>
  <c r="R17" i="23"/>
  <c r="P17" i="23"/>
  <c r="N17" i="23"/>
  <c r="O17" i="23"/>
  <c r="B49" i="26"/>
  <c r="C47" i="25"/>
  <c r="N82" i="23"/>
  <c r="Q80" i="23"/>
  <c r="C33" i="26"/>
  <c r="G40" i="27"/>
  <c r="T40" i="29"/>
  <c r="U40" i="29"/>
  <c r="Q41" i="27"/>
  <c r="BM41" i="29"/>
  <c r="BN41" i="29"/>
  <c r="I41" i="27"/>
  <c r="AC41" i="29"/>
  <c r="AD41" i="29"/>
  <c r="M44" i="27"/>
  <c r="AU44" i="29"/>
  <c r="AV44" i="29"/>
  <c r="M43" i="23"/>
  <c r="Q44" i="23"/>
  <c r="BF39" i="28"/>
  <c r="BO39" i="28"/>
  <c r="AW39" i="28"/>
  <c r="AN39" i="28"/>
  <c r="B90" i="29"/>
  <c r="C90" i="29"/>
  <c r="V89" i="29"/>
  <c r="AX92" i="29"/>
  <c r="AY91" i="29"/>
  <c r="AZ91" i="29"/>
  <c r="BQ51" i="29"/>
  <c r="BP52" i="29"/>
  <c r="O25" i="24"/>
  <c r="N25" i="24"/>
  <c r="R25" i="24"/>
  <c r="P25" i="24"/>
  <c r="N41" i="24"/>
  <c r="R41" i="24"/>
  <c r="P41" i="24"/>
  <c r="O88" i="24"/>
  <c r="R88" i="24"/>
  <c r="N97" i="24"/>
  <c r="AN38" i="28"/>
  <c r="BF38" i="28"/>
  <c r="AW38" i="28"/>
  <c r="BO38" i="28"/>
  <c r="I48" i="27"/>
  <c r="AC48" i="29"/>
  <c r="AD48" i="29"/>
  <c r="AY44" i="29"/>
  <c r="AX45" i="29"/>
  <c r="K51" i="27"/>
  <c r="AL51" i="29"/>
  <c r="AM51" i="29"/>
  <c r="E47" i="27"/>
  <c r="K47" i="29"/>
  <c r="L47" i="29"/>
  <c r="I46" i="27"/>
  <c r="AC46" i="29"/>
  <c r="AD46" i="29"/>
  <c r="E46" i="27"/>
  <c r="K46" i="29"/>
  <c r="L46" i="29"/>
  <c r="O49" i="27"/>
  <c r="BD49" i="29"/>
  <c r="BE49" i="29"/>
  <c r="Q32" i="24"/>
  <c r="P32" i="24"/>
  <c r="M31" i="24"/>
  <c r="M103" i="24"/>
  <c r="Q104" i="24"/>
  <c r="P104" i="24"/>
  <c r="Q43" i="24"/>
  <c r="P43" i="24"/>
  <c r="K56" i="24"/>
  <c r="N57" i="24"/>
  <c r="BH90" i="29"/>
  <c r="BG91" i="29"/>
  <c r="BH91" i="29"/>
  <c r="Q87" i="24"/>
  <c r="M86" i="24"/>
  <c r="K9" i="23"/>
  <c r="N10" i="23"/>
  <c r="M92" i="23"/>
  <c r="Q93" i="23"/>
  <c r="N32" i="24"/>
  <c r="K87" i="24"/>
  <c r="N88" i="24"/>
  <c r="K95" i="23"/>
  <c r="N96" i="23"/>
  <c r="Q68" i="23"/>
  <c r="M67" i="23"/>
  <c r="M76" i="23"/>
  <c r="Q77" i="23"/>
  <c r="B10" i="29"/>
  <c r="C10" i="29"/>
  <c r="R82" i="23"/>
  <c r="P82" i="23"/>
  <c r="R79" i="23"/>
  <c r="N79" i="23"/>
  <c r="O79" i="23"/>
  <c r="AN71" i="28"/>
  <c r="AO71" i="28"/>
  <c r="BO71" i="28"/>
  <c r="BF71" i="28"/>
  <c r="AW71" i="28"/>
  <c r="Q97" i="27"/>
  <c r="BM97" i="29"/>
  <c r="BN97" i="29"/>
  <c r="AO52" i="29"/>
  <c r="AP51" i="29"/>
  <c r="O64" i="24"/>
  <c r="R64" i="24"/>
  <c r="AO94" i="29"/>
  <c r="I52" i="27"/>
  <c r="AC52" i="29"/>
  <c r="AD52" i="29"/>
  <c r="C48" i="27"/>
  <c r="I49" i="27"/>
  <c r="AC49" i="29"/>
  <c r="AD49" i="29"/>
  <c r="G49" i="27"/>
  <c r="T49" i="29"/>
  <c r="U49" i="29"/>
  <c r="K48" i="27"/>
  <c r="AL48" i="29"/>
  <c r="AM48" i="29"/>
  <c r="G42" i="27"/>
  <c r="T42" i="29"/>
  <c r="U42" i="29"/>
  <c r="I47" i="27"/>
  <c r="AC47" i="29"/>
  <c r="AD47" i="29"/>
  <c r="K50" i="27"/>
  <c r="AL50" i="29"/>
  <c r="AM50" i="29"/>
  <c r="I51" i="27"/>
  <c r="AC51" i="29"/>
  <c r="AD51" i="29"/>
  <c r="K49" i="23"/>
  <c r="N50" i="23"/>
  <c r="K76" i="23"/>
  <c r="K18" i="24"/>
  <c r="N19" i="24"/>
  <c r="N107" i="23"/>
  <c r="K106" i="23"/>
  <c r="K103" i="24"/>
  <c r="N104" i="24"/>
  <c r="K33" i="23"/>
  <c r="N34" i="23"/>
  <c r="M36" i="23"/>
  <c r="Q37" i="23"/>
  <c r="B13" i="27"/>
  <c r="O16" i="27"/>
  <c r="BD16" i="29"/>
  <c r="BE16" i="29"/>
  <c r="J11" i="25"/>
  <c r="M71" i="24"/>
  <c r="Q72" i="24"/>
  <c r="K66" i="23"/>
  <c r="N67" i="23"/>
  <c r="R40" i="24"/>
  <c r="P40" i="24"/>
  <c r="O40" i="24"/>
  <c r="C27" i="25"/>
  <c r="B29" i="26"/>
  <c r="Q96" i="27"/>
  <c r="BM96" i="29"/>
  <c r="BN96" i="29"/>
  <c r="Q98" i="27"/>
  <c r="BM98" i="29"/>
  <c r="BN98" i="29"/>
  <c r="AX16" i="28"/>
  <c r="AY16" i="28"/>
  <c r="AZ16" i="28"/>
  <c r="M30" i="24"/>
  <c r="Q31" i="24"/>
  <c r="O33" i="24"/>
  <c r="Q73" i="24"/>
  <c r="P73" i="24"/>
  <c r="N49" i="24"/>
  <c r="AP62" i="29"/>
  <c r="AQ62" i="29"/>
  <c r="I98" i="27"/>
  <c r="AC98" i="29"/>
  <c r="AD98" i="29"/>
  <c r="O45" i="27"/>
  <c r="BD45" i="29"/>
  <c r="BE45" i="29"/>
  <c r="M51" i="27"/>
  <c r="AU51" i="29"/>
  <c r="AV51" i="29"/>
  <c r="Q43" i="27"/>
  <c r="BM43" i="29"/>
  <c r="BN43" i="29"/>
  <c r="G43" i="27"/>
  <c r="T43" i="29"/>
  <c r="U43" i="29"/>
  <c r="Q45" i="27"/>
  <c r="BM45" i="29"/>
  <c r="BN45" i="29"/>
  <c r="G50" i="27"/>
  <c r="T50" i="29"/>
  <c r="U50" i="29"/>
  <c r="M55" i="24"/>
  <c r="Q56" i="24"/>
  <c r="P56" i="24"/>
  <c r="M87" i="24"/>
  <c r="Q88" i="24"/>
  <c r="Q11" i="24"/>
  <c r="P11" i="24"/>
  <c r="M10" i="24"/>
  <c r="K27" i="24"/>
  <c r="N28" i="24"/>
  <c r="O57" i="27"/>
  <c r="BD57" i="29"/>
  <c r="BE57" i="29"/>
  <c r="AN54" i="29"/>
  <c r="AW54" i="29"/>
  <c r="BO54" i="29"/>
  <c r="BF53" i="29"/>
  <c r="BF54" i="29"/>
  <c r="BO53" i="29"/>
  <c r="AW53" i="29"/>
  <c r="C56" i="27"/>
  <c r="T54" i="29"/>
  <c r="U54" i="29"/>
  <c r="E56" i="27"/>
  <c r="K56" i="29"/>
  <c r="L56" i="29"/>
  <c r="AN53" i="29"/>
  <c r="B54" i="29"/>
  <c r="C54" i="29"/>
  <c r="BD54" i="29"/>
  <c r="BE54" i="29"/>
  <c r="BG93" i="29"/>
  <c r="BH92" i="29"/>
  <c r="Q83" i="23"/>
  <c r="I50" i="27"/>
  <c r="AC50" i="29"/>
  <c r="AD50" i="29"/>
  <c r="G51" i="27"/>
  <c r="T51" i="29"/>
  <c r="U51" i="29"/>
  <c r="M46" i="27"/>
  <c r="AU46" i="29"/>
  <c r="AV46" i="29"/>
  <c r="K19" i="24"/>
  <c r="N20" i="24"/>
  <c r="K11" i="23"/>
  <c r="K57" i="23"/>
  <c r="N58" i="23"/>
  <c r="K84" i="23"/>
  <c r="Q107" i="24"/>
  <c r="P107" i="24"/>
  <c r="M106" i="24"/>
  <c r="R86" i="23"/>
  <c r="N86" i="23"/>
  <c r="Q81" i="23"/>
  <c r="M80" i="23"/>
  <c r="K73" i="23"/>
  <c r="N74" i="23"/>
  <c r="M95" i="24"/>
  <c r="Q96" i="24"/>
  <c r="C43" i="25"/>
  <c r="B45" i="26"/>
  <c r="M105" i="23"/>
  <c r="Q106" i="23"/>
  <c r="M51" i="23"/>
  <c r="N51" i="23"/>
  <c r="Q52" i="23"/>
  <c r="N44" i="24"/>
  <c r="I97" i="27"/>
  <c r="AC97" i="29"/>
  <c r="AD97" i="29"/>
  <c r="V91" i="29"/>
  <c r="M91" i="29"/>
  <c r="AE91" i="29"/>
  <c r="D91" i="29"/>
  <c r="Q15" i="24"/>
  <c r="M14" i="24"/>
  <c r="M46" i="24"/>
  <c r="Q47" i="24"/>
  <c r="M70" i="24"/>
  <c r="Q71" i="24"/>
  <c r="Q34" i="24"/>
  <c r="N72" i="24"/>
  <c r="R72" i="24"/>
  <c r="O72" i="24"/>
  <c r="Q51" i="27"/>
  <c r="BM51" i="29"/>
  <c r="BN51" i="29"/>
  <c r="E43" i="27"/>
  <c r="K43" i="29"/>
  <c r="L43" i="29"/>
  <c r="E48" i="27"/>
  <c r="K48" i="29"/>
  <c r="L48" i="29"/>
  <c r="BG45" i="29"/>
  <c r="BH44" i="29"/>
  <c r="G45" i="27"/>
  <c r="T45" i="29"/>
  <c r="U45" i="29"/>
  <c r="E44" i="27"/>
  <c r="K44" i="29"/>
  <c r="L44" i="29"/>
  <c r="Q16" i="24"/>
  <c r="P16" i="24"/>
  <c r="M15" i="24"/>
  <c r="R26" i="24"/>
  <c r="N26" i="24"/>
  <c r="Q6" i="25"/>
  <c r="AO22" i="29"/>
  <c r="K20" i="23"/>
  <c r="AN33" i="29"/>
  <c r="BO33" i="29"/>
  <c r="M43" i="27"/>
  <c r="AU43" i="29"/>
  <c r="AV43" i="29"/>
  <c r="O36" i="27"/>
  <c r="BD36" i="29"/>
  <c r="BE36" i="29"/>
  <c r="BF33" i="29"/>
  <c r="G39" i="27"/>
  <c r="T39" i="29"/>
  <c r="U39" i="29"/>
  <c r="AW33" i="29"/>
  <c r="E37" i="27"/>
  <c r="K37" i="29"/>
  <c r="L37" i="29"/>
  <c r="I30" i="27"/>
  <c r="AC30" i="29"/>
  <c r="AD30" i="29"/>
  <c r="I38" i="27"/>
  <c r="AC38" i="29"/>
  <c r="AD38" i="29"/>
  <c r="AN32" i="29"/>
  <c r="E31" i="27"/>
  <c r="K31" i="29"/>
  <c r="L31" i="29"/>
  <c r="Q40" i="27"/>
  <c r="BM40" i="29"/>
  <c r="BN40" i="29"/>
  <c r="O35" i="27"/>
  <c r="BD35" i="29"/>
  <c r="BE35" i="29"/>
  <c r="K39" i="27"/>
  <c r="AL39" i="29"/>
  <c r="AM39" i="29"/>
  <c r="AW32" i="29"/>
  <c r="C34" i="27"/>
  <c r="M35" i="27"/>
  <c r="AU35" i="29"/>
  <c r="AV35" i="29"/>
  <c r="M42" i="27"/>
  <c r="AU42" i="29"/>
  <c r="AV42" i="29"/>
  <c r="Q39" i="27"/>
  <c r="BM39" i="29"/>
  <c r="BN39" i="29"/>
  <c r="G38" i="27"/>
  <c r="T38" i="29"/>
  <c r="U38" i="29"/>
  <c r="I40" i="27"/>
  <c r="AC40" i="29"/>
  <c r="AD40" i="29"/>
  <c r="C35" i="27"/>
  <c r="Q38" i="27"/>
  <c r="BM38" i="29"/>
  <c r="BN38" i="29"/>
  <c r="I39" i="27"/>
  <c r="AC39" i="29"/>
  <c r="AD39" i="29"/>
  <c r="E36" i="27"/>
  <c r="K36" i="29"/>
  <c r="L36" i="29"/>
  <c r="K33" i="27"/>
  <c r="AL33" i="29"/>
  <c r="AM33" i="29"/>
  <c r="K42" i="27"/>
  <c r="AL42" i="29"/>
  <c r="AM42" i="29"/>
  <c r="O34" i="27"/>
  <c r="BD34" i="29"/>
  <c r="BE34" i="29"/>
  <c r="K41" i="27"/>
  <c r="AL41" i="29"/>
  <c r="AM41" i="29"/>
  <c r="BO32" i="29"/>
  <c r="BF32" i="29"/>
  <c r="N51" i="24"/>
  <c r="R51" i="24"/>
  <c r="O51" i="24"/>
  <c r="BP16" i="28"/>
  <c r="BQ15" i="28"/>
  <c r="AO41" i="28"/>
  <c r="BP46" i="29"/>
  <c r="BQ45" i="29"/>
  <c r="BQ46" i="29"/>
  <c r="AX67" i="29"/>
  <c r="BG36" i="29"/>
  <c r="BH86" i="29"/>
  <c r="BG87" i="29"/>
  <c r="AR16" i="29"/>
  <c r="AS16" i="29"/>
  <c r="AQ17" i="29"/>
  <c r="AR17" i="29"/>
  <c r="AS17" i="29"/>
  <c r="K91" i="24"/>
  <c r="N92" i="24"/>
  <c r="B44" i="29"/>
  <c r="C44" i="29"/>
  <c r="AE43" i="29"/>
  <c r="BG68" i="29"/>
  <c r="BH67" i="29"/>
  <c r="BH36" i="29"/>
  <c r="BG37" i="29"/>
  <c r="K79" i="23"/>
  <c r="N80" i="23"/>
  <c r="K59" i="24"/>
  <c r="N60" i="24"/>
  <c r="BF14" i="29"/>
  <c r="BO14" i="29"/>
  <c r="I21" i="27"/>
  <c r="AC21" i="29"/>
  <c r="AD21" i="29"/>
  <c r="I20" i="27"/>
  <c r="AC20" i="29"/>
  <c r="AD20" i="29"/>
  <c r="O17" i="27"/>
  <c r="BD17" i="29"/>
  <c r="BE17" i="29"/>
  <c r="G20" i="27"/>
  <c r="T20" i="29"/>
  <c r="U20" i="29"/>
  <c r="Q21" i="27"/>
  <c r="BM21" i="29"/>
  <c r="BN21" i="29"/>
  <c r="C16" i="27"/>
  <c r="E18" i="27"/>
  <c r="K18" i="29"/>
  <c r="L18" i="29"/>
  <c r="N37" i="24"/>
  <c r="R37" i="24"/>
  <c r="P37" i="24"/>
  <c r="O37" i="24"/>
  <c r="AX41" i="28"/>
  <c r="BQ23" i="29"/>
  <c r="BP23" i="29"/>
  <c r="AX23" i="29"/>
  <c r="AY23" i="29"/>
  <c r="AX36" i="29"/>
  <c r="AE97" i="29"/>
  <c r="V97" i="29"/>
  <c r="M97" i="29"/>
  <c r="D98" i="29"/>
  <c r="V98" i="29"/>
  <c r="B98" i="29"/>
  <c r="C98" i="29"/>
  <c r="D97" i="29"/>
  <c r="K100" i="23"/>
  <c r="K31" i="23"/>
  <c r="N32" i="23"/>
  <c r="R39" i="24"/>
  <c r="O39" i="24"/>
  <c r="N39" i="24"/>
  <c r="BO22" i="29"/>
  <c r="B25" i="29"/>
  <c r="C25" i="29"/>
  <c r="V25" i="29"/>
  <c r="AE25" i="29"/>
  <c r="M25" i="29"/>
  <c r="D25" i="29"/>
  <c r="BP36" i="29"/>
  <c r="B36" i="29"/>
  <c r="C36" i="29"/>
  <c r="BH97" i="29"/>
  <c r="BG97" i="29"/>
  <c r="BH96" i="29"/>
  <c r="M62" i="24"/>
  <c r="Q63" i="24"/>
  <c r="K62" i="23"/>
  <c r="N63" i="23"/>
  <c r="BQ18" i="29"/>
  <c r="BP18" i="29"/>
  <c r="BQ17" i="29"/>
  <c r="BQ91" i="29"/>
  <c r="BP91" i="29"/>
  <c r="BQ90" i="29"/>
  <c r="AP22" i="29"/>
  <c r="AO23" i="29"/>
  <c r="AO37" i="29"/>
  <c r="AP37" i="29"/>
  <c r="AP36" i="29"/>
  <c r="AY88" i="29"/>
  <c r="AY87" i="29"/>
  <c r="AX88" i="29"/>
  <c r="M90" i="24"/>
  <c r="Q91" i="24"/>
  <c r="P91" i="24"/>
  <c r="K38" i="23"/>
  <c r="N39" i="23"/>
  <c r="K102" i="23"/>
  <c r="N103" i="23"/>
  <c r="M94" i="23"/>
  <c r="Q95" i="23"/>
  <c r="BG74" i="29"/>
  <c r="D93" i="29"/>
  <c r="AE92" i="29"/>
  <c r="AE93" i="29"/>
  <c r="V93" i="29"/>
  <c r="M93" i="29"/>
  <c r="V92" i="29"/>
  <c r="M92" i="29"/>
  <c r="D92" i="29"/>
  <c r="D36" i="29"/>
  <c r="AY36" i="29"/>
  <c r="AY37" i="29"/>
  <c r="AX37" i="29"/>
  <c r="BG88" i="29"/>
  <c r="BH88" i="29"/>
  <c r="BH87" i="29"/>
  <c r="AW76" i="29"/>
  <c r="BF76" i="29"/>
  <c r="C78" i="27"/>
  <c r="C75" i="27"/>
  <c r="E78" i="27"/>
  <c r="K78" i="29"/>
  <c r="L78" i="29"/>
  <c r="Q76" i="27"/>
  <c r="BM76" i="29"/>
  <c r="BN76" i="29"/>
  <c r="O77" i="27"/>
  <c r="BD77" i="29"/>
  <c r="BE77" i="29"/>
  <c r="BO76" i="29"/>
  <c r="AN75" i="29"/>
  <c r="AW75" i="29"/>
  <c r="E80" i="27"/>
  <c r="K80" i="29"/>
  <c r="L80" i="29"/>
  <c r="BO75" i="29"/>
  <c r="AN76" i="29"/>
  <c r="C74" i="27"/>
  <c r="K74" i="27"/>
  <c r="AL74" i="29"/>
  <c r="AM74" i="29"/>
  <c r="BF75" i="29"/>
  <c r="C76" i="27"/>
  <c r="O79" i="27"/>
  <c r="BD79" i="29"/>
  <c r="BE79" i="29"/>
  <c r="G77" i="27"/>
  <c r="T77" i="29"/>
  <c r="U77" i="29"/>
  <c r="O75" i="27"/>
  <c r="BD75" i="29"/>
  <c r="BE75" i="29"/>
  <c r="E76" i="27"/>
  <c r="K76" i="29"/>
  <c r="L76" i="29"/>
  <c r="G79" i="27"/>
  <c r="T79" i="29"/>
  <c r="U79" i="29"/>
  <c r="O76" i="27"/>
  <c r="BD76" i="29"/>
  <c r="BE76" i="29"/>
  <c r="Q75" i="27"/>
  <c r="BM75" i="29"/>
  <c r="BN75" i="29"/>
  <c r="M73" i="27"/>
  <c r="AU73" i="29"/>
  <c r="AV73" i="29"/>
  <c r="E77" i="27"/>
  <c r="K77" i="29"/>
  <c r="L77" i="29"/>
  <c r="G78" i="27"/>
  <c r="T78" i="29"/>
  <c r="U78" i="29"/>
  <c r="E79" i="27"/>
  <c r="K79" i="29"/>
  <c r="L79" i="29"/>
  <c r="C77" i="27"/>
  <c r="Q80" i="27"/>
  <c r="BM80" i="29"/>
  <c r="BN80" i="29"/>
  <c r="I83" i="27"/>
  <c r="AC83" i="29"/>
  <c r="AD83" i="29"/>
  <c r="M86" i="27"/>
  <c r="AU86" i="29"/>
  <c r="AV86" i="29"/>
  <c r="I81" i="27"/>
  <c r="AC81" i="29"/>
  <c r="AD81" i="29"/>
  <c r="G82" i="27"/>
  <c r="T82" i="29"/>
  <c r="U82" i="29"/>
  <c r="I82" i="27"/>
  <c r="AC82" i="29"/>
  <c r="AD82" i="29"/>
  <c r="G81" i="27"/>
  <c r="T81" i="29"/>
  <c r="U81" i="29"/>
  <c r="M82" i="27"/>
  <c r="AU82" i="29"/>
  <c r="AV82" i="29"/>
  <c r="K84" i="27"/>
  <c r="AL84" i="29"/>
  <c r="AM84" i="29"/>
  <c r="K83" i="27"/>
  <c r="AL83" i="29"/>
  <c r="AM83" i="29"/>
  <c r="I79" i="27"/>
  <c r="AC79" i="29"/>
  <c r="AD79" i="29"/>
  <c r="K81" i="27"/>
  <c r="AL81" i="29"/>
  <c r="AM81" i="29"/>
  <c r="Q82" i="27"/>
  <c r="BM82" i="29"/>
  <c r="BN82" i="29"/>
  <c r="Q81" i="27"/>
  <c r="BM81" i="29"/>
  <c r="BN81" i="29"/>
  <c r="M84" i="27"/>
  <c r="AU84" i="29"/>
  <c r="AV84" i="29"/>
  <c r="M83" i="27"/>
  <c r="AU83" i="29"/>
  <c r="AV83" i="29"/>
  <c r="G80" i="27"/>
  <c r="T80" i="29"/>
  <c r="U80" i="29"/>
  <c r="K80" i="27"/>
  <c r="AL80" i="29"/>
  <c r="AM80" i="29"/>
  <c r="O78" i="27"/>
  <c r="BD78" i="29"/>
  <c r="BE78" i="29"/>
  <c r="I80" i="27"/>
  <c r="AC80" i="29"/>
  <c r="AD80" i="29"/>
  <c r="K82" i="27"/>
  <c r="AL82" i="29"/>
  <c r="AM82" i="29"/>
  <c r="M85" i="27"/>
  <c r="AU85" i="29"/>
  <c r="AV85" i="29"/>
  <c r="K85" i="27"/>
  <c r="AL85" i="29"/>
  <c r="AM85" i="29"/>
  <c r="Q79" i="27"/>
  <c r="BM79" i="29"/>
  <c r="BN79" i="29"/>
  <c r="Q83" i="27"/>
  <c r="BM83" i="29"/>
  <c r="BN83" i="29"/>
  <c r="AN40" i="28"/>
  <c r="AP40" i="28"/>
  <c r="BF41" i="28"/>
  <c r="AW40" i="28"/>
  <c r="C40" i="26"/>
  <c r="BO41" i="28"/>
  <c r="BF40" i="28"/>
  <c r="BO40" i="28"/>
  <c r="M40" i="23"/>
  <c r="Q41" i="23"/>
  <c r="P41" i="23"/>
  <c r="R50" i="24"/>
  <c r="P50" i="24"/>
  <c r="O50" i="24"/>
  <c r="N50" i="24"/>
  <c r="O24" i="27"/>
  <c r="BD24" i="29"/>
  <c r="BE24" i="29"/>
  <c r="C23" i="27"/>
  <c r="C22" i="27"/>
  <c r="B22" i="29"/>
  <c r="C22" i="29"/>
  <c r="C21" i="27"/>
  <c r="AN21" i="29"/>
  <c r="AP21" i="29"/>
  <c r="BO21" i="29"/>
  <c r="BF21" i="29"/>
  <c r="AW21" i="29"/>
  <c r="C24" i="27"/>
  <c r="E25" i="27"/>
  <c r="K25" i="29"/>
  <c r="L25" i="29"/>
  <c r="O25" i="27"/>
  <c r="BD25" i="29"/>
  <c r="BE25" i="29"/>
  <c r="O20" i="27"/>
  <c r="BD20" i="29"/>
  <c r="BE20" i="29"/>
  <c r="O22" i="27"/>
  <c r="BD22" i="29"/>
  <c r="BE22" i="29"/>
  <c r="E24" i="27"/>
  <c r="K24" i="29"/>
  <c r="L24" i="29"/>
  <c r="G23" i="27"/>
  <c r="T23" i="29"/>
  <c r="U23" i="29"/>
  <c r="E20" i="27"/>
  <c r="K20" i="29"/>
  <c r="L20" i="29"/>
  <c r="O21" i="27"/>
  <c r="BD21" i="29"/>
  <c r="BE21" i="29"/>
  <c r="I22" i="27"/>
  <c r="AC22" i="29"/>
  <c r="AD22" i="29"/>
  <c r="E21" i="27"/>
  <c r="K21" i="29"/>
  <c r="L21" i="29"/>
  <c r="G22" i="27"/>
  <c r="T22" i="29"/>
  <c r="U22" i="29"/>
  <c r="E23" i="27"/>
  <c r="K23" i="29"/>
  <c r="L23" i="29"/>
  <c r="E22" i="27"/>
  <c r="K22" i="29"/>
  <c r="L22" i="29"/>
  <c r="BF22" i="29"/>
  <c r="C20" i="27"/>
  <c r="O19" i="27"/>
  <c r="BD19" i="29"/>
  <c r="BE19" i="29"/>
  <c r="G21" i="27"/>
  <c r="T21" i="29"/>
  <c r="U21" i="29"/>
  <c r="O23" i="27"/>
  <c r="BD23" i="29"/>
  <c r="BE23" i="29"/>
  <c r="Q23" i="27"/>
  <c r="BM23" i="29"/>
  <c r="BN23" i="29"/>
  <c r="Q22" i="27"/>
  <c r="BM22" i="29"/>
  <c r="BN22" i="29"/>
  <c r="M30" i="27"/>
  <c r="AU30" i="29"/>
  <c r="AV30" i="29"/>
  <c r="E19" i="27"/>
  <c r="K19" i="29"/>
  <c r="L19" i="29"/>
  <c r="I23" i="27"/>
  <c r="AC23" i="29"/>
  <c r="AD23" i="29"/>
  <c r="G24" i="27"/>
  <c r="T24" i="29"/>
  <c r="U24" i="29"/>
  <c r="E26" i="27"/>
  <c r="K26" i="29"/>
  <c r="L26" i="29"/>
  <c r="E58" i="27"/>
  <c r="K58" i="29"/>
  <c r="L58" i="29"/>
  <c r="AW61" i="29"/>
  <c r="BF60" i="29"/>
  <c r="O60" i="27"/>
  <c r="BD60" i="29"/>
  <c r="BE60" i="29"/>
  <c r="Q54" i="27"/>
  <c r="BM54" i="29"/>
  <c r="BN54" i="29"/>
  <c r="AN61" i="29"/>
  <c r="AW60" i="29"/>
  <c r="C59" i="27"/>
  <c r="BO61" i="29"/>
  <c r="O58" i="27"/>
  <c r="BD58" i="29"/>
  <c r="BE58" i="29"/>
  <c r="G55" i="27"/>
  <c r="T55" i="29"/>
  <c r="U55" i="29"/>
  <c r="BF61" i="29"/>
  <c r="C61" i="27"/>
  <c r="B61" i="29"/>
  <c r="C61" i="29"/>
  <c r="O59" i="27"/>
  <c r="BD59" i="29"/>
  <c r="BE59" i="29"/>
  <c r="BO60" i="29"/>
  <c r="G57" i="27"/>
  <c r="T57" i="29"/>
  <c r="U57" i="29"/>
  <c r="AN60" i="29"/>
  <c r="C60" i="27"/>
  <c r="Q56" i="27"/>
  <c r="BM56" i="29"/>
  <c r="BN56" i="29"/>
  <c r="O62" i="27"/>
  <c r="BD62" i="29"/>
  <c r="BE62" i="29"/>
  <c r="O61" i="27"/>
  <c r="BD61" i="29"/>
  <c r="BE61" i="29"/>
  <c r="G56" i="27"/>
  <c r="T56" i="29"/>
  <c r="U56" i="29"/>
  <c r="I54" i="27"/>
  <c r="AC54" i="29"/>
  <c r="AD54" i="29"/>
  <c r="Q55" i="27"/>
  <c r="BM55" i="29"/>
  <c r="BN55" i="29"/>
  <c r="E57" i="27"/>
  <c r="K57" i="29"/>
  <c r="L57" i="29"/>
  <c r="I55" i="27"/>
  <c r="AC55" i="29"/>
  <c r="AD55" i="29"/>
  <c r="I56" i="27"/>
  <c r="AC56" i="29"/>
  <c r="AD56" i="29"/>
  <c r="M53" i="27"/>
  <c r="AU53" i="29"/>
  <c r="AV53" i="29"/>
  <c r="Q60" i="27"/>
  <c r="BM60" i="29"/>
  <c r="BN60" i="29"/>
  <c r="M56" i="27"/>
  <c r="AU56" i="29"/>
  <c r="AV56" i="29"/>
  <c r="M54" i="27"/>
  <c r="AU54" i="29"/>
  <c r="AV54" i="29"/>
  <c r="E59" i="27"/>
  <c r="K59" i="29"/>
  <c r="L59" i="29"/>
  <c r="K52" i="27"/>
  <c r="AL52" i="29"/>
  <c r="AM52" i="29"/>
  <c r="G59" i="27"/>
  <c r="T59" i="29"/>
  <c r="U59" i="29"/>
  <c r="E64" i="27"/>
  <c r="K64" i="29"/>
  <c r="L64" i="29"/>
  <c r="Q61" i="27"/>
  <c r="BM61" i="29"/>
  <c r="BN61" i="29"/>
  <c r="M55" i="27"/>
  <c r="AU55" i="29"/>
  <c r="AV55" i="29"/>
  <c r="K68" i="27"/>
  <c r="AL68" i="29"/>
  <c r="AM68" i="29"/>
  <c r="K54" i="27"/>
  <c r="AL54" i="29"/>
  <c r="AM54" i="29"/>
  <c r="E63" i="27"/>
  <c r="K63" i="29"/>
  <c r="L63" i="29"/>
  <c r="I59" i="27"/>
  <c r="AC59" i="29"/>
  <c r="AD59" i="29"/>
  <c r="I61" i="27"/>
  <c r="AC61" i="29"/>
  <c r="AD61" i="29"/>
  <c r="I58" i="27"/>
  <c r="AC58" i="29"/>
  <c r="AD58" i="29"/>
  <c r="I67" i="27"/>
  <c r="AC67" i="29"/>
  <c r="AD67" i="29"/>
  <c r="E65" i="27"/>
  <c r="K65" i="29"/>
  <c r="L65" i="29"/>
  <c r="I60" i="27"/>
  <c r="AC60" i="29"/>
  <c r="AD60" i="29"/>
  <c r="K55" i="27"/>
  <c r="AL55" i="29"/>
  <c r="AM55" i="29"/>
  <c r="Q66" i="27"/>
  <c r="BM66" i="29"/>
  <c r="BN66" i="29"/>
  <c r="M57" i="27"/>
  <c r="AU57" i="29"/>
  <c r="AV57" i="29"/>
  <c r="E60" i="27"/>
  <c r="K60" i="29"/>
  <c r="L60" i="29"/>
  <c r="K58" i="27"/>
  <c r="AL58" i="29"/>
  <c r="AM58" i="29"/>
  <c r="C62" i="27"/>
  <c r="K57" i="27"/>
  <c r="AL57" i="29"/>
  <c r="AM57" i="29"/>
  <c r="Q58" i="27"/>
  <c r="BM58" i="29"/>
  <c r="BN58" i="29"/>
  <c r="K56" i="27"/>
  <c r="AL56" i="29"/>
  <c r="AM56" i="29"/>
  <c r="M64" i="27"/>
  <c r="AU64" i="29"/>
  <c r="AV64" i="29"/>
  <c r="C63" i="27"/>
  <c r="E62" i="27"/>
  <c r="K62" i="29"/>
  <c r="L62" i="29"/>
  <c r="K59" i="27"/>
  <c r="AL59" i="29"/>
  <c r="AM59" i="29"/>
  <c r="M59" i="27"/>
  <c r="AU59" i="29"/>
  <c r="AV59" i="29"/>
  <c r="G61" i="27"/>
  <c r="T61" i="29"/>
  <c r="U61" i="29"/>
  <c r="M67" i="27"/>
  <c r="AU67" i="29"/>
  <c r="AV67" i="29"/>
  <c r="G62" i="27"/>
  <c r="T62" i="29"/>
  <c r="U62" i="29"/>
  <c r="Q59" i="27"/>
  <c r="BM59" i="29"/>
  <c r="BN59" i="29"/>
  <c r="M58" i="27"/>
  <c r="AU58" i="29"/>
  <c r="AV58" i="29"/>
  <c r="G60" i="27"/>
  <c r="T60" i="29"/>
  <c r="U60" i="29"/>
  <c r="O64" i="27"/>
  <c r="BD64" i="29"/>
  <c r="BE64" i="29"/>
  <c r="K62" i="27"/>
  <c r="AL62" i="29"/>
  <c r="AM62" i="29"/>
  <c r="K60" i="27"/>
  <c r="AL60" i="29"/>
  <c r="AM60" i="29"/>
  <c r="I64" i="27"/>
  <c r="AC64" i="29"/>
  <c r="AD64" i="29"/>
  <c r="O63" i="27"/>
  <c r="BD63" i="29"/>
  <c r="BE63" i="29"/>
  <c r="I68" i="27"/>
  <c r="AC68" i="29"/>
  <c r="AD68" i="29"/>
  <c r="G65" i="27"/>
  <c r="T65" i="29"/>
  <c r="U65" i="29"/>
  <c r="I66" i="27"/>
  <c r="AC66" i="29"/>
  <c r="AD66" i="29"/>
  <c r="I62" i="27"/>
  <c r="AC62" i="29"/>
  <c r="AD62" i="29"/>
  <c r="Q65" i="27"/>
  <c r="BM65" i="29"/>
  <c r="BN65" i="29"/>
  <c r="Q63" i="27"/>
  <c r="BM63" i="29"/>
  <c r="BN63" i="29"/>
  <c r="Q57" i="27"/>
  <c r="BM57" i="29"/>
  <c r="BN57" i="29"/>
  <c r="G63" i="27"/>
  <c r="T63" i="29"/>
  <c r="U63" i="29"/>
  <c r="M62" i="27"/>
  <c r="AU62" i="29"/>
  <c r="AV62" i="29"/>
  <c r="M61" i="27"/>
  <c r="AU61" i="29"/>
  <c r="AV61" i="29"/>
  <c r="K66" i="27"/>
  <c r="AL66" i="29"/>
  <c r="AM66" i="29"/>
  <c r="Q68" i="27"/>
  <c r="BM68" i="29"/>
  <c r="BN68" i="29"/>
  <c r="Q62" i="27"/>
  <c r="BM62" i="29"/>
  <c r="BN62" i="29"/>
  <c r="G64" i="27"/>
  <c r="T64" i="29"/>
  <c r="U64" i="29"/>
  <c r="K61" i="27"/>
  <c r="AL61" i="29"/>
  <c r="AM61" i="29"/>
  <c r="M63" i="27"/>
  <c r="AU63" i="29"/>
  <c r="AV63" i="29"/>
  <c r="K69" i="27"/>
  <c r="AL69" i="29"/>
  <c r="AM69" i="29"/>
  <c r="G66" i="27"/>
  <c r="T66" i="29"/>
  <c r="U66" i="29"/>
  <c r="I57" i="27"/>
  <c r="AC57" i="29"/>
  <c r="AD57" i="29"/>
  <c r="G58" i="27"/>
  <c r="T58" i="29"/>
  <c r="U58" i="29"/>
  <c r="E61" i="27"/>
  <c r="K61" i="29"/>
  <c r="L61" i="29"/>
  <c r="Q67" i="27"/>
  <c r="BM67" i="29"/>
  <c r="BN67" i="29"/>
  <c r="I63" i="27"/>
  <c r="AC63" i="29"/>
  <c r="AD63" i="29"/>
  <c r="M66" i="27"/>
  <c r="AU66" i="29"/>
  <c r="AV66" i="29"/>
  <c r="M60" i="27"/>
  <c r="AU60" i="29"/>
  <c r="AV60" i="29"/>
  <c r="K63" i="27"/>
  <c r="AL63" i="29"/>
  <c r="AM63" i="29"/>
  <c r="K70" i="27"/>
  <c r="AL70" i="29"/>
  <c r="AM70" i="29"/>
  <c r="M69" i="27"/>
  <c r="AU69" i="29"/>
  <c r="AV69" i="29"/>
  <c r="AY90" i="29"/>
  <c r="AX90" i="29"/>
  <c r="AY89" i="29"/>
  <c r="BP45" i="29"/>
  <c r="BQ44" i="29"/>
  <c r="K53" i="27"/>
  <c r="AL53" i="29"/>
  <c r="AM53" i="29"/>
  <c r="BP67" i="29"/>
  <c r="BQ67" i="29"/>
  <c r="AW22" i="29"/>
  <c r="BQ36" i="29"/>
  <c r="BP37" i="29"/>
  <c r="BQ37" i="29"/>
  <c r="AP35" i="29"/>
  <c r="AO36" i="29"/>
  <c r="B38" i="29"/>
  <c r="C38" i="29"/>
  <c r="D38" i="29"/>
  <c r="M37" i="29"/>
  <c r="V38" i="29"/>
  <c r="D37" i="29"/>
  <c r="AE37" i="29"/>
  <c r="V37" i="29"/>
  <c r="AY86" i="29"/>
  <c r="AX87" i="29"/>
  <c r="P51" i="24"/>
  <c r="BO73" i="28"/>
  <c r="AN72" i="28"/>
  <c r="BO72" i="28"/>
  <c r="AW72" i="28"/>
  <c r="AW73" i="28"/>
  <c r="AN73" i="28"/>
  <c r="BF73" i="28"/>
  <c r="BF72" i="28"/>
  <c r="O73" i="26"/>
  <c r="BD73" i="28"/>
  <c r="BE73" i="28"/>
  <c r="G71" i="26"/>
  <c r="T71" i="28"/>
  <c r="U71" i="28"/>
  <c r="E76" i="26"/>
  <c r="K76" i="28"/>
  <c r="L76" i="28"/>
  <c r="C72" i="26"/>
  <c r="E71" i="26"/>
  <c r="K71" i="28"/>
  <c r="L71" i="28"/>
  <c r="E72" i="26"/>
  <c r="K72" i="28"/>
  <c r="L72" i="28"/>
  <c r="E70" i="26"/>
  <c r="K70" i="28"/>
  <c r="L70" i="28"/>
  <c r="G76" i="26"/>
  <c r="T76" i="28"/>
  <c r="U76" i="28"/>
  <c r="M65" i="26"/>
  <c r="AU65" i="28"/>
  <c r="AV65" i="28"/>
  <c r="C71" i="26"/>
  <c r="E77" i="26"/>
  <c r="K77" i="28"/>
  <c r="L77" i="28"/>
  <c r="Q71" i="26"/>
  <c r="BM71" i="28"/>
  <c r="BN71" i="28"/>
  <c r="G77" i="26"/>
  <c r="T77" i="28"/>
  <c r="U77" i="28"/>
  <c r="G69" i="26"/>
  <c r="T69" i="28"/>
  <c r="U69" i="28"/>
  <c r="G67" i="26"/>
  <c r="T67" i="28"/>
  <c r="U67" i="28"/>
  <c r="I73" i="26"/>
  <c r="AC73" i="28"/>
  <c r="AD73" i="28"/>
  <c r="Q75" i="26"/>
  <c r="BM75" i="28"/>
  <c r="BN75" i="28"/>
  <c r="G72" i="26"/>
  <c r="T72" i="28"/>
  <c r="U72" i="28"/>
  <c r="M73" i="26"/>
  <c r="AU73" i="28"/>
  <c r="AV73" i="28"/>
  <c r="O70" i="26"/>
  <c r="BD70" i="28"/>
  <c r="BE70" i="28"/>
  <c r="K73" i="26"/>
  <c r="AL73" i="28"/>
  <c r="AM73" i="28"/>
  <c r="O72" i="26"/>
  <c r="BD72" i="28"/>
  <c r="BE72" i="28"/>
  <c r="E69" i="26"/>
  <c r="K69" i="28"/>
  <c r="L69" i="28"/>
  <c r="O71" i="26"/>
  <c r="BD71" i="28"/>
  <c r="BE71" i="28"/>
  <c r="C73" i="26"/>
  <c r="G70" i="26"/>
  <c r="T70" i="28"/>
  <c r="U70" i="28"/>
  <c r="I66" i="26"/>
  <c r="AC66" i="28"/>
  <c r="AD66" i="28"/>
  <c r="M67" i="26"/>
  <c r="AU67" i="28"/>
  <c r="AV67" i="28"/>
  <c r="G68" i="26"/>
  <c r="T68" i="28"/>
  <c r="U68" i="28"/>
  <c r="BP17" i="28"/>
  <c r="BQ16" i="28"/>
  <c r="AO67" i="29"/>
  <c r="AP67" i="29"/>
  <c r="BQ88" i="29"/>
  <c r="BP88" i="29"/>
  <c r="D7" i="34"/>
  <c r="R7" i="34"/>
  <c r="B8" i="34"/>
  <c r="E7" i="34"/>
  <c r="E6" i="34"/>
  <c r="K7" i="34"/>
  <c r="I8" i="34"/>
  <c r="Q7" i="34"/>
  <c r="S7" i="34"/>
  <c r="L6" i="34"/>
  <c r="V4" i="34"/>
  <c r="U4" i="34"/>
  <c r="T4" i="34"/>
  <c r="S6" i="34"/>
  <c r="N67" i="32"/>
  <c r="O67" i="32"/>
  <c r="R67" i="32"/>
  <c r="P67" i="32"/>
  <c r="N81" i="32"/>
  <c r="O81" i="32"/>
  <c r="R81" i="32"/>
  <c r="R79" i="32"/>
  <c r="P79" i="32"/>
  <c r="O79" i="32"/>
  <c r="R102" i="32"/>
  <c r="N102" i="32"/>
  <c r="O102" i="32"/>
  <c r="P82" i="32"/>
  <c r="P80" i="32"/>
  <c r="N100" i="32"/>
  <c r="R100" i="32"/>
  <c r="O100" i="32"/>
  <c r="R83" i="32"/>
  <c r="P83" i="32"/>
  <c r="N83" i="32"/>
  <c r="O83" i="32"/>
  <c r="R103" i="32"/>
  <c r="P103" i="32"/>
  <c r="N103" i="32"/>
  <c r="O103" i="32"/>
  <c r="O106" i="32"/>
  <c r="R106" i="32"/>
  <c r="N106" i="32"/>
  <c r="P76" i="32"/>
  <c r="O99" i="32"/>
  <c r="N99" i="32"/>
  <c r="R99" i="32"/>
  <c r="R95" i="32"/>
  <c r="N95" i="32"/>
  <c r="O95" i="32"/>
  <c r="R40" i="32"/>
  <c r="P40" i="32"/>
  <c r="O40" i="32"/>
  <c r="N40" i="32"/>
  <c r="R105" i="32"/>
  <c r="O105" i="32"/>
  <c r="N105" i="32"/>
  <c r="N92" i="32"/>
  <c r="R92" i="32"/>
  <c r="P92" i="32"/>
  <c r="O92" i="32"/>
  <c r="P100" i="32"/>
  <c r="N72" i="32"/>
  <c r="R72" i="32"/>
  <c r="O72" i="32"/>
  <c r="R89" i="32"/>
  <c r="O89" i="32"/>
  <c r="N89" i="32"/>
  <c r="P99" i="32"/>
  <c r="R69" i="32"/>
  <c r="P69" i="32"/>
  <c r="N69" i="32"/>
  <c r="O69" i="32"/>
  <c r="R97" i="32"/>
  <c r="N97" i="32"/>
  <c r="O97" i="32"/>
  <c r="R87" i="32"/>
  <c r="P87" i="32"/>
  <c r="N87" i="32"/>
  <c r="O87" i="32"/>
  <c r="R80" i="32"/>
  <c r="O80" i="32"/>
  <c r="N80" i="32"/>
  <c r="P89" i="32"/>
  <c r="R78" i="32"/>
  <c r="P78" i="32"/>
  <c r="N78" i="32"/>
  <c r="O78" i="32"/>
  <c r="P93" i="32"/>
  <c r="R98" i="32"/>
  <c r="N98" i="32"/>
  <c r="O98" i="32"/>
  <c r="O76" i="32"/>
  <c r="R76" i="32"/>
  <c r="N76" i="32"/>
  <c r="P98" i="32"/>
  <c r="P71" i="32"/>
  <c r="P81" i="32"/>
  <c r="N88" i="32"/>
  <c r="O88" i="32"/>
  <c r="R88" i="32"/>
  <c r="P88" i="32"/>
  <c r="O74" i="32"/>
  <c r="R74" i="32"/>
  <c r="P74" i="32"/>
  <c r="N74" i="32"/>
  <c r="N82" i="32"/>
  <c r="O82" i="32"/>
  <c r="R82" i="32"/>
  <c r="R75" i="32"/>
  <c r="P75" i="32"/>
  <c r="O75" i="32"/>
  <c r="N75" i="32"/>
  <c r="P96" i="32"/>
  <c r="O85" i="32"/>
  <c r="R85" i="32"/>
  <c r="N85" i="32"/>
  <c r="R91" i="32"/>
  <c r="O91" i="32"/>
  <c r="N91" i="32"/>
  <c r="N94" i="32"/>
  <c r="R94" i="32"/>
  <c r="P94" i="32"/>
  <c r="O94" i="32"/>
  <c r="P72" i="32"/>
  <c r="N84" i="32"/>
  <c r="R84" i="32"/>
  <c r="P84" i="32"/>
  <c r="O84" i="32"/>
  <c r="R70" i="32"/>
  <c r="P70" i="32"/>
  <c r="N70" i="32"/>
  <c r="O70" i="32"/>
  <c r="O93" i="32"/>
  <c r="R93" i="32"/>
  <c r="N93" i="32"/>
  <c r="R73" i="32"/>
  <c r="P73" i="32"/>
  <c r="O73" i="32"/>
  <c r="P105" i="32"/>
  <c r="R77" i="32"/>
  <c r="P77" i="32"/>
  <c r="O77" i="32"/>
  <c r="N101" i="32"/>
  <c r="R101" i="32"/>
  <c r="P101" i="32"/>
  <c r="O101" i="32"/>
  <c r="P91" i="32"/>
  <c r="P97" i="32"/>
  <c r="P106" i="32"/>
  <c r="P86" i="32"/>
  <c r="P95" i="32"/>
  <c r="R71" i="32"/>
  <c r="O71" i="32"/>
  <c r="P85" i="32"/>
  <c r="O86" i="32"/>
  <c r="R86" i="32"/>
  <c r="O104" i="32"/>
  <c r="N104" i="32"/>
  <c r="R104" i="32"/>
  <c r="P104" i="32"/>
  <c r="P102" i="32"/>
  <c r="O90" i="32"/>
  <c r="N90" i="32"/>
  <c r="R90" i="32"/>
  <c r="P90" i="32"/>
  <c r="R96" i="32"/>
  <c r="O96" i="32"/>
  <c r="N96" i="32"/>
  <c r="O101" i="31"/>
  <c r="R101" i="31"/>
  <c r="O67" i="31"/>
  <c r="R67" i="31"/>
  <c r="P67" i="31"/>
  <c r="N67" i="31"/>
  <c r="N88" i="31"/>
  <c r="O88" i="31"/>
  <c r="R88" i="31"/>
  <c r="N68" i="31"/>
  <c r="O68" i="31"/>
  <c r="R68" i="31"/>
  <c r="P89" i="31"/>
  <c r="O75" i="31"/>
  <c r="R75" i="31"/>
  <c r="P75" i="31"/>
  <c r="O76" i="31"/>
  <c r="N76" i="31"/>
  <c r="R76" i="31"/>
  <c r="N96" i="31"/>
  <c r="O96" i="31"/>
  <c r="R96" i="31"/>
  <c r="P96" i="31"/>
  <c r="P100" i="31"/>
  <c r="O91" i="31"/>
  <c r="R91" i="31"/>
  <c r="O105" i="31"/>
  <c r="R105" i="31"/>
  <c r="O84" i="31"/>
  <c r="R84" i="31"/>
  <c r="N84" i="31"/>
  <c r="P68" i="31"/>
  <c r="O33" i="31"/>
  <c r="R33" i="31"/>
  <c r="P33" i="31"/>
  <c r="P76" i="31"/>
  <c r="N78" i="31"/>
  <c r="R78" i="31"/>
  <c r="P78" i="31"/>
  <c r="O78" i="31"/>
  <c r="O97" i="31"/>
  <c r="R97" i="31"/>
  <c r="P97" i="31"/>
  <c r="N71" i="31"/>
  <c r="R71" i="31"/>
  <c r="O71" i="31"/>
  <c r="R66" i="31"/>
  <c r="P66" i="31"/>
  <c r="O66" i="31"/>
  <c r="N66" i="31"/>
  <c r="P92" i="31"/>
  <c r="O79" i="31"/>
  <c r="R79" i="31"/>
  <c r="N106" i="31"/>
  <c r="O106" i="31"/>
  <c r="R106" i="31"/>
  <c r="P106" i="31"/>
  <c r="O74" i="31"/>
  <c r="R74" i="31"/>
  <c r="N74" i="31"/>
  <c r="N86" i="31"/>
  <c r="O86" i="31"/>
  <c r="R86" i="31"/>
  <c r="P86" i="31"/>
  <c r="N92" i="31"/>
  <c r="R92" i="31"/>
  <c r="O92" i="31"/>
  <c r="N33" i="31"/>
  <c r="P79" i="31"/>
  <c r="O69" i="31"/>
  <c r="R69" i="31"/>
  <c r="N69" i="31"/>
  <c r="O72" i="31"/>
  <c r="R72" i="31"/>
  <c r="N72" i="31"/>
  <c r="P72" i="31"/>
  <c r="N104" i="31"/>
  <c r="O104" i="31"/>
  <c r="R104" i="31"/>
  <c r="P80" i="31"/>
  <c r="R87" i="31"/>
  <c r="O87" i="31"/>
  <c r="O100" i="31"/>
  <c r="R100" i="31"/>
  <c r="N100" i="31"/>
  <c r="R95" i="31"/>
  <c r="P95" i="31"/>
  <c r="N95" i="31"/>
  <c r="O95" i="31"/>
  <c r="O77" i="31"/>
  <c r="R77" i="31"/>
  <c r="P77" i="31"/>
  <c r="P87" i="31"/>
  <c r="O73" i="31"/>
  <c r="R73" i="31"/>
  <c r="P93" i="31"/>
  <c r="N94" i="31"/>
  <c r="R94" i="31"/>
  <c r="O94" i="31"/>
  <c r="O65" i="31"/>
  <c r="N65" i="31"/>
  <c r="R65" i="31"/>
  <c r="P65" i="31"/>
  <c r="P73" i="31"/>
  <c r="P44" i="31"/>
  <c r="N82" i="31"/>
  <c r="R82" i="31"/>
  <c r="O82" i="31"/>
  <c r="P105" i="31"/>
  <c r="P88" i="31"/>
  <c r="P101" i="31"/>
  <c r="O93" i="31"/>
  <c r="R93" i="31"/>
  <c r="N80" i="31"/>
  <c r="R80" i="31"/>
  <c r="O80" i="31"/>
  <c r="P69" i="31"/>
  <c r="P94" i="31"/>
  <c r="P81" i="31"/>
  <c r="N90" i="31"/>
  <c r="O90" i="31"/>
  <c r="R90" i="31"/>
  <c r="P90" i="31"/>
  <c r="P74" i="31"/>
  <c r="N102" i="31"/>
  <c r="O102" i="31"/>
  <c r="R102" i="31"/>
  <c r="P102" i="31"/>
  <c r="O81" i="31"/>
  <c r="R81" i="31"/>
  <c r="O85" i="31"/>
  <c r="N85" i="31"/>
  <c r="R85" i="31"/>
  <c r="P85" i="31"/>
  <c r="N101" i="31"/>
  <c r="P83" i="31"/>
  <c r="R83" i="31"/>
  <c r="O83" i="31"/>
  <c r="N83" i="31"/>
  <c r="P71" i="31"/>
  <c r="P104" i="31"/>
  <c r="N99" i="31"/>
  <c r="O99" i="31"/>
  <c r="R99" i="31"/>
  <c r="P99" i="31"/>
  <c r="P91" i="31"/>
  <c r="O89" i="31"/>
  <c r="N89" i="31"/>
  <c r="R89" i="31"/>
  <c r="P103" i="31"/>
  <c r="R26" i="31"/>
  <c r="P26" i="31"/>
  <c r="O26" i="31"/>
  <c r="P82" i="31"/>
  <c r="R103" i="31"/>
  <c r="O103" i="31"/>
  <c r="N98" i="31"/>
  <c r="R98" i="31"/>
  <c r="P98" i="31"/>
  <c r="O98" i="31"/>
  <c r="N105" i="31"/>
  <c r="P84" i="31"/>
  <c r="O70" i="31"/>
  <c r="R70" i="31"/>
  <c r="P70" i="31"/>
  <c r="N70" i="31"/>
  <c r="M31" i="27"/>
  <c r="AU31" i="29"/>
  <c r="AV31" i="29"/>
  <c r="K24" i="27"/>
  <c r="AL24" i="29"/>
  <c r="AM24" i="29"/>
  <c r="G26" i="27"/>
  <c r="T26" i="29"/>
  <c r="U26" i="29"/>
  <c r="M25" i="27"/>
  <c r="AU25" i="29"/>
  <c r="AV25" i="29"/>
  <c r="G27" i="27"/>
  <c r="T27" i="29"/>
  <c r="U27" i="29"/>
  <c r="M98" i="29"/>
  <c r="M24" i="27"/>
  <c r="AU24" i="29"/>
  <c r="AV24" i="29"/>
  <c r="V43" i="29"/>
  <c r="Q36" i="27"/>
  <c r="BM36" i="29"/>
  <c r="BN36" i="29"/>
  <c r="M39" i="27"/>
  <c r="AU39" i="29"/>
  <c r="AV39" i="29"/>
  <c r="G31" i="27"/>
  <c r="T31" i="29"/>
  <c r="U31" i="29"/>
  <c r="G29" i="27"/>
  <c r="T29" i="29"/>
  <c r="U29" i="29"/>
  <c r="Q31" i="27"/>
  <c r="BM31" i="29"/>
  <c r="BN31" i="29"/>
  <c r="I35" i="27"/>
  <c r="AC35" i="29"/>
  <c r="AD35" i="29"/>
  <c r="K34" i="27"/>
  <c r="AL34" i="29"/>
  <c r="AM34" i="29"/>
  <c r="G32" i="27"/>
  <c r="T32" i="29"/>
  <c r="U32" i="29"/>
  <c r="P77" i="23"/>
  <c r="Q25" i="27"/>
  <c r="BM25" i="29"/>
  <c r="BN25" i="29"/>
  <c r="K26" i="27"/>
  <c r="AL26" i="29"/>
  <c r="AM26" i="29"/>
  <c r="K30" i="27"/>
  <c r="AL30" i="29"/>
  <c r="AM30" i="29"/>
  <c r="M26" i="27"/>
  <c r="AU26" i="29"/>
  <c r="AV26" i="29"/>
  <c r="Q27" i="27"/>
  <c r="BM27" i="29"/>
  <c r="BN27" i="29"/>
  <c r="M29" i="27"/>
  <c r="AU29" i="29"/>
  <c r="AV29" i="29"/>
  <c r="M33" i="27"/>
  <c r="AU33" i="29"/>
  <c r="AV33" i="29"/>
  <c r="E29" i="27"/>
  <c r="K29" i="29"/>
  <c r="L29" i="29"/>
  <c r="E32" i="27"/>
  <c r="K32" i="29"/>
  <c r="L32" i="29"/>
  <c r="K35" i="27"/>
  <c r="AL35" i="29"/>
  <c r="AM35" i="29"/>
  <c r="M41" i="27"/>
  <c r="AU41" i="29"/>
  <c r="AV41" i="29"/>
  <c r="M38" i="27"/>
  <c r="AU38" i="29"/>
  <c r="AV38" i="29"/>
  <c r="C31" i="27"/>
  <c r="AP63" i="29"/>
  <c r="N77" i="23"/>
  <c r="AY63" i="29"/>
  <c r="V80" i="29"/>
  <c r="M27" i="27"/>
  <c r="AU27" i="29"/>
  <c r="AV27" i="29"/>
  <c r="Q28" i="27"/>
  <c r="BM28" i="29"/>
  <c r="BN28" i="29"/>
  <c r="I26" i="27"/>
  <c r="AC26" i="29"/>
  <c r="AD26" i="29"/>
  <c r="Q24" i="27"/>
  <c r="BM24" i="29"/>
  <c r="BN24" i="29"/>
  <c r="M28" i="27"/>
  <c r="AU28" i="29"/>
  <c r="AV28" i="29"/>
  <c r="G35" i="27"/>
  <c r="T35" i="29"/>
  <c r="U35" i="29"/>
  <c r="K40" i="27"/>
  <c r="AL40" i="29"/>
  <c r="AM40" i="29"/>
  <c r="M36" i="27"/>
  <c r="AU36" i="29"/>
  <c r="AV36" i="29"/>
  <c r="G33" i="27"/>
  <c r="T33" i="29"/>
  <c r="U33" i="29"/>
  <c r="I33" i="27"/>
  <c r="AC33" i="29"/>
  <c r="AD33" i="29"/>
  <c r="K37" i="27"/>
  <c r="AL37" i="29"/>
  <c r="AM37" i="29"/>
  <c r="P60" i="23"/>
  <c r="AX63" i="29"/>
  <c r="AP43" i="29"/>
  <c r="E68" i="26"/>
  <c r="K68" i="28"/>
  <c r="L68" i="28"/>
  <c r="K25" i="27"/>
  <c r="AL25" i="29"/>
  <c r="AM25" i="29"/>
  <c r="C32" i="27"/>
  <c r="M37" i="27"/>
  <c r="AU37" i="29"/>
  <c r="AV37" i="29"/>
  <c r="AY81" i="29"/>
  <c r="AO43" i="29"/>
  <c r="E35" i="27"/>
  <c r="K35" i="29"/>
  <c r="L35" i="29"/>
  <c r="E30" i="27"/>
  <c r="K30" i="29"/>
  <c r="L30" i="29"/>
  <c r="I27" i="27"/>
  <c r="AC27" i="29"/>
  <c r="AD27" i="29"/>
  <c r="G25" i="27"/>
  <c r="T25" i="29"/>
  <c r="U25" i="29"/>
  <c r="K36" i="27"/>
  <c r="AL36" i="29"/>
  <c r="AM36" i="29"/>
  <c r="E34" i="27"/>
  <c r="K34" i="29"/>
  <c r="L34" i="29"/>
  <c r="M80" i="29"/>
  <c r="BQ41" i="29"/>
  <c r="BH10" i="29"/>
  <c r="BI10" i="29"/>
  <c r="I25" i="27"/>
  <c r="AC25" i="29"/>
  <c r="AD25" i="29"/>
  <c r="K28" i="27"/>
  <c r="AL28" i="29"/>
  <c r="AM28" i="29"/>
  <c r="G28" i="27"/>
  <c r="T28" i="29"/>
  <c r="U28" i="29"/>
  <c r="K27" i="27"/>
  <c r="AL27" i="29"/>
  <c r="AM27" i="29"/>
  <c r="Q29" i="27"/>
  <c r="BM29" i="29"/>
  <c r="BN29" i="29"/>
  <c r="K38" i="27"/>
  <c r="AL38" i="29"/>
  <c r="AM38" i="29"/>
  <c r="I37" i="27"/>
  <c r="AC37" i="29"/>
  <c r="AD37" i="29"/>
  <c r="Q32" i="27"/>
  <c r="BM32" i="29"/>
  <c r="BN32" i="29"/>
  <c r="G34" i="27"/>
  <c r="T34" i="29"/>
  <c r="U34" i="29"/>
  <c r="Q34" i="27"/>
  <c r="BM34" i="29"/>
  <c r="BN34" i="29"/>
  <c r="G30" i="27"/>
  <c r="T30" i="29"/>
  <c r="U30" i="29"/>
  <c r="O33" i="27"/>
  <c r="BD33" i="29"/>
  <c r="BE33" i="29"/>
  <c r="M32" i="27"/>
  <c r="AU32" i="29"/>
  <c r="AV32" i="29"/>
  <c r="I29" i="27"/>
  <c r="AC29" i="29"/>
  <c r="AD29" i="29"/>
  <c r="K31" i="27"/>
  <c r="AL31" i="29"/>
  <c r="AM31" i="29"/>
  <c r="K29" i="27"/>
  <c r="AL29" i="29"/>
  <c r="AM29" i="29"/>
  <c r="K23" i="27"/>
  <c r="AL23" i="29"/>
  <c r="AM23" i="29"/>
  <c r="D43" i="29"/>
  <c r="Q30" i="27"/>
  <c r="BM30" i="29"/>
  <c r="BN30" i="29"/>
  <c r="K32" i="27"/>
  <c r="AL32" i="29"/>
  <c r="AM32" i="29"/>
  <c r="Q33" i="27"/>
  <c r="BM33" i="29"/>
  <c r="BN33" i="29"/>
  <c r="I34" i="27"/>
  <c r="AC34" i="29"/>
  <c r="AD34" i="29"/>
  <c r="O32" i="27"/>
  <c r="BD32" i="29"/>
  <c r="BE32" i="29"/>
  <c r="C33" i="27"/>
  <c r="B33" i="29"/>
  <c r="C33" i="29"/>
  <c r="E33" i="27"/>
  <c r="K33" i="29"/>
  <c r="L33" i="29"/>
  <c r="O31" i="27"/>
  <c r="BD31" i="29"/>
  <c r="BE31" i="29"/>
  <c r="G36" i="27"/>
  <c r="T36" i="29"/>
  <c r="U36" i="29"/>
  <c r="G37" i="27"/>
  <c r="T37" i="29"/>
  <c r="U37" i="29"/>
  <c r="N60" i="23"/>
  <c r="I28" i="27"/>
  <c r="AC28" i="29"/>
  <c r="AD28" i="29"/>
  <c r="Q26" i="27"/>
  <c r="BM26" i="29"/>
  <c r="BN26" i="29"/>
  <c r="I24" i="27"/>
  <c r="AC24" i="29"/>
  <c r="AD24" i="29"/>
  <c r="M43" i="29"/>
  <c r="Q37" i="27"/>
  <c r="BM37" i="29"/>
  <c r="BN37" i="29"/>
  <c r="I31" i="27"/>
  <c r="AC31" i="29"/>
  <c r="AD31" i="29"/>
  <c r="Q35" i="27"/>
  <c r="BM35" i="29"/>
  <c r="BN35" i="29"/>
  <c r="M34" i="27"/>
  <c r="AU34" i="29"/>
  <c r="AV34" i="29"/>
  <c r="I36" i="27"/>
  <c r="AC36" i="29"/>
  <c r="AD36" i="29"/>
  <c r="I32" i="27"/>
  <c r="AC32" i="29"/>
  <c r="AD32" i="29"/>
  <c r="M40" i="27"/>
  <c r="AU40" i="29"/>
  <c r="AV40" i="29"/>
  <c r="P96" i="24"/>
  <c r="O60" i="23"/>
  <c r="L5" i="25"/>
  <c r="I65" i="26"/>
  <c r="AC65" i="28"/>
  <c r="AD65" i="28"/>
  <c r="E67" i="26"/>
  <c r="K67" i="28"/>
  <c r="L67" i="28"/>
  <c r="D79" i="29"/>
  <c r="E79" i="29"/>
  <c r="E73" i="27"/>
  <c r="K73" i="29"/>
  <c r="L73" i="29"/>
  <c r="BQ81" i="29"/>
  <c r="V81" i="29"/>
  <c r="O33" i="23"/>
  <c r="R33" i="23"/>
  <c r="P33" i="23"/>
  <c r="K72" i="26"/>
  <c r="AL72" i="28"/>
  <c r="AM72" i="28"/>
  <c r="Q73" i="26"/>
  <c r="BM73" i="28"/>
  <c r="BN73" i="28"/>
  <c r="E75" i="26"/>
  <c r="K75" i="28"/>
  <c r="L75" i="28"/>
  <c r="I70" i="26"/>
  <c r="AC70" i="28"/>
  <c r="AD70" i="28"/>
  <c r="I71" i="26"/>
  <c r="AC71" i="28"/>
  <c r="AD71" i="28"/>
  <c r="M19" i="27"/>
  <c r="AU19" i="29"/>
  <c r="AV19" i="29"/>
  <c r="D35" i="29"/>
  <c r="BO70" i="28"/>
  <c r="AE80" i="29"/>
  <c r="AO80" i="28"/>
  <c r="B81" i="29"/>
  <c r="C81" i="29"/>
  <c r="BQ42" i="29"/>
  <c r="I76" i="26"/>
  <c r="AC76" i="28"/>
  <c r="AD76" i="28"/>
  <c r="C69" i="26"/>
  <c r="D80" i="29"/>
  <c r="AP56" i="29"/>
  <c r="I74" i="26"/>
  <c r="AC74" i="28"/>
  <c r="AD74" i="28"/>
  <c r="Q76" i="26"/>
  <c r="BM76" i="28"/>
  <c r="BN76" i="28"/>
  <c r="O76" i="26"/>
  <c r="BD76" i="28"/>
  <c r="BE76" i="28"/>
  <c r="Q72" i="26"/>
  <c r="BM72" i="28"/>
  <c r="BN72" i="28"/>
  <c r="E74" i="26"/>
  <c r="K74" i="28"/>
  <c r="L74" i="28"/>
  <c r="P95" i="23"/>
  <c r="AW70" i="28"/>
  <c r="V79" i="29"/>
  <c r="W79" i="29"/>
  <c r="BF100" i="28"/>
  <c r="BG100" i="28"/>
  <c r="O13" i="23"/>
  <c r="BQ88" i="28"/>
  <c r="BR88" i="28"/>
  <c r="I72" i="26"/>
  <c r="AC72" i="28"/>
  <c r="AD72" i="28"/>
  <c r="O74" i="26"/>
  <c r="BD74" i="28"/>
  <c r="BE74" i="28"/>
  <c r="AY92" i="29"/>
  <c r="O68" i="26"/>
  <c r="BD68" i="28"/>
  <c r="BE68" i="28"/>
  <c r="BF70" i="28"/>
  <c r="AE79" i="29"/>
  <c r="AF79" i="29"/>
  <c r="BQ92" i="29"/>
  <c r="BR92" i="29"/>
  <c r="P33" i="24"/>
  <c r="E79" i="26"/>
  <c r="K79" i="28"/>
  <c r="L79" i="28"/>
  <c r="E73" i="26"/>
  <c r="K73" i="28"/>
  <c r="L73" i="28"/>
  <c r="Q70" i="26"/>
  <c r="BM70" i="28"/>
  <c r="BN70" i="28"/>
  <c r="O75" i="26"/>
  <c r="BD75" i="28"/>
  <c r="BE75" i="28"/>
  <c r="AP94" i="29"/>
  <c r="Q64" i="26"/>
  <c r="BM64" i="28"/>
  <c r="BN64" i="28"/>
  <c r="O69" i="26"/>
  <c r="BD69" i="28"/>
  <c r="BE69" i="28"/>
  <c r="BP93" i="29"/>
  <c r="O80" i="26"/>
  <c r="BD80" i="28"/>
  <c r="BE80" i="28"/>
  <c r="BQ82" i="29"/>
  <c r="G74" i="26"/>
  <c r="T74" i="28"/>
  <c r="U74" i="28"/>
  <c r="K74" i="26"/>
  <c r="AL74" i="28"/>
  <c r="AM74" i="28"/>
  <c r="O12" i="27"/>
  <c r="BD12" i="29"/>
  <c r="BE12" i="29"/>
  <c r="C15" i="27"/>
  <c r="AN70" i="28"/>
  <c r="M79" i="29"/>
  <c r="N79" i="29"/>
  <c r="AE36" i="29"/>
  <c r="C24" i="26"/>
  <c r="B24" i="28"/>
  <c r="C24" i="28"/>
  <c r="AY88" i="28"/>
  <c r="AZ88" i="28"/>
  <c r="O101" i="23"/>
  <c r="N101" i="23"/>
  <c r="R101" i="23"/>
  <c r="AO24" i="29"/>
  <c r="AP24" i="29"/>
  <c r="AQ24" i="29"/>
  <c r="G75" i="26"/>
  <c r="T75" i="28"/>
  <c r="U75" i="28"/>
  <c r="I75" i="26"/>
  <c r="AC75" i="28"/>
  <c r="AD75" i="28"/>
  <c r="G73" i="26"/>
  <c r="T73" i="28"/>
  <c r="U73" i="28"/>
  <c r="Q74" i="26"/>
  <c r="BM74" i="28"/>
  <c r="BN74" i="28"/>
  <c r="M74" i="26"/>
  <c r="AU74" i="28"/>
  <c r="AV74" i="28"/>
  <c r="C75" i="26"/>
  <c r="AE38" i="29"/>
  <c r="K64" i="27"/>
  <c r="AL64" i="29"/>
  <c r="AM64" i="29"/>
  <c r="M70" i="27"/>
  <c r="AU70" i="29"/>
  <c r="AV70" i="29"/>
  <c r="K67" i="27"/>
  <c r="AL67" i="29"/>
  <c r="AM67" i="29"/>
  <c r="Q74" i="27"/>
  <c r="BM74" i="29"/>
  <c r="BN74" i="29"/>
  <c r="K72" i="27"/>
  <c r="AL72" i="29"/>
  <c r="AM72" i="29"/>
  <c r="I70" i="27"/>
  <c r="AC70" i="29"/>
  <c r="AD70" i="29"/>
  <c r="E74" i="27"/>
  <c r="K74" i="29"/>
  <c r="L74" i="29"/>
  <c r="O73" i="27"/>
  <c r="BD73" i="29"/>
  <c r="BE73" i="29"/>
  <c r="I74" i="27"/>
  <c r="AC74" i="29"/>
  <c r="AD74" i="29"/>
  <c r="B37" i="29"/>
  <c r="C37" i="29"/>
  <c r="I18" i="27"/>
  <c r="AC18" i="29"/>
  <c r="AD18" i="29"/>
  <c r="I19" i="27"/>
  <c r="AC19" i="29"/>
  <c r="AD19" i="29"/>
  <c r="AE89" i="29"/>
  <c r="M96" i="29"/>
  <c r="BH42" i="29"/>
  <c r="BQ43" i="29"/>
  <c r="I75" i="27"/>
  <c r="AC75" i="29"/>
  <c r="AD75" i="29"/>
  <c r="M79" i="27"/>
  <c r="AU79" i="29"/>
  <c r="AV79" i="29"/>
  <c r="I76" i="27"/>
  <c r="AC76" i="29"/>
  <c r="AD76" i="29"/>
  <c r="G71" i="27"/>
  <c r="T71" i="29"/>
  <c r="U71" i="29"/>
  <c r="G70" i="27"/>
  <c r="T70" i="29"/>
  <c r="U70" i="29"/>
  <c r="G75" i="27"/>
  <c r="T75" i="29"/>
  <c r="U75" i="29"/>
  <c r="G76" i="27"/>
  <c r="T76" i="29"/>
  <c r="U76" i="29"/>
  <c r="I17" i="27"/>
  <c r="AC17" i="29"/>
  <c r="AD17" i="29"/>
  <c r="M23" i="27"/>
  <c r="AU23" i="29"/>
  <c r="AV23" i="29"/>
  <c r="M89" i="29"/>
  <c r="M95" i="29"/>
  <c r="AP27" i="29"/>
  <c r="BG43" i="29"/>
  <c r="M68" i="27"/>
  <c r="AU68" i="29"/>
  <c r="AV68" i="29"/>
  <c r="Q64" i="27"/>
  <c r="BM64" i="29"/>
  <c r="BN64" i="29"/>
  <c r="G67" i="27"/>
  <c r="T67" i="29"/>
  <c r="U67" i="29"/>
  <c r="M71" i="27"/>
  <c r="AU71" i="29"/>
  <c r="AV71" i="29"/>
  <c r="K77" i="27"/>
  <c r="AL77" i="29"/>
  <c r="AM77" i="29"/>
  <c r="G73" i="27"/>
  <c r="T73" i="29"/>
  <c r="U73" i="29"/>
  <c r="Q78" i="27"/>
  <c r="BM78" i="29"/>
  <c r="BN78" i="29"/>
  <c r="I71" i="27"/>
  <c r="AC71" i="29"/>
  <c r="AD71" i="29"/>
  <c r="I72" i="27"/>
  <c r="AC72" i="29"/>
  <c r="AD72" i="29"/>
  <c r="M72" i="27"/>
  <c r="AU72" i="29"/>
  <c r="AV72" i="29"/>
  <c r="K71" i="27"/>
  <c r="AL71" i="29"/>
  <c r="AM71" i="29"/>
  <c r="Q70" i="27"/>
  <c r="BM70" i="29"/>
  <c r="BN70" i="29"/>
  <c r="Q16" i="27"/>
  <c r="BM16" i="29"/>
  <c r="BN16" i="29"/>
  <c r="AE96" i="29"/>
  <c r="BP89" i="29"/>
  <c r="BQ89" i="29"/>
  <c r="BR89" i="29"/>
  <c r="K78" i="27"/>
  <c r="AL78" i="29"/>
  <c r="AM78" i="29"/>
  <c r="M76" i="27"/>
  <c r="AU76" i="29"/>
  <c r="AV76" i="29"/>
  <c r="K75" i="27"/>
  <c r="AL75" i="29"/>
  <c r="AM75" i="29"/>
  <c r="G72" i="27"/>
  <c r="T72" i="29"/>
  <c r="U72" i="29"/>
  <c r="M74" i="27"/>
  <c r="AU74" i="29"/>
  <c r="AV74" i="29"/>
  <c r="I77" i="27"/>
  <c r="AC77" i="29"/>
  <c r="AD77" i="29"/>
  <c r="AP23" i="29"/>
  <c r="AR23" i="29"/>
  <c r="AS23" i="29"/>
  <c r="U110" i="29"/>
  <c r="G15" i="27"/>
  <c r="T15" i="29"/>
  <c r="U15" i="29"/>
  <c r="C14" i="27"/>
  <c r="B14" i="29"/>
  <c r="C14" i="29"/>
  <c r="AE95" i="29"/>
  <c r="P48" i="24"/>
  <c r="Q70" i="23"/>
  <c r="V82" i="29"/>
  <c r="W82" i="29"/>
  <c r="C74" i="26"/>
  <c r="M73" i="28"/>
  <c r="M38" i="29"/>
  <c r="M65" i="27"/>
  <c r="AU65" i="29"/>
  <c r="AV65" i="29"/>
  <c r="K65" i="27"/>
  <c r="AL65" i="29"/>
  <c r="AM65" i="29"/>
  <c r="I65" i="27"/>
  <c r="AC65" i="29"/>
  <c r="AD65" i="29"/>
  <c r="M80" i="27"/>
  <c r="AU80" i="29"/>
  <c r="AV80" i="29"/>
  <c r="M81" i="27"/>
  <c r="AU81" i="29"/>
  <c r="AV81" i="29"/>
  <c r="M78" i="27"/>
  <c r="AU78" i="29"/>
  <c r="AV78" i="29"/>
  <c r="K76" i="27"/>
  <c r="AL76" i="29"/>
  <c r="AM76" i="29"/>
  <c r="I69" i="27"/>
  <c r="AC69" i="29"/>
  <c r="AD69" i="29"/>
  <c r="Q69" i="27"/>
  <c r="BM69" i="29"/>
  <c r="BN69" i="29"/>
  <c r="Q72" i="27"/>
  <c r="BM72" i="29"/>
  <c r="BN72" i="29"/>
  <c r="M75" i="27"/>
  <c r="AU75" i="29"/>
  <c r="AV75" i="29"/>
  <c r="BE110" i="29"/>
  <c r="G17" i="27"/>
  <c r="T17" i="29"/>
  <c r="U17" i="29"/>
  <c r="V95" i="29"/>
  <c r="P65" i="23"/>
  <c r="BH79" i="28"/>
  <c r="G20" i="26"/>
  <c r="T20" i="28"/>
  <c r="U20" i="28"/>
  <c r="K73" i="27"/>
  <c r="AL73" i="29"/>
  <c r="AM73" i="29"/>
  <c r="E75" i="27"/>
  <c r="K75" i="29"/>
  <c r="L75" i="29"/>
  <c r="I78" i="27"/>
  <c r="AC78" i="29"/>
  <c r="AD78" i="29"/>
  <c r="G74" i="27"/>
  <c r="T74" i="29"/>
  <c r="U74" i="29"/>
  <c r="Q77" i="27"/>
  <c r="BM77" i="29"/>
  <c r="BN77" i="29"/>
  <c r="V36" i="29"/>
  <c r="Q20" i="27"/>
  <c r="BM20" i="29"/>
  <c r="BN20" i="29"/>
  <c r="Q18" i="27"/>
  <c r="BM18" i="29"/>
  <c r="BN18" i="29"/>
  <c r="O13" i="27"/>
  <c r="BD13" i="29"/>
  <c r="BE13" i="29"/>
  <c r="AY93" i="29"/>
  <c r="D95" i="29"/>
  <c r="P24" i="24"/>
  <c r="BG80" i="28"/>
  <c r="AP26" i="29"/>
  <c r="AQ26" i="29"/>
  <c r="K79" i="27"/>
  <c r="AL79" i="29"/>
  <c r="AM79" i="29"/>
  <c r="M77" i="27"/>
  <c r="AU77" i="29"/>
  <c r="AV77" i="29"/>
  <c r="E72" i="27"/>
  <c r="K72" i="29"/>
  <c r="L72" i="29"/>
  <c r="Q73" i="27"/>
  <c r="BM73" i="29"/>
  <c r="BN73" i="29"/>
  <c r="Q71" i="27"/>
  <c r="BM71" i="29"/>
  <c r="BN71" i="29"/>
  <c r="I73" i="27"/>
  <c r="AC73" i="29"/>
  <c r="AD73" i="29"/>
  <c r="K19" i="27"/>
  <c r="AL19" i="29"/>
  <c r="AM19" i="29"/>
  <c r="G19" i="27"/>
  <c r="T19" i="29"/>
  <c r="U19" i="29"/>
  <c r="O23" i="23"/>
  <c r="R23" i="23"/>
  <c r="O38" i="23"/>
  <c r="AY55" i="29"/>
  <c r="AZ55" i="29"/>
  <c r="C66" i="26"/>
  <c r="N38" i="23"/>
  <c r="C65" i="27"/>
  <c r="AE64" i="29"/>
  <c r="AF64" i="29"/>
  <c r="C67" i="26"/>
  <c r="N70" i="23"/>
  <c r="Q39" i="23"/>
  <c r="P70" i="23"/>
  <c r="BI85" i="29"/>
  <c r="Q67" i="26"/>
  <c r="BM67" i="28"/>
  <c r="BN67" i="28"/>
  <c r="K68" i="26"/>
  <c r="AL68" i="28"/>
  <c r="AM68" i="28"/>
  <c r="AV110" i="29"/>
  <c r="Q13" i="27"/>
  <c r="BM13" i="29"/>
  <c r="BN13" i="29"/>
  <c r="G14" i="27"/>
  <c r="T14" i="29"/>
  <c r="U14" i="29"/>
  <c r="K18" i="27"/>
  <c r="AL18" i="29"/>
  <c r="AM18" i="29"/>
  <c r="M17" i="27"/>
  <c r="AU17" i="29"/>
  <c r="AV17" i="29"/>
  <c r="K22" i="27"/>
  <c r="AL22" i="29"/>
  <c r="AM22" i="29"/>
  <c r="G13" i="27"/>
  <c r="T13" i="29"/>
  <c r="U13" i="29"/>
  <c r="I14" i="27"/>
  <c r="AC14" i="29"/>
  <c r="AD14" i="29"/>
  <c r="BF13" i="29"/>
  <c r="D44" i="29"/>
  <c r="E44" i="29"/>
  <c r="P88" i="24"/>
  <c r="G66" i="26"/>
  <c r="T66" i="28"/>
  <c r="U66" i="28"/>
  <c r="AP92" i="29"/>
  <c r="R13" i="23"/>
  <c r="O70" i="23"/>
  <c r="BO23" i="28"/>
  <c r="BQ23" i="28"/>
  <c r="AP41" i="29"/>
  <c r="AQ41" i="29"/>
  <c r="AO42" i="29"/>
  <c r="N89" i="24"/>
  <c r="R89" i="24"/>
  <c r="P89" i="24"/>
  <c r="O89" i="24"/>
  <c r="BP87" i="29"/>
  <c r="BQ86" i="29"/>
  <c r="BR86" i="29"/>
  <c r="O75" i="23"/>
  <c r="R75" i="23"/>
  <c r="P75" i="23"/>
  <c r="K67" i="26"/>
  <c r="AL67" i="28"/>
  <c r="AM67" i="28"/>
  <c r="Q68" i="26"/>
  <c r="BM68" i="28"/>
  <c r="BN68" i="28"/>
  <c r="K65" i="26"/>
  <c r="AL65" i="28"/>
  <c r="AM65" i="28"/>
  <c r="I68" i="26"/>
  <c r="AC68" i="28"/>
  <c r="AD68" i="28"/>
  <c r="K69" i="26"/>
  <c r="AL69" i="28"/>
  <c r="AM69" i="28"/>
  <c r="M72" i="26"/>
  <c r="AU72" i="28"/>
  <c r="AV72" i="28"/>
  <c r="M68" i="26"/>
  <c r="AU68" i="28"/>
  <c r="AV68" i="28"/>
  <c r="AM110" i="29"/>
  <c r="I15" i="27"/>
  <c r="AC15" i="29"/>
  <c r="AD15" i="29"/>
  <c r="I13" i="27"/>
  <c r="AC13" i="29"/>
  <c r="G12" i="27"/>
  <c r="T12" i="29"/>
  <c r="M16" i="27"/>
  <c r="AU16" i="29"/>
  <c r="E16" i="27"/>
  <c r="K16" i="29"/>
  <c r="L16" i="29"/>
  <c r="E13" i="27"/>
  <c r="K13" i="29"/>
  <c r="L13" i="29"/>
  <c r="BH68" i="29"/>
  <c r="M44" i="29"/>
  <c r="AO93" i="29"/>
  <c r="N47" i="23"/>
  <c r="O65" i="26"/>
  <c r="BD65" i="28"/>
  <c r="BE65" i="28"/>
  <c r="Q14" i="23"/>
  <c r="AP15" i="29"/>
  <c r="N23" i="23"/>
  <c r="Q71" i="23"/>
  <c r="P71" i="23"/>
  <c r="O49" i="23"/>
  <c r="R49" i="23"/>
  <c r="P49" i="23"/>
  <c r="N48" i="23"/>
  <c r="R48" i="23"/>
  <c r="P48" i="23"/>
  <c r="O48" i="23"/>
  <c r="B87" i="29"/>
  <c r="C87" i="29"/>
  <c r="M86" i="29"/>
  <c r="N86" i="29"/>
  <c r="D86" i="29"/>
  <c r="E86" i="29"/>
  <c r="AE86" i="29"/>
  <c r="V86" i="29"/>
  <c r="W86" i="29"/>
  <c r="BI19" i="29"/>
  <c r="BJ18" i="29"/>
  <c r="BK18" i="29"/>
  <c r="V87" i="29"/>
  <c r="BQ87" i="29"/>
  <c r="M70" i="26"/>
  <c r="AU70" i="28"/>
  <c r="AV70" i="28"/>
  <c r="Q69" i="26"/>
  <c r="BM69" i="28"/>
  <c r="BN69" i="28"/>
  <c r="I69" i="26"/>
  <c r="AC69" i="28"/>
  <c r="AD69" i="28"/>
  <c r="K64" i="26"/>
  <c r="AL64" i="28"/>
  <c r="AM64" i="28"/>
  <c r="BN110" i="29"/>
  <c r="L110" i="29"/>
  <c r="E17" i="27"/>
  <c r="K17" i="29"/>
  <c r="L17" i="29"/>
  <c r="Q15" i="27"/>
  <c r="BM15" i="29"/>
  <c r="BN15" i="29"/>
  <c r="M20" i="27"/>
  <c r="AU20" i="29"/>
  <c r="AV20" i="29"/>
  <c r="Q17" i="27"/>
  <c r="BM17" i="29"/>
  <c r="BN17" i="29"/>
  <c r="E60" i="26"/>
  <c r="K60" i="28"/>
  <c r="L60" i="28"/>
  <c r="BH26" i="29"/>
  <c r="AY80" i="28"/>
  <c r="R47" i="23"/>
  <c r="P47" i="23"/>
  <c r="O47" i="23"/>
  <c r="M87" i="29"/>
  <c r="AD110" i="29"/>
  <c r="E10" i="27"/>
  <c r="K10" i="29"/>
  <c r="L10" i="29"/>
  <c r="K17" i="27"/>
  <c r="AL17" i="29"/>
  <c r="AM17" i="29"/>
  <c r="M18" i="27"/>
  <c r="AU18" i="29"/>
  <c r="AV18" i="29"/>
  <c r="M21" i="27"/>
  <c r="AU21" i="29"/>
  <c r="AV21" i="29"/>
  <c r="G16" i="27"/>
  <c r="T16" i="29"/>
  <c r="U16" i="29"/>
  <c r="E11" i="27"/>
  <c r="K11" i="29"/>
  <c r="L11" i="29"/>
  <c r="BO13" i="29"/>
  <c r="BP13" i="29"/>
  <c r="C13" i="27"/>
  <c r="V44" i="29"/>
  <c r="X43" i="29"/>
  <c r="AP91" i="29"/>
  <c r="AQ91" i="29"/>
  <c r="N62" i="23"/>
  <c r="BH27" i="29"/>
  <c r="B89" i="29"/>
  <c r="C89" i="29"/>
  <c r="AE88" i="29"/>
  <c r="D88" i="29"/>
  <c r="V88" i="29"/>
  <c r="W88" i="29"/>
  <c r="BH88" i="28"/>
  <c r="BI88" i="28"/>
  <c r="BG89" i="28"/>
  <c r="BG85" i="29"/>
  <c r="BH84" i="29"/>
  <c r="BI84" i="29"/>
  <c r="D87" i="29"/>
  <c r="I67" i="26"/>
  <c r="AC67" i="28"/>
  <c r="AD67" i="28"/>
  <c r="Q66" i="26"/>
  <c r="BM66" i="28"/>
  <c r="BN66" i="28"/>
  <c r="K70" i="26"/>
  <c r="AL70" i="28"/>
  <c r="AM70" i="28"/>
  <c r="M66" i="26"/>
  <c r="AU66" i="28"/>
  <c r="AV66" i="28"/>
  <c r="M69" i="26"/>
  <c r="AU69" i="28"/>
  <c r="AV69" i="28"/>
  <c r="K15" i="27"/>
  <c r="AL15" i="29"/>
  <c r="G18" i="27"/>
  <c r="T18" i="29"/>
  <c r="U18" i="29"/>
  <c r="O15" i="27"/>
  <c r="BD15" i="29"/>
  <c r="BE15" i="29"/>
  <c r="E14" i="27"/>
  <c r="K14" i="29"/>
  <c r="L14" i="29"/>
  <c r="E15" i="27"/>
  <c r="K15" i="29"/>
  <c r="L15" i="29"/>
  <c r="K21" i="27"/>
  <c r="AL21" i="29"/>
  <c r="AM21" i="29"/>
  <c r="O11" i="27"/>
  <c r="BD11" i="29"/>
  <c r="K20" i="27"/>
  <c r="AL20" i="29"/>
  <c r="AM20" i="29"/>
  <c r="G65" i="26"/>
  <c r="T65" i="28"/>
  <c r="U65" i="28"/>
  <c r="E18" i="26"/>
  <c r="K18" i="28"/>
  <c r="L18" i="28"/>
  <c r="Q31" i="23"/>
  <c r="P31" i="23"/>
  <c r="AO87" i="29"/>
  <c r="AP86" i="29"/>
  <c r="BP85" i="29"/>
  <c r="BQ84" i="29"/>
  <c r="BR84" i="29"/>
  <c r="BQ85" i="29"/>
  <c r="AO85" i="29"/>
  <c r="AP84" i="29"/>
  <c r="AQ84" i="29"/>
  <c r="AP85" i="29"/>
  <c r="AE87" i="29"/>
  <c r="AF87" i="29"/>
  <c r="M71" i="26"/>
  <c r="AU71" i="28"/>
  <c r="AV71" i="28"/>
  <c r="K66" i="26"/>
  <c r="AL66" i="28"/>
  <c r="AM66" i="28"/>
  <c r="K71" i="26"/>
  <c r="AL71" i="28"/>
  <c r="AM71" i="28"/>
  <c r="C110" i="29"/>
  <c r="Q19" i="27"/>
  <c r="BM19" i="29"/>
  <c r="BN19" i="29"/>
  <c r="K16" i="27"/>
  <c r="AL16" i="29"/>
  <c r="AM16" i="29"/>
  <c r="M22" i="27"/>
  <c r="AU22" i="29"/>
  <c r="AV22" i="29"/>
  <c r="Q14" i="27"/>
  <c r="BM14" i="29"/>
  <c r="BN14" i="29"/>
  <c r="E12" i="27"/>
  <c r="K12" i="29"/>
  <c r="L12" i="29"/>
  <c r="C12" i="27"/>
  <c r="B12" i="29"/>
  <c r="O14" i="27"/>
  <c r="BD14" i="29"/>
  <c r="BE14" i="29"/>
  <c r="BH37" i="29"/>
  <c r="BJ36" i="29"/>
  <c r="BK36" i="29"/>
  <c r="AE44" i="29"/>
  <c r="Q65" i="26"/>
  <c r="BM65" i="28"/>
  <c r="BN65" i="28"/>
  <c r="I64" i="26"/>
  <c r="AC64" i="28"/>
  <c r="AD64" i="28"/>
  <c r="O22" i="23"/>
  <c r="R87" i="23"/>
  <c r="P87" i="23"/>
  <c r="O87" i="23"/>
  <c r="AO88" i="29"/>
  <c r="AP87" i="29"/>
  <c r="AP88" i="29"/>
  <c r="AX85" i="29"/>
  <c r="AY84" i="29"/>
  <c r="AZ84" i="29"/>
  <c r="AY85" i="29"/>
  <c r="BQ26" i="29"/>
  <c r="BR26" i="29"/>
  <c r="BP27" i="29"/>
  <c r="M88" i="29"/>
  <c r="O88" i="29"/>
  <c r="AO23" i="28"/>
  <c r="AP23" i="28"/>
  <c r="Q101" i="23"/>
  <c r="P101" i="23"/>
  <c r="N52" i="23"/>
  <c r="B18" i="29"/>
  <c r="C18" i="29"/>
  <c r="AE17" i="29"/>
  <c r="AF17" i="29"/>
  <c r="D17" i="29"/>
  <c r="E17" i="29"/>
  <c r="M17" i="29"/>
  <c r="N17" i="29"/>
  <c r="V17" i="29"/>
  <c r="W17" i="29"/>
  <c r="V18" i="29"/>
  <c r="M18" i="29"/>
  <c r="AE18" i="29"/>
  <c r="AW33" i="28"/>
  <c r="BF33" i="28"/>
  <c r="BH33" i="28"/>
  <c r="BO33" i="28"/>
  <c r="AN33" i="28"/>
  <c r="AP33" i="28"/>
  <c r="AQ15" i="29"/>
  <c r="AR15" i="29"/>
  <c r="AS15" i="29"/>
  <c r="B85" i="29"/>
  <c r="C85" i="29"/>
  <c r="M84" i="29"/>
  <c r="D84" i="29"/>
  <c r="AE84" i="29"/>
  <c r="V84" i="29"/>
  <c r="V85" i="29"/>
  <c r="M85" i="29"/>
  <c r="D85" i="29"/>
  <c r="AE85" i="29"/>
  <c r="N49" i="23"/>
  <c r="AZ17" i="29"/>
  <c r="R91" i="23"/>
  <c r="P91" i="23"/>
  <c r="O91" i="23"/>
  <c r="R19" i="23"/>
  <c r="P19" i="23"/>
  <c r="O19" i="23"/>
  <c r="O88" i="23"/>
  <c r="R88" i="23"/>
  <c r="P88" i="23"/>
  <c r="BJ98" i="29"/>
  <c r="BK98" i="29"/>
  <c r="BI98" i="29"/>
  <c r="BG82" i="29"/>
  <c r="BH81" i="29"/>
  <c r="BI81" i="29"/>
  <c r="BG25" i="28"/>
  <c r="BH24" i="28"/>
  <c r="BI24" i="28"/>
  <c r="AY16" i="29"/>
  <c r="AZ16" i="29"/>
  <c r="BQ62" i="29"/>
  <c r="BR62" i="29"/>
  <c r="R69" i="23"/>
  <c r="Q79" i="23"/>
  <c r="P79" i="23"/>
  <c r="M78" i="23"/>
  <c r="N57" i="23"/>
  <c r="Q63" i="23"/>
  <c r="P63" i="23"/>
  <c r="M82" i="29"/>
  <c r="N82" i="29"/>
  <c r="M54" i="23"/>
  <c r="Q55" i="23"/>
  <c r="P55" i="23"/>
  <c r="BQ15" i="29"/>
  <c r="BR15" i="29"/>
  <c r="AO83" i="29"/>
  <c r="AP82" i="29"/>
  <c r="AP83" i="29"/>
  <c r="AX24" i="28"/>
  <c r="D18" i="29"/>
  <c r="P39" i="24"/>
  <c r="O100" i="23"/>
  <c r="B54" i="26"/>
  <c r="O55" i="26"/>
  <c r="BD55" i="28"/>
  <c r="BE55" i="28"/>
  <c r="C52" i="25"/>
  <c r="D82" i="29"/>
  <c r="E82" i="29"/>
  <c r="R62" i="23"/>
  <c r="BH83" i="29"/>
  <c r="BH82" i="29"/>
  <c r="BG83" i="29"/>
  <c r="AX83" i="29"/>
  <c r="AY82" i="29"/>
  <c r="AZ82" i="29"/>
  <c r="AY83" i="29"/>
  <c r="BG17" i="28"/>
  <c r="BH16" i="28"/>
  <c r="O57" i="23"/>
  <c r="R57" i="23"/>
  <c r="P57" i="23"/>
  <c r="R100" i="23"/>
  <c r="P100" i="23"/>
  <c r="P68" i="23"/>
  <c r="Q15" i="23"/>
  <c r="P15" i="23"/>
  <c r="M14" i="23"/>
  <c r="AE82" i="29"/>
  <c r="AF82" i="29"/>
  <c r="O24" i="23"/>
  <c r="R24" i="23"/>
  <c r="P24" i="23"/>
  <c r="BF23" i="28"/>
  <c r="BP83" i="29"/>
  <c r="BQ83" i="29"/>
  <c r="O30" i="23"/>
  <c r="N30" i="23"/>
  <c r="R30" i="23"/>
  <c r="P30" i="23"/>
  <c r="BI16" i="29"/>
  <c r="AO17" i="28"/>
  <c r="AP16" i="28"/>
  <c r="P39" i="23"/>
  <c r="D40" i="29"/>
  <c r="BP23" i="28"/>
  <c r="R106" i="23"/>
  <c r="P106" i="23"/>
  <c r="O106" i="23"/>
  <c r="AO82" i="29"/>
  <c r="AP81" i="29"/>
  <c r="BI17" i="29"/>
  <c r="BJ17" i="29"/>
  <c r="BK17" i="29"/>
  <c r="BJ16" i="29"/>
  <c r="BK16" i="29"/>
  <c r="BG16" i="28"/>
  <c r="BH15" i="28"/>
  <c r="BI15" i="28"/>
  <c r="M35" i="29"/>
  <c r="O35" i="29"/>
  <c r="I16" i="27"/>
  <c r="AC16" i="29"/>
  <c r="AD16" i="29"/>
  <c r="AY67" i="29"/>
  <c r="AZ67" i="29"/>
  <c r="BF101" i="28"/>
  <c r="N19" i="23"/>
  <c r="V96" i="29"/>
  <c r="AY78" i="28"/>
  <c r="P22" i="23"/>
  <c r="AW85" i="28"/>
  <c r="AY85" i="28"/>
  <c r="M81" i="29"/>
  <c r="N81" i="29"/>
  <c r="N22" i="23"/>
  <c r="BR16" i="29"/>
  <c r="BH15" i="29"/>
  <c r="BI15" i="29"/>
  <c r="BF62" i="28"/>
  <c r="AN62" i="28"/>
  <c r="AW62" i="28"/>
  <c r="BO62" i="28"/>
  <c r="AW94" i="28"/>
  <c r="AX94" i="28"/>
  <c r="BF94" i="28"/>
  <c r="BG94" i="28"/>
  <c r="AN94" i="28"/>
  <c r="AO94" i="28"/>
  <c r="BO94" i="28"/>
  <c r="BP94" i="28"/>
  <c r="AO16" i="28"/>
  <c r="AP15" i="28"/>
  <c r="AQ15" i="28"/>
  <c r="Q23" i="23"/>
  <c r="P23" i="23"/>
  <c r="AW22" i="28"/>
  <c r="AX22" i="28"/>
  <c r="AN22" i="28"/>
  <c r="AO22" i="28"/>
  <c r="BO22" i="28"/>
  <c r="BP22" i="28"/>
  <c r="BF22" i="28"/>
  <c r="BG22" i="28"/>
  <c r="C44" i="25"/>
  <c r="B46" i="26"/>
  <c r="AW23" i="28"/>
  <c r="AY23" i="28"/>
  <c r="BA23" i="28"/>
  <c r="BB23" i="28"/>
  <c r="B84" i="29"/>
  <c r="C84" i="29"/>
  <c r="D83" i="29"/>
  <c r="AE83" i="29"/>
  <c r="V83" i="29"/>
  <c r="M83" i="29"/>
  <c r="BI64" i="28"/>
  <c r="AQ79" i="28"/>
  <c r="AE66" i="28"/>
  <c r="BP77" i="28"/>
  <c r="AO85" i="28"/>
  <c r="N68" i="23"/>
  <c r="BR79" i="28"/>
  <c r="F26" i="29"/>
  <c r="G26" i="29"/>
  <c r="E27" i="29"/>
  <c r="AZ78" i="29"/>
  <c r="BA77" i="29"/>
  <c r="BB77" i="29"/>
  <c r="BQ77" i="28"/>
  <c r="BP78" i="28"/>
  <c r="AQ79" i="29"/>
  <c r="AR79" i="29"/>
  <c r="AS79" i="29"/>
  <c r="AR78" i="29"/>
  <c r="AS78" i="29"/>
  <c r="O61" i="23"/>
  <c r="BJ24" i="29"/>
  <c r="BK24" i="29"/>
  <c r="BI25" i="29"/>
  <c r="BS78" i="29"/>
  <c r="BT78" i="29"/>
  <c r="BR79" i="29"/>
  <c r="BG55" i="28"/>
  <c r="K61" i="26"/>
  <c r="AL61" i="28"/>
  <c r="AM61" i="28"/>
  <c r="E56" i="26"/>
  <c r="K56" i="28"/>
  <c r="L56" i="28"/>
  <c r="G58" i="26"/>
  <c r="T58" i="28"/>
  <c r="U58" i="28"/>
  <c r="I59" i="26"/>
  <c r="AC59" i="28"/>
  <c r="AD59" i="28"/>
  <c r="B88" i="28"/>
  <c r="C88" i="28"/>
  <c r="AN30" i="29"/>
  <c r="AW30" i="29"/>
  <c r="BF31" i="29"/>
  <c r="AN31" i="29"/>
  <c r="BO30" i="29"/>
  <c r="BO31" i="29"/>
  <c r="AW31" i="29"/>
  <c r="BF30" i="29"/>
  <c r="E27" i="27"/>
  <c r="K27" i="29"/>
  <c r="L27" i="29"/>
  <c r="O28" i="27"/>
  <c r="BD28" i="29"/>
  <c r="BE28" i="29"/>
  <c r="O29" i="27"/>
  <c r="BD29" i="29"/>
  <c r="BE29" i="29"/>
  <c r="C30" i="27"/>
  <c r="C29" i="27"/>
  <c r="E28" i="27"/>
  <c r="K28" i="29"/>
  <c r="L28" i="29"/>
  <c r="Q62" i="23"/>
  <c r="R77" i="24"/>
  <c r="P77" i="24"/>
  <c r="O77" i="24"/>
  <c r="AQ43" i="29"/>
  <c r="AR42" i="29"/>
  <c r="AS42" i="29"/>
  <c r="E66" i="26"/>
  <c r="K66" i="28"/>
  <c r="L66" i="28"/>
  <c r="BP64" i="28"/>
  <c r="BQ63" i="28"/>
  <c r="BR63" i="28"/>
  <c r="BJ55" i="29"/>
  <c r="BK55" i="29"/>
  <c r="BI56" i="29"/>
  <c r="G62" i="26"/>
  <c r="T62" i="28"/>
  <c r="U62" i="28"/>
  <c r="BO18" i="28"/>
  <c r="C17" i="26"/>
  <c r="E22" i="26"/>
  <c r="K22" i="28"/>
  <c r="L22" i="28"/>
  <c r="O19" i="26"/>
  <c r="BD19" i="28"/>
  <c r="BE19" i="28"/>
  <c r="O20" i="26"/>
  <c r="BD20" i="28"/>
  <c r="BE20" i="28"/>
  <c r="C20" i="26"/>
  <c r="E20" i="26"/>
  <c r="K20" i="28"/>
  <c r="L20" i="28"/>
  <c r="O18" i="26"/>
  <c r="BD18" i="28"/>
  <c r="BE18" i="28"/>
  <c r="C21" i="26"/>
  <c r="B21" i="28"/>
  <c r="C21" i="28"/>
  <c r="O21" i="26"/>
  <c r="O22" i="26"/>
  <c r="BD22" i="28"/>
  <c r="BE22" i="28"/>
  <c r="C19" i="26"/>
  <c r="E21" i="26"/>
  <c r="E19" i="26"/>
  <c r="K19" i="28"/>
  <c r="L19" i="28"/>
  <c r="O17" i="26"/>
  <c r="BD17" i="28"/>
  <c r="BE17" i="28"/>
  <c r="AN18" i="28"/>
  <c r="C18" i="26"/>
  <c r="BF18" i="28"/>
  <c r="AW18" i="28"/>
  <c r="B58" i="29"/>
  <c r="C58" i="29"/>
  <c r="D57" i="29"/>
  <c r="E57" i="29"/>
  <c r="AE57" i="29"/>
  <c r="AF57" i="29"/>
  <c r="V57" i="29"/>
  <c r="W57" i="29"/>
  <c r="M57" i="29"/>
  <c r="N57" i="29"/>
  <c r="BQ55" i="29"/>
  <c r="BR55" i="29"/>
  <c r="AY87" i="28"/>
  <c r="AY86" i="28"/>
  <c r="AX87" i="28"/>
  <c r="O66" i="24"/>
  <c r="R66" i="24"/>
  <c r="P66" i="24"/>
  <c r="BR27" i="29"/>
  <c r="BP39" i="29"/>
  <c r="BQ38" i="29"/>
  <c r="BR38" i="29"/>
  <c r="BA78" i="29"/>
  <c r="BB78" i="29"/>
  <c r="AZ79" i="29"/>
  <c r="BF58" i="28"/>
  <c r="BO58" i="28"/>
  <c r="AW58" i="28"/>
  <c r="AN58" i="28"/>
  <c r="E62" i="26"/>
  <c r="K62" i="28"/>
  <c r="L62" i="28"/>
  <c r="G64" i="26"/>
  <c r="T64" i="28"/>
  <c r="U64" i="28"/>
  <c r="C61" i="26"/>
  <c r="E63" i="26"/>
  <c r="K63" i="28"/>
  <c r="L63" i="28"/>
  <c r="C60" i="26"/>
  <c r="B60" i="28"/>
  <c r="C60" i="28"/>
  <c r="O62" i="26"/>
  <c r="BD62" i="28"/>
  <c r="BE62" i="28"/>
  <c r="O61" i="26"/>
  <c r="BD61" i="28"/>
  <c r="BE61" i="28"/>
  <c r="AQ19" i="29"/>
  <c r="AR18" i="29"/>
  <c r="AS18" i="29"/>
  <c r="P52" i="23"/>
  <c r="C102" i="26"/>
  <c r="Q38" i="23"/>
  <c r="P38" i="23"/>
  <c r="BP14" i="28"/>
  <c r="BQ14" i="28"/>
  <c r="BR14" i="28"/>
  <c r="BH78" i="28"/>
  <c r="BJ78" i="28"/>
  <c r="BK78" i="28"/>
  <c r="BG79" i="28"/>
  <c r="N8" i="23"/>
  <c r="N15" i="23"/>
  <c r="BF11" i="28"/>
  <c r="BR23" i="28"/>
  <c r="O53" i="24"/>
  <c r="R53" i="24"/>
  <c r="P53" i="24"/>
  <c r="BR80" i="29"/>
  <c r="BS79" i="29"/>
  <c r="BT79" i="29"/>
  <c r="E58" i="26"/>
  <c r="K58" i="28"/>
  <c r="L58" i="28"/>
  <c r="BA24" i="29"/>
  <c r="BB24" i="29"/>
  <c r="AZ25" i="29"/>
  <c r="BA79" i="29"/>
  <c r="BB79" i="29"/>
  <c r="AZ80" i="29"/>
  <c r="AO32" i="28"/>
  <c r="AP31" i="28"/>
  <c r="AQ31" i="28"/>
  <c r="AO91" i="29"/>
  <c r="AP90" i="29"/>
  <c r="BI80" i="29"/>
  <c r="BJ79" i="29"/>
  <c r="BK79" i="29"/>
  <c r="AX56" i="28"/>
  <c r="AY55" i="28"/>
  <c r="BF60" i="28"/>
  <c r="AN60" i="28"/>
  <c r="BF61" i="28"/>
  <c r="E65" i="26"/>
  <c r="K65" i="28"/>
  <c r="L65" i="28"/>
  <c r="AW61" i="28"/>
  <c r="C63" i="26"/>
  <c r="O64" i="26"/>
  <c r="BD64" i="28"/>
  <c r="BE64" i="28"/>
  <c r="BO60" i="28"/>
  <c r="AW60" i="28"/>
  <c r="BO61" i="28"/>
  <c r="AN61" i="28"/>
  <c r="Q85" i="23"/>
  <c r="AO86" i="28"/>
  <c r="AP85" i="28"/>
  <c r="Q61" i="23"/>
  <c r="P61" i="23"/>
  <c r="M41" i="29"/>
  <c r="M42" i="29"/>
  <c r="D41" i="29"/>
  <c r="D42" i="29"/>
  <c r="AE42" i="29"/>
  <c r="V42" i="29"/>
  <c r="X42" i="29"/>
  <c r="V41" i="29"/>
  <c r="B42" i="29"/>
  <c r="C42" i="29"/>
  <c r="AE41" i="29"/>
  <c r="O8" i="23"/>
  <c r="R8" i="23"/>
  <c r="P8" i="23"/>
  <c r="BA25" i="29"/>
  <c r="BB25" i="29"/>
  <c r="BO59" i="28"/>
  <c r="AN59" i="28"/>
  <c r="BF59" i="28"/>
  <c r="AW59" i="28"/>
  <c r="E64" i="26"/>
  <c r="K64" i="28"/>
  <c r="L64" i="28"/>
  <c r="C62" i="26"/>
  <c r="O63" i="26"/>
  <c r="BD63" i="28"/>
  <c r="BE63" i="28"/>
  <c r="N27" i="29"/>
  <c r="O26" i="29"/>
  <c r="P26" i="29"/>
  <c r="AO78" i="28"/>
  <c r="BI79" i="28"/>
  <c r="BR24" i="28"/>
  <c r="BS23" i="28"/>
  <c r="BT23" i="28"/>
  <c r="E40" i="29"/>
  <c r="C95" i="26"/>
  <c r="AE95" i="28"/>
  <c r="BF93" i="28"/>
  <c r="AW93" i="28"/>
  <c r="AN93" i="28"/>
  <c r="BO93" i="28"/>
  <c r="AN74" i="28"/>
  <c r="AO74" i="28"/>
  <c r="BO74" i="28"/>
  <c r="BP74" i="28"/>
  <c r="BF74" i="28"/>
  <c r="BG74" i="28"/>
  <c r="C76" i="26"/>
  <c r="B76" i="28"/>
  <c r="C76" i="28"/>
  <c r="C77" i="26"/>
  <c r="B77" i="28"/>
  <c r="C77" i="28"/>
  <c r="O77" i="26"/>
  <c r="BD77" i="28"/>
  <c r="BE77" i="28"/>
  <c r="O78" i="26"/>
  <c r="BD78" i="28"/>
  <c r="BE78" i="28"/>
  <c r="AW74" i="28"/>
  <c r="AX74" i="28"/>
  <c r="E78" i="26"/>
  <c r="K78" i="28"/>
  <c r="L78" i="28"/>
  <c r="BA26" i="29"/>
  <c r="BB26" i="29"/>
  <c r="AZ27" i="29"/>
  <c r="BR56" i="29"/>
  <c r="E59" i="26"/>
  <c r="K59" i="28"/>
  <c r="L59" i="28"/>
  <c r="AO55" i="28"/>
  <c r="Q54" i="23"/>
  <c r="M53" i="23"/>
  <c r="AZ80" i="28"/>
  <c r="AO31" i="28"/>
  <c r="AP30" i="28"/>
  <c r="AQ42" i="29"/>
  <c r="AE64" i="28"/>
  <c r="V64" i="28"/>
  <c r="D64" i="28"/>
  <c r="M64" i="28"/>
  <c r="BG56" i="28"/>
  <c r="BH55" i="28"/>
  <c r="O59" i="26"/>
  <c r="BD59" i="28"/>
  <c r="BE59" i="28"/>
  <c r="E61" i="26"/>
  <c r="K61" i="28"/>
  <c r="L61" i="28"/>
  <c r="BQ56" i="28"/>
  <c r="BR56" i="28"/>
  <c r="BP56" i="28"/>
  <c r="BQ55" i="28"/>
  <c r="M99" i="29"/>
  <c r="N99" i="29"/>
  <c r="B100" i="29"/>
  <c r="C100" i="29"/>
  <c r="D99" i="29"/>
  <c r="E99" i="29"/>
  <c r="R56" i="23"/>
  <c r="P56" i="23"/>
  <c r="O56" i="23"/>
  <c r="C11" i="25"/>
  <c r="B13" i="26"/>
  <c r="Q13" i="26"/>
  <c r="BR42" i="29"/>
  <c r="BS41" i="29"/>
  <c r="BT41" i="29"/>
  <c r="AY40" i="29"/>
  <c r="BA40" i="29"/>
  <c r="BB40" i="29"/>
  <c r="AX40" i="29"/>
  <c r="AY39" i="29"/>
  <c r="AQ80" i="28"/>
  <c r="AR79" i="28"/>
  <c r="AS79" i="28"/>
  <c r="P29" i="23"/>
  <c r="BS63" i="28"/>
  <c r="BT63" i="28"/>
  <c r="BR64" i="28"/>
  <c r="BP95" i="29"/>
  <c r="BQ95" i="29"/>
  <c r="BS94" i="29"/>
  <c r="BT94" i="29"/>
  <c r="O81" i="23"/>
  <c r="R81" i="23"/>
  <c r="P81" i="23"/>
  <c r="N81" i="23"/>
  <c r="AQ56" i="29"/>
  <c r="AN75" i="28"/>
  <c r="BF75" i="28"/>
  <c r="C78" i="26"/>
  <c r="AW75" i="28"/>
  <c r="BO75" i="28"/>
  <c r="O79" i="26"/>
  <c r="BD79" i="28"/>
  <c r="BE79" i="28"/>
  <c r="AQ28" i="29"/>
  <c r="AF40" i="29"/>
  <c r="AQ23" i="28"/>
  <c r="I62" i="26"/>
  <c r="AC62" i="28"/>
  <c r="AD62" i="28"/>
  <c r="Q62" i="26"/>
  <c r="BM62" i="28"/>
  <c r="BN62" i="28"/>
  <c r="O99" i="23"/>
  <c r="R99" i="23"/>
  <c r="P99" i="23"/>
  <c r="AW68" i="28"/>
  <c r="AX68" i="28"/>
  <c r="BF68" i="28"/>
  <c r="BO68" i="28"/>
  <c r="AN68" i="28"/>
  <c r="BF69" i="28"/>
  <c r="BH69" i="28"/>
  <c r="BO69" i="28"/>
  <c r="AW69" i="28"/>
  <c r="AN69" i="28"/>
  <c r="AZ43" i="29"/>
  <c r="BA42" i="29"/>
  <c r="BB42" i="29"/>
  <c r="BA80" i="29"/>
  <c r="BB80" i="29"/>
  <c r="AZ81" i="29"/>
  <c r="BA81" i="29"/>
  <c r="BB81" i="29"/>
  <c r="O77" i="23"/>
  <c r="Q69" i="23"/>
  <c r="P69" i="23"/>
  <c r="BQ30" i="28"/>
  <c r="BR30" i="28"/>
  <c r="BP31" i="28"/>
  <c r="AX69" i="29"/>
  <c r="AY68" i="29"/>
  <c r="AZ68" i="29"/>
  <c r="AP63" i="28"/>
  <c r="AR63" i="28"/>
  <c r="AS63" i="28"/>
  <c r="AO64" i="28"/>
  <c r="AR24" i="29"/>
  <c r="AS24" i="29"/>
  <c r="AQ25" i="29"/>
  <c r="BH56" i="28"/>
  <c r="BI56" i="28"/>
  <c r="BG57" i="28"/>
  <c r="AY56" i="28"/>
  <c r="AX57" i="28"/>
  <c r="BG86" i="28"/>
  <c r="BI27" i="29"/>
  <c r="R85" i="24"/>
  <c r="P85" i="24"/>
  <c r="O85" i="24"/>
  <c r="BQ96" i="28"/>
  <c r="BP96" i="28"/>
  <c r="BQ95" i="28"/>
  <c r="AY38" i="29"/>
  <c r="AZ38" i="29"/>
  <c r="AX39" i="29"/>
  <c r="BS79" i="28"/>
  <c r="BT79" i="28"/>
  <c r="BI41" i="29"/>
  <c r="BG95" i="29"/>
  <c r="BH95" i="29"/>
  <c r="BI95" i="29"/>
  <c r="BG78" i="28"/>
  <c r="AR57" i="29"/>
  <c r="AS57" i="29"/>
  <c r="AQ57" i="29"/>
  <c r="AR56" i="29"/>
  <c r="AS56" i="29"/>
  <c r="O69" i="23"/>
  <c r="B40" i="29"/>
  <c r="C40" i="29"/>
  <c r="V39" i="29"/>
  <c r="W39" i="29"/>
  <c r="M39" i="29"/>
  <c r="N39" i="29"/>
  <c r="D39" i="29"/>
  <c r="E39" i="29"/>
  <c r="AE39" i="29"/>
  <c r="AF39" i="29"/>
  <c r="V40" i="29"/>
  <c r="R5" i="25"/>
  <c r="S5" i="25"/>
  <c r="E4" i="25"/>
  <c r="D5" i="25"/>
  <c r="B6" i="25"/>
  <c r="BO76" i="28"/>
  <c r="AW76" i="28"/>
  <c r="BF76" i="28"/>
  <c r="AN76" i="28"/>
  <c r="C79" i="26"/>
  <c r="D79" i="28"/>
  <c r="R93" i="24"/>
  <c r="P93" i="24"/>
  <c r="O93" i="24"/>
  <c r="BJ41" i="29"/>
  <c r="BK41" i="29"/>
  <c r="BI42" i="29"/>
  <c r="BS56" i="29"/>
  <c r="BT56" i="29"/>
  <c r="BS57" i="29"/>
  <c r="BT57" i="29"/>
  <c r="BR57" i="29"/>
  <c r="AX55" i="28"/>
  <c r="O57" i="26"/>
  <c r="BD57" i="28"/>
  <c r="BE57" i="28"/>
  <c r="O29" i="24"/>
  <c r="N29" i="24"/>
  <c r="R29" i="24"/>
  <c r="P29" i="24"/>
  <c r="B91" i="26"/>
  <c r="C89" i="25"/>
  <c r="V79" i="28"/>
  <c r="B80" i="28"/>
  <c r="C80" i="28"/>
  <c r="AF81" i="29"/>
  <c r="BO53" i="28"/>
  <c r="C55" i="26"/>
  <c r="E57" i="26"/>
  <c r="K57" i="28"/>
  <c r="L57" i="28"/>
  <c r="BF52" i="28"/>
  <c r="AN53" i="28"/>
  <c r="O56" i="26"/>
  <c r="BD56" i="28"/>
  <c r="BE56" i="28"/>
  <c r="BO52" i="28"/>
  <c r="AW52" i="28"/>
  <c r="AW53" i="28"/>
  <c r="AN52" i="28"/>
  <c r="BF53" i="28"/>
  <c r="G59" i="26"/>
  <c r="T59" i="28"/>
  <c r="U59" i="28"/>
  <c r="I60" i="26"/>
  <c r="AC60" i="28"/>
  <c r="AD60" i="28"/>
  <c r="Q60" i="26"/>
  <c r="BM60" i="28"/>
  <c r="BN60" i="28"/>
  <c r="B65" i="28"/>
  <c r="C65" i="28"/>
  <c r="BG64" i="28"/>
  <c r="BH63" i="28"/>
  <c r="AY79" i="28"/>
  <c r="AZ79" i="28"/>
  <c r="Q63" i="26"/>
  <c r="BM63" i="28"/>
  <c r="BN63" i="28"/>
  <c r="O60" i="26"/>
  <c r="BD60" i="28"/>
  <c r="BE60" i="28"/>
  <c r="N77" i="24"/>
  <c r="BI28" i="29"/>
  <c r="BJ27" i="29"/>
  <c r="BK27" i="29"/>
  <c r="BG101" i="29"/>
  <c r="BH100" i="29"/>
  <c r="BP86" i="28"/>
  <c r="W81" i="29"/>
  <c r="X81" i="29"/>
  <c r="BP95" i="28"/>
  <c r="BQ94" i="28"/>
  <c r="BR94" i="28"/>
  <c r="BR43" i="29"/>
  <c r="BS42" i="29"/>
  <c r="BT42" i="29"/>
  <c r="BH39" i="29"/>
  <c r="BG40" i="29"/>
  <c r="BH40" i="29"/>
  <c r="AZ24" i="28"/>
  <c r="P37" i="23"/>
  <c r="M93" i="23"/>
  <c r="Q94" i="23"/>
  <c r="N13" i="24"/>
  <c r="O13" i="24"/>
  <c r="R13" i="24"/>
  <c r="P13" i="24"/>
  <c r="BQ78" i="28"/>
  <c r="BS78" i="28"/>
  <c r="BT78" i="28"/>
  <c r="BP79" i="28"/>
  <c r="AQ64" i="28"/>
  <c r="M40" i="29"/>
  <c r="O9" i="26"/>
  <c r="BD9" i="28"/>
  <c r="BE9" i="28"/>
  <c r="C8" i="26"/>
  <c r="B8" i="28"/>
  <c r="C8" i="28"/>
  <c r="C49" i="25"/>
  <c r="B51" i="26"/>
  <c r="AW51" i="28"/>
  <c r="AQ24" i="28"/>
  <c r="AR23" i="28"/>
  <c r="AS23" i="28"/>
  <c r="BR82" i="29"/>
  <c r="BS81" i="29"/>
  <c r="BT81" i="29"/>
  <c r="G61" i="26"/>
  <c r="T61" i="28"/>
  <c r="U61" i="28"/>
  <c r="I61" i="26"/>
  <c r="AC61" i="28"/>
  <c r="AD61" i="28"/>
  <c r="C87" i="26"/>
  <c r="D87" i="28"/>
  <c r="N37" i="23"/>
  <c r="C90" i="25"/>
  <c r="B92" i="26"/>
  <c r="O52" i="23"/>
  <c r="AZ42" i="29"/>
  <c r="BA41" i="29"/>
  <c r="BB41" i="29"/>
  <c r="O83" i="23"/>
  <c r="R83" i="23"/>
  <c r="P83" i="23"/>
  <c r="BF85" i="28"/>
  <c r="AW77" i="28"/>
  <c r="BO66" i="29"/>
  <c r="BO65" i="29"/>
  <c r="AW65" i="29"/>
  <c r="C68" i="27"/>
  <c r="O67" i="27"/>
  <c r="BD67" i="29"/>
  <c r="BE67" i="29"/>
  <c r="AW66" i="29"/>
  <c r="BF66" i="29"/>
  <c r="AN66" i="29"/>
  <c r="C67" i="27"/>
  <c r="C66" i="27"/>
  <c r="AN65" i="29"/>
  <c r="BF65" i="29"/>
  <c r="O65" i="27"/>
  <c r="BD65" i="29"/>
  <c r="BE65" i="29"/>
  <c r="O66" i="27"/>
  <c r="BD66" i="29"/>
  <c r="BE66" i="29"/>
  <c r="E66" i="27"/>
  <c r="K66" i="29"/>
  <c r="L66" i="29"/>
  <c r="R45" i="23"/>
  <c r="P45" i="23"/>
  <c r="N45" i="23"/>
  <c r="O68" i="23"/>
  <c r="AY30" i="28"/>
  <c r="AZ30" i="28"/>
  <c r="AX31" i="28"/>
  <c r="AO69" i="29"/>
  <c r="AP68" i="29"/>
  <c r="AQ68" i="29"/>
  <c r="V63" i="28"/>
  <c r="D63" i="28"/>
  <c r="M63" i="28"/>
  <c r="AE63" i="28"/>
  <c r="B64" i="28"/>
  <c r="C64" i="28"/>
  <c r="C9" i="26"/>
  <c r="C10" i="26"/>
  <c r="AP55" i="28"/>
  <c r="AO56" i="28"/>
  <c r="I63" i="26"/>
  <c r="AC63" i="28"/>
  <c r="AD63" i="28"/>
  <c r="AN67" i="28"/>
  <c r="AW67" i="28"/>
  <c r="BO67" i="28"/>
  <c r="BF67" i="28"/>
  <c r="AP86" i="28"/>
  <c r="AO87" i="28"/>
  <c r="AP87" i="28"/>
  <c r="R84" i="23"/>
  <c r="P84" i="23"/>
  <c r="E81" i="29"/>
  <c r="N21" i="24"/>
  <c r="R21" i="24"/>
  <c r="P21" i="24"/>
  <c r="O21" i="24"/>
  <c r="O23" i="26"/>
  <c r="BD23" i="28"/>
  <c r="BE23" i="28"/>
  <c r="BO19" i="28"/>
  <c r="AN19" i="28"/>
  <c r="C22" i="26"/>
  <c r="AW19" i="28"/>
  <c r="BF19" i="28"/>
  <c r="B20" i="28"/>
  <c r="C20" i="28"/>
  <c r="AO95" i="28"/>
  <c r="AP94" i="28"/>
  <c r="BH38" i="29"/>
  <c r="BI38" i="29"/>
  <c r="BG39" i="29"/>
  <c r="AP55" i="29"/>
  <c r="AQ55" i="29"/>
  <c r="BJ79" i="28"/>
  <c r="BK79" i="28"/>
  <c r="BI80" i="28"/>
  <c r="X26" i="29"/>
  <c r="Y26" i="29"/>
  <c r="W27" i="29"/>
  <c r="Q86" i="23"/>
  <c r="P86" i="23"/>
  <c r="M85" i="23"/>
  <c r="Q53" i="23"/>
  <c r="AZ41" i="29"/>
  <c r="N61" i="23"/>
  <c r="N72" i="23"/>
  <c r="BI43" i="29"/>
  <c r="BJ42" i="29"/>
  <c r="BK42" i="29"/>
  <c r="M64" i="29"/>
  <c r="N64" i="29"/>
  <c r="B65" i="29"/>
  <c r="C65" i="29"/>
  <c r="D64" i="29"/>
  <c r="E64" i="29"/>
  <c r="V64" i="29"/>
  <c r="W64" i="29"/>
  <c r="G60" i="26"/>
  <c r="T60" i="28"/>
  <c r="U60" i="28"/>
  <c r="Q61" i="26"/>
  <c r="BM61" i="28"/>
  <c r="BN61" i="28"/>
  <c r="O37" i="23"/>
  <c r="BI24" i="29"/>
  <c r="BJ23" i="29"/>
  <c r="BK23" i="29"/>
  <c r="BO85" i="28"/>
  <c r="BQ85" i="28"/>
  <c r="AN77" i="28"/>
  <c r="AP77" i="28"/>
  <c r="Q46" i="23"/>
  <c r="BO20" i="28"/>
  <c r="C23" i="26"/>
  <c r="K21" i="28"/>
  <c r="L21" i="28"/>
  <c r="BF21" i="28"/>
  <c r="AW21" i="28"/>
  <c r="AN21" i="28"/>
  <c r="BO21" i="28"/>
  <c r="AN20" i="28"/>
  <c r="BF20" i="28"/>
  <c r="AW20" i="28"/>
  <c r="BD21" i="28"/>
  <c r="BE21" i="28"/>
  <c r="BP32" i="28"/>
  <c r="BQ31" i="28"/>
  <c r="BG32" i="28"/>
  <c r="BH31" i="28"/>
  <c r="BR28" i="29"/>
  <c r="BS27" i="29"/>
  <c r="BT27" i="29"/>
  <c r="D66" i="28"/>
  <c r="M65" i="28"/>
  <c r="V65" i="28"/>
  <c r="D65" i="28"/>
  <c r="E65" i="28"/>
  <c r="AE65" i="28"/>
  <c r="B66" i="28"/>
  <c r="C66" i="28"/>
  <c r="O66" i="26"/>
  <c r="BD66" i="28"/>
  <c r="BE66" i="28"/>
  <c r="BH30" i="28"/>
  <c r="BI30" i="28"/>
  <c r="BG30" i="28"/>
  <c r="BA27" i="29"/>
  <c r="BB27" i="29"/>
  <c r="AZ28" i="29"/>
  <c r="AO57" i="28"/>
  <c r="AP56" i="28"/>
  <c r="C58" i="26"/>
  <c r="O61" i="24"/>
  <c r="N61" i="24"/>
  <c r="R61" i="24"/>
  <c r="P61" i="24"/>
  <c r="BR41" i="29"/>
  <c r="BQ87" i="28"/>
  <c r="BQ86" i="28"/>
  <c r="BR86" i="28"/>
  <c r="BP87" i="28"/>
  <c r="AX86" i="28"/>
  <c r="N84" i="23"/>
  <c r="B84" i="26"/>
  <c r="AN84" i="28"/>
  <c r="C82" i="25"/>
  <c r="BG95" i="28"/>
  <c r="BH94" i="28"/>
  <c r="BP40" i="29"/>
  <c r="BQ39" i="29"/>
  <c r="BQ40" i="29"/>
  <c r="BS40" i="29"/>
  <c r="BT40" i="29"/>
  <c r="C35" i="25"/>
  <c r="B37" i="26"/>
  <c r="K40" i="26"/>
  <c r="AL40" i="28"/>
  <c r="AM40" i="28"/>
  <c r="N16" i="23"/>
  <c r="Q78" i="23"/>
  <c r="BH9" i="28"/>
  <c r="BI9" i="28"/>
  <c r="BG10" i="28"/>
  <c r="AF27" i="29"/>
  <c r="AG26" i="29"/>
  <c r="AH26" i="29"/>
  <c r="BG14" i="28"/>
  <c r="BH14" i="28"/>
  <c r="AO79" i="28"/>
  <c r="AP78" i="28"/>
  <c r="AR78" i="28"/>
  <c r="AS78" i="28"/>
  <c r="AQ78" i="29"/>
  <c r="AR77" i="29"/>
  <c r="AS77" i="29"/>
  <c r="O27" i="23"/>
  <c r="R27" i="23"/>
  <c r="P27" i="23"/>
  <c r="O69" i="24"/>
  <c r="R69" i="24"/>
  <c r="P69" i="24"/>
  <c r="Q13" i="23"/>
  <c r="P13" i="23"/>
  <c r="M12" i="23"/>
  <c r="BS80" i="29"/>
  <c r="BT80" i="29"/>
  <c r="BR81" i="29"/>
  <c r="O58" i="26"/>
  <c r="BD58" i="28"/>
  <c r="BE58" i="28"/>
  <c r="BP55" i="28"/>
  <c r="BA56" i="29"/>
  <c r="BB56" i="29"/>
  <c r="BA55" i="29"/>
  <c r="BB55" i="29"/>
  <c r="AZ56" i="29"/>
  <c r="BF77" i="28"/>
  <c r="AY31" i="28"/>
  <c r="AX32" i="28"/>
  <c r="BP69" i="29"/>
  <c r="BQ68" i="29"/>
  <c r="BR68" i="29"/>
  <c r="O67" i="26"/>
  <c r="BD67" i="28"/>
  <c r="BE67" i="28"/>
  <c r="AY63" i="28"/>
  <c r="BA63" i="28"/>
  <c r="BB63" i="28"/>
  <c r="AX64" i="28"/>
  <c r="BI57" i="29"/>
  <c r="BJ56" i="29"/>
  <c r="BK56" i="29"/>
  <c r="BJ57" i="29"/>
  <c r="BK57" i="29"/>
  <c r="G63" i="26"/>
  <c r="T63" i="28"/>
  <c r="U63" i="28"/>
  <c r="C59" i="26"/>
  <c r="O89" i="23"/>
  <c r="R89" i="23"/>
  <c r="P89" i="23"/>
  <c r="N89" i="23"/>
  <c r="N45" i="24"/>
  <c r="O45" i="24"/>
  <c r="R45" i="24"/>
  <c r="P45" i="24"/>
  <c r="AN66" i="28"/>
  <c r="BF66" i="28"/>
  <c r="AW66" i="28"/>
  <c r="BO66" i="28"/>
  <c r="C68" i="26"/>
  <c r="D68" i="28"/>
  <c r="BR25" i="29"/>
  <c r="BS24" i="29"/>
  <c r="BT24" i="29"/>
  <c r="BG87" i="28"/>
  <c r="BH87" i="28"/>
  <c r="BH86" i="28"/>
  <c r="BG96" i="28"/>
  <c r="BH96" i="28"/>
  <c r="BH95" i="28"/>
  <c r="AO39" i="29"/>
  <c r="AP38" i="29"/>
  <c r="AO40" i="29"/>
  <c r="AP39" i="29"/>
  <c r="AQ39" i="29"/>
  <c r="AP40" i="29"/>
  <c r="N66" i="24"/>
  <c r="B102" i="28"/>
  <c r="C102" i="28"/>
  <c r="AF54" i="29"/>
  <c r="AF91" i="29"/>
  <c r="AG90" i="29"/>
  <c r="BG53" i="29"/>
  <c r="BH52" i="29"/>
  <c r="R55" i="24"/>
  <c r="P55" i="24"/>
  <c r="N55" i="24"/>
  <c r="O55" i="24"/>
  <c r="AN28" i="28"/>
  <c r="AW28" i="28"/>
  <c r="BO28" i="28"/>
  <c r="AW29" i="28"/>
  <c r="AN29" i="28"/>
  <c r="O31" i="26"/>
  <c r="BD31" i="28"/>
  <c r="BE31" i="28"/>
  <c r="O32" i="26"/>
  <c r="BD32" i="28"/>
  <c r="BE32" i="28"/>
  <c r="C31" i="26"/>
  <c r="BF29" i="28"/>
  <c r="E32" i="26"/>
  <c r="K32" i="28"/>
  <c r="L32" i="28"/>
  <c r="BF28" i="28"/>
  <c r="BO29" i="28"/>
  <c r="C30" i="26"/>
  <c r="BP71" i="28"/>
  <c r="BQ70" i="28"/>
  <c r="BH100" i="28"/>
  <c r="BG101" i="28"/>
  <c r="BI90" i="29"/>
  <c r="BJ89" i="29"/>
  <c r="BK89" i="29"/>
  <c r="BP38" i="28"/>
  <c r="E80" i="29"/>
  <c r="F79" i="29"/>
  <c r="G79" i="29"/>
  <c r="F80" i="29"/>
  <c r="BR51" i="29"/>
  <c r="BH38" i="28"/>
  <c r="BG39" i="28"/>
  <c r="BH46" i="29"/>
  <c r="BH47" i="29"/>
  <c r="BG47" i="29"/>
  <c r="D33" i="28"/>
  <c r="AE33" i="28"/>
  <c r="V33" i="28"/>
  <c r="M33" i="28"/>
  <c r="B34" i="28"/>
  <c r="C34" i="28"/>
  <c r="AX34" i="28"/>
  <c r="AY33" i="28"/>
  <c r="M23" i="26"/>
  <c r="AU23" i="28"/>
  <c r="AV23" i="28"/>
  <c r="AN70" i="29"/>
  <c r="C69" i="27"/>
  <c r="C73" i="27"/>
  <c r="AE73" i="29"/>
  <c r="O70" i="27"/>
  <c r="BD70" i="29"/>
  <c r="BE70" i="29"/>
  <c r="E68" i="27"/>
  <c r="K68" i="29"/>
  <c r="L68" i="29"/>
  <c r="AW71" i="29"/>
  <c r="AN71" i="29"/>
  <c r="BF70" i="29"/>
  <c r="E71" i="27"/>
  <c r="K71" i="29"/>
  <c r="O68" i="27"/>
  <c r="BD68" i="29"/>
  <c r="BE68" i="29"/>
  <c r="E69" i="27"/>
  <c r="K69" i="29"/>
  <c r="L69" i="29"/>
  <c r="O72" i="27"/>
  <c r="BD72" i="29"/>
  <c r="BE72" i="29"/>
  <c r="AW70" i="29"/>
  <c r="O71" i="27"/>
  <c r="BD71" i="29"/>
  <c r="BE71" i="29"/>
  <c r="O69" i="27"/>
  <c r="BD69" i="29"/>
  <c r="BE69" i="29"/>
  <c r="C70" i="27"/>
  <c r="BO71" i="29"/>
  <c r="BO70" i="29"/>
  <c r="E70" i="27"/>
  <c r="K70" i="29"/>
  <c r="L70" i="29"/>
  <c r="G69" i="27"/>
  <c r="T69" i="29"/>
  <c r="U69" i="29"/>
  <c r="C71" i="27"/>
  <c r="BF71" i="29"/>
  <c r="G68" i="27"/>
  <c r="T68" i="29"/>
  <c r="U68" i="29"/>
  <c r="E67" i="27"/>
  <c r="K67" i="29"/>
  <c r="L67" i="29"/>
  <c r="C72" i="27"/>
  <c r="O74" i="27"/>
  <c r="BD74" i="29"/>
  <c r="BE74" i="29"/>
  <c r="P34" i="24"/>
  <c r="W96" i="29"/>
  <c r="X95" i="29"/>
  <c r="O80" i="24"/>
  <c r="N80" i="24"/>
  <c r="R80" i="24"/>
  <c r="P80" i="24"/>
  <c r="N79" i="24"/>
  <c r="R79" i="24"/>
  <c r="P79" i="24"/>
  <c r="O79" i="24"/>
  <c r="R35" i="23"/>
  <c r="P35" i="23"/>
  <c r="N35" i="23"/>
  <c r="O35" i="23"/>
  <c r="AO51" i="29"/>
  <c r="AP50" i="29"/>
  <c r="AR50" i="29"/>
  <c r="AS50" i="29"/>
  <c r="AP49" i="29"/>
  <c r="AO50" i="29"/>
  <c r="O42" i="26"/>
  <c r="BD42" i="28"/>
  <c r="BE42" i="28"/>
  <c r="R70" i="24"/>
  <c r="P70" i="24"/>
  <c r="O70" i="24"/>
  <c r="N70" i="24"/>
  <c r="N91" i="29"/>
  <c r="O90" i="29"/>
  <c r="O105" i="23"/>
  <c r="R105" i="23"/>
  <c r="P105" i="23"/>
  <c r="N105" i="23"/>
  <c r="R80" i="23"/>
  <c r="P80" i="23"/>
  <c r="O80" i="23"/>
  <c r="AO53" i="29"/>
  <c r="AP52" i="29"/>
  <c r="BQ53" i="29"/>
  <c r="BP54" i="29"/>
  <c r="BQ54" i="29"/>
  <c r="R30" i="24"/>
  <c r="P30" i="24"/>
  <c r="O30" i="24"/>
  <c r="N30" i="24"/>
  <c r="P72" i="24"/>
  <c r="B69" i="28"/>
  <c r="C69" i="28"/>
  <c r="AX38" i="28"/>
  <c r="R46" i="23"/>
  <c r="P46" i="23"/>
  <c r="N46" i="23"/>
  <c r="O46" i="23"/>
  <c r="V46" i="29"/>
  <c r="M46" i="29"/>
  <c r="AE46" i="29"/>
  <c r="D46" i="29"/>
  <c r="BR93" i="29"/>
  <c r="BS92" i="29"/>
  <c r="BT92" i="29"/>
  <c r="R78" i="24"/>
  <c r="P78" i="24"/>
  <c r="N78" i="24"/>
  <c r="O78" i="24"/>
  <c r="AP47" i="29"/>
  <c r="AO47" i="29"/>
  <c r="D80" i="28"/>
  <c r="V80" i="28"/>
  <c r="B81" i="28"/>
  <c r="C81" i="28"/>
  <c r="AE80" i="28"/>
  <c r="M80" i="28"/>
  <c r="AO35" i="28"/>
  <c r="AP34" i="28"/>
  <c r="AX35" i="28"/>
  <c r="AY34" i="28"/>
  <c r="Q20" i="26"/>
  <c r="BM20" i="28"/>
  <c r="BN20" i="28"/>
  <c r="K20" i="26"/>
  <c r="AL20" i="28"/>
  <c r="AM20" i="28"/>
  <c r="K21" i="26"/>
  <c r="AL21" i="28"/>
  <c r="AM21" i="28"/>
  <c r="E96" i="29"/>
  <c r="F95" i="29"/>
  <c r="G95" i="29"/>
  <c r="B103" i="29"/>
  <c r="C103" i="29"/>
  <c r="D102" i="29"/>
  <c r="V50" i="29"/>
  <c r="D50" i="29"/>
  <c r="AE50" i="29"/>
  <c r="M50" i="29"/>
  <c r="B53" i="29"/>
  <c r="C53" i="29"/>
  <c r="M52" i="29"/>
  <c r="V52" i="29"/>
  <c r="D52" i="29"/>
  <c r="AE52" i="29"/>
  <c r="N20" i="23"/>
  <c r="O20" i="23"/>
  <c r="R20" i="23"/>
  <c r="P20" i="23"/>
  <c r="O21" i="23"/>
  <c r="R21" i="23"/>
  <c r="P21" i="23"/>
  <c r="C41" i="26"/>
  <c r="B41" i="28"/>
  <c r="C41" i="28"/>
  <c r="V35" i="29"/>
  <c r="BA92" i="29"/>
  <c r="BB92" i="29"/>
  <c r="AZ93" i="29"/>
  <c r="X90" i="29"/>
  <c r="W91" i="29"/>
  <c r="BF44" i="28"/>
  <c r="AN44" i="28"/>
  <c r="AW44" i="28"/>
  <c r="BO44" i="28"/>
  <c r="E48" i="26"/>
  <c r="K48" i="28"/>
  <c r="L48" i="28"/>
  <c r="AY54" i="29"/>
  <c r="AY53" i="29"/>
  <c r="AX54" i="29"/>
  <c r="AR62" i="29"/>
  <c r="AS62" i="29"/>
  <c r="AQ63" i="29"/>
  <c r="O71" i="24"/>
  <c r="R71" i="24"/>
  <c r="P71" i="24"/>
  <c r="N71" i="24"/>
  <c r="AP70" i="28"/>
  <c r="AO70" i="28"/>
  <c r="AP69" i="28"/>
  <c r="BG71" i="28"/>
  <c r="BH70" i="28"/>
  <c r="E9" i="29"/>
  <c r="N86" i="24"/>
  <c r="O86" i="24"/>
  <c r="R86" i="24"/>
  <c r="P86" i="24"/>
  <c r="O103" i="24"/>
  <c r="N103" i="24"/>
  <c r="R103" i="24"/>
  <c r="P103" i="24"/>
  <c r="BG38" i="28"/>
  <c r="N43" i="23"/>
  <c r="O43" i="23"/>
  <c r="R43" i="23"/>
  <c r="P43" i="23"/>
  <c r="AX46" i="29"/>
  <c r="AY45" i="29"/>
  <c r="BI51" i="29"/>
  <c r="BP82" i="28"/>
  <c r="BQ81" i="28"/>
  <c r="K22" i="26"/>
  <c r="AL22" i="28"/>
  <c r="AM22" i="28"/>
  <c r="BP35" i="29"/>
  <c r="BQ34" i="29"/>
  <c r="BR34" i="29"/>
  <c r="O59" i="23"/>
  <c r="R59" i="23"/>
  <c r="P59" i="23"/>
  <c r="N59" i="23"/>
  <c r="N44" i="23"/>
  <c r="O44" i="23"/>
  <c r="R44" i="23"/>
  <c r="P44" i="23"/>
  <c r="P64" i="24"/>
  <c r="N96" i="29"/>
  <c r="O95" i="29"/>
  <c r="W90" i="29"/>
  <c r="X89" i="29"/>
  <c r="O90" i="23"/>
  <c r="R90" i="23"/>
  <c r="P90" i="23"/>
  <c r="BF98" i="28"/>
  <c r="C98" i="26"/>
  <c r="BF99" i="28"/>
  <c r="O98" i="26"/>
  <c r="BD98" i="28"/>
  <c r="BE98" i="28"/>
  <c r="E98" i="26"/>
  <c r="K98" i="28"/>
  <c r="L98" i="28"/>
  <c r="O97" i="26"/>
  <c r="BD97" i="28"/>
  <c r="BE97" i="28"/>
  <c r="O96" i="26"/>
  <c r="BD96" i="28"/>
  <c r="BE96" i="28"/>
  <c r="E99" i="26"/>
  <c r="K99" i="28"/>
  <c r="L99" i="28"/>
  <c r="E100" i="26"/>
  <c r="K100" i="28"/>
  <c r="L100" i="28"/>
  <c r="I98" i="26"/>
  <c r="AC98" i="28"/>
  <c r="AD98" i="28"/>
  <c r="C101" i="26"/>
  <c r="E96" i="26"/>
  <c r="K96" i="28"/>
  <c r="L96" i="28"/>
  <c r="O102" i="26"/>
  <c r="BD102" i="28"/>
  <c r="BE102" i="28"/>
  <c r="O99" i="26"/>
  <c r="BD99" i="28"/>
  <c r="BE99" i="28"/>
  <c r="E97" i="26"/>
  <c r="K97" i="28"/>
  <c r="L97" i="28"/>
  <c r="O100" i="26"/>
  <c r="BD100" i="28"/>
  <c r="BE100" i="28"/>
  <c r="C100" i="26"/>
  <c r="I96" i="26"/>
  <c r="AC96" i="28"/>
  <c r="AD96" i="28"/>
  <c r="G99" i="26"/>
  <c r="T99" i="28"/>
  <c r="U99" i="28"/>
  <c r="O101" i="26"/>
  <c r="BD101" i="28"/>
  <c r="BE101" i="28"/>
  <c r="C97" i="26"/>
  <c r="K94" i="26"/>
  <c r="AL94" i="28"/>
  <c r="AM94" i="28"/>
  <c r="G98" i="26"/>
  <c r="T98" i="28"/>
  <c r="U98" i="28"/>
  <c r="E101" i="26"/>
  <c r="K101" i="28"/>
  <c r="L101" i="28"/>
  <c r="E95" i="26"/>
  <c r="K95" i="28"/>
  <c r="L95" i="28"/>
  <c r="C99" i="26"/>
  <c r="B99" i="28"/>
  <c r="C99" i="28"/>
  <c r="AQ44" i="29"/>
  <c r="AR43" i="29"/>
  <c r="AS43" i="29"/>
  <c r="B50" i="29"/>
  <c r="C50" i="29"/>
  <c r="D49" i="29"/>
  <c r="AE49" i="29"/>
  <c r="M49" i="29"/>
  <c r="V49" i="29"/>
  <c r="BG51" i="29"/>
  <c r="BH50" i="29"/>
  <c r="BJ50" i="29"/>
  <c r="BK50" i="29"/>
  <c r="AE35" i="29"/>
  <c r="BI44" i="29"/>
  <c r="BJ43" i="29"/>
  <c r="BK43" i="29"/>
  <c r="R46" i="24"/>
  <c r="P46" i="24"/>
  <c r="O46" i="24"/>
  <c r="N46" i="24"/>
  <c r="AO54" i="29"/>
  <c r="AP53" i="29"/>
  <c r="AP54" i="29"/>
  <c r="N10" i="24"/>
  <c r="R10" i="24"/>
  <c r="P10" i="24"/>
  <c r="O10" i="24"/>
  <c r="B48" i="29"/>
  <c r="C48" i="29"/>
  <c r="D47" i="29"/>
  <c r="AE47" i="29"/>
  <c r="M47" i="29"/>
  <c r="V47" i="29"/>
  <c r="AX70" i="28"/>
  <c r="BG70" i="28"/>
  <c r="O31" i="24"/>
  <c r="R31" i="24"/>
  <c r="P31" i="24"/>
  <c r="N31" i="24"/>
  <c r="BA43" i="29"/>
  <c r="BB43" i="29"/>
  <c r="AZ44" i="29"/>
  <c r="AO38" i="28"/>
  <c r="X79" i="29"/>
  <c r="Y79" i="29"/>
  <c r="W80" i="29"/>
  <c r="X80" i="29"/>
  <c r="E89" i="29"/>
  <c r="F88" i="29"/>
  <c r="BS93" i="29"/>
  <c r="BT93" i="29"/>
  <c r="BR94" i="29"/>
  <c r="R54" i="24"/>
  <c r="P54" i="24"/>
  <c r="O54" i="24"/>
  <c r="N54" i="24"/>
  <c r="BQ47" i="29"/>
  <c r="BP47" i="29"/>
  <c r="AZ51" i="29"/>
  <c r="AX82" i="28"/>
  <c r="AY81" i="28"/>
  <c r="O74" i="23"/>
  <c r="R74" i="23"/>
  <c r="P74" i="23"/>
  <c r="M19" i="26"/>
  <c r="AU19" i="28"/>
  <c r="AV19" i="28"/>
  <c r="K18" i="26"/>
  <c r="AL18" i="28"/>
  <c r="AM18" i="28"/>
  <c r="AP34" i="29"/>
  <c r="AQ34" i="29"/>
  <c r="AO35" i="29"/>
  <c r="O63" i="24"/>
  <c r="R63" i="24"/>
  <c r="P63" i="24"/>
  <c r="N63" i="24"/>
  <c r="O94" i="29"/>
  <c r="P94" i="29"/>
  <c r="N95" i="29"/>
  <c r="E90" i="29"/>
  <c r="F89" i="29"/>
  <c r="B102" i="29"/>
  <c r="C102" i="29"/>
  <c r="D101" i="29"/>
  <c r="O47" i="24"/>
  <c r="N47" i="24"/>
  <c r="R47" i="24"/>
  <c r="P47" i="24"/>
  <c r="BI63" i="29"/>
  <c r="BJ62" i="29"/>
  <c r="BK62" i="29"/>
  <c r="BP50" i="29"/>
  <c r="BQ49" i="29"/>
  <c r="V54" i="29"/>
  <c r="O41" i="26"/>
  <c r="BD41" i="28"/>
  <c r="BE41" i="28"/>
  <c r="R14" i="24"/>
  <c r="P14" i="24"/>
  <c r="O14" i="24"/>
  <c r="N14" i="24"/>
  <c r="B56" i="29"/>
  <c r="C56" i="29"/>
  <c r="D55" i="29"/>
  <c r="M56" i="29"/>
  <c r="M55" i="29"/>
  <c r="D56" i="29"/>
  <c r="AE55" i="29"/>
  <c r="V55" i="29"/>
  <c r="AE56" i="29"/>
  <c r="V56" i="29"/>
  <c r="BF12" i="29"/>
  <c r="BH12" i="29"/>
  <c r="C11" i="27"/>
  <c r="AX71" i="28"/>
  <c r="AY70" i="28"/>
  <c r="W89" i="29"/>
  <c r="G55" i="26"/>
  <c r="T55" i="28"/>
  <c r="U55" i="28"/>
  <c r="I54" i="26"/>
  <c r="AC54" i="28"/>
  <c r="AD54" i="28"/>
  <c r="BF48" i="28"/>
  <c r="O50" i="26"/>
  <c r="BD50" i="28"/>
  <c r="BE50" i="28"/>
  <c r="BO48" i="28"/>
  <c r="AN48" i="28"/>
  <c r="E51" i="26"/>
  <c r="K51" i="28"/>
  <c r="L51" i="28"/>
  <c r="Q56" i="26"/>
  <c r="BM56" i="28"/>
  <c r="BN56" i="28"/>
  <c r="C50" i="26"/>
  <c r="C51" i="26"/>
  <c r="Q54" i="26"/>
  <c r="BM54" i="28"/>
  <c r="BN54" i="28"/>
  <c r="I56" i="26"/>
  <c r="AC56" i="28"/>
  <c r="AD56" i="28"/>
  <c r="K57" i="26"/>
  <c r="AL57" i="28"/>
  <c r="AM57" i="28"/>
  <c r="AW49" i="28"/>
  <c r="AW48" i="28"/>
  <c r="AN49" i="28"/>
  <c r="BO49" i="28"/>
  <c r="BF49" i="28"/>
  <c r="O25" i="23"/>
  <c r="N25" i="23"/>
  <c r="R25" i="23"/>
  <c r="P25" i="23"/>
  <c r="N28" i="23"/>
  <c r="R28" i="23"/>
  <c r="P28" i="23"/>
  <c r="O28" i="23"/>
  <c r="AP46" i="29"/>
  <c r="AO46" i="29"/>
  <c r="AP45" i="29"/>
  <c r="BG82" i="28"/>
  <c r="BH81" i="28"/>
  <c r="BP34" i="28"/>
  <c r="BQ33" i="28"/>
  <c r="AY34" i="29"/>
  <c r="AZ34" i="29"/>
  <c r="AX35" i="29"/>
  <c r="D8" i="29"/>
  <c r="E8" i="29"/>
  <c r="B9" i="29"/>
  <c r="C9" i="29"/>
  <c r="AG95" i="29"/>
  <c r="AF96" i="29"/>
  <c r="BS62" i="29"/>
  <c r="BT62" i="29"/>
  <c r="BR63" i="29"/>
  <c r="N38" i="24"/>
  <c r="O38" i="24"/>
  <c r="R38" i="24"/>
  <c r="P38" i="24"/>
  <c r="N90" i="29"/>
  <c r="O89" i="29"/>
  <c r="O94" i="24"/>
  <c r="R94" i="24"/>
  <c r="P94" i="24"/>
  <c r="N94" i="24"/>
  <c r="AE45" i="29"/>
  <c r="AF45" i="29"/>
  <c r="D45" i="29"/>
  <c r="E45" i="29"/>
  <c r="V45" i="29"/>
  <c r="W45" i="29"/>
  <c r="M45" i="29"/>
  <c r="N45" i="29"/>
  <c r="B46" i="29"/>
  <c r="C46" i="29"/>
  <c r="BH49" i="29"/>
  <c r="BG50" i="29"/>
  <c r="M54" i="29"/>
  <c r="O106" i="24"/>
  <c r="N106" i="24"/>
  <c r="R106" i="24"/>
  <c r="P106" i="24"/>
  <c r="BI92" i="29"/>
  <c r="BJ91" i="29"/>
  <c r="BK91" i="29"/>
  <c r="AX53" i="29"/>
  <c r="AY52" i="29"/>
  <c r="BQ69" i="28"/>
  <c r="BP70" i="28"/>
  <c r="B103" i="28"/>
  <c r="C103" i="28"/>
  <c r="D102" i="28"/>
  <c r="AF89" i="29"/>
  <c r="AG88" i="29"/>
  <c r="AP38" i="28"/>
  <c r="AO39" i="28"/>
  <c r="R22" i="24"/>
  <c r="P22" i="24"/>
  <c r="O22" i="24"/>
  <c r="N22" i="24"/>
  <c r="BQ34" i="28"/>
  <c r="BP35" i="28"/>
  <c r="BH34" i="29"/>
  <c r="BI34" i="29"/>
  <c r="BG35" i="29"/>
  <c r="N18" i="23"/>
  <c r="R18" i="23"/>
  <c r="P18" i="23"/>
  <c r="O18" i="23"/>
  <c r="AG94" i="29"/>
  <c r="AH94" i="29"/>
  <c r="AF95" i="29"/>
  <c r="AF90" i="29"/>
  <c r="AG89" i="29"/>
  <c r="BO43" i="28"/>
  <c r="AW43" i="28"/>
  <c r="BF43" i="28"/>
  <c r="BF42" i="28"/>
  <c r="BG42" i="28"/>
  <c r="BO42" i="28"/>
  <c r="BP42" i="28"/>
  <c r="AN43" i="28"/>
  <c r="AN42" i="28"/>
  <c r="AW42" i="28"/>
  <c r="AZ78" i="28"/>
  <c r="C27" i="26"/>
  <c r="B27" i="28"/>
  <c r="C27" i="28"/>
  <c r="O27" i="26"/>
  <c r="BD27" i="28"/>
  <c r="BE27" i="28"/>
  <c r="Q24" i="26"/>
  <c r="BM24" i="28"/>
  <c r="BN24" i="28"/>
  <c r="O25" i="26"/>
  <c r="BD25" i="28"/>
  <c r="BE25" i="28"/>
  <c r="Q26" i="26"/>
  <c r="BM26" i="28"/>
  <c r="BN26" i="28"/>
  <c r="E28" i="26"/>
  <c r="K28" i="28"/>
  <c r="L28" i="28"/>
  <c r="K27" i="26"/>
  <c r="AL27" i="28"/>
  <c r="AM27" i="28"/>
  <c r="I29" i="26"/>
  <c r="AC29" i="28"/>
  <c r="G29" i="26"/>
  <c r="T29" i="28"/>
  <c r="U29" i="28"/>
  <c r="G24" i="26"/>
  <c r="T24" i="28"/>
  <c r="U24" i="28"/>
  <c r="M25" i="26"/>
  <c r="AU25" i="28"/>
  <c r="AV25" i="28"/>
  <c r="O26" i="26"/>
  <c r="BD26" i="28"/>
  <c r="BE26" i="28"/>
  <c r="G27" i="26"/>
  <c r="T27" i="28"/>
  <c r="K25" i="26"/>
  <c r="AL25" i="28"/>
  <c r="AM25" i="28"/>
  <c r="K29" i="26"/>
  <c r="AL29" i="28"/>
  <c r="AM29" i="28"/>
  <c r="Q28" i="26"/>
  <c r="BM28" i="28"/>
  <c r="BN28" i="28"/>
  <c r="O30" i="26"/>
  <c r="BD30" i="28"/>
  <c r="BE30" i="28"/>
  <c r="G22" i="26"/>
  <c r="T22" i="28"/>
  <c r="U22" i="28"/>
  <c r="E31" i="26"/>
  <c r="K31" i="28"/>
  <c r="L31" i="28"/>
  <c r="M24" i="26"/>
  <c r="AU24" i="28"/>
  <c r="AV24" i="28"/>
  <c r="E26" i="26"/>
  <c r="K26" i="28"/>
  <c r="L26" i="28"/>
  <c r="E24" i="26"/>
  <c r="K24" i="28"/>
  <c r="L24" i="28"/>
  <c r="G25" i="26"/>
  <c r="T25" i="28"/>
  <c r="U25" i="28"/>
  <c r="O29" i="26"/>
  <c r="BD29" i="28"/>
  <c r="BE29" i="28"/>
  <c r="Q22" i="26"/>
  <c r="BM22" i="28"/>
  <c r="BN22" i="28"/>
  <c r="E27" i="26"/>
  <c r="K27" i="28"/>
  <c r="L27" i="28"/>
  <c r="C26" i="26"/>
  <c r="BF26" i="28"/>
  <c r="BO27" i="28"/>
  <c r="C29" i="26"/>
  <c r="O28" i="26"/>
  <c r="BD28" i="28"/>
  <c r="BE28" i="28"/>
  <c r="K24" i="26"/>
  <c r="AL24" i="28"/>
  <c r="AM24" i="28"/>
  <c r="G21" i="26"/>
  <c r="T21" i="28"/>
  <c r="U21" i="28"/>
  <c r="Q27" i="26"/>
  <c r="BM27" i="28"/>
  <c r="BN27" i="28"/>
  <c r="I28" i="26"/>
  <c r="AC28" i="28"/>
  <c r="AD28" i="28"/>
  <c r="E29" i="26"/>
  <c r="K29" i="28"/>
  <c r="L29" i="28"/>
  <c r="Q29" i="26"/>
  <c r="BM29" i="28"/>
  <c r="BN29" i="28"/>
  <c r="Q25" i="26"/>
  <c r="BM25" i="28"/>
  <c r="BN25" i="28"/>
  <c r="I26" i="26"/>
  <c r="AC26" i="28"/>
  <c r="AD26" i="28"/>
  <c r="AN27" i="28"/>
  <c r="G28" i="26"/>
  <c r="T28" i="28"/>
  <c r="U28" i="28"/>
  <c r="I23" i="26"/>
  <c r="AC23" i="28"/>
  <c r="AD23" i="28"/>
  <c r="I21" i="26"/>
  <c r="AC21" i="28"/>
  <c r="AD21" i="28"/>
  <c r="C25" i="26"/>
  <c r="AN26" i="28"/>
  <c r="E30" i="26"/>
  <c r="K30" i="28"/>
  <c r="L30" i="28"/>
  <c r="I27" i="26"/>
  <c r="AC27" i="28"/>
  <c r="AD27" i="28"/>
  <c r="Q23" i="26"/>
  <c r="BM23" i="28"/>
  <c r="BN23" i="28"/>
  <c r="I22" i="26"/>
  <c r="AC22" i="28"/>
  <c r="AD22" i="28"/>
  <c r="BF27" i="28"/>
  <c r="G26" i="26"/>
  <c r="T26" i="28"/>
  <c r="U26" i="28"/>
  <c r="G23" i="26"/>
  <c r="T23" i="28"/>
  <c r="U23" i="28"/>
  <c r="O24" i="26"/>
  <c r="BD24" i="28"/>
  <c r="BE24" i="28"/>
  <c r="Q21" i="26"/>
  <c r="BM21" i="28"/>
  <c r="BN21" i="28"/>
  <c r="AW26" i="28"/>
  <c r="K23" i="26"/>
  <c r="AL23" i="28"/>
  <c r="AM23" i="28"/>
  <c r="G30" i="26"/>
  <c r="T30" i="28"/>
  <c r="U30" i="28"/>
  <c r="M27" i="26"/>
  <c r="AU27" i="28"/>
  <c r="AV27" i="28"/>
  <c r="M26" i="26"/>
  <c r="AU26" i="28"/>
  <c r="AV26" i="28"/>
  <c r="E25" i="26"/>
  <c r="K25" i="28"/>
  <c r="L25" i="28"/>
  <c r="AW27" i="28"/>
  <c r="E23" i="26"/>
  <c r="K23" i="28"/>
  <c r="L23" i="28"/>
  <c r="M30" i="26"/>
  <c r="AU30" i="28"/>
  <c r="AV30" i="28"/>
  <c r="I24" i="26"/>
  <c r="AC24" i="28"/>
  <c r="AD24" i="28"/>
  <c r="I25" i="26"/>
  <c r="AC25" i="28"/>
  <c r="AD25" i="28"/>
  <c r="C28" i="26"/>
  <c r="BO26" i="28"/>
  <c r="K26" i="26"/>
  <c r="AL26" i="28"/>
  <c r="AM26" i="28"/>
  <c r="R23" i="24"/>
  <c r="P23" i="24"/>
  <c r="N23" i="24"/>
  <c r="O23" i="24"/>
  <c r="AZ63" i="29"/>
  <c r="BA62" i="29"/>
  <c r="BB62" i="29"/>
  <c r="BJ77" i="29"/>
  <c r="BK77" i="29"/>
  <c r="BI78" i="29"/>
  <c r="BJ78" i="29"/>
  <c r="BK78" i="29"/>
  <c r="BQ50" i="29"/>
  <c r="BP51" i="29"/>
  <c r="B51" i="29"/>
  <c r="C51" i="29"/>
  <c r="B52" i="29"/>
  <c r="C52" i="29"/>
  <c r="V51" i="29"/>
  <c r="M51" i="29"/>
  <c r="AE51" i="29"/>
  <c r="D51" i="29"/>
  <c r="O102" i="24"/>
  <c r="N102" i="24"/>
  <c r="R102" i="24"/>
  <c r="P102" i="24"/>
  <c r="D54" i="29"/>
  <c r="R51" i="23"/>
  <c r="P51" i="23"/>
  <c r="O51" i="23"/>
  <c r="N95" i="24"/>
  <c r="R95" i="24"/>
  <c r="P95" i="24"/>
  <c r="O95" i="24"/>
  <c r="BP53" i="29"/>
  <c r="BQ52" i="29"/>
  <c r="O87" i="24"/>
  <c r="R87" i="24"/>
  <c r="P87" i="24"/>
  <c r="N87" i="24"/>
  <c r="O36" i="23"/>
  <c r="R36" i="23"/>
  <c r="P36" i="23"/>
  <c r="AR92" i="29"/>
  <c r="AS92" i="29"/>
  <c r="AQ93" i="29"/>
  <c r="R76" i="23"/>
  <c r="P76" i="23"/>
  <c r="N76" i="23"/>
  <c r="O76" i="23"/>
  <c r="BJ90" i="29"/>
  <c r="BK90" i="29"/>
  <c r="BI91" i="29"/>
  <c r="AQ92" i="29"/>
  <c r="N80" i="29"/>
  <c r="O79" i="29"/>
  <c r="P79" i="29"/>
  <c r="O80" i="29"/>
  <c r="N89" i="29"/>
  <c r="AY38" i="28"/>
  <c r="AX39" i="28"/>
  <c r="R101" i="24"/>
  <c r="P101" i="24"/>
  <c r="N101" i="24"/>
  <c r="O101" i="24"/>
  <c r="BS77" i="29"/>
  <c r="BT77" i="29"/>
  <c r="BR77" i="29"/>
  <c r="AX47" i="29"/>
  <c r="AY46" i="29"/>
  <c r="AY47" i="29"/>
  <c r="AO82" i="28"/>
  <c r="AP81" i="28"/>
  <c r="BG34" i="28"/>
  <c r="I20" i="26"/>
  <c r="AC20" i="28"/>
  <c r="AD20" i="28"/>
  <c r="M22" i="26"/>
  <c r="AU22" i="28"/>
  <c r="AV22" i="28"/>
  <c r="M18" i="26"/>
  <c r="AU18" i="28"/>
  <c r="AV18" i="28"/>
  <c r="BI93" i="29"/>
  <c r="BJ92" i="29"/>
  <c r="BK92" i="29"/>
  <c r="W95" i="29"/>
  <c r="X94" i="29"/>
  <c r="Y94" i="29"/>
  <c r="AX50" i="29"/>
  <c r="AY49" i="29"/>
  <c r="N66" i="23"/>
  <c r="R66" i="23"/>
  <c r="P66" i="23"/>
  <c r="O66" i="23"/>
  <c r="C43" i="26"/>
  <c r="AE42" i="28"/>
  <c r="O15" i="24"/>
  <c r="R15" i="24"/>
  <c r="P15" i="24"/>
  <c r="N15" i="24"/>
  <c r="F90" i="29"/>
  <c r="E91" i="29"/>
  <c r="BH54" i="29"/>
  <c r="BG54" i="29"/>
  <c r="BH53" i="29"/>
  <c r="BA91" i="29"/>
  <c r="BB91" i="29"/>
  <c r="AZ92" i="29"/>
  <c r="AQ94" i="29"/>
  <c r="AR93" i="29"/>
  <c r="AS93" i="29"/>
  <c r="AQ51" i="29"/>
  <c r="B70" i="28"/>
  <c r="C70" i="28"/>
  <c r="AE69" i="28"/>
  <c r="M69" i="28"/>
  <c r="V69" i="28"/>
  <c r="D69" i="28"/>
  <c r="R67" i="23"/>
  <c r="P67" i="23"/>
  <c r="O67" i="23"/>
  <c r="R92" i="23"/>
  <c r="P92" i="23"/>
  <c r="O92" i="23"/>
  <c r="N92" i="23"/>
  <c r="AG80" i="29"/>
  <c r="AG79" i="29"/>
  <c r="AH79" i="29"/>
  <c r="AF80" i="29"/>
  <c r="BQ38" i="28"/>
  <c r="BP39" i="28"/>
  <c r="M32" i="28"/>
  <c r="D32" i="28"/>
  <c r="V32" i="28"/>
  <c r="AE32" i="28"/>
  <c r="B33" i="28"/>
  <c r="C33" i="28"/>
  <c r="P26" i="24"/>
  <c r="B49" i="29"/>
  <c r="C49" i="29"/>
  <c r="V48" i="29"/>
  <c r="AE48" i="29"/>
  <c r="D48" i="29"/>
  <c r="M48" i="29"/>
  <c r="BH45" i="29"/>
  <c r="BG46" i="29"/>
  <c r="BH34" i="28"/>
  <c r="BG35" i="28"/>
  <c r="AO34" i="28"/>
  <c r="O10" i="27"/>
  <c r="BD10" i="29"/>
  <c r="BE10" i="29"/>
  <c r="BI94" i="29"/>
  <c r="BJ93" i="29"/>
  <c r="BK93" i="29"/>
  <c r="BJ94" i="29"/>
  <c r="BK94" i="29"/>
  <c r="E95" i="29"/>
  <c r="F94" i="29"/>
  <c r="V53" i="29"/>
  <c r="M53" i="29"/>
  <c r="D53" i="29"/>
  <c r="AE53" i="29"/>
  <c r="B101" i="29"/>
  <c r="C101" i="29"/>
  <c r="M100" i="29"/>
  <c r="D100" i="29"/>
  <c r="O102" i="23"/>
  <c r="N102" i="23"/>
  <c r="R102" i="23"/>
  <c r="P102" i="23"/>
  <c r="AY50" i="29"/>
  <c r="BA50" i="29"/>
  <c r="BB50" i="29"/>
  <c r="AX51" i="29"/>
  <c r="AW72" i="29"/>
  <c r="BO72" i="29"/>
  <c r="AN72" i="29"/>
  <c r="AW73" i="29"/>
  <c r="AN73" i="29"/>
  <c r="BF73" i="29"/>
  <c r="BF72" i="29"/>
  <c r="BO73" i="29"/>
  <c r="N36" i="23"/>
  <c r="AQ40" i="28"/>
  <c r="AQ21" i="29"/>
  <c r="Q7" i="25"/>
  <c r="K7" i="25"/>
  <c r="I8" i="25"/>
  <c r="L6" i="25"/>
  <c r="AY72" i="28"/>
  <c r="AX73" i="28"/>
  <c r="AY73" i="28"/>
  <c r="X37" i="29"/>
  <c r="W38" i="29"/>
  <c r="X38" i="29"/>
  <c r="B21" i="29"/>
  <c r="C21" i="29"/>
  <c r="M20" i="29"/>
  <c r="D20" i="29"/>
  <c r="V20" i="29"/>
  <c r="AE20" i="29"/>
  <c r="R40" i="23"/>
  <c r="P40" i="23"/>
  <c r="N40" i="23"/>
  <c r="O40" i="23"/>
  <c r="BP40" i="28"/>
  <c r="BQ39" i="28"/>
  <c r="AX40" i="28"/>
  <c r="AY39" i="28"/>
  <c r="B77" i="29"/>
  <c r="C77" i="29"/>
  <c r="V76" i="29"/>
  <c r="M76" i="29"/>
  <c r="D76" i="29"/>
  <c r="AE76" i="29"/>
  <c r="BQ74" i="29"/>
  <c r="BP75" i="29"/>
  <c r="N36" i="29"/>
  <c r="O91" i="29"/>
  <c r="N92" i="29"/>
  <c r="N90" i="24"/>
  <c r="R90" i="24"/>
  <c r="P90" i="24"/>
  <c r="O90" i="24"/>
  <c r="AQ22" i="29"/>
  <c r="AR21" i="29"/>
  <c r="AS21" i="29"/>
  <c r="BI96" i="29"/>
  <c r="BJ95" i="29"/>
  <c r="BK95" i="29"/>
  <c r="BR35" i="29"/>
  <c r="AG25" i="29"/>
  <c r="AF25" i="29"/>
  <c r="E97" i="29"/>
  <c r="F96" i="29"/>
  <c r="BA34" i="29"/>
  <c r="BB34" i="29"/>
  <c r="AZ35" i="29"/>
  <c r="BE11" i="29"/>
  <c r="O42" i="29"/>
  <c r="N43" i="29"/>
  <c r="BS44" i="29"/>
  <c r="BT44" i="29"/>
  <c r="BR45" i="29"/>
  <c r="BH31" i="29"/>
  <c r="BG32" i="29"/>
  <c r="B35" i="29"/>
  <c r="C35" i="29"/>
  <c r="D34" i="29"/>
  <c r="F34" i="29"/>
  <c r="AE34" i="29"/>
  <c r="AG34" i="29"/>
  <c r="V34" i="29"/>
  <c r="X34" i="29"/>
  <c r="M34" i="29"/>
  <c r="AX32" i="29"/>
  <c r="AY31" i="29"/>
  <c r="AY32" i="29"/>
  <c r="AX33" i="29"/>
  <c r="AY33" i="29"/>
  <c r="M59" i="29"/>
  <c r="AE59" i="29"/>
  <c r="V59" i="29"/>
  <c r="B60" i="29"/>
  <c r="C60" i="29"/>
  <c r="D59" i="29"/>
  <c r="BH59" i="29"/>
  <c r="BG60" i="29"/>
  <c r="BG22" i="29"/>
  <c r="BH22" i="29"/>
  <c r="BH21" i="29"/>
  <c r="M21" i="29"/>
  <c r="D21" i="29"/>
  <c r="AE21" i="29"/>
  <c r="V21" i="29"/>
  <c r="D75" i="29"/>
  <c r="AE75" i="29"/>
  <c r="M75" i="29"/>
  <c r="V75" i="29"/>
  <c r="B75" i="29"/>
  <c r="C75" i="29"/>
  <c r="AE74" i="29"/>
  <c r="V74" i="29"/>
  <c r="D74" i="29"/>
  <c r="M74" i="29"/>
  <c r="W92" i="29"/>
  <c r="X91" i="29"/>
  <c r="AQ23" i="29"/>
  <c r="AR22" i="29"/>
  <c r="AS22" i="29"/>
  <c r="BR18" i="29"/>
  <c r="BS17" i="29"/>
  <c r="BT17" i="29"/>
  <c r="BS18" i="29"/>
  <c r="BT18" i="29"/>
  <c r="W25" i="29"/>
  <c r="X25" i="29"/>
  <c r="AM15" i="29"/>
  <c r="AD13" i="29"/>
  <c r="U12" i="29"/>
  <c r="AV16" i="29"/>
  <c r="BJ85" i="29"/>
  <c r="BK85" i="29"/>
  <c r="BI86" i="29"/>
  <c r="V70" i="28"/>
  <c r="B71" i="28"/>
  <c r="C71" i="28"/>
  <c r="AE70" i="28"/>
  <c r="M70" i="28"/>
  <c r="D70" i="28"/>
  <c r="BP72" i="28"/>
  <c r="BQ71" i="28"/>
  <c r="AG37" i="29"/>
  <c r="AF38" i="29"/>
  <c r="AX22" i="29"/>
  <c r="AY21" i="29"/>
  <c r="AP59" i="29"/>
  <c r="AO60" i="29"/>
  <c r="AY60" i="29"/>
  <c r="AY61" i="29"/>
  <c r="AX61" i="29"/>
  <c r="AE23" i="29"/>
  <c r="D23" i="29"/>
  <c r="M23" i="29"/>
  <c r="V23" i="29"/>
  <c r="B24" i="29"/>
  <c r="C24" i="29"/>
  <c r="D22" i="29"/>
  <c r="AE22" i="29"/>
  <c r="V22" i="29"/>
  <c r="M22" i="29"/>
  <c r="B23" i="29"/>
  <c r="C23" i="29"/>
  <c r="BH74" i="29"/>
  <c r="BG75" i="29"/>
  <c r="B78" i="29"/>
  <c r="C78" i="29"/>
  <c r="AE77" i="29"/>
  <c r="V77" i="29"/>
  <c r="M77" i="29"/>
  <c r="D78" i="29"/>
  <c r="AE78" i="29"/>
  <c r="D77" i="29"/>
  <c r="M78" i="29"/>
  <c r="V78" i="29"/>
  <c r="BA36" i="29"/>
  <c r="BB36" i="29"/>
  <c r="BA37" i="29"/>
  <c r="BB37" i="29"/>
  <c r="AZ37" i="29"/>
  <c r="N93" i="29"/>
  <c r="O92" i="29"/>
  <c r="O93" i="29"/>
  <c r="N94" i="23"/>
  <c r="O94" i="23"/>
  <c r="R94" i="23"/>
  <c r="BA86" i="29"/>
  <c r="BB86" i="29"/>
  <c r="AZ87" i="29"/>
  <c r="BI97" i="29"/>
  <c r="BJ96" i="29"/>
  <c r="BK96" i="29"/>
  <c r="BJ97" i="29"/>
  <c r="BK97" i="29"/>
  <c r="AE24" i="29"/>
  <c r="X97" i="29"/>
  <c r="W98" i="29"/>
  <c r="AZ23" i="29"/>
  <c r="BA23" i="29"/>
  <c r="BB23" i="29"/>
  <c r="V13" i="29"/>
  <c r="M13" i="29"/>
  <c r="AE13" i="29"/>
  <c r="AF13" i="29"/>
  <c r="D13" i="29"/>
  <c r="B15" i="29"/>
  <c r="C15" i="29"/>
  <c r="M14" i="29"/>
  <c r="AE14" i="29"/>
  <c r="D14" i="29"/>
  <c r="V14" i="29"/>
  <c r="BI36" i="29"/>
  <c r="BJ35" i="29"/>
  <c r="BK35" i="29"/>
  <c r="W43" i="29"/>
  <c r="BQ31" i="29"/>
  <c r="BP32" i="29"/>
  <c r="BH32" i="29"/>
  <c r="BH33" i="29"/>
  <c r="BG33" i="29"/>
  <c r="AE72" i="28"/>
  <c r="M72" i="28"/>
  <c r="V72" i="28"/>
  <c r="D72" i="28"/>
  <c r="O36" i="29"/>
  <c r="N37" i="29"/>
  <c r="BS88" i="29"/>
  <c r="BT88" i="29"/>
  <c r="BR88" i="29"/>
  <c r="BS87" i="29"/>
  <c r="BT87" i="29"/>
  <c r="BH71" i="28"/>
  <c r="BG72" i="28"/>
  <c r="B74" i="28"/>
  <c r="C74" i="28"/>
  <c r="V73" i="28"/>
  <c r="AZ86" i="29"/>
  <c r="F37" i="29"/>
  <c r="E38" i="29"/>
  <c r="BQ60" i="29"/>
  <c r="BP61" i="29"/>
  <c r="BQ61" i="29"/>
  <c r="BQ40" i="28"/>
  <c r="BP41" i="28"/>
  <c r="AY74" i="29"/>
  <c r="AX75" i="29"/>
  <c r="BH75" i="29"/>
  <c r="BH76" i="29"/>
  <c r="BG76" i="29"/>
  <c r="BA35" i="29"/>
  <c r="BB35" i="29"/>
  <c r="AZ36" i="29"/>
  <c r="X93" i="29"/>
  <c r="W93" i="29"/>
  <c r="X92" i="29"/>
  <c r="BA87" i="29"/>
  <c r="BB87" i="29"/>
  <c r="AZ88" i="29"/>
  <c r="W35" i="29"/>
  <c r="F25" i="29"/>
  <c r="E25" i="29"/>
  <c r="BQ21" i="29"/>
  <c r="BP22" i="29"/>
  <c r="F97" i="29"/>
  <c r="F98" i="29"/>
  <c r="E98" i="29"/>
  <c r="AY40" i="28"/>
  <c r="B16" i="29"/>
  <c r="C16" i="29"/>
  <c r="D15" i="29"/>
  <c r="AE16" i="29"/>
  <c r="M16" i="29"/>
  <c r="V15" i="29"/>
  <c r="V16" i="29"/>
  <c r="M15" i="29"/>
  <c r="D16" i="29"/>
  <c r="AE15" i="29"/>
  <c r="BG13" i="29"/>
  <c r="BI37" i="29"/>
  <c r="AF44" i="29"/>
  <c r="AG43" i="29"/>
  <c r="BI35" i="29"/>
  <c r="BJ34" i="29"/>
  <c r="BK34" i="29"/>
  <c r="B34" i="29"/>
  <c r="C34" i="29"/>
  <c r="M33" i="29"/>
  <c r="D33" i="29"/>
  <c r="V33" i="29"/>
  <c r="AE33" i="29"/>
  <c r="AX72" i="28"/>
  <c r="AY71" i="28"/>
  <c r="D71" i="28"/>
  <c r="M71" i="28"/>
  <c r="AE71" i="28"/>
  <c r="V71" i="28"/>
  <c r="B72" i="28"/>
  <c r="C72" i="28"/>
  <c r="AO72" i="28"/>
  <c r="AP71" i="28"/>
  <c r="X36" i="29"/>
  <c r="W37" i="29"/>
  <c r="BR67" i="29"/>
  <c r="BS67" i="29"/>
  <c r="BT67" i="29"/>
  <c r="AZ89" i="29"/>
  <c r="BA88" i="29"/>
  <c r="BB88" i="29"/>
  <c r="D61" i="29"/>
  <c r="AE61" i="29"/>
  <c r="B62" i="29"/>
  <c r="C62" i="29"/>
  <c r="M61" i="29"/>
  <c r="V61" i="29"/>
  <c r="BQ59" i="29"/>
  <c r="BP60" i="29"/>
  <c r="M58" i="29"/>
  <c r="V58" i="29"/>
  <c r="B59" i="29"/>
  <c r="C59" i="29"/>
  <c r="D58" i="29"/>
  <c r="AE58" i="29"/>
  <c r="AY20" i="29"/>
  <c r="AX21" i="29"/>
  <c r="BH39" i="28"/>
  <c r="BG40" i="28"/>
  <c r="BG41" i="28"/>
  <c r="BH40" i="28"/>
  <c r="B76" i="29"/>
  <c r="C76" i="29"/>
  <c r="AP74" i="29"/>
  <c r="AO75" i="29"/>
  <c r="W36" i="29"/>
  <c r="AF93" i="29"/>
  <c r="AG92" i="29"/>
  <c r="AG93" i="29"/>
  <c r="AQ36" i="29"/>
  <c r="AR35" i="29"/>
  <c r="AS35" i="29"/>
  <c r="BR90" i="29"/>
  <c r="BS89" i="29"/>
  <c r="BT89" i="29"/>
  <c r="AF35" i="29"/>
  <c r="D24" i="29"/>
  <c r="F24" i="29"/>
  <c r="O96" i="29"/>
  <c r="N97" i="29"/>
  <c r="AY22" i="29"/>
  <c r="BQ13" i="29"/>
  <c r="BR13" i="29"/>
  <c r="BP14" i="29"/>
  <c r="BQ14" i="29"/>
  <c r="BI67" i="29"/>
  <c r="AG42" i="29"/>
  <c r="AF43" i="29"/>
  <c r="B32" i="29"/>
  <c r="C32" i="29"/>
  <c r="V31" i="29"/>
  <c r="M31" i="29"/>
  <c r="D31" i="29"/>
  <c r="AE31" i="29"/>
  <c r="BR87" i="29"/>
  <c r="BS86" i="29"/>
  <c r="BT86" i="29"/>
  <c r="BR36" i="29"/>
  <c r="BS35" i="29"/>
  <c r="BT35" i="29"/>
  <c r="BR16" i="28"/>
  <c r="BS15" i="28"/>
  <c r="BT15" i="28"/>
  <c r="BH72" i="28"/>
  <c r="BG73" i="28"/>
  <c r="BQ72" i="28"/>
  <c r="BQ73" i="28"/>
  <c r="BP73" i="28"/>
  <c r="AF37" i="29"/>
  <c r="AG36" i="29"/>
  <c r="AY59" i="29"/>
  <c r="AX60" i="29"/>
  <c r="BH20" i="29"/>
  <c r="BG21" i="29"/>
  <c r="B40" i="28"/>
  <c r="C40" i="28"/>
  <c r="BQ76" i="29"/>
  <c r="BQ75" i="29"/>
  <c r="BP76" i="29"/>
  <c r="AY75" i="29"/>
  <c r="AX76" i="29"/>
  <c r="AY76" i="29"/>
  <c r="AG35" i="29"/>
  <c r="AF36" i="29"/>
  <c r="AF92" i="29"/>
  <c r="AG91" i="29"/>
  <c r="AQ37" i="29"/>
  <c r="AR36" i="29"/>
  <c r="AS36" i="29"/>
  <c r="AR37" i="29"/>
  <c r="AS37" i="29"/>
  <c r="R62" i="24"/>
  <c r="P62" i="24"/>
  <c r="O62" i="24"/>
  <c r="N62" i="24"/>
  <c r="E35" i="29"/>
  <c r="O25" i="29"/>
  <c r="N25" i="29"/>
  <c r="W97" i="29"/>
  <c r="X96" i="29"/>
  <c r="BQ22" i="29"/>
  <c r="BS22" i="29"/>
  <c r="BT22" i="29"/>
  <c r="BR15" i="28"/>
  <c r="BS14" i="28"/>
  <c r="BT14" i="28"/>
  <c r="BQ32" i="29"/>
  <c r="BQ33" i="29"/>
  <c r="BP33" i="29"/>
  <c r="B73" i="28"/>
  <c r="C73" i="28"/>
  <c r="AQ67" i="29"/>
  <c r="AP72" i="28"/>
  <c r="AO73" i="28"/>
  <c r="AP73" i="28"/>
  <c r="N38" i="29"/>
  <c r="O37" i="29"/>
  <c r="AR34" i="29"/>
  <c r="AS34" i="29"/>
  <c r="AQ35" i="29"/>
  <c r="AZ90" i="29"/>
  <c r="BA90" i="29"/>
  <c r="BB90" i="29"/>
  <c r="BA89" i="29"/>
  <c r="BB89" i="29"/>
  <c r="B63" i="29"/>
  <c r="C63" i="29"/>
  <c r="AE62" i="29"/>
  <c r="V62" i="29"/>
  <c r="M63" i="29"/>
  <c r="V63" i="29"/>
  <c r="D63" i="29"/>
  <c r="M62" i="29"/>
  <c r="D62" i="29"/>
  <c r="AE63" i="29"/>
  <c r="AE60" i="29"/>
  <c r="M60" i="29"/>
  <c r="D60" i="29"/>
  <c r="V60" i="29"/>
  <c r="AP61" i="29"/>
  <c r="AP60" i="29"/>
  <c r="AO61" i="29"/>
  <c r="BQ20" i="29"/>
  <c r="BP21" i="29"/>
  <c r="B42" i="28"/>
  <c r="C42" i="28"/>
  <c r="AP39" i="28"/>
  <c r="AO40" i="28"/>
  <c r="B74" i="29"/>
  <c r="C74" i="29"/>
  <c r="BJ86" i="29"/>
  <c r="BK86" i="29"/>
  <c r="BI87" i="29"/>
  <c r="F35" i="29"/>
  <c r="E36" i="29"/>
  <c r="E93" i="29"/>
  <c r="F92" i="29"/>
  <c r="F93" i="29"/>
  <c r="BR91" i="29"/>
  <c r="BS90" i="29"/>
  <c r="BT90" i="29"/>
  <c r="BS91" i="29"/>
  <c r="BT91" i="29"/>
  <c r="M24" i="29"/>
  <c r="O97" i="29"/>
  <c r="O98" i="29"/>
  <c r="N98" i="29"/>
  <c r="BH14" i="29"/>
  <c r="BH13" i="29"/>
  <c r="BG14" i="29"/>
  <c r="BI68" i="29"/>
  <c r="BJ67" i="29"/>
  <c r="BK67" i="29"/>
  <c r="N44" i="29"/>
  <c r="O43" i="29"/>
  <c r="M32" i="29"/>
  <c r="V32" i="29"/>
  <c r="D32" i="29"/>
  <c r="AE32" i="29"/>
  <c r="AP31" i="29"/>
  <c r="AO32" i="29"/>
  <c r="B31" i="29"/>
  <c r="C31" i="29"/>
  <c r="D30" i="29"/>
  <c r="AE30" i="29"/>
  <c r="V30" i="29"/>
  <c r="M30" i="29"/>
  <c r="AO33" i="29"/>
  <c r="AP33" i="29"/>
  <c r="AP32" i="29"/>
  <c r="B75" i="28"/>
  <c r="C75" i="28"/>
  <c r="D75" i="28"/>
  <c r="AE75" i="28"/>
  <c r="V75" i="28"/>
  <c r="M75" i="28"/>
  <c r="V74" i="28"/>
  <c r="M74" i="28"/>
  <c r="E37" i="29"/>
  <c r="F36" i="29"/>
  <c r="BS36" i="29"/>
  <c r="BT36" i="29"/>
  <c r="BR37" i="29"/>
  <c r="BR44" i="29"/>
  <c r="BS43" i="29"/>
  <c r="BT43" i="29"/>
  <c r="BH60" i="29"/>
  <c r="BG61" i="29"/>
  <c r="BH61" i="29"/>
  <c r="B20" i="29"/>
  <c r="C20" i="29"/>
  <c r="AE19" i="29"/>
  <c r="M19" i="29"/>
  <c r="V19" i="29"/>
  <c r="D19" i="29"/>
  <c r="AO21" i="29"/>
  <c r="AP20" i="29"/>
  <c r="AO76" i="29"/>
  <c r="AP75" i="29"/>
  <c r="AP76" i="29"/>
  <c r="BJ88" i="29"/>
  <c r="BK88" i="29"/>
  <c r="BI88" i="29"/>
  <c r="BJ87" i="29"/>
  <c r="BK87" i="29"/>
  <c r="E92" i="29"/>
  <c r="F91" i="29"/>
  <c r="BR17" i="29"/>
  <c r="BS16" i="29"/>
  <c r="BT16" i="29"/>
  <c r="V24" i="29"/>
  <c r="X24" i="29"/>
  <c r="AG96" i="29"/>
  <c r="AF97" i="29"/>
  <c r="BS23" i="29"/>
  <c r="BT23" i="29"/>
  <c r="BR23" i="29"/>
  <c r="B13" i="29"/>
  <c r="C13" i="29"/>
  <c r="V12" i="29"/>
  <c r="W12" i="29"/>
  <c r="E43" i="29"/>
  <c r="F42" i="29"/>
  <c r="BR46" i="29"/>
  <c r="BS45" i="29"/>
  <c r="BT45" i="29"/>
  <c r="BS46" i="29"/>
  <c r="BT46" i="29"/>
  <c r="Q8" i="34"/>
  <c r="K8" i="34"/>
  <c r="I9" i="34"/>
  <c r="L7" i="34"/>
  <c r="V6" i="34"/>
  <c r="U6" i="34"/>
  <c r="T6" i="34"/>
  <c r="U5" i="34"/>
  <c r="T5" i="34"/>
  <c r="V5" i="34"/>
  <c r="D8" i="34"/>
  <c r="B9" i="34"/>
  <c r="R8" i="34"/>
  <c r="E52" i="26"/>
  <c r="K52" i="28"/>
  <c r="L52" i="28"/>
  <c r="O52" i="26"/>
  <c r="BD52" i="28"/>
  <c r="BE52" i="28"/>
  <c r="O51" i="26"/>
  <c r="BD51" i="28"/>
  <c r="BE51" i="28"/>
  <c r="K19" i="26"/>
  <c r="AL19" i="28"/>
  <c r="AM19" i="28"/>
  <c r="BJ26" i="29"/>
  <c r="BK26" i="29"/>
  <c r="M59" i="26"/>
  <c r="AU59" i="28"/>
  <c r="AV59" i="28"/>
  <c r="G53" i="26"/>
  <c r="T53" i="28"/>
  <c r="U53" i="28"/>
  <c r="E53" i="26"/>
  <c r="K53" i="28"/>
  <c r="L53" i="28"/>
  <c r="C54" i="26"/>
  <c r="Q55" i="26"/>
  <c r="BM55" i="28"/>
  <c r="BN55" i="28"/>
  <c r="M58" i="26"/>
  <c r="AU58" i="28"/>
  <c r="AV58" i="28"/>
  <c r="C49" i="26"/>
  <c r="B49" i="28"/>
  <c r="C49" i="28"/>
  <c r="I55" i="26"/>
  <c r="AC55" i="28"/>
  <c r="AD55" i="28"/>
  <c r="K58" i="26"/>
  <c r="AL58" i="28"/>
  <c r="AM58" i="28"/>
  <c r="G54" i="26"/>
  <c r="T54" i="28"/>
  <c r="U54" i="28"/>
  <c r="BJ80" i="29"/>
  <c r="BK80" i="29"/>
  <c r="BJ9" i="29"/>
  <c r="BK9" i="29"/>
  <c r="BS82" i="29"/>
  <c r="BT82" i="29"/>
  <c r="Q59" i="26"/>
  <c r="BM59" i="28"/>
  <c r="BN59" i="28"/>
  <c r="BS15" i="29"/>
  <c r="BT15" i="29"/>
  <c r="K56" i="26"/>
  <c r="AL56" i="28"/>
  <c r="AM56" i="28"/>
  <c r="M57" i="26"/>
  <c r="AU57" i="28"/>
  <c r="AV57" i="28"/>
  <c r="AR41" i="29"/>
  <c r="AS41" i="29"/>
  <c r="M66" i="28"/>
  <c r="X35" i="29"/>
  <c r="AR26" i="29"/>
  <c r="AS26" i="29"/>
  <c r="E50" i="26"/>
  <c r="K50" i="28"/>
  <c r="L50" i="28"/>
  <c r="D73" i="28"/>
  <c r="D42" i="28"/>
  <c r="AU108" i="29"/>
  <c r="D130" i="29"/>
  <c r="K38" i="26"/>
  <c r="AL38" i="28"/>
  <c r="AM38" i="28"/>
  <c r="C46" i="26"/>
  <c r="AR25" i="29"/>
  <c r="AS25" i="29"/>
  <c r="AE74" i="28"/>
  <c r="BQ41" i="28"/>
  <c r="BR41" i="28"/>
  <c r="AE73" i="28"/>
  <c r="M42" i="28"/>
  <c r="AV108" i="29"/>
  <c r="E130" i="29"/>
  <c r="BI26" i="29"/>
  <c r="D95" i="28"/>
  <c r="V42" i="28"/>
  <c r="C45" i="26"/>
  <c r="B45" i="28"/>
  <c r="C45" i="28"/>
  <c r="B67" i="28"/>
  <c r="C67" i="28"/>
  <c r="BJ25" i="29"/>
  <c r="BK25" i="29"/>
  <c r="AR27" i="29"/>
  <c r="AS27" i="29"/>
  <c r="D74" i="28"/>
  <c r="M55" i="26"/>
  <c r="AU55" i="28"/>
  <c r="AV55" i="28"/>
  <c r="O11" i="26"/>
  <c r="BD11" i="28"/>
  <c r="BE11" i="28"/>
  <c r="AG38" i="29"/>
  <c r="AQ27" i="29"/>
  <c r="V66" i="28"/>
  <c r="W66" i="28"/>
  <c r="BJ37" i="29"/>
  <c r="BK37" i="29"/>
  <c r="F81" i="29"/>
  <c r="BJ15" i="29"/>
  <c r="BK15" i="29"/>
  <c r="AG44" i="29"/>
  <c r="AH44" i="29"/>
  <c r="Q51" i="26"/>
  <c r="BM51" i="28"/>
  <c r="BN51" i="28"/>
  <c r="I97" i="26"/>
  <c r="AC97" i="28"/>
  <c r="AD97" i="28"/>
  <c r="BN108" i="29"/>
  <c r="E132" i="29"/>
  <c r="P62" i="23"/>
  <c r="O44" i="29"/>
  <c r="B43" i="28"/>
  <c r="C43" i="28"/>
  <c r="AE79" i="28"/>
  <c r="M12" i="29"/>
  <c r="O12" i="29"/>
  <c r="F38" i="29"/>
  <c r="T108" i="29"/>
  <c r="D127" i="29"/>
  <c r="G52" i="26"/>
  <c r="T52" i="28"/>
  <c r="U52" i="28"/>
  <c r="G45" i="26"/>
  <c r="T45" i="28"/>
  <c r="U45" i="28"/>
  <c r="AZ85" i="29"/>
  <c r="BA84" i="29"/>
  <c r="BB84" i="29"/>
  <c r="V41" i="28"/>
  <c r="W41" i="28"/>
  <c r="F44" i="29"/>
  <c r="W44" i="29"/>
  <c r="U108" i="29"/>
  <c r="E127" i="29"/>
  <c r="AR90" i="29"/>
  <c r="AS90" i="29"/>
  <c r="K49" i="26"/>
  <c r="AL49" i="28"/>
  <c r="AM49" i="28"/>
  <c r="AR91" i="29"/>
  <c r="AS91" i="29"/>
  <c r="BA78" i="28"/>
  <c r="BB78" i="28"/>
  <c r="C44" i="26"/>
  <c r="G48" i="26"/>
  <c r="T48" i="28"/>
  <c r="U48" i="28"/>
  <c r="C48" i="26"/>
  <c r="O49" i="26"/>
  <c r="BD49" i="28"/>
  <c r="BE49" i="28"/>
  <c r="I46" i="26"/>
  <c r="AC46" i="28"/>
  <c r="AD46" i="28"/>
  <c r="I95" i="26"/>
  <c r="AC95" i="28"/>
  <c r="AD95" i="28"/>
  <c r="K95" i="26"/>
  <c r="AL95" i="28"/>
  <c r="AM95" i="28"/>
  <c r="Q93" i="26"/>
  <c r="BM93" i="28"/>
  <c r="BN93" i="28"/>
  <c r="I92" i="26"/>
  <c r="AC92" i="28"/>
  <c r="AD92" i="28"/>
  <c r="Q94" i="26"/>
  <c r="BM94" i="28"/>
  <c r="BN94" i="28"/>
  <c r="Q52" i="26"/>
  <c r="BM52" i="28"/>
  <c r="BN52" i="28"/>
  <c r="I51" i="26"/>
  <c r="AC51" i="28"/>
  <c r="AD51" i="28"/>
  <c r="E44" i="26"/>
  <c r="K44" i="28"/>
  <c r="L44" i="28"/>
  <c r="AE68" i="28"/>
  <c r="E89" i="26"/>
  <c r="K89" i="28"/>
  <c r="L89" i="28"/>
  <c r="AG81" i="29"/>
  <c r="AI80" i="29"/>
  <c r="AJ80" i="29"/>
  <c r="AX85" i="28"/>
  <c r="BS55" i="29"/>
  <c r="BT55" i="29"/>
  <c r="E88" i="29"/>
  <c r="F87" i="29"/>
  <c r="M56" i="26"/>
  <c r="AU56" i="28"/>
  <c r="AV56" i="28"/>
  <c r="E45" i="26"/>
  <c r="K45" i="28"/>
  <c r="L45" i="28"/>
  <c r="AQ86" i="29"/>
  <c r="AR85" i="29"/>
  <c r="AS85" i="29"/>
  <c r="D12" i="29"/>
  <c r="F12" i="29"/>
  <c r="O34" i="29"/>
  <c r="P34" i="29"/>
  <c r="D40" i="28"/>
  <c r="N35" i="29"/>
  <c r="AE41" i="28"/>
  <c r="F43" i="29"/>
  <c r="AC108" i="29"/>
  <c r="D128" i="29"/>
  <c r="I49" i="26"/>
  <c r="AC49" i="28"/>
  <c r="AD49" i="28"/>
  <c r="K46" i="26"/>
  <c r="AL46" i="28"/>
  <c r="AM46" i="28"/>
  <c r="Q96" i="26"/>
  <c r="BM96" i="28"/>
  <c r="BN96" i="28"/>
  <c r="Q98" i="26"/>
  <c r="BM98" i="28"/>
  <c r="BN98" i="28"/>
  <c r="G93" i="26"/>
  <c r="T93" i="28"/>
  <c r="U93" i="28"/>
  <c r="I94" i="26"/>
  <c r="AC94" i="28"/>
  <c r="AD94" i="28"/>
  <c r="BO45" i="28"/>
  <c r="BP45" i="28"/>
  <c r="G51" i="26"/>
  <c r="T51" i="28"/>
  <c r="U51" i="28"/>
  <c r="AW45" i="28"/>
  <c r="AX45" i="28"/>
  <c r="M48" i="26"/>
  <c r="AU48" i="28"/>
  <c r="AV48" i="28"/>
  <c r="V68" i="28"/>
  <c r="X68" i="28"/>
  <c r="O43" i="26"/>
  <c r="BD43" i="28"/>
  <c r="BE43" i="28"/>
  <c r="AQ85" i="29"/>
  <c r="AR84" i="29"/>
  <c r="AS84" i="29"/>
  <c r="E87" i="29"/>
  <c r="F86" i="29"/>
  <c r="G86" i="29"/>
  <c r="AG87" i="29"/>
  <c r="AF88" i="29"/>
  <c r="N87" i="29"/>
  <c r="O86" i="29"/>
  <c r="P86" i="29"/>
  <c r="G49" i="26"/>
  <c r="T49" i="28"/>
  <c r="U49" i="28"/>
  <c r="O47" i="26"/>
  <c r="BD47" i="28"/>
  <c r="BE47" i="28"/>
  <c r="M40" i="28"/>
  <c r="M41" i="28"/>
  <c r="BA85" i="29"/>
  <c r="BB85" i="29"/>
  <c r="D11" i="29"/>
  <c r="AD108" i="29"/>
  <c r="E128" i="29"/>
  <c r="K52" i="26"/>
  <c r="AL52" i="28"/>
  <c r="AM52" i="28"/>
  <c r="E47" i="26"/>
  <c r="K47" i="28"/>
  <c r="L47" i="28"/>
  <c r="I50" i="26"/>
  <c r="AC50" i="28"/>
  <c r="AD50" i="28"/>
  <c r="G96" i="26"/>
  <c r="T96" i="28"/>
  <c r="U96" i="28"/>
  <c r="Q97" i="26"/>
  <c r="BM97" i="28"/>
  <c r="BN97" i="28"/>
  <c r="G95" i="26"/>
  <c r="T95" i="28"/>
  <c r="U95" i="28"/>
  <c r="BF45" i="28"/>
  <c r="BH44" i="28"/>
  <c r="C47" i="26"/>
  <c r="D47" i="28"/>
  <c r="Q46" i="26"/>
  <c r="BM46" i="28"/>
  <c r="BN46" i="28"/>
  <c r="M68" i="28"/>
  <c r="G44" i="26"/>
  <c r="T44" i="28"/>
  <c r="U44" i="28"/>
  <c r="Q42" i="26"/>
  <c r="BM42" i="28"/>
  <c r="BN42" i="28"/>
  <c r="O81" i="29"/>
  <c r="V95" i="28"/>
  <c r="AQ88" i="29"/>
  <c r="AR87" i="29"/>
  <c r="AS87" i="29"/>
  <c r="AR88" i="29"/>
  <c r="AS88" i="29"/>
  <c r="X87" i="29"/>
  <c r="W87" i="29"/>
  <c r="X86" i="29"/>
  <c r="Y86" i="29"/>
  <c r="AG86" i="29"/>
  <c r="AH86" i="29"/>
  <c r="AF86" i="29"/>
  <c r="M52" i="26"/>
  <c r="AU52" i="28"/>
  <c r="AV52" i="28"/>
  <c r="K54" i="26"/>
  <c r="AL54" i="28"/>
  <c r="AM54" i="28"/>
  <c r="BS26" i="29"/>
  <c r="BT26" i="29"/>
  <c r="AE40" i="28"/>
  <c r="BM108" i="29"/>
  <c r="D132" i="29"/>
  <c r="M11" i="29"/>
  <c r="N11" i="29"/>
  <c r="M53" i="26"/>
  <c r="AU53" i="28"/>
  <c r="AV53" i="28"/>
  <c r="E46" i="26"/>
  <c r="K46" i="28"/>
  <c r="L46" i="28"/>
  <c r="O46" i="26"/>
  <c r="BD46" i="28"/>
  <c r="BE46" i="28"/>
  <c r="K55" i="26"/>
  <c r="AL55" i="28"/>
  <c r="AM55" i="28"/>
  <c r="E43" i="26"/>
  <c r="K43" i="28"/>
  <c r="L43" i="28"/>
  <c r="G97" i="26"/>
  <c r="T97" i="28"/>
  <c r="U97" i="28"/>
  <c r="G94" i="26"/>
  <c r="T94" i="28"/>
  <c r="U94" i="28"/>
  <c r="AN45" i="28"/>
  <c r="AO45" i="28"/>
  <c r="K53" i="26"/>
  <c r="AL53" i="28"/>
  <c r="AM53" i="28"/>
  <c r="M51" i="26"/>
  <c r="AU51" i="28"/>
  <c r="AV51" i="28"/>
  <c r="O88" i="26"/>
  <c r="BD88" i="28"/>
  <c r="BE88" i="28"/>
  <c r="M95" i="28"/>
  <c r="N95" i="28"/>
  <c r="AR86" i="29"/>
  <c r="AS86" i="29"/>
  <c r="AQ87" i="29"/>
  <c r="D41" i="28"/>
  <c r="F41" i="28"/>
  <c r="K48" i="26"/>
  <c r="AL48" i="28"/>
  <c r="AM48" i="28"/>
  <c r="BA67" i="29"/>
  <c r="BB67" i="29"/>
  <c r="V40" i="28"/>
  <c r="W40" i="28"/>
  <c r="O38" i="29"/>
  <c r="AL108" i="29"/>
  <c r="D129" i="29"/>
  <c r="Q45" i="26"/>
  <c r="BM45" i="28"/>
  <c r="BN45" i="28"/>
  <c r="K51" i="26"/>
  <c r="AL51" i="28"/>
  <c r="AM51" i="28"/>
  <c r="Q49" i="26"/>
  <c r="BM49" i="28"/>
  <c r="BN49" i="28"/>
  <c r="X88" i="29"/>
  <c r="Z87" i="29"/>
  <c r="AA87" i="29"/>
  <c r="M95" i="26"/>
  <c r="AU95" i="28"/>
  <c r="AV95" i="28"/>
  <c r="Q95" i="26"/>
  <c r="BM95" i="28"/>
  <c r="BN95" i="28"/>
  <c r="Q92" i="26"/>
  <c r="BM92" i="28"/>
  <c r="BN92" i="28"/>
  <c r="I93" i="26"/>
  <c r="AC93" i="28"/>
  <c r="AD93" i="28"/>
  <c r="M54" i="26"/>
  <c r="AU54" i="28"/>
  <c r="AV54" i="28"/>
  <c r="G50" i="26"/>
  <c r="T50" i="28"/>
  <c r="U50" i="28"/>
  <c r="O48" i="26"/>
  <c r="BD48" i="28"/>
  <c r="BE48" i="28"/>
  <c r="M50" i="26"/>
  <c r="AU50" i="28"/>
  <c r="AV50" i="28"/>
  <c r="O44" i="26"/>
  <c r="BD44" i="28"/>
  <c r="BE44" i="28"/>
  <c r="BA16" i="29"/>
  <c r="BB16" i="29"/>
  <c r="N88" i="29"/>
  <c r="O87" i="29"/>
  <c r="BS85" i="29"/>
  <c r="BT85" i="29"/>
  <c r="BR85" i="29"/>
  <c r="BS84" i="29"/>
  <c r="BT84" i="29"/>
  <c r="BJ84" i="29"/>
  <c r="BK84" i="29"/>
  <c r="Q53" i="26"/>
  <c r="BM53" i="28"/>
  <c r="BN53" i="28"/>
  <c r="K96" i="26"/>
  <c r="AL96" i="28"/>
  <c r="AM96" i="28"/>
  <c r="I52" i="26"/>
  <c r="AC52" i="28"/>
  <c r="AD52" i="28"/>
  <c r="AM108" i="29"/>
  <c r="E129" i="29"/>
  <c r="I45" i="26"/>
  <c r="AC45" i="28"/>
  <c r="AD45" i="28"/>
  <c r="E42" i="26"/>
  <c r="K42" i="28"/>
  <c r="L42" i="28"/>
  <c r="Q50" i="26"/>
  <c r="BM50" i="28"/>
  <c r="BN50" i="28"/>
  <c r="O45" i="26"/>
  <c r="BD45" i="28"/>
  <c r="BE45" i="28"/>
  <c r="I53" i="26"/>
  <c r="AC53" i="28"/>
  <c r="AD53" i="28"/>
  <c r="E49" i="26"/>
  <c r="K49" i="28"/>
  <c r="L49" i="28"/>
  <c r="BS25" i="29"/>
  <c r="BT25" i="29"/>
  <c r="Q36" i="26"/>
  <c r="BM36" i="28"/>
  <c r="BN36" i="28"/>
  <c r="AG39" i="29"/>
  <c r="AH39" i="29"/>
  <c r="W83" i="29"/>
  <c r="X82" i="29"/>
  <c r="Y82" i="29"/>
  <c r="BQ22" i="28"/>
  <c r="O14" i="23"/>
  <c r="N14" i="23"/>
  <c r="R14" i="23"/>
  <c r="P14" i="23"/>
  <c r="E18" i="29"/>
  <c r="F17" i="29"/>
  <c r="G17" i="29"/>
  <c r="O54" i="23"/>
  <c r="R54" i="23"/>
  <c r="P54" i="23"/>
  <c r="N54" i="23"/>
  <c r="AG83" i="29"/>
  <c r="AF84" i="29"/>
  <c r="BG33" i="28"/>
  <c r="BH32" i="28"/>
  <c r="BJ32" i="28"/>
  <c r="BK32" i="28"/>
  <c r="K43" i="26"/>
  <c r="AL43" i="28"/>
  <c r="AM43" i="28"/>
  <c r="AF83" i="29"/>
  <c r="AG82" i="29"/>
  <c r="AH82" i="29"/>
  <c r="AZ23" i="28"/>
  <c r="E84" i="29"/>
  <c r="F83" i="29"/>
  <c r="AX33" i="28"/>
  <c r="AY32" i="28"/>
  <c r="G91" i="26"/>
  <c r="T91" i="28"/>
  <c r="U91" i="28"/>
  <c r="E83" i="29"/>
  <c r="F82" i="29"/>
  <c r="G82" i="29"/>
  <c r="BR83" i="29"/>
  <c r="BS83" i="29"/>
  <c r="BT83" i="29"/>
  <c r="AZ83" i="29"/>
  <c r="BA83" i="29"/>
  <c r="BB83" i="29"/>
  <c r="BA82" i="29"/>
  <c r="BB82" i="29"/>
  <c r="N84" i="29"/>
  <c r="O83" i="29"/>
  <c r="AF18" i="29"/>
  <c r="AG17" i="29"/>
  <c r="AH17" i="29"/>
  <c r="AR80" i="29"/>
  <c r="AS80" i="29"/>
  <c r="AQ81" i="29"/>
  <c r="AR15" i="28"/>
  <c r="AS15" i="28"/>
  <c r="AQ16" i="28"/>
  <c r="AN54" i="28"/>
  <c r="K62" i="26"/>
  <c r="AL62" i="28"/>
  <c r="AM62" i="28"/>
  <c r="M64" i="26"/>
  <c r="AU64" i="28"/>
  <c r="AV64" i="28"/>
  <c r="BO54" i="28"/>
  <c r="C56" i="26"/>
  <c r="V55" i="28"/>
  <c r="M62" i="26"/>
  <c r="AU62" i="28"/>
  <c r="AV62" i="28"/>
  <c r="AW54" i="28"/>
  <c r="K63" i="26"/>
  <c r="AL63" i="28"/>
  <c r="AM63" i="28"/>
  <c r="BF54" i="28"/>
  <c r="M63" i="26"/>
  <c r="AU63" i="28"/>
  <c r="AV63" i="28"/>
  <c r="AQ83" i="29"/>
  <c r="AR83" i="29"/>
  <c r="AS83" i="29"/>
  <c r="AF85" i="29"/>
  <c r="AG84" i="29"/>
  <c r="AG85" i="29"/>
  <c r="O17" i="29"/>
  <c r="P17" i="29"/>
  <c r="N18" i="29"/>
  <c r="M87" i="28"/>
  <c r="N87" i="28"/>
  <c r="AY22" i="28"/>
  <c r="AZ22" i="28"/>
  <c r="AX23" i="28"/>
  <c r="BP62" i="28"/>
  <c r="BQ62" i="28"/>
  <c r="BH22" i="28"/>
  <c r="BI22" i="28"/>
  <c r="BG23" i="28"/>
  <c r="BH23" i="28"/>
  <c r="AR82" i="29"/>
  <c r="AS82" i="29"/>
  <c r="AR81" i="29"/>
  <c r="AS81" i="29"/>
  <c r="AQ82" i="29"/>
  <c r="R78" i="23"/>
  <c r="P78" i="23"/>
  <c r="O78" i="23"/>
  <c r="N78" i="23"/>
  <c r="E85" i="29"/>
  <c r="F84" i="29"/>
  <c r="F85" i="29"/>
  <c r="W18" i="29"/>
  <c r="X17" i="29"/>
  <c r="Y17" i="29"/>
  <c r="AW46" i="28"/>
  <c r="AN46" i="28"/>
  <c r="BO46" i="28"/>
  <c r="BF46" i="28"/>
  <c r="AX62" i="28"/>
  <c r="AY62" i="28"/>
  <c r="AZ62" i="28"/>
  <c r="N85" i="29"/>
  <c r="O84" i="29"/>
  <c r="O85" i="29"/>
  <c r="E40" i="26"/>
  <c r="K40" i="28"/>
  <c r="L40" i="28"/>
  <c r="BO92" i="28"/>
  <c r="AO62" i="28"/>
  <c r="AP62" i="28"/>
  <c r="AQ62" i="28"/>
  <c r="BI16" i="28"/>
  <c r="BJ15" i="28"/>
  <c r="BK15" i="28"/>
  <c r="BI82" i="29"/>
  <c r="BJ81" i="29"/>
  <c r="BK81" i="29"/>
  <c r="X84" i="29"/>
  <c r="W85" i="29"/>
  <c r="X85" i="29"/>
  <c r="AO33" i="28"/>
  <c r="AP32" i="28"/>
  <c r="AP22" i="28"/>
  <c r="N83" i="29"/>
  <c r="O82" i="29"/>
  <c r="P82" i="29"/>
  <c r="BG62" i="28"/>
  <c r="BH62" i="28"/>
  <c r="BI62" i="28"/>
  <c r="BJ82" i="29"/>
  <c r="BK82" i="29"/>
  <c r="BI83" i="29"/>
  <c r="BJ83" i="29"/>
  <c r="BK83" i="29"/>
  <c r="W84" i="29"/>
  <c r="X83" i="29"/>
  <c r="BP33" i="28"/>
  <c r="BQ32" i="28"/>
  <c r="AO84" i="28"/>
  <c r="AP84" i="28"/>
  <c r="AQ84" i="28"/>
  <c r="AX51" i="28"/>
  <c r="AQ77" i="28"/>
  <c r="E79" i="28"/>
  <c r="BS85" i="28"/>
  <c r="BT85" i="28"/>
  <c r="BR85" i="28"/>
  <c r="E87" i="28"/>
  <c r="BS55" i="28"/>
  <c r="BT55" i="28"/>
  <c r="BR55" i="28"/>
  <c r="AX60" i="28"/>
  <c r="AY59" i="28"/>
  <c r="D73" i="29"/>
  <c r="E73" i="29"/>
  <c r="E41" i="26"/>
  <c r="K41" i="28"/>
  <c r="L41" i="28"/>
  <c r="Q30" i="26"/>
  <c r="BM30" i="28"/>
  <c r="BN30" i="28"/>
  <c r="I31" i="26"/>
  <c r="AC31" i="28"/>
  <c r="AD31" i="28"/>
  <c r="K31" i="26"/>
  <c r="AL31" i="28"/>
  <c r="AM31" i="28"/>
  <c r="G41" i="26"/>
  <c r="T41" i="28"/>
  <c r="U41" i="28"/>
  <c r="I44" i="26"/>
  <c r="AC44" i="28"/>
  <c r="AD44" i="28"/>
  <c r="K36" i="26"/>
  <c r="AL36" i="28"/>
  <c r="AM36" i="28"/>
  <c r="K41" i="26"/>
  <c r="AL41" i="28"/>
  <c r="AM41" i="28"/>
  <c r="I40" i="26"/>
  <c r="AC40" i="28"/>
  <c r="AD40" i="28"/>
  <c r="BJ87" i="28"/>
  <c r="BK87" i="28"/>
  <c r="BI87" i="28"/>
  <c r="BP66" i="28"/>
  <c r="BQ65" i="28"/>
  <c r="AZ63" i="28"/>
  <c r="BA62" i="28"/>
  <c r="BB62" i="28"/>
  <c r="BJ14" i="28"/>
  <c r="BK14" i="28"/>
  <c r="BI14" i="28"/>
  <c r="W65" i="28"/>
  <c r="X64" i="28"/>
  <c r="AY20" i="28"/>
  <c r="AX21" i="28"/>
  <c r="AY21" i="28"/>
  <c r="AQ94" i="28"/>
  <c r="AQ55" i="28"/>
  <c r="W63" i="28"/>
  <c r="BH65" i="29"/>
  <c r="BG66" i="29"/>
  <c r="BH66" i="29"/>
  <c r="BG85" i="28"/>
  <c r="BF84" i="28"/>
  <c r="BH84" i="28"/>
  <c r="BI40" i="29"/>
  <c r="BJ39" i="29"/>
  <c r="BK39" i="29"/>
  <c r="AP52" i="28"/>
  <c r="AO53" i="28"/>
  <c r="M79" i="28"/>
  <c r="BP76" i="28"/>
  <c r="BQ75" i="28"/>
  <c r="BR95" i="28"/>
  <c r="BS94" i="28"/>
  <c r="BT94" i="28"/>
  <c r="AO69" i="28"/>
  <c r="AP68" i="28"/>
  <c r="AR68" i="28"/>
  <c r="AS68" i="28"/>
  <c r="AP74" i="28"/>
  <c r="AQ74" i="28"/>
  <c r="AO75" i="28"/>
  <c r="N64" i="28"/>
  <c r="O63" i="28"/>
  <c r="BA79" i="28"/>
  <c r="BB79" i="28"/>
  <c r="BF92" i="28"/>
  <c r="BH92" i="28"/>
  <c r="AG40" i="29"/>
  <c r="AF41" i="29"/>
  <c r="N41" i="29"/>
  <c r="O40" i="29"/>
  <c r="BQ60" i="28"/>
  <c r="BP61" i="28"/>
  <c r="BQ61" i="28"/>
  <c r="AP59" i="28"/>
  <c r="AQ59" i="28"/>
  <c r="AO60" i="28"/>
  <c r="B61" i="28"/>
  <c r="C61" i="28"/>
  <c r="M60" i="28"/>
  <c r="V60" i="28"/>
  <c r="AE60" i="28"/>
  <c r="D60" i="28"/>
  <c r="BA85" i="28"/>
  <c r="BB85" i="28"/>
  <c r="AZ86" i="28"/>
  <c r="AX18" i="28"/>
  <c r="AY17" i="28"/>
  <c r="BP31" i="29"/>
  <c r="BQ30" i="29"/>
  <c r="BQ76" i="28"/>
  <c r="BR76" i="28"/>
  <c r="R6" i="25"/>
  <c r="S6" i="25"/>
  <c r="D6" i="25"/>
  <c r="B7" i="25"/>
  <c r="E5" i="25"/>
  <c r="AX69" i="28"/>
  <c r="AY68" i="28"/>
  <c r="AF95" i="28"/>
  <c r="BP92" i="28"/>
  <c r="AF66" i="28"/>
  <c r="AG65" i="28"/>
  <c r="BH73" i="28"/>
  <c r="G40" i="26"/>
  <c r="T40" i="28"/>
  <c r="U40" i="28"/>
  <c r="K45" i="26"/>
  <c r="AL45" i="28"/>
  <c r="AM45" i="28"/>
  <c r="K39" i="26"/>
  <c r="AL39" i="28"/>
  <c r="AM39" i="28"/>
  <c r="Q32" i="26"/>
  <c r="BM32" i="28"/>
  <c r="BN32" i="28"/>
  <c r="K28" i="26"/>
  <c r="AL28" i="28"/>
  <c r="AM28" i="28"/>
  <c r="Q33" i="26"/>
  <c r="BM33" i="28"/>
  <c r="BN33" i="28"/>
  <c r="K32" i="26"/>
  <c r="AL32" i="28"/>
  <c r="AM32" i="28"/>
  <c r="G43" i="26"/>
  <c r="T43" i="28"/>
  <c r="U43" i="28"/>
  <c r="K42" i="26"/>
  <c r="AL42" i="28"/>
  <c r="AM42" i="28"/>
  <c r="AR38" i="29"/>
  <c r="AS38" i="29"/>
  <c r="AQ38" i="29"/>
  <c r="BH65" i="28"/>
  <c r="BG66" i="28"/>
  <c r="D58" i="28"/>
  <c r="M58" i="28"/>
  <c r="AE58" i="28"/>
  <c r="V58" i="28"/>
  <c r="E66" i="28"/>
  <c r="F65" i="28"/>
  <c r="BG67" i="28"/>
  <c r="BH66" i="28"/>
  <c r="D9" i="28"/>
  <c r="B10" i="28"/>
  <c r="C10" i="28"/>
  <c r="O93" i="23"/>
  <c r="N93" i="23"/>
  <c r="R93" i="23"/>
  <c r="P93" i="23"/>
  <c r="BI39" i="29"/>
  <c r="BJ38" i="29"/>
  <c r="BK38" i="29"/>
  <c r="BG53" i="28"/>
  <c r="BH52" i="28"/>
  <c r="BJ40" i="29"/>
  <c r="BK40" i="29"/>
  <c r="BR96" i="28"/>
  <c r="BS95" i="28"/>
  <c r="BT95" i="28"/>
  <c r="BH85" i="28"/>
  <c r="BJ85" i="28"/>
  <c r="BK85" i="28"/>
  <c r="AQ63" i="28"/>
  <c r="AR62" i="28"/>
  <c r="AS62" i="28"/>
  <c r="BP69" i="28"/>
  <c r="BQ68" i="28"/>
  <c r="BS68" i="28"/>
  <c r="BT68" i="28"/>
  <c r="AR55" i="29"/>
  <c r="AS55" i="29"/>
  <c r="M16" i="26"/>
  <c r="AU16" i="28"/>
  <c r="AV16" i="28"/>
  <c r="I13" i="26"/>
  <c r="AC13" i="28"/>
  <c r="AD13" i="28"/>
  <c r="BO13" i="28"/>
  <c r="E13" i="26"/>
  <c r="K13" i="28"/>
  <c r="L13" i="28"/>
  <c r="I14" i="26"/>
  <c r="AC14" i="28"/>
  <c r="AD14" i="28"/>
  <c r="Q19" i="26"/>
  <c r="BM19" i="28"/>
  <c r="BN19" i="28"/>
  <c r="BF12" i="28"/>
  <c r="K16" i="26"/>
  <c r="AL16" i="28"/>
  <c r="AM16" i="28"/>
  <c r="E10" i="26"/>
  <c r="K10" i="28"/>
  <c r="O12" i="26"/>
  <c r="BD12" i="28"/>
  <c r="BE12" i="28"/>
  <c r="I18" i="26"/>
  <c r="AC18" i="28"/>
  <c r="AD18" i="28"/>
  <c r="C11" i="26"/>
  <c r="I17" i="26"/>
  <c r="AC17" i="28"/>
  <c r="AD17" i="28"/>
  <c r="E11" i="26"/>
  <c r="K11" i="28"/>
  <c r="L11" i="28"/>
  <c r="K17" i="26"/>
  <c r="AL17" i="28"/>
  <c r="AM17" i="28"/>
  <c r="L110" i="28"/>
  <c r="I15" i="26"/>
  <c r="AC15" i="28"/>
  <c r="AD15" i="28"/>
  <c r="G14" i="26"/>
  <c r="T14" i="28"/>
  <c r="U14" i="28"/>
  <c r="O14" i="26"/>
  <c r="BD14" i="28"/>
  <c r="BE14" i="28"/>
  <c r="G13" i="26"/>
  <c r="T13" i="28"/>
  <c r="U13" i="28"/>
  <c r="Q15" i="26"/>
  <c r="BM15" i="28"/>
  <c r="BN15" i="28"/>
  <c r="O16" i="26"/>
  <c r="BD16" i="28"/>
  <c r="BE16" i="28"/>
  <c r="K15" i="26"/>
  <c r="AL15" i="28"/>
  <c r="AM15" i="28"/>
  <c r="G12" i="26"/>
  <c r="T12" i="28"/>
  <c r="U12" i="28"/>
  <c r="G16" i="26"/>
  <c r="T16" i="28"/>
  <c r="U16" i="28"/>
  <c r="E14" i="26"/>
  <c r="K14" i="28"/>
  <c r="L14" i="28"/>
  <c r="O10" i="26"/>
  <c r="BD10" i="28"/>
  <c r="BE10" i="28"/>
  <c r="Q16" i="26"/>
  <c r="BM16" i="28"/>
  <c r="BN16" i="28"/>
  <c r="G17" i="26"/>
  <c r="T17" i="28"/>
  <c r="U17" i="28"/>
  <c r="M20" i="26"/>
  <c r="AU20" i="28"/>
  <c r="AV20" i="28"/>
  <c r="C13" i="26"/>
  <c r="O15" i="26"/>
  <c r="BD15" i="28"/>
  <c r="BE15" i="28"/>
  <c r="E15" i="26"/>
  <c r="K15" i="28"/>
  <c r="L15" i="28"/>
  <c r="G18" i="26"/>
  <c r="T18" i="28"/>
  <c r="U18" i="28"/>
  <c r="G15" i="26"/>
  <c r="T15" i="28"/>
  <c r="U15" i="28"/>
  <c r="E16" i="26"/>
  <c r="K16" i="28"/>
  <c r="L16" i="28"/>
  <c r="O13" i="26"/>
  <c r="BD13" i="28"/>
  <c r="E17" i="26"/>
  <c r="K17" i="28"/>
  <c r="L17" i="28"/>
  <c r="Q18" i="26"/>
  <c r="BM18" i="28"/>
  <c r="BN18" i="28"/>
  <c r="Q14" i="26"/>
  <c r="BM14" i="28"/>
  <c r="BN14" i="28"/>
  <c r="M17" i="26"/>
  <c r="AU17" i="28"/>
  <c r="AV17" i="28"/>
  <c r="AD110" i="28"/>
  <c r="E12" i="26"/>
  <c r="K12" i="28"/>
  <c r="L12" i="28"/>
  <c r="C14" i="26"/>
  <c r="G19" i="26"/>
  <c r="T19" i="28"/>
  <c r="U19" i="28"/>
  <c r="I16" i="26"/>
  <c r="AC16" i="28"/>
  <c r="AD16" i="28"/>
  <c r="Q17" i="26"/>
  <c r="BM17" i="28"/>
  <c r="BN17" i="28"/>
  <c r="BM13" i="28"/>
  <c r="BN13" i="28"/>
  <c r="U110" i="28"/>
  <c r="I19" i="26"/>
  <c r="AC19" i="28"/>
  <c r="AD19" i="28"/>
  <c r="C12" i="26"/>
  <c r="C15" i="26"/>
  <c r="BF13" i="28"/>
  <c r="M21" i="26"/>
  <c r="AU21" i="28"/>
  <c r="AV21" i="28"/>
  <c r="BE110" i="28"/>
  <c r="AM110" i="28"/>
  <c r="X63" i="28"/>
  <c r="W64" i="28"/>
  <c r="R53" i="23"/>
  <c r="P53" i="23"/>
  <c r="O53" i="23"/>
  <c r="N53" i="23"/>
  <c r="AW92" i="28"/>
  <c r="BG59" i="28"/>
  <c r="BH58" i="28"/>
  <c r="W41" i="29"/>
  <c r="X40" i="29"/>
  <c r="AQ85" i="28"/>
  <c r="BP60" i="28"/>
  <c r="BQ59" i="28"/>
  <c r="AZ55" i="28"/>
  <c r="AP53" i="28"/>
  <c r="BG11" i="28"/>
  <c r="BH10" i="28"/>
  <c r="AE17" i="28"/>
  <c r="D17" i="28"/>
  <c r="V17" i="28"/>
  <c r="B18" i="28"/>
  <c r="C18" i="28"/>
  <c r="M17" i="28"/>
  <c r="B30" i="29"/>
  <c r="C30" i="29"/>
  <c r="D29" i="29"/>
  <c r="M29" i="29"/>
  <c r="O29" i="29"/>
  <c r="AE29" i="29"/>
  <c r="AG29" i="29"/>
  <c r="V29" i="29"/>
  <c r="AO31" i="29"/>
  <c r="AP30" i="29"/>
  <c r="BF36" i="28"/>
  <c r="C39" i="26"/>
  <c r="I39" i="26"/>
  <c r="AC39" i="28"/>
  <c r="AD39" i="28"/>
  <c r="M45" i="26"/>
  <c r="AU45" i="28"/>
  <c r="AV45" i="28"/>
  <c r="O34" i="26"/>
  <c r="BD34" i="28"/>
  <c r="BE34" i="28"/>
  <c r="E35" i="26"/>
  <c r="K35" i="28"/>
  <c r="L35" i="28"/>
  <c r="BF37" i="28"/>
  <c r="I43" i="26"/>
  <c r="AC43" i="28"/>
  <c r="AD43" i="28"/>
  <c r="K35" i="26"/>
  <c r="AL35" i="28"/>
  <c r="AM35" i="28"/>
  <c r="C36" i="26"/>
  <c r="E34" i="26"/>
  <c r="K34" i="28"/>
  <c r="L34" i="28"/>
  <c r="C38" i="26"/>
  <c r="E37" i="26"/>
  <c r="K37" i="28"/>
  <c r="L37" i="28"/>
  <c r="G36" i="26"/>
  <c r="T36" i="28"/>
  <c r="U36" i="28"/>
  <c r="G42" i="26"/>
  <c r="T42" i="28"/>
  <c r="U42" i="28"/>
  <c r="Q38" i="26"/>
  <c r="BM38" i="28"/>
  <c r="BN38" i="28"/>
  <c r="Q35" i="26"/>
  <c r="BM35" i="28"/>
  <c r="BN35" i="28"/>
  <c r="AW37" i="28"/>
  <c r="Q39" i="26"/>
  <c r="BM39" i="28"/>
  <c r="BN39" i="28"/>
  <c r="I41" i="26"/>
  <c r="AC41" i="28"/>
  <c r="AD41" i="28"/>
  <c r="Q34" i="26"/>
  <c r="BM34" i="28"/>
  <c r="BN34" i="28"/>
  <c r="E36" i="26"/>
  <c r="K36" i="28"/>
  <c r="L36" i="28"/>
  <c r="BO36" i="28"/>
  <c r="I36" i="26"/>
  <c r="AC36" i="28"/>
  <c r="AD36" i="28"/>
  <c r="M33" i="26"/>
  <c r="AU33" i="28"/>
  <c r="AV33" i="28"/>
  <c r="K33" i="26"/>
  <c r="AL33" i="28"/>
  <c r="AM33" i="28"/>
  <c r="M47" i="26"/>
  <c r="AU47" i="28"/>
  <c r="AV47" i="28"/>
  <c r="I34" i="26"/>
  <c r="AC34" i="28"/>
  <c r="AD34" i="28"/>
  <c r="O36" i="26"/>
  <c r="BD36" i="28"/>
  <c r="BE36" i="28"/>
  <c r="AN37" i="28"/>
  <c r="AN36" i="28"/>
  <c r="O35" i="26"/>
  <c r="BD35" i="28"/>
  <c r="BE35" i="28"/>
  <c r="E38" i="26"/>
  <c r="K38" i="28"/>
  <c r="L38" i="28"/>
  <c r="I38" i="26"/>
  <c r="AC38" i="28"/>
  <c r="AD38" i="28"/>
  <c r="O37" i="26"/>
  <c r="BD37" i="28"/>
  <c r="BE37" i="28"/>
  <c r="AW36" i="28"/>
  <c r="O39" i="26"/>
  <c r="BD39" i="28"/>
  <c r="BE39" i="28"/>
  <c r="I35" i="26"/>
  <c r="AC35" i="28"/>
  <c r="AD35" i="28"/>
  <c r="O40" i="26"/>
  <c r="BD40" i="28"/>
  <c r="BE40" i="28"/>
  <c r="M44" i="26"/>
  <c r="AU44" i="28"/>
  <c r="AV44" i="28"/>
  <c r="G35" i="26"/>
  <c r="T35" i="28"/>
  <c r="U35" i="28"/>
  <c r="M46" i="26"/>
  <c r="AU46" i="28"/>
  <c r="AV46" i="28"/>
  <c r="C37" i="26"/>
  <c r="C35" i="26"/>
  <c r="BO37" i="28"/>
  <c r="O38" i="26"/>
  <c r="BD38" i="28"/>
  <c r="BE38" i="28"/>
  <c r="M39" i="26"/>
  <c r="AU39" i="28"/>
  <c r="AV39" i="28"/>
  <c r="O39" i="29"/>
  <c r="P39" i="29"/>
  <c r="N40" i="29"/>
  <c r="BG52" i="28"/>
  <c r="BA38" i="29"/>
  <c r="BB38" i="29"/>
  <c r="AZ39" i="29"/>
  <c r="AY58" i="28"/>
  <c r="AX59" i="28"/>
  <c r="BG60" i="28"/>
  <c r="BH59" i="28"/>
  <c r="AZ87" i="28"/>
  <c r="BA87" i="28"/>
  <c r="BB87" i="28"/>
  <c r="BA86" i="28"/>
  <c r="BB86" i="28"/>
  <c r="BG18" i="28"/>
  <c r="BH17" i="28"/>
  <c r="V18" i="28"/>
  <c r="D18" i="28"/>
  <c r="AE18" i="28"/>
  <c r="M18" i="28"/>
  <c r="B29" i="29"/>
  <c r="C29" i="29"/>
  <c r="V28" i="29"/>
  <c r="AE28" i="29"/>
  <c r="M28" i="29"/>
  <c r="D28" i="29"/>
  <c r="BS37" i="29"/>
  <c r="BT37" i="29"/>
  <c r="X44" i="29"/>
  <c r="B73" i="29"/>
  <c r="C73" i="29"/>
  <c r="Q41" i="26"/>
  <c r="BM41" i="28"/>
  <c r="BN41" i="28"/>
  <c r="Q40" i="26"/>
  <c r="BM40" i="28"/>
  <c r="BN40" i="28"/>
  <c r="I33" i="26"/>
  <c r="AC33" i="28"/>
  <c r="AD33" i="28"/>
  <c r="M31" i="26"/>
  <c r="AU31" i="28"/>
  <c r="AV31" i="28"/>
  <c r="M28" i="26"/>
  <c r="AU28" i="28"/>
  <c r="AV28" i="28"/>
  <c r="M41" i="26"/>
  <c r="AU41" i="28"/>
  <c r="AV41" i="28"/>
  <c r="K44" i="26"/>
  <c r="AL44" i="28"/>
  <c r="AM44" i="28"/>
  <c r="M40" i="26"/>
  <c r="AU40" i="28"/>
  <c r="AV40" i="28"/>
  <c r="M35" i="26"/>
  <c r="AU35" i="28"/>
  <c r="AV35" i="28"/>
  <c r="AP65" i="28"/>
  <c r="AO66" i="28"/>
  <c r="BR40" i="29"/>
  <c r="BS39" i="29"/>
  <c r="BT39" i="29"/>
  <c r="AZ85" i="28"/>
  <c r="AY19" i="28"/>
  <c r="AX20" i="28"/>
  <c r="D22" i="28"/>
  <c r="B23" i="28"/>
  <c r="C23" i="28"/>
  <c r="AE22" i="28"/>
  <c r="D23" i="28"/>
  <c r="M23" i="28"/>
  <c r="V22" i="28"/>
  <c r="AE23" i="28"/>
  <c r="M22" i="28"/>
  <c r="V23" i="28"/>
  <c r="BG19" i="28"/>
  <c r="BH18" i="28"/>
  <c r="BP67" i="28"/>
  <c r="BQ66" i="28"/>
  <c r="B9" i="28"/>
  <c r="C9" i="28"/>
  <c r="D8" i="28"/>
  <c r="E8" i="28"/>
  <c r="BG65" i="29"/>
  <c r="BH64" i="29"/>
  <c r="B68" i="29"/>
  <c r="C68" i="29"/>
  <c r="D67" i="29"/>
  <c r="V67" i="29"/>
  <c r="AE67" i="29"/>
  <c r="M67" i="29"/>
  <c r="B87" i="28"/>
  <c r="C87" i="28"/>
  <c r="BI100" i="29"/>
  <c r="BJ99" i="29"/>
  <c r="BK99" i="29"/>
  <c r="BI63" i="28"/>
  <c r="BJ62" i="28"/>
  <c r="BK62" i="28"/>
  <c r="AO52" i="28"/>
  <c r="M54" i="28"/>
  <c r="D54" i="28"/>
  <c r="V54" i="28"/>
  <c r="AE54" i="28"/>
  <c r="B55" i="28"/>
  <c r="C55" i="28"/>
  <c r="AF79" i="28"/>
  <c r="V5" i="25"/>
  <c r="U4" i="25"/>
  <c r="U5" i="25"/>
  <c r="T5" i="25"/>
  <c r="BG69" i="28"/>
  <c r="BH68" i="28"/>
  <c r="BA39" i="29"/>
  <c r="BB39" i="29"/>
  <c r="AZ40" i="29"/>
  <c r="AF64" i="28"/>
  <c r="AG63" i="28"/>
  <c r="AN92" i="28"/>
  <c r="AO59" i="28"/>
  <c r="AP58" i="28"/>
  <c r="X41" i="29"/>
  <c r="W42" i="29"/>
  <c r="M34" i="26"/>
  <c r="AU34" i="28"/>
  <c r="AV34" i="28"/>
  <c r="B59" i="28"/>
  <c r="C59" i="28"/>
  <c r="AO58" i="28"/>
  <c r="AP57" i="28"/>
  <c r="AQ57" i="28"/>
  <c r="AO18" i="28"/>
  <c r="AP17" i="28"/>
  <c r="M16" i="28"/>
  <c r="N16" i="28"/>
  <c r="AE16" i="28"/>
  <c r="AF16" i="28"/>
  <c r="B17" i="28"/>
  <c r="C17" i="28"/>
  <c r="D16" i="28"/>
  <c r="E16" i="28"/>
  <c r="V16" i="28"/>
  <c r="W16" i="28"/>
  <c r="BG31" i="29"/>
  <c r="BH30" i="29"/>
  <c r="O65" i="28"/>
  <c r="N66" i="28"/>
  <c r="BH21" i="28"/>
  <c r="BH20" i="28"/>
  <c r="BG21" i="28"/>
  <c r="BD108" i="29"/>
  <c r="D131" i="29"/>
  <c r="BS34" i="29"/>
  <c r="BT34" i="29"/>
  <c r="I42" i="26"/>
  <c r="AC42" i="28"/>
  <c r="AD42" i="28"/>
  <c r="Q31" i="26"/>
  <c r="BM31" i="28"/>
  <c r="BN31" i="28"/>
  <c r="G31" i="26"/>
  <c r="T31" i="28"/>
  <c r="U31" i="28"/>
  <c r="M29" i="26"/>
  <c r="AU29" i="28"/>
  <c r="AV29" i="28"/>
  <c r="K30" i="26"/>
  <c r="AL30" i="28"/>
  <c r="AM30" i="28"/>
  <c r="G33" i="26"/>
  <c r="T33" i="28"/>
  <c r="U33" i="28"/>
  <c r="K37" i="26"/>
  <c r="AL37" i="28"/>
  <c r="AM37" i="28"/>
  <c r="C110" i="28"/>
  <c r="M36" i="26"/>
  <c r="AU36" i="28"/>
  <c r="AV36" i="28"/>
  <c r="E39" i="26"/>
  <c r="K39" i="28"/>
  <c r="L39" i="28"/>
  <c r="BJ94" i="28"/>
  <c r="BK94" i="28"/>
  <c r="BI95" i="28"/>
  <c r="BR39" i="29"/>
  <c r="BS38" i="29"/>
  <c r="BT38" i="29"/>
  <c r="BG20" i="28"/>
  <c r="BH19" i="28"/>
  <c r="BQ19" i="28"/>
  <c r="BP20" i="28"/>
  <c r="AX19" i="28"/>
  <c r="AY18" i="28"/>
  <c r="G81" i="29"/>
  <c r="H81" i="29"/>
  <c r="I81" i="29"/>
  <c r="AY67" i="28"/>
  <c r="AZ67" i="28"/>
  <c r="AY66" i="28"/>
  <c r="AX67" i="28"/>
  <c r="AO65" i="29"/>
  <c r="AP64" i="29"/>
  <c r="AX65" i="29"/>
  <c r="AY64" i="29"/>
  <c r="AN50" i="28"/>
  <c r="AO50" i="28"/>
  <c r="E54" i="26"/>
  <c r="K54" i="28"/>
  <c r="L54" i="28"/>
  <c r="I57" i="26"/>
  <c r="AC57" i="28"/>
  <c r="AD57" i="28"/>
  <c r="K60" i="26"/>
  <c r="AL60" i="28"/>
  <c r="AM60" i="28"/>
  <c r="K59" i="26"/>
  <c r="AL59" i="28"/>
  <c r="AM59" i="28"/>
  <c r="O54" i="26"/>
  <c r="BD54" i="28"/>
  <c r="BE54" i="28"/>
  <c r="M60" i="26"/>
  <c r="AU60" i="28"/>
  <c r="AV60" i="28"/>
  <c r="BO50" i="28"/>
  <c r="BP50" i="28"/>
  <c r="E55" i="26"/>
  <c r="K55" i="28"/>
  <c r="L55" i="28"/>
  <c r="C52" i="26"/>
  <c r="B52" i="28"/>
  <c r="C52" i="28"/>
  <c r="M61" i="26"/>
  <c r="AU61" i="28"/>
  <c r="AV61" i="28"/>
  <c r="Q58" i="26"/>
  <c r="BM58" i="28"/>
  <c r="BN58" i="28"/>
  <c r="G56" i="26"/>
  <c r="T56" i="28"/>
  <c r="U56" i="28"/>
  <c r="BF50" i="28"/>
  <c r="BG50" i="28"/>
  <c r="Q57" i="26"/>
  <c r="BM57" i="28"/>
  <c r="BN57" i="28"/>
  <c r="AW50" i="28"/>
  <c r="AX50" i="28"/>
  <c r="I58" i="26"/>
  <c r="AC58" i="28"/>
  <c r="AD58" i="28"/>
  <c r="C53" i="26"/>
  <c r="D53" i="28"/>
  <c r="G57" i="26"/>
  <c r="T57" i="28"/>
  <c r="U57" i="28"/>
  <c r="O53" i="26"/>
  <c r="BD53" i="28"/>
  <c r="BE53" i="28"/>
  <c r="K50" i="26"/>
  <c r="AL50" i="28"/>
  <c r="AM50" i="28"/>
  <c r="Q47" i="26"/>
  <c r="BM47" i="28"/>
  <c r="BN47" i="28"/>
  <c r="G46" i="26"/>
  <c r="T46" i="28"/>
  <c r="U46" i="28"/>
  <c r="G47" i="26"/>
  <c r="T47" i="28"/>
  <c r="U47" i="28"/>
  <c r="Q48" i="26"/>
  <c r="BM48" i="28"/>
  <c r="BN48" i="28"/>
  <c r="M49" i="26"/>
  <c r="AU49" i="28"/>
  <c r="AV49" i="28"/>
  <c r="I47" i="26"/>
  <c r="AC47" i="28"/>
  <c r="AD47" i="28"/>
  <c r="I48" i="26"/>
  <c r="AC48" i="28"/>
  <c r="AD48" i="28"/>
  <c r="K47" i="26"/>
  <c r="AL47" i="28"/>
  <c r="AM47" i="28"/>
  <c r="AY53" i="28"/>
  <c r="AY52" i="28"/>
  <c r="AX53" i="28"/>
  <c r="BQ52" i="28"/>
  <c r="BP53" i="28"/>
  <c r="M78" i="28"/>
  <c r="V78" i="28"/>
  <c r="X78" i="28"/>
  <c r="AE78" i="28"/>
  <c r="AG78" i="28"/>
  <c r="B79" i="28"/>
  <c r="C79" i="28"/>
  <c r="X39" i="29"/>
  <c r="Y39" i="29"/>
  <c r="W40" i="29"/>
  <c r="AZ56" i="28"/>
  <c r="BA55" i="28"/>
  <c r="BB55" i="28"/>
  <c r="AO68" i="28"/>
  <c r="AP67" i="28"/>
  <c r="BQ74" i="28"/>
  <c r="BR74" i="28"/>
  <c r="BP75" i="28"/>
  <c r="BP93" i="28"/>
  <c r="BQ93" i="28"/>
  <c r="BQ92" i="28"/>
  <c r="BH93" i="28"/>
  <c r="BG93" i="28"/>
  <c r="BP59" i="28"/>
  <c r="BQ58" i="28"/>
  <c r="AG41" i="29"/>
  <c r="AI41" i="29"/>
  <c r="AJ41" i="29"/>
  <c r="AF42" i="29"/>
  <c r="B63" i="28"/>
  <c r="C63" i="28"/>
  <c r="AE62" i="28"/>
  <c r="AG62" i="28"/>
  <c r="D62" i="28"/>
  <c r="V62" i="28"/>
  <c r="M62" i="28"/>
  <c r="AX58" i="28"/>
  <c r="AY57" i="28"/>
  <c r="D20" i="28"/>
  <c r="AE20" i="28"/>
  <c r="V20" i="28"/>
  <c r="M20" i="28"/>
  <c r="BP18" i="28"/>
  <c r="BQ17" i="28"/>
  <c r="AY29" i="29"/>
  <c r="AX30" i="29"/>
  <c r="BF51" i="28"/>
  <c r="BR77" i="28"/>
  <c r="AQ86" i="28"/>
  <c r="AR85" i="28"/>
  <c r="AS85" i="28"/>
  <c r="V73" i="29"/>
  <c r="BE108" i="29"/>
  <c r="E131" i="29"/>
  <c r="M43" i="26"/>
  <c r="AU43" i="28"/>
  <c r="AV43" i="28"/>
  <c r="AV110" i="28"/>
  <c r="I32" i="26"/>
  <c r="AC32" i="28"/>
  <c r="AD32" i="28"/>
  <c r="Q43" i="26"/>
  <c r="BM43" i="28"/>
  <c r="BN43" i="28"/>
  <c r="AY69" i="28"/>
  <c r="K93" i="26"/>
  <c r="AL93" i="28"/>
  <c r="AM93" i="28"/>
  <c r="M94" i="26"/>
  <c r="AU94" i="28"/>
  <c r="AV94" i="28"/>
  <c r="Q37" i="26"/>
  <c r="BM37" i="28"/>
  <c r="BN37" i="28"/>
  <c r="I37" i="26"/>
  <c r="AC37" i="28"/>
  <c r="AD37" i="28"/>
  <c r="K34" i="26"/>
  <c r="AL34" i="28"/>
  <c r="AM34" i="28"/>
  <c r="G34" i="26"/>
  <c r="T34" i="28"/>
  <c r="U34" i="28"/>
  <c r="M32" i="26"/>
  <c r="AU32" i="28"/>
  <c r="AV32" i="28"/>
  <c r="BI96" i="28"/>
  <c r="BJ95" i="28"/>
  <c r="BK95" i="28"/>
  <c r="V67" i="28"/>
  <c r="M67" i="28"/>
  <c r="O67" i="28"/>
  <c r="D67" i="28"/>
  <c r="F67" i="28"/>
  <c r="AE67" i="28"/>
  <c r="B68" i="28"/>
  <c r="C68" i="28"/>
  <c r="BA30" i="28"/>
  <c r="BB30" i="28"/>
  <c r="AZ31" i="28"/>
  <c r="R12" i="23"/>
  <c r="P12" i="23"/>
  <c r="O12" i="23"/>
  <c r="N12" i="23"/>
  <c r="D57" i="28"/>
  <c r="B58" i="28"/>
  <c r="C58" i="28"/>
  <c r="AE57" i="28"/>
  <c r="V57" i="28"/>
  <c r="M57" i="28"/>
  <c r="BJ30" i="28"/>
  <c r="BK30" i="28"/>
  <c r="BI31" i="28"/>
  <c r="AO20" i="28"/>
  <c r="AP19" i="28"/>
  <c r="B22" i="28"/>
  <c r="C22" i="28"/>
  <c r="M21" i="28"/>
  <c r="AE21" i="28"/>
  <c r="V21" i="28"/>
  <c r="D21" i="28"/>
  <c r="AP66" i="28"/>
  <c r="AO67" i="28"/>
  <c r="AF63" i="28"/>
  <c r="B66" i="29"/>
  <c r="C66" i="29"/>
  <c r="D65" i="29"/>
  <c r="AE65" i="29"/>
  <c r="V65" i="29"/>
  <c r="M65" i="29"/>
  <c r="BP65" i="29"/>
  <c r="BQ64" i="29"/>
  <c r="BR78" i="28"/>
  <c r="BS77" i="28"/>
  <c r="BT77" i="28"/>
  <c r="AX52" i="28"/>
  <c r="AY51" i="28"/>
  <c r="AH81" i="29"/>
  <c r="AN90" i="28"/>
  <c r="C93" i="26"/>
  <c r="O94" i="26"/>
  <c r="BD94" i="28"/>
  <c r="BE94" i="28"/>
  <c r="BF90" i="28"/>
  <c r="AW90" i="28"/>
  <c r="C92" i="26"/>
  <c r="E94" i="26"/>
  <c r="K94" i="28"/>
  <c r="L94" i="28"/>
  <c r="C91" i="26"/>
  <c r="O92" i="26"/>
  <c r="E92" i="26"/>
  <c r="BO90" i="28"/>
  <c r="O91" i="26"/>
  <c r="BD91" i="28"/>
  <c r="BE91" i="28"/>
  <c r="C90" i="26"/>
  <c r="E93" i="26"/>
  <c r="K93" i="28"/>
  <c r="L93" i="28"/>
  <c r="O93" i="26"/>
  <c r="BD93" i="28"/>
  <c r="BE93" i="28"/>
  <c r="C89" i="26"/>
  <c r="E90" i="26"/>
  <c r="K90" i="28"/>
  <c r="L90" i="28"/>
  <c r="O90" i="26"/>
  <c r="BD90" i="28"/>
  <c r="BE90" i="28"/>
  <c r="O89" i="26"/>
  <c r="BD89" i="28"/>
  <c r="BE89" i="28"/>
  <c r="G92" i="26"/>
  <c r="T92" i="28"/>
  <c r="U92" i="28"/>
  <c r="E91" i="26"/>
  <c r="K91" i="28"/>
  <c r="L91" i="28"/>
  <c r="AO76" i="28"/>
  <c r="AP75" i="28"/>
  <c r="P81" i="29"/>
  <c r="Q81" i="29"/>
  <c r="R81" i="29"/>
  <c r="BP68" i="28"/>
  <c r="BQ67" i="28"/>
  <c r="AX75" i="28"/>
  <c r="AY74" i="28"/>
  <c r="BA73" i="28"/>
  <c r="BB73" i="28"/>
  <c r="AO93" i="28"/>
  <c r="AP93" i="28"/>
  <c r="AR93" i="28"/>
  <c r="AS93" i="28"/>
  <c r="AP92" i="28"/>
  <c r="B95" i="28"/>
  <c r="C95" i="28"/>
  <c r="M61" i="28"/>
  <c r="D61" i="28"/>
  <c r="E61" i="28"/>
  <c r="V61" i="28"/>
  <c r="B62" i="28"/>
  <c r="C62" i="28"/>
  <c r="AE61" i="28"/>
  <c r="E42" i="29"/>
  <c r="F41" i="29"/>
  <c r="H41" i="29"/>
  <c r="I41" i="29"/>
  <c r="AY60" i="28"/>
  <c r="AY61" i="28"/>
  <c r="AX61" i="28"/>
  <c r="M59" i="28"/>
  <c r="D59" i="28"/>
  <c r="AE59" i="28"/>
  <c r="V59" i="28"/>
  <c r="BP58" i="28"/>
  <c r="BQ57" i="28"/>
  <c r="AO30" i="29"/>
  <c r="AP29" i="29"/>
  <c r="AN51" i="28"/>
  <c r="AP51" i="28"/>
  <c r="I91" i="26"/>
  <c r="AC91" i="28"/>
  <c r="AD91" i="28"/>
  <c r="O87" i="26"/>
  <c r="BD87" i="28"/>
  <c r="BE87" i="28"/>
  <c r="C86" i="26"/>
  <c r="D86" i="28"/>
  <c r="Q91" i="26"/>
  <c r="BM91" i="28"/>
  <c r="BN91" i="28"/>
  <c r="G90" i="26"/>
  <c r="T90" i="28"/>
  <c r="U90" i="28"/>
  <c r="E88" i="26"/>
  <c r="K88" i="28"/>
  <c r="L88" i="28"/>
  <c r="O82" i="26"/>
  <c r="BD82" i="28"/>
  <c r="BE82" i="28"/>
  <c r="M87" i="26"/>
  <c r="AU87" i="28"/>
  <c r="AV87" i="28"/>
  <c r="E85" i="26"/>
  <c r="K85" i="28"/>
  <c r="L85" i="28"/>
  <c r="M91" i="26"/>
  <c r="AU91" i="28"/>
  <c r="AV91" i="28"/>
  <c r="I85" i="26"/>
  <c r="AC85" i="28"/>
  <c r="AD85" i="28"/>
  <c r="Q84" i="26"/>
  <c r="BM84" i="28"/>
  <c r="BN84" i="28"/>
  <c r="K85" i="26"/>
  <c r="AL85" i="28"/>
  <c r="AM85" i="28"/>
  <c r="K84" i="26"/>
  <c r="AL84" i="28"/>
  <c r="AM84" i="28"/>
  <c r="K91" i="26"/>
  <c r="AL91" i="28"/>
  <c r="AM91" i="28"/>
  <c r="Q77" i="26"/>
  <c r="BM77" i="28"/>
  <c r="BN77" i="28"/>
  <c r="M83" i="26"/>
  <c r="AU83" i="28"/>
  <c r="AV83" i="28"/>
  <c r="K75" i="26"/>
  <c r="AL75" i="28"/>
  <c r="AM75" i="28"/>
  <c r="G79" i="26"/>
  <c r="T79" i="28"/>
  <c r="U79" i="28"/>
  <c r="AW83" i="28"/>
  <c r="C82" i="26"/>
  <c r="E87" i="26"/>
  <c r="K87" i="28"/>
  <c r="L87" i="28"/>
  <c r="K90" i="26"/>
  <c r="AL90" i="28"/>
  <c r="AM90" i="28"/>
  <c r="K83" i="26"/>
  <c r="AL83" i="28"/>
  <c r="AM83" i="28"/>
  <c r="Q85" i="26"/>
  <c r="BM85" i="28"/>
  <c r="BN85" i="28"/>
  <c r="Q81" i="26"/>
  <c r="BM81" i="28"/>
  <c r="BN81" i="28"/>
  <c r="G86" i="26"/>
  <c r="T86" i="28"/>
  <c r="U86" i="28"/>
  <c r="G85" i="26"/>
  <c r="T85" i="28"/>
  <c r="U85" i="28"/>
  <c r="I86" i="26"/>
  <c r="AC86" i="28"/>
  <c r="AD86" i="28"/>
  <c r="M76" i="26"/>
  <c r="AU76" i="28"/>
  <c r="AV76" i="28"/>
  <c r="G80" i="26"/>
  <c r="T80" i="28"/>
  <c r="U80" i="28"/>
  <c r="Q82" i="26"/>
  <c r="BM82" i="28"/>
  <c r="BN82" i="28"/>
  <c r="K88" i="26"/>
  <c r="AL88" i="28"/>
  <c r="AM88" i="28"/>
  <c r="O81" i="26"/>
  <c r="BD81" i="28"/>
  <c r="BE81" i="28"/>
  <c r="Q90" i="26"/>
  <c r="BM90" i="28"/>
  <c r="BN90" i="28"/>
  <c r="M85" i="26"/>
  <c r="AU85" i="28"/>
  <c r="AV85" i="28"/>
  <c r="I83" i="26"/>
  <c r="AC83" i="28"/>
  <c r="AD83" i="28"/>
  <c r="G84" i="26"/>
  <c r="T84" i="28"/>
  <c r="U84" i="28"/>
  <c r="Q80" i="26"/>
  <c r="BM80" i="28"/>
  <c r="BN80" i="28"/>
  <c r="M82" i="26"/>
  <c r="AU82" i="28"/>
  <c r="AV82" i="28"/>
  <c r="M75" i="26"/>
  <c r="AU75" i="28"/>
  <c r="AV75" i="28"/>
  <c r="K77" i="26"/>
  <c r="AL77" i="28"/>
  <c r="AM77" i="28"/>
  <c r="BO83" i="28"/>
  <c r="C83" i="26"/>
  <c r="I82" i="26"/>
  <c r="AC82" i="28"/>
  <c r="AD82" i="28"/>
  <c r="K86" i="26"/>
  <c r="AL86" i="28"/>
  <c r="AM86" i="28"/>
  <c r="E82" i="26"/>
  <c r="K82" i="28"/>
  <c r="L82" i="28"/>
  <c r="I88" i="26"/>
  <c r="AC88" i="28"/>
  <c r="AD88" i="28"/>
  <c r="G82" i="26"/>
  <c r="T82" i="28"/>
  <c r="U82" i="28"/>
  <c r="G81" i="26"/>
  <c r="T81" i="28"/>
  <c r="U81" i="28"/>
  <c r="Q89" i="26"/>
  <c r="BM89" i="28"/>
  <c r="BN89" i="28"/>
  <c r="M86" i="26"/>
  <c r="AU86" i="28"/>
  <c r="AV86" i="28"/>
  <c r="I79" i="26"/>
  <c r="AC79" i="28"/>
  <c r="AD79" i="28"/>
  <c r="M77" i="26"/>
  <c r="AU77" i="28"/>
  <c r="AV77" i="28"/>
  <c r="Q79" i="26"/>
  <c r="BM79" i="28"/>
  <c r="BN79" i="28"/>
  <c r="K82" i="26"/>
  <c r="AL82" i="28"/>
  <c r="AM82" i="28"/>
  <c r="AN83" i="28"/>
  <c r="I89" i="26"/>
  <c r="AC89" i="28"/>
  <c r="AD89" i="28"/>
  <c r="G83" i="26"/>
  <c r="T83" i="28"/>
  <c r="U83" i="28"/>
  <c r="E86" i="26"/>
  <c r="K86" i="28"/>
  <c r="L86" i="28"/>
  <c r="Q83" i="26"/>
  <c r="BM83" i="28"/>
  <c r="BN83" i="28"/>
  <c r="Q87" i="26"/>
  <c r="BM87" i="28"/>
  <c r="BN87" i="28"/>
  <c r="E80" i="26"/>
  <c r="K80" i="28"/>
  <c r="L80" i="28"/>
  <c r="G88" i="26"/>
  <c r="T88" i="28"/>
  <c r="U88" i="28"/>
  <c r="K89" i="26"/>
  <c r="AL89" i="28"/>
  <c r="AM89" i="28"/>
  <c r="M88" i="26"/>
  <c r="AU88" i="28"/>
  <c r="AV88" i="28"/>
  <c r="BF83" i="28"/>
  <c r="I81" i="26"/>
  <c r="AC81" i="28"/>
  <c r="AD81" i="28"/>
  <c r="E83" i="26"/>
  <c r="K83" i="28"/>
  <c r="L83" i="28"/>
  <c r="I84" i="26"/>
  <c r="AC84" i="28"/>
  <c r="AD84" i="28"/>
  <c r="G87" i="26"/>
  <c r="T87" i="28"/>
  <c r="U87" i="28"/>
  <c r="M84" i="26"/>
  <c r="AU84" i="28"/>
  <c r="AV84" i="28"/>
  <c r="M92" i="26"/>
  <c r="AU92" i="28"/>
  <c r="AV92" i="28"/>
  <c r="M89" i="26"/>
  <c r="AU89" i="28"/>
  <c r="AV89" i="28"/>
  <c r="M90" i="26"/>
  <c r="AU90" i="28"/>
  <c r="AV90" i="28"/>
  <c r="E84" i="26"/>
  <c r="K84" i="28"/>
  <c r="L84" i="28"/>
  <c r="O84" i="26"/>
  <c r="BD84" i="28"/>
  <c r="BE84" i="28"/>
  <c r="O83" i="26"/>
  <c r="BD83" i="28"/>
  <c r="BE83" i="28"/>
  <c r="G89" i="26"/>
  <c r="T89" i="28"/>
  <c r="U89" i="28"/>
  <c r="M93" i="26"/>
  <c r="AU93" i="28"/>
  <c r="AV93" i="28"/>
  <c r="Q88" i="26"/>
  <c r="BM88" i="28"/>
  <c r="BN88" i="28"/>
  <c r="Q86" i="26"/>
  <c r="BM86" i="28"/>
  <c r="BN86" i="28"/>
  <c r="K92" i="26"/>
  <c r="AL92" i="28"/>
  <c r="AM92" i="28"/>
  <c r="G78" i="26"/>
  <c r="T78" i="28"/>
  <c r="U78" i="28"/>
  <c r="I77" i="26"/>
  <c r="AC77" i="28"/>
  <c r="AD77" i="28"/>
  <c r="K76" i="26"/>
  <c r="AL76" i="28"/>
  <c r="AM76" i="28"/>
  <c r="K79" i="26"/>
  <c r="AL79" i="28"/>
  <c r="AM79" i="28"/>
  <c r="K78" i="26"/>
  <c r="AL78" i="28"/>
  <c r="AM78" i="28"/>
  <c r="I78" i="26"/>
  <c r="AC78" i="28"/>
  <c r="AD78" i="28"/>
  <c r="K80" i="26"/>
  <c r="AL80" i="28"/>
  <c r="AM80" i="28"/>
  <c r="I80" i="26"/>
  <c r="AC80" i="28"/>
  <c r="AD80" i="28"/>
  <c r="C85" i="26"/>
  <c r="C84" i="26"/>
  <c r="I87" i="26"/>
  <c r="AC87" i="28"/>
  <c r="AD87" i="28"/>
  <c r="O85" i="26"/>
  <c r="BD85" i="28"/>
  <c r="BE85" i="28"/>
  <c r="E81" i="26"/>
  <c r="K81" i="28"/>
  <c r="L81" i="28"/>
  <c r="O86" i="26"/>
  <c r="BD86" i="28"/>
  <c r="BE86" i="28"/>
  <c r="I90" i="26"/>
  <c r="AC90" i="28"/>
  <c r="AD90" i="28"/>
  <c r="K87" i="26"/>
  <c r="AL87" i="28"/>
  <c r="AM87" i="28"/>
  <c r="K81" i="26"/>
  <c r="AL81" i="28"/>
  <c r="AM81" i="28"/>
  <c r="Q78" i="26"/>
  <c r="BM78" i="28"/>
  <c r="BN78" i="28"/>
  <c r="M80" i="26"/>
  <c r="AU80" i="28"/>
  <c r="AV80" i="28"/>
  <c r="M81" i="26"/>
  <c r="AU81" i="28"/>
  <c r="AV81" i="28"/>
  <c r="M79" i="26"/>
  <c r="AU79" i="28"/>
  <c r="AV79" i="28"/>
  <c r="M78" i="26"/>
  <c r="AU78" i="28"/>
  <c r="AV78" i="28"/>
  <c r="W79" i="28"/>
  <c r="F64" i="28"/>
  <c r="E64" i="28"/>
  <c r="F63" i="28"/>
  <c r="M73" i="29"/>
  <c r="P94" i="23"/>
  <c r="BN110" i="28"/>
  <c r="I30" i="26"/>
  <c r="AC30" i="28"/>
  <c r="AD30" i="28"/>
  <c r="M42" i="26"/>
  <c r="AU42" i="28"/>
  <c r="AV42" i="28"/>
  <c r="G37" i="26"/>
  <c r="T37" i="28"/>
  <c r="U37" i="28"/>
  <c r="G39" i="26"/>
  <c r="T39" i="28"/>
  <c r="U39" i="28"/>
  <c r="M37" i="26"/>
  <c r="AU37" i="28"/>
  <c r="AV37" i="28"/>
  <c r="BH76" i="28"/>
  <c r="BG77" i="28"/>
  <c r="AQ78" i="28"/>
  <c r="AR77" i="28"/>
  <c r="AS77" i="28"/>
  <c r="BI94" i="28"/>
  <c r="AR56" i="28"/>
  <c r="AS56" i="28"/>
  <c r="AQ56" i="28"/>
  <c r="AR55" i="28"/>
  <c r="AS55" i="28"/>
  <c r="AF65" i="28"/>
  <c r="AG64" i="28"/>
  <c r="BQ20" i="28"/>
  <c r="BP21" i="28"/>
  <c r="BQ21" i="28"/>
  <c r="AP76" i="28"/>
  <c r="AR76" i="28"/>
  <c r="AS76" i="28"/>
  <c r="AO77" i="28"/>
  <c r="R85" i="23"/>
  <c r="P85" i="23"/>
  <c r="O85" i="23"/>
  <c r="N85" i="23"/>
  <c r="AO19" i="28"/>
  <c r="AP18" i="28"/>
  <c r="O62" i="28"/>
  <c r="P62" i="28"/>
  <c r="N63" i="28"/>
  <c r="B67" i="29"/>
  <c r="C67" i="29"/>
  <c r="M66" i="29"/>
  <c r="D66" i="29"/>
  <c r="AE66" i="29"/>
  <c r="V66" i="29"/>
  <c r="BP66" i="29"/>
  <c r="BQ65" i="29"/>
  <c r="BQ66" i="29"/>
  <c r="BF91" i="28"/>
  <c r="O95" i="26"/>
  <c r="BD95" i="28"/>
  <c r="BE95" i="28"/>
  <c r="C94" i="26"/>
  <c r="M94" i="28"/>
  <c r="AW91" i="28"/>
  <c r="K92" i="28"/>
  <c r="L92" i="28"/>
  <c r="AN91" i="28"/>
  <c r="BO91" i="28"/>
  <c r="BD92" i="28"/>
  <c r="BE92" i="28"/>
  <c r="B92" i="28"/>
  <c r="C92" i="28"/>
  <c r="BO84" i="28"/>
  <c r="BQ84" i="28"/>
  <c r="BR84" i="28"/>
  <c r="BP52" i="28"/>
  <c r="BH75" i="28"/>
  <c r="BG76" i="28"/>
  <c r="BH77" i="28"/>
  <c r="BJ77" i="28"/>
  <c r="BK77" i="28"/>
  <c r="BG68" i="28"/>
  <c r="BH67" i="28"/>
  <c r="BI67" i="28"/>
  <c r="D78" i="28"/>
  <c r="D77" i="28"/>
  <c r="V77" i="28"/>
  <c r="AE77" i="28"/>
  <c r="M77" i="28"/>
  <c r="B78" i="28"/>
  <c r="C78" i="28"/>
  <c r="E95" i="28"/>
  <c r="BJ55" i="28"/>
  <c r="BK55" i="28"/>
  <c r="BI55" i="28"/>
  <c r="AR30" i="28"/>
  <c r="AS30" i="28"/>
  <c r="AQ30" i="28"/>
  <c r="F39" i="29"/>
  <c r="G39" i="29"/>
  <c r="E41" i="29"/>
  <c r="F40" i="29"/>
  <c r="BI78" i="28"/>
  <c r="BH57" i="28"/>
  <c r="BG58" i="28"/>
  <c r="B19" i="28"/>
  <c r="C19" i="28"/>
  <c r="BG30" i="29"/>
  <c r="BH29" i="29"/>
  <c r="AE87" i="28"/>
  <c r="BO51" i="28"/>
  <c r="BJ63" i="28"/>
  <c r="BK63" i="28"/>
  <c r="AY65" i="28"/>
  <c r="AX66" i="28"/>
  <c r="O64" i="28"/>
  <c r="N65" i="28"/>
  <c r="AX66" i="29"/>
  <c r="AY65" i="29"/>
  <c r="AY66" i="29"/>
  <c r="BQ29" i="29"/>
  <c r="BP30" i="29"/>
  <c r="AR67" i="29"/>
  <c r="AS67" i="29"/>
  <c r="G32" i="26"/>
  <c r="T32" i="28"/>
  <c r="U32" i="28"/>
  <c r="B84" i="28"/>
  <c r="C84" i="28"/>
  <c r="Q44" i="26"/>
  <c r="BM44" i="28"/>
  <c r="BN44" i="28"/>
  <c r="M38" i="26"/>
  <c r="AU38" i="28"/>
  <c r="AV38" i="28"/>
  <c r="E33" i="26"/>
  <c r="K33" i="28"/>
  <c r="L33" i="28"/>
  <c r="G38" i="26"/>
  <c r="T38" i="28"/>
  <c r="U38" i="28"/>
  <c r="AR40" i="29"/>
  <c r="AS40" i="29"/>
  <c r="AQ40" i="29"/>
  <c r="AR39" i="29"/>
  <c r="AS39" i="29"/>
  <c r="BJ86" i="28"/>
  <c r="BK86" i="28"/>
  <c r="BI86" i="28"/>
  <c r="BR87" i="28"/>
  <c r="BS86" i="28"/>
  <c r="BT86" i="28"/>
  <c r="BS87" i="28"/>
  <c r="BT87" i="28"/>
  <c r="BR31" i="28"/>
  <c r="BS30" i="28"/>
  <c r="BT30" i="28"/>
  <c r="AO21" i="28"/>
  <c r="AP20" i="28"/>
  <c r="AP21" i="28"/>
  <c r="BP85" i="28"/>
  <c r="BQ18" i="28"/>
  <c r="BP19" i="28"/>
  <c r="AQ87" i="28"/>
  <c r="AR86" i="28"/>
  <c r="AS86" i="28"/>
  <c r="AR87" i="28"/>
  <c r="AS87" i="28"/>
  <c r="E63" i="28"/>
  <c r="F62" i="28"/>
  <c r="AO66" i="29"/>
  <c r="AP65" i="29"/>
  <c r="AP66" i="29"/>
  <c r="AX77" i="28"/>
  <c r="AY76" i="28"/>
  <c r="AY77" i="28"/>
  <c r="AW84" i="28"/>
  <c r="Y81" i="29"/>
  <c r="Z81" i="29"/>
  <c r="AA81" i="29"/>
  <c r="AY75" i="28"/>
  <c r="AZ75" i="28"/>
  <c r="AX76" i="28"/>
  <c r="BH74" i="28"/>
  <c r="BI74" i="28"/>
  <c r="BG75" i="28"/>
  <c r="BS95" i="29"/>
  <c r="BT95" i="29"/>
  <c r="BR95" i="29"/>
  <c r="W95" i="28"/>
  <c r="AE76" i="28"/>
  <c r="AF76" i="28"/>
  <c r="V76" i="28"/>
  <c r="W76" i="28"/>
  <c r="M76" i="28"/>
  <c r="N76" i="28"/>
  <c r="D76" i="28"/>
  <c r="E76" i="28"/>
  <c r="AX93" i="28"/>
  <c r="AY92" i="28"/>
  <c r="AY93" i="28"/>
  <c r="O41" i="29"/>
  <c r="Q41" i="29"/>
  <c r="R41" i="29"/>
  <c r="N42" i="29"/>
  <c r="AP61" i="28"/>
  <c r="AP60" i="28"/>
  <c r="AO61" i="28"/>
  <c r="BG61" i="28"/>
  <c r="BH61" i="28"/>
  <c r="BH60" i="28"/>
  <c r="AQ90" i="29"/>
  <c r="AR89" i="29"/>
  <c r="AS89" i="29"/>
  <c r="M19" i="28"/>
  <c r="V19" i="28"/>
  <c r="D19" i="28"/>
  <c r="AE19" i="28"/>
  <c r="AX31" i="29"/>
  <c r="AY30" i="29"/>
  <c r="V87" i="28"/>
  <c r="M53" i="28"/>
  <c r="AE53" i="28"/>
  <c r="V53" i="28"/>
  <c r="B54" i="28"/>
  <c r="C54" i="28"/>
  <c r="AD29" i="28"/>
  <c r="L71" i="29"/>
  <c r="L108" i="29"/>
  <c r="E126" i="29"/>
  <c r="K108" i="29"/>
  <c r="D126" i="29"/>
  <c r="U27" i="28"/>
  <c r="AF32" i="28"/>
  <c r="AE29" i="28"/>
  <c r="V28" i="28"/>
  <c r="D28" i="28"/>
  <c r="AE28" i="28"/>
  <c r="M28" i="28"/>
  <c r="AZ52" i="29"/>
  <c r="BA51" i="29"/>
  <c r="BB51" i="29"/>
  <c r="AY72" i="29"/>
  <c r="AX73" i="29"/>
  <c r="AY73" i="29"/>
  <c r="BA73" i="29"/>
  <c r="BB73" i="29"/>
  <c r="H94" i="29"/>
  <c r="I94" i="29"/>
  <c r="G94" i="29"/>
  <c r="W69" i="28"/>
  <c r="BI54" i="29"/>
  <c r="BJ53" i="29"/>
  <c r="BK53" i="29"/>
  <c r="BJ54" i="29"/>
  <c r="BK54" i="29"/>
  <c r="BQ25" i="28"/>
  <c r="BP26" i="28"/>
  <c r="AX26" i="28"/>
  <c r="AY25" i="28"/>
  <c r="BG27" i="28"/>
  <c r="BH26" i="28"/>
  <c r="AE24" i="28"/>
  <c r="D24" i="28"/>
  <c r="V24" i="28"/>
  <c r="M24" i="28"/>
  <c r="B25" i="28"/>
  <c r="C25" i="28"/>
  <c r="O53" i="29"/>
  <c r="N54" i="29"/>
  <c r="AQ46" i="29"/>
  <c r="AR45" i="29"/>
  <c r="AS45" i="29"/>
  <c r="BP49" i="28"/>
  <c r="BQ48" i="28"/>
  <c r="AO48" i="28"/>
  <c r="AP47" i="28"/>
  <c r="O54" i="29"/>
  <c r="N55" i="29"/>
  <c r="AG46" i="29"/>
  <c r="AF47" i="29"/>
  <c r="AQ54" i="29"/>
  <c r="AR53" i="29"/>
  <c r="AS53" i="29"/>
  <c r="AR54" i="29"/>
  <c r="AS54" i="29"/>
  <c r="Y89" i="29"/>
  <c r="Z88" i="29"/>
  <c r="AA88" i="29"/>
  <c r="BJ69" i="28"/>
  <c r="BK69" i="28"/>
  <c r="BI70" i="28"/>
  <c r="AP43" i="28"/>
  <c r="AO44" i="28"/>
  <c r="F51" i="29"/>
  <c r="E52" i="29"/>
  <c r="N80" i="28"/>
  <c r="O79" i="28"/>
  <c r="Y95" i="29"/>
  <c r="Z94" i="29"/>
  <c r="AA94" i="29"/>
  <c r="BG71" i="29"/>
  <c r="BH70" i="29"/>
  <c r="AO71" i="29"/>
  <c r="AP70" i="29"/>
  <c r="X32" i="28"/>
  <c r="W33" i="28"/>
  <c r="AO28" i="28"/>
  <c r="AP27" i="28"/>
  <c r="BP48" i="28"/>
  <c r="BQ47" i="28"/>
  <c r="BH47" i="28"/>
  <c r="BG48" i="28"/>
  <c r="N56" i="29"/>
  <c r="O55" i="29"/>
  <c r="O56" i="29"/>
  <c r="X53" i="29"/>
  <c r="W54" i="29"/>
  <c r="F46" i="29"/>
  <c r="E47" i="29"/>
  <c r="AR52" i="29"/>
  <c r="AS52" i="29"/>
  <c r="AQ53" i="29"/>
  <c r="BI50" i="29"/>
  <c r="BJ49" i="29"/>
  <c r="BK49" i="29"/>
  <c r="B46" i="28"/>
  <c r="C46" i="28"/>
  <c r="W52" i="29"/>
  <c r="X51" i="29"/>
  <c r="AG79" i="28"/>
  <c r="AF80" i="28"/>
  <c r="B71" i="29"/>
  <c r="C71" i="29"/>
  <c r="D70" i="29"/>
  <c r="E70" i="29"/>
  <c r="M70" i="29"/>
  <c r="N70" i="29"/>
  <c r="AE70" i="29"/>
  <c r="V70" i="29"/>
  <c r="AX70" i="29"/>
  <c r="AY69" i="29"/>
  <c r="AY70" i="29"/>
  <c r="AX71" i="29"/>
  <c r="AF33" i="28"/>
  <c r="AG32" i="28"/>
  <c r="B30" i="28"/>
  <c r="C30" i="28"/>
  <c r="D29" i="28"/>
  <c r="M29" i="28"/>
  <c r="V29" i="28"/>
  <c r="AE31" i="28"/>
  <c r="AG31" i="28"/>
  <c r="AE30" i="28"/>
  <c r="D31" i="28"/>
  <c r="F31" i="28"/>
  <c r="M31" i="28"/>
  <c r="O31" i="28"/>
  <c r="V30" i="28"/>
  <c r="M30" i="28"/>
  <c r="D30" i="28"/>
  <c r="V31" i="28"/>
  <c r="X31" i="28"/>
  <c r="B31" i="28"/>
  <c r="C31" i="28"/>
  <c r="AP71" i="29"/>
  <c r="AO72" i="29"/>
  <c r="AH80" i="29"/>
  <c r="AI79" i="29"/>
  <c r="AJ79" i="29"/>
  <c r="AQ81" i="28"/>
  <c r="AR80" i="28"/>
  <c r="AS80" i="28"/>
  <c r="E102" i="28"/>
  <c r="BP72" i="29"/>
  <c r="BQ71" i="29"/>
  <c r="N100" i="29"/>
  <c r="O99" i="29"/>
  <c r="P99" i="29"/>
  <c r="N48" i="29"/>
  <c r="O47" i="29"/>
  <c r="W32" i="28"/>
  <c r="AF69" i="28"/>
  <c r="BS49" i="29"/>
  <c r="BT49" i="29"/>
  <c r="BR50" i="29"/>
  <c r="BQ26" i="28"/>
  <c r="BP27" i="28"/>
  <c r="AX43" i="28"/>
  <c r="AY42" i="28"/>
  <c r="BI49" i="29"/>
  <c r="BJ48" i="29"/>
  <c r="BK48" i="29"/>
  <c r="AO49" i="28"/>
  <c r="AP48" i="28"/>
  <c r="AE51" i="28"/>
  <c r="B51" i="28"/>
  <c r="C51" i="28"/>
  <c r="V50" i="28"/>
  <c r="M51" i="28"/>
  <c r="M50" i="28"/>
  <c r="V51" i="28"/>
  <c r="D50" i="28"/>
  <c r="AE50" i="28"/>
  <c r="D51" i="28"/>
  <c r="AZ70" i="28"/>
  <c r="BA69" i="28"/>
  <c r="BB69" i="28"/>
  <c r="F54" i="29"/>
  <c r="E55" i="29"/>
  <c r="BR49" i="29"/>
  <c r="BS48" i="29"/>
  <c r="BT48" i="29"/>
  <c r="E101" i="29"/>
  <c r="F100" i="29"/>
  <c r="BJ68" i="28"/>
  <c r="BK68" i="28"/>
  <c r="BI69" i="28"/>
  <c r="Q94" i="29"/>
  <c r="R94" i="29"/>
  <c r="P95" i="29"/>
  <c r="AQ69" i="28"/>
  <c r="O51" i="29"/>
  <c r="N52" i="29"/>
  <c r="AF68" i="28"/>
  <c r="BS54" i="29"/>
  <c r="BT54" i="29"/>
  <c r="BR54" i="29"/>
  <c r="BS53" i="29"/>
  <c r="BT53" i="29"/>
  <c r="E33" i="28"/>
  <c r="F32" i="28"/>
  <c r="BR70" i="28"/>
  <c r="BS69" i="28"/>
  <c r="BT69" i="28"/>
  <c r="AQ33" i="28"/>
  <c r="AR32" i="28"/>
  <c r="AS32" i="28"/>
  <c r="BJ44" i="29"/>
  <c r="BK44" i="29"/>
  <c r="BI45" i="29"/>
  <c r="BQ72" i="29"/>
  <c r="BP73" i="29"/>
  <c r="BQ73" i="29"/>
  <c r="AX72" i="29"/>
  <c r="AY71" i="29"/>
  <c r="E48" i="29"/>
  <c r="F47" i="29"/>
  <c r="E32" i="28"/>
  <c r="AZ49" i="29"/>
  <c r="BA48" i="29"/>
  <c r="BB48" i="29"/>
  <c r="BI33" i="28"/>
  <c r="AZ47" i="29"/>
  <c r="BA46" i="29"/>
  <c r="BB46" i="29"/>
  <c r="BA47" i="29"/>
  <c r="BB47" i="29"/>
  <c r="E51" i="29"/>
  <c r="F50" i="29"/>
  <c r="BH25" i="28"/>
  <c r="BG26" i="28"/>
  <c r="BP43" i="28"/>
  <c r="BQ42" i="28"/>
  <c r="BR42" i="28"/>
  <c r="AX48" i="28"/>
  <c r="AY47" i="28"/>
  <c r="W56" i="29"/>
  <c r="X55" i="29"/>
  <c r="X56" i="29"/>
  <c r="W49" i="29"/>
  <c r="X48" i="29"/>
  <c r="BH99" i="28"/>
  <c r="BJ99" i="28"/>
  <c r="BK99" i="28"/>
  <c r="BG99" i="28"/>
  <c r="BH98" i="28"/>
  <c r="AZ45" i="29"/>
  <c r="BA44" i="29"/>
  <c r="BB44" i="29"/>
  <c r="BG45" i="28"/>
  <c r="BG44" i="28"/>
  <c r="BH43" i="28"/>
  <c r="E102" i="29"/>
  <c r="F101" i="29"/>
  <c r="W80" i="28"/>
  <c r="X79" i="28"/>
  <c r="E68" i="28"/>
  <c r="BJ47" i="29"/>
  <c r="BK47" i="29"/>
  <c r="BI47" i="29"/>
  <c r="BJ46" i="29"/>
  <c r="BK46" i="29"/>
  <c r="BJ51" i="29"/>
  <c r="BK51" i="29"/>
  <c r="BI52" i="29"/>
  <c r="AF53" i="29"/>
  <c r="AG52" i="29"/>
  <c r="BJ33" i="28"/>
  <c r="BK33" i="28"/>
  <c r="BI34" i="28"/>
  <c r="AF48" i="29"/>
  <c r="AG47" i="29"/>
  <c r="N32" i="28"/>
  <c r="G90" i="29"/>
  <c r="H89" i="29"/>
  <c r="I89" i="29"/>
  <c r="AZ46" i="29"/>
  <c r="BA45" i="29"/>
  <c r="BB45" i="29"/>
  <c r="AZ38" i="28"/>
  <c r="AF51" i="29"/>
  <c r="AG50" i="29"/>
  <c r="M25" i="28"/>
  <c r="V25" i="28"/>
  <c r="D25" i="28"/>
  <c r="AE25" i="28"/>
  <c r="B26" i="28"/>
  <c r="C26" i="28"/>
  <c r="AY41" i="28"/>
  <c r="AZ41" i="28"/>
  <c r="AX42" i="28"/>
  <c r="AP42" i="28"/>
  <c r="AO43" i="28"/>
  <c r="AI88" i="29"/>
  <c r="AJ88" i="29"/>
  <c r="AH89" i="29"/>
  <c r="AQ38" i="28"/>
  <c r="BR69" i="28"/>
  <c r="BS32" i="28"/>
  <c r="BT32" i="28"/>
  <c r="BR33" i="28"/>
  <c r="B48" i="28"/>
  <c r="C48" i="28"/>
  <c r="V47" i="28"/>
  <c r="M10" i="29"/>
  <c r="N10" i="29"/>
  <c r="B11" i="29"/>
  <c r="C11" i="29"/>
  <c r="D10" i="29"/>
  <c r="AG55" i="29"/>
  <c r="AG56" i="29"/>
  <c r="AF56" i="29"/>
  <c r="BS47" i="29"/>
  <c r="BT47" i="29"/>
  <c r="BR47" i="29"/>
  <c r="BA68" i="28"/>
  <c r="BB68" i="28"/>
  <c r="AZ69" i="28"/>
  <c r="N49" i="29"/>
  <c r="O48" i="29"/>
  <c r="P48" i="29"/>
  <c r="M98" i="28"/>
  <c r="V98" i="28"/>
  <c r="D98" i="28"/>
  <c r="D97" i="28"/>
  <c r="B98" i="28"/>
  <c r="C98" i="28"/>
  <c r="AE97" i="28"/>
  <c r="M97" i="28"/>
  <c r="V97" i="28"/>
  <c r="AR69" i="28"/>
  <c r="AS69" i="28"/>
  <c r="AQ70" i="28"/>
  <c r="D46" i="28"/>
  <c r="N50" i="29"/>
  <c r="O49" i="29"/>
  <c r="AZ34" i="28"/>
  <c r="BA33" i="28"/>
  <c r="BB33" i="28"/>
  <c r="E80" i="28"/>
  <c r="F79" i="28"/>
  <c r="F45" i="29"/>
  <c r="G45" i="29"/>
  <c r="E46" i="29"/>
  <c r="X67" i="28"/>
  <c r="BR53" i="29"/>
  <c r="BS52" i="29"/>
  <c r="BT52" i="29"/>
  <c r="AQ49" i="29"/>
  <c r="AR48" i="29"/>
  <c r="AS48" i="29"/>
  <c r="B72" i="29"/>
  <c r="C72" i="29"/>
  <c r="V71" i="29"/>
  <c r="AE71" i="29"/>
  <c r="D71" i="29"/>
  <c r="M71" i="29"/>
  <c r="BP70" i="29"/>
  <c r="BQ69" i="29"/>
  <c r="V72" i="29"/>
  <c r="X72" i="29"/>
  <c r="M72" i="29"/>
  <c r="D72" i="29"/>
  <c r="AE72" i="29"/>
  <c r="AG72" i="29"/>
  <c r="AZ33" i="28"/>
  <c r="BA32" i="28"/>
  <c r="BB32" i="28"/>
  <c r="BJ45" i="29"/>
  <c r="BK45" i="29"/>
  <c r="BI46" i="29"/>
  <c r="BI38" i="28"/>
  <c r="B29" i="28"/>
  <c r="C29" i="28"/>
  <c r="BQ28" i="28"/>
  <c r="BP29" i="28"/>
  <c r="BQ29" i="28"/>
  <c r="AO29" i="28"/>
  <c r="AP28" i="28"/>
  <c r="AP29" i="28"/>
  <c r="AG53" i="29"/>
  <c r="B28" i="28"/>
  <c r="C28" i="28"/>
  <c r="D27" i="28"/>
  <c r="AE27" i="28"/>
  <c r="V27" i="28"/>
  <c r="M27" i="28"/>
  <c r="BH41" i="28"/>
  <c r="BJ40" i="28"/>
  <c r="BK40" i="28"/>
  <c r="BG72" i="29"/>
  <c r="BH71" i="29"/>
  <c r="AZ50" i="29"/>
  <c r="BA49" i="29"/>
  <c r="BB49" i="29"/>
  <c r="E53" i="29"/>
  <c r="F52" i="29"/>
  <c r="W48" i="29"/>
  <c r="X47" i="29"/>
  <c r="P88" i="29"/>
  <c r="Q87" i="29"/>
  <c r="R87" i="29"/>
  <c r="N51" i="29"/>
  <c r="O50" i="29"/>
  <c r="AO27" i="28"/>
  <c r="AP26" i="28"/>
  <c r="V26" i="28"/>
  <c r="W26" i="28"/>
  <c r="M26" i="28"/>
  <c r="AE26" i="28"/>
  <c r="D26" i="28"/>
  <c r="E26" i="28"/>
  <c r="BR34" i="28"/>
  <c r="BS33" i="28"/>
  <c r="BT33" i="28"/>
  <c r="AH88" i="29"/>
  <c r="AY48" i="28"/>
  <c r="AX49" i="28"/>
  <c r="AY49" i="28"/>
  <c r="AE48" i="28"/>
  <c r="V48" i="28"/>
  <c r="M48" i="28"/>
  <c r="D48" i="28"/>
  <c r="BH11" i="29"/>
  <c r="BJ11" i="29"/>
  <c r="BK11" i="29"/>
  <c r="BG12" i="29"/>
  <c r="X54" i="29"/>
  <c r="W55" i="29"/>
  <c r="H88" i="29"/>
  <c r="I88" i="29"/>
  <c r="G89" i="29"/>
  <c r="G88" i="29"/>
  <c r="H87" i="29"/>
  <c r="I87" i="29"/>
  <c r="AF49" i="29"/>
  <c r="AG48" i="29"/>
  <c r="BG98" i="28"/>
  <c r="BH97" i="28"/>
  <c r="BQ44" i="28"/>
  <c r="BR44" i="28"/>
  <c r="BQ43" i="28"/>
  <c r="BP44" i="28"/>
  <c r="Y90" i="29"/>
  <c r="Z89" i="29"/>
  <c r="AA89" i="29"/>
  <c r="AF50" i="29"/>
  <c r="AG49" i="29"/>
  <c r="AF46" i="29"/>
  <c r="AG45" i="29"/>
  <c r="AH45" i="29"/>
  <c r="N68" i="28"/>
  <c r="AR51" i="29"/>
  <c r="AS51" i="29"/>
  <c r="AQ52" i="29"/>
  <c r="AQ50" i="29"/>
  <c r="AR49" i="29"/>
  <c r="AS49" i="29"/>
  <c r="BP71" i="29"/>
  <c r="BQ70" i="29"/>
  <c r="B69" i="29"/>
  <c r="C69" i="29"/>
  <c r="V68" i="29"/>
  <c r="AE68" i="29"/>
  <c r="M68" i="29"/>
  <c r="D68" i="29"/>
  <c r="BG28" i="28"/>
  <c r="BH27" i="28"/>
  <c r="AX29" i="28"/>
  <c r="AY28" i="28"/>
  <c r="AY29" i="28"/>
  <c r="AO42" i="28"/>
  <c r="AP41" i="28"/>
  <c r="BG73" i="29"/>
  <c r="BH72" i="29"/>
  <c r="BH73" i="29"/>
  <c r="BJ73" i="29"/>
  <c r="BK73" i="29"/>
  <c r="N53" i="29"/>
  <c r="O52" i="29"/>
  <c r="BR38" i="28"/>
  <c r="BJ52" i="29"/>
  <c r="BK52" i="29"/>
  <c r="BI53" i="29"/>
  <c r="BS51" i="29"/>
  <c r="BT51" i="29"/>
  <c r="BR52" i="29"/>
  <c r="E54" i="29"/>
  <c r="F53" i="29"/>
  <c r="X50" i="29"/>
  <c r="W51" i="29"/>
  <c r="AO26" i="28"/>
  <c r="AP25" i="28"/>
  <c r="Q88" i="29"/>
  <c r="R88" i="29"/>
  <c r="P89" i="29"/>
  <c r="AQ45" i="29"/>
  <c r="AR44" i="29"/>
  <c r="AS44" i="29"/>
  <c r="B50" i="28"/>
  <c r="C50" i="28"/>
  <c r="M49" i="28"/>
  <c r="V49" i="28"/>
  <c r="D49" i="28"/>
  <c r="AE49" i="28"/>
  <c r="AF55" i="29"/>
  <c r="AG54" i="29"/>
  <c r="W47" i="29"/>
  <c r="X46" i="29"/>
  <c r="E49" i="29"/>
  <c r="F48" i="29"/>
  <c r="B101" i="28"/>
  <c r="C101" i="28"/>
  <c r="M100" i="28"/>
  <c r="D100" i="28"/>
  <c r="F8" i="29"/>
  <c r="G8" i="29"/>
  <c r="BA52" i="29"/>
  <c r="BB52" i="29"/>
  <c r="AZ53" i="29"/>
  <c r="AX44" i="28"/>
  <c r="AY43" i="28"/>
  <c r="E50" i="29"/>
  <c r="F49" i="29"/>
  <c r="AQ34" i="28"/>
  <c r="AR33" i="28"/>
  <c r="AS33" i="28"/>
  <c r="AQ47" i="29"/>
  <c r="AR46" i="29"/>
  <c r="AS46" i="29"/>
  <c r="AR47" i="29"/>
  <c r="AS47" i="29"/>
  <c r="N46" i="29"/>
  <c r="O45" i="29"/>
  <c r="P45" i="29"/>
  <c r="P90" i="29"/>
  <c r="Q89" i="29"/>
  <c r="R89" i="29"/>
  <c r="B70" i="29"/>
  <c r="C70" i="29"/>
  <c r="AE69" i="29"/>
  <c r="V69" i="29"/>
  <c r="D69" i="29"/>
  <c r="M69" i="29"/>
  <c r="AP69" i="29"/>
  <c r="AO70" i="29"/>
  <c r="BS50" i="29"/>
  <c r="BT50" i="29"/>
  <c r="BP28" i="28"/>
  <c r="BQ27" i="28"/>
  <c r="E100" i="29"/>
  <c r="F99" i="29"/>
  <c r="G99" i="29"/>
  <c r="N69" i="28"/>
  <c r="O68" i="28"/>
  <c r="AO73" i="29"/>
  <c r="AP72" i="29"/>
  <c r="AP73" i="29"/>
  <c r="AR73" i="29"/>
  <c r="AS73" i="29"/>
  <c r="W53" i="29"/>
  <c r="X52" i="29"/>
  <c r="E69" i="28"/>
  <c r="F68" i="28"/>
  <c r="P80" i="29"/>
  <c r="Q80" i="29"/>
  <c r="R80" i="29"/>
  <c r="Q79" i="29"/>
  <c r="R79" i="29"/>
  <c r="AY26" i="28"/>
  <c r="AX27" i="28"/>
  <c r="BG43" i="28"/>
  <c r="BH42" i="28"/>
  <c r="BI42" i="28"/>
  <c r="AI94" i="29"/>
  <c r="AJ94" i="29"/>
  <c r="AH95" i="29"/>
  <c r="BI81" i="28"/>
  <c r="BJ80" i="28"/>
  <c r="BK80" i="28"/>
  <c r="BH48" i="28"/>
  <c r="BG49" i="28"/>
  <c r="F56" i="29"/>
  <c r="E56" i="29"/>
  <c r="F55" i="29"/>
  <c r="BA80" i="28"/>
  <c r="BB80" i="28"/>
  <c r="AZ81" i="28"/>
  <c r="Z80" i="29"/>
  <c r="AA80" i="29"/>
  <c r="Z79" i="29"/>
  <c r="AA79" i="29"/>
  <c r="Y80" i="29"/>
  <c r="N47" i="29"/>
  <c r="O46" i="29"/>
  <c r="B97" i="28"/>
  <c r="C97" i="28"/>
  <c r="V96" i="28"/>
  <c r="D96" i="28"/>
  <c r="M96" i="28"/>
  <c r="AE96" i="28"/>
  <c r="B100" i="28"/>
  <c r="C100" i="28"/>
  <c r="D99" i="28"/>
  <c r="M99" i="28"/>
  <c r="BR81" i="28"/>
  <c r="BS80" i="28"/>
  <c r="BT80" i="28"/>
  <c r="AZ54" i="29"/>
  <c r="BA53" i="29"/>
  <c r="BB53" i="29"/>
  <c r="BA54" i="29"/>
  <c r="BB54" i="29"/>
  <c r="AG51" i="29"/>
  <c r="AF52" i="29"/>
  <c r="W50" i="29"/>
  <c r="X49" i="29"/>
  <c r="X45" i="29"/>
  <c r="Y45" i="29"/>
  <c r="W46" i="29"/>
  <c r="BG70" i="29"/>
  <c r="BH69" i="29"/>
  <c r="O32" i="28"/>
  <c r="N33" i="28"/>
  <c r="H79" i="29"/>
  <c r="I79" i="29"/>
  <c r="H80" i="29"/>
  <c r="I80" i="29"/>
  <c r="G80" i="29"/>
  <c r="BI100" i="28"/>
  <c r="BG29" i="28"/>
  <c r="BH28" i="28"/>
  <c r="BH29" i="28"/>
  <c r="AX28" i="28"/>
  <c r="AY27" i="28"/>
  <c r="AI89" i="29"/>
  <c r="AJ89" i="29"/>
  <c r="AH90" i="29"/>
  <c r="D101" i="28"/>
  <c r="G24" i="29"/>
  <c r="Q8" i="25"/>
  <c r="K8" i="25"/>
  <c r="I9" i="25"/>
  <c r="L8" i="25"/>
  <c r="L7" i="25"/>
  <c r="Y24" i="29"/>
  <c r="AF74" i="28"/>
  <c r="H91" i="29"/>
  <c r="I91" i="29"/>
  <c r="G92" i="29"/>
  <c r="AF73" i="29"/>
  <c r="N41" i="28"/>
  <c r="F59" i="29"/>
  <c r="E60" i="29"/>
  <c r="N63" i="29"/>
  <c r="O62" i="29"/>
  <c r="O63" i="29"/>
  <c r="P25" i="29"/>
  <c r="Q25" i="29"/>
  <c r="R25" i="29"/>
  <c r="AZ76" i="29"/>
  <c r="BA75" i="29"/>
  <c r="BB75" i="29"/>
  <c r="BA76" i="29"/>
  <c r="BB76" i="29"/>
  <c r="N31" i="29"/>
  <c r="O30" i="29"/>
  <c r="BR14" i="29"/>
  <c r="BS14" i="29"/>
  <c r="BT14" i="29"/>
  <c r="BS13" i="29"/>
  <c r="BT13" i="29"/>
  <c r="BS58" i="29"/>
  <c r="BT58" i="29"/>
  <c r="BR59" i="29"/>
  <c r="X70" i="28"/>
  <c r="W71" i="28"/>
  <c r="E33" i="29"/>
  <c r="F32" i="29"/>
  <c r="E16" i="29"/>
  <c r="F16" i="29"/>
  <c r="F15" i="29"/>
  <c r="AZ40" i="28"/>
  <c r="BA39" i="28"/>
  <c r="BB39" i="28"/>
  <c r="Y92" i="29"/>
  <c r="Z91" i="29"/>
  <c r="AA91" i="29"/>
  <c r="BJ76" i="29"/>
  <c r="BK76" i="29"/>
  <c r="BI76" i="29"/>
  <c r="BJ75" i="29"/>
  <c r="BK75" i="29"/>
  <c r="H37" i="29"/>
  <c r="I37" i="29"/>
  <c r="G38" i="29"/>
  <c r="O72" i="28"/>
  <c r="N73" i="28"/>
  <c r="P36" i="29"/>
  <c r="Q35" i="29"/>
  <c r="R35" i="29"/>
  <c r="BJ33" i="29"/>
  <c r="BK33" i="29"/>
  <c r="BI33" i="29"/>
  <c r="BJ32" i="29"/>
  <c r="BK32" i="29"/>
  <c r="Y42" i="29"/>
  <c r="Z41" i="29"/>
  <c r="AA41" i="29"/>
  <c r="N14" i="29"/>
  <c r="O13" i="29"/>
  <c r="X77" i="29"/>
  <c r="X78" i="29"/>
  <c r="W78" i="29"/>
  <c r="W42" i="28"/>
  <c r="X21" i="29"/>
  <c r="W22" i="29"/>
  <c r="AG69" i="28"/>
  <c r="AF70" i="28"/>
  <c r="Y43" i="29"/>
  <c r="Z42" i="29"/>
  <c r="AA42" i="29"/>
  <c r="AF75" i="29"/>
  <c r="AG74" i="29"/>
  <c r="BA31" i="29"/>
  <c r="BB31" i="29"/>
  <c r="AZ32" i="29"/>
  <c r="P91" i="29"/>
  <c r="Q90" i="29"/>
  <c r="R90" i="29"/>
  <c r="X75" i="29"/>
  <c r="W76" i="29"/>
  <c r="Z37" i="29"/>
  <c r="AA37" i="29"/>
  <c r="Y38" i="29"/>
  <c r="AH96" i="29"/>
  <c r="AI95" i="29"/>
  <c r="AJ95" i="29"/>
  <c r="G42" i="29"/>
  <c r="AR76" i="29"/>
  <c r="AS76" i="29"/>
  <c r="AQ76" i="29"/>
  <c r="AR75" i="29"/>
  <c r="AS75" i="29"/>
  <c r="Q42" i="29"/>
  <c r="R42" i="29"/>
  <c r="P43" i="29"/>
  <c r="AQ20" i="29"/>
  <c r="AR19" i="29"/>
  <c r="AS19" i="29"/>
  <c r="O59" i="29"/>
  <c r="N60" i="29"/>
  <c r="W62" i="29"/>
  <c r="X61" i="29"/>
  <c r="P37" i="29"/>
  <c r="Q36" i="29"/>
  <c r="R36" i="29"/>
  <c r="BR22" i="29"/>
  <c r="BS21" i="29"/>
  <c r="BT21" i="29"/>
  <c r="BS73" i="28"/>
  <c r="BT73" i="28"/>
  <c r="BR73" i="28"/>
  <c r="BS72" i="28"/>
  <c r="BT72" i="28"/>
  <c r="W31" i="29"/>
  <c r="X30" i="29"/>
  <c r="AI93" i="29"/>
  <c r="AJ93" i="29"/>
  <c r="AH93" i="29"/>
  <c r="AI92" i="29"/>
  <c r="AJ92" i="29"/>
  <c r="BI40" i="28"/>
  <c r="BJ39" i="28"/>
  <c r="BK39" i="28"/>
  <c r="AZ20" i="29"/>
  <c r="BA19" i="29"/>
  <c r="BB19" i="29"/>
  <c r="X60" i="29"/>
  <c r="W61" i="29"/>
  <c r="AF71" i="28"/>
  <c r="AG70" i="28"/>
  <c r="O32" i="29"/>
  <c r="N33" i="29"/>
  <c r="AI43" i="29"/>
  <c r="AJ43" i="29"/>
  <c r="N15" i="29"/>
  <c r="O14" i="29"/>
  <c r="G25" i="29"/>
  <c r="H25" i="29"/>
  <c r="I25" i="29"/>
  <c r="H24" i="29"/>
  <c r="I24" i="29"/>
  <c r="BI75" i="29"/>
  <c r="BJ74" i="29"/>
  <c r="BK74" i="29"/>
  <c r="BJ31" i="29"/>
  <c r="BK31" i="29"/>
  <c r="BI32" i="29"/>
  <c r="O78" i="29"/>
  <c r="N78" i="29"/>
  <c r="O77" i="29"/>
  <c r="AF22" i="29"/>
  <c r="AG21" i="29"/>
  <c r="BA60" i="29"/>
  <c r="BB60" i="29"/>
  <c r="AZ61" i="29"/>
  <c r="BA61" i="29"/>
  <c r="BB61" i="29"/>
  <c r="Y44" i="29"/>
  <c r="Z43" i="29"/>
  <c r="AA43" i="29"/>
  <c r="N74" i="29"/>
  <c r="O73" i="29"/>
  <c r="F74" i="29"/>
  <c r="E75" i="29"/>
  <c r="BA30" i="29"/>
  <c r="BB30" i="29"/>
  <c r="AZ31" i="29"/>
  <c r="BJ30" i="29"/>
  <c r="BK30" i="29"/>
  <c r="BI31" i="29"/>
  <c r="G96" i="29"/>
  <c r="H95" i="29"/>
  <c r="I95" i="29"/>
  <c r="BJ61" i="29"/>
  <c r="BK61" i="29"/>
  <c r="BJ60" i="29"/>
  <c r="BK60" i="29"/>
  <c r="BI61" i="29"/>
  <c r="AF30" i="29"/>
  <c r="O31" i="29"/>
  <c r="N32" i="29"/>
  <c r="AR74" i="29"/>
  <c r="AS74" i="29"/>
  <c r="AQ75" i="29"/>
  <c r="F29" i="29"/>
  <c r="E30" i="29"/>
  <c r="P98" i="29"/>
  <c r="Q97" i="29"/>
  <c r="R97" i="29"/>
  <c r="BJ59" i="29"/>
  <c r="BK59" i="29"/>
  <c r="BI60" i="29"/>
  <c r="E74" i="28"/>
  <c r="F73" i="28"/>
  <c r="P97" i="29"/>
  <c r="Q96" i="29"/>
  <c r="R96" i="29"/>
  <c r="AG59" i="29"/>
  <c r="AF60" i="29"/>
  <c r="AG61" i="29"/>
  <c r="AF62" i="29"/>
  <c r="Z95" i="29"/>
  <c r="AA95" i="29"/>
  <c r="Y96" i="29"/>
  <c r="G34" i="29"/>
  <c r="BA74" i="29"/>
  <c r="BB74" i="29"/>
  <c r="AZ75" i="29"/>
  <c r="BS71" i="28"/>
  <c r="BT71" i="28"/>
  <c r="BR72" i="28"/>
  <c r="F23" i="29"/>
  <c r="E24" i="29"/>
  <c r="AH92" i="29"/>
  <c r="AI91" i="29"/>
  <c r="AJ91" i="29"/>
  <c r="AF58" i="29"/>
  <c r="AG57" i="29"/>
  <c r="O60" i="29"/>
  <c r="N61" i="29"/>
  <c r="N71" i="28"/>
  <c r="O70" i="28"/>
  <c r="W16" i="29"/>
  <c r="X16" i="29"/>
  <c r="X15" i="29"/>
  <c r="H97" i="29"/>
  <c r="I97" i="29"/>
  <c r="G98" i="29"/>
  <c r="Y34" i="29"/>
  <c r="Y93" i="29"/>
  <c r="Z92" i="29"/>
  <c r="AA92" i="29"/>
  <c r="Z93" i="29"/>
  <c r="AA93" i="29"/>
  <c r="H36" i="29"/>
  <c r="I36" i="29"/>
  <c r="G37" i="29"/>
  <c r="E13" i="29"/>
  <c r="Y97" i="29"/>
  <c r="Z96" i="29"/>
  <c r="AA96" i="29"/>
  <c r="Q92" i="29"/>
  <c r="R92" i="29"/>
  <c r="Q93" i="29"/>
  <c r="R93" i="29"/>
  <c r="P93" i="29"/>
  <c r="E77" i="29"/>
  <c r="F76" i="29"/>
  <c r="BI74" i="29"/>
  <c r="AF42" i="28"/>
  <c r="AG41" i="28"/>
  <c r="E22" i="29"/>
  <c r="F21" i="29"/>
  <c r="AZ60" i="29"/>
  <c r="BA59" i="29"/>
  <c r="BB59" i="29"/>
  <c r="AH38" i="29"/>
  <c r="AI38" i="29"/>
  <c r="AJ38" i="29"/>
  <c r="AI37" i="29"/>
  <c r="AJ37" i="29"/>
  <c r="W70" i="28"/>
  <c r="X69" i="28"/>
  <c r="E11" i="29"/>
  <c r="Z25" i="29"/>
  <c r="AA25" i="29"/>
  <c r="Y25" i="29"/>
  <c r="Z24" i="29"/>
  <c r="AA24" i="29"/>
  <c r="E74" i="29"/>
  <c r="W21" i="29"/>
  <c r="X20" i="29"/>
  <c r="BJ58" i="29"/>
  <c r="BK58" i="29"/>
  <c r="BI59" i="29"/>
  <c r="P42" i="29"/>
  <c r="P35" i="29"/>
  <c r="Q34" i="29"/>
  <c r="R34" i="29"/>
  <c r="BA38" i="28"/>
  <c r="BB38" i="28"/>
  <c r="AZ39" i="28"/>
  <c r="Y37" i="29"/>
  <c r="Z36" i="29"/>
  <c r="AA36" i="29"/>
  <c r="H35" i="29"/>
  <c r="I35" i="29"/>
  <c r="G36" i="29"/>
  <c r="F74" i="28"/>
  <c r="F75" i="28"/>
  <c r="E75" i="28"/>
  <c r="O11" i="29"/>
  <c r="N12" i="29"/>
  <c r="G91" i="29"/>
  <c r="H90" i="29"/>
  <c r="I90" i="29"/>
  <c r="E40" i="28"/>
  <c r="F18" i="29"/>
  <c r="E19" i="29"/>
  <c r="O73" i="28"/>
  <c r="N74" i="28"/>
  <c r="AR31" i="29"/>
  <c r="AS31" i="29"/>
  <c r="AQ32" i="29"/>
  <c r="N24" i="29"/>
  <c r="O23" i="29"/>
  <c r="H34" i="29"/>
  <c r="I34" i="29"/>
  <c r="G35" i="29"/>
  <c r="BR20" i="29"/>
  <c r="BS19" i="29"/>
  <c r="BT19" i="29"/>
  <c r="AG63" i="29"/>
  <c r="AG62" i="29"/>
  <c r="AF63" i="29"/>
  <c r="BI20" i="29"/>
  <c r="BJ19" i="29"/>
  <c r="BK19" i="29"/>
  <c r="BJ73" i="28"/>
  <c r="BK73" i="28"/>
  <c r="BJ72" i="28"/>
  <c r="BK72" i="28"/>
  <c r="BI73" i="28"/>
  <c r="BA21" i="29"/>
  <c r="BB21" i="29"/>
  <c r="AZ22" i="29"/>
  <c r="F57" i="29"/>
  <c r="E58" i="29"/>
  <c r="F70" i="28"/>
  <c r="E71" i="28"/>
  <c r="W15" i="29"/>
  <c r="X14" i="29"/>
  <c r="G97" i="29"/>
  <c r="H96" i="29"/>
  <c r="I96" i="29"/>
  <c r="AZ74" i="29"/>
  <c r="BS61" i="29"/>
  <c r="BT61" i="29"/>
  <c r="BS60" i="29"/>
  <c r="BT60" i="29"/>
  <c r="BR61" i="29"/>
  <c r="BI71" i="28"/>
  <c r="BJ70" i="28"/>
  <c r="BK70" i="28"/>
  <c r="F71" i="28"/>
  <c r="E72" i="28"/>
  <c r="BR31" i="29"/>
  <c r="BS30" i="29"/>
  <c r="BT30" i="29"/>
  <c r="Q91" i="29"/>
  <c r="R91" i="29"/>
  <c r="P92" i="29"/>
  <c r="AG77" i="29"/>
  <c r="AF78" i="29"/>
  <c r="AG78" i="29"/>
  <c r="E42" i="28"/>
  <c r="AH37" i="29"/>
  <c r="AI36" i="29"/>
  <c r="AJ36" i="29"/>
  <c r="X73" i="29"/>
  <c r="W74" i="29"/>
  <c r="AF21" i="29"/>
  <c r="AG20" i="29"/>
  <c r="F58" i="29"/>
  <c r="E59" i="29"/>
  <c r="N34" i="29"/>
  <c r="O33" i="29"/>
  <c r="AF20" i="29"/>
  <c r="AG19" i="29"/>
  <c r="BA72" i="28"/>
  <c r="BB72" i="28"/>
  <c r="AZ73" i="28"/>
  <c r="AR20" i="29"/>
  <c r="AS20" i="29"/>
  <c r="W19" i="29"/>
  <c r="X18" i="29"/>
  <c r="W74" i="28"/>
  <c r="X73" i="28"/>
  <c r="AR33" i="29"/>
  <c r="AS33" i="29"/>
  <c r="AQ33" i="29"/>
  <c r="AR32" i="29"/>
  <c r="AS32" i="29"/>
  <c r="AQ31" i="29"/>
  <c r="AR38" i="28"/>
  <c r="AS38" i="28"/>
  <c r="AQ39" i="28"/>
  <c r="F61" i="29"/>
  <c r="E62" i="29"/>
  <c r="AR73" i="28"/>
  <c r="AS73" i="28"/>
  <c r="AR72" i="28"/>
  <c r="AS72" i="28"/>
  <c r="AQ73" i="28"/>
  <c r="BS33" i="29"/>
  <c r="BT33" i="29"/>
  <c r="BR33" i="29"/>
  <c r="BS32" i="29"/>
  <c r="BT32" i="29"/>
  <c r="G44" i="29"/>
  <c r="H44" i="29"/>
  <c r="I44" i="29"/>
  <c r="AH91" i="29"/>
  <c r="AI90" i="29"/>
  <c r="AJ90" i="29"/>
  <c r="BS74" i="29"/>
  <c r="BT74" i="29"/>
  <c r="BR75" i="29"/>
  <c r="AH42" i="29"/>
  <c r="AH34" i="29"/>
  <c r="Y35" i="29"/>
  <c r="Z34" i="29"/>
  <c r="AA34" i="29"/>
  <c r="AG60" i="29"/>
  <c r="AF61" i="29"/>
  <c r="Y36" i="29"/>
  <c r="Z35" i="29"/>
  <c r="AA35" i="29"/>
  <c r="BA70" i="28"/>
  <c r="BB70" i="28"/>
  <c r="AZ71" i="28"/>
  <c r="N16" i="29"/>
  <c r="O16" i="29"/>
  <c r="O15" i="29"/>
  <c r="X71" i="28"/>
  <c r="W72" i="28"/>
  <c r="N13" i="29"/>
  <c r="AF24" i="29"/>
  <c r="AG23" i="29"/>
  <c r="F77" i="29"/>
  <c r="F78" i="29"/>
  <c r="E78" i="29"/>
  <c r="N42" i="28"/>
  <c r="O41" i="28"/>
  <c r="X22" i="29"/>
  <c r="W23" i="29"/>
  <c r="AR58" i="29"/>
  <c r="AS58" i="29"/>
  <c r="AQ59" i="29"/>
  <c r="BR71" i="28"/>
  <c r="BS70" i="28"/>
  <c r="BT70" i="28"/>
  <c r="C12" i="29"/>
  <c r="Y91" i="29"/>
  <c r="Z90" i="29"/>
  <c r="AA90" i="29"/>
  <c r="AF74" i="29"/>
  <c r="AG73" i="29"/>
  <c r="E21" i="29"/>
  <c r="F20" i="29"/>
  <c r="X33" i="29"/>
  <c r="W34" i="29"/>
  <c r="AG24" i="29"/>
  <c r="BR74" i="29"/>
  <c r="BS73" i="29"/>
  <c r="BT73" i="29"/>
  <c r="X19" i="29"/>
  <c r="W20" i="29"/>
  <c r="F11" i="29"/>
  <c r="O75" i="28"/>
  <c r="N75" i="28"/>
  <c r="O74" i="28"/>
  <c r="AG31" i="29"/>
  <c r="AF32" i="29"/>
  <c r="AQ60" i="29"/>
  <c r="AR59" i="29"/>
  <c r="AS59" i="29"/>
  <c r="N62" i="29"/>
  <c r="O61" i="29"/>
  <c r="BS31" i="29"/>
  <c r="BT31" i="29"/>
  <c r="BR32" i="29"/>
  <c r="BS75" i="29"/>
  <c r="BT75" i="29"/>
  <c r="BR76" i="29"/>
  <c r="BS76" i="29"/>
  <c r="BT76" i="29"/>
  <c r="BA58" i="29"/>
  <c r="BB58" i="29"/>
  <c r="AZ59" i="29"/>
  <c r="BJ71" i="28"/>
  <c r="BK71" i="28"/>
  <c r="BI72" i="28"/>
  <c r="Q95" i="29"/>
  <c r="R95" i="29"/>
  <c r="P96" i="29"/>
  <c r="BI39" i="28"/>
  <c r="BJ38" i="28"/>
  <c r="BK38" i="28"/>
  <c r="X57" i="29"/>
  <c r="W58" i="29"/>
  <c r="E61" i="29"/>
  <c r="F60" i="29"/>
  <c r="AQ71" i="28"/>
  <c r="AR70" i="28"/>
  <c r="AS70" i="28"/>
  <c r="AG16" i="29"/>
  <c r="AG15" i="29"/>
  <c r="AF16" i="29"/>
  <c r="BR40" i="28"/>
  <c r="BS39" i="28"/>
  <c r="BT39" i="28"/>
  <c r="BR60" i="29"/>
  <c r="BS59" i="29"/>
  <c r="BT59" i="29"/>
  <c r="E73" i="28"/>
  <c r="F72" i="28"/>
  <c r="N72" i="28"/>
  <c r="O71" i="28"/>
  <c r="X13" i="29"/>
  <c r="W14" i="29"/>
  <c r="W13" i="29"/>
  <c r="X12" i="29"/>
  <c r="Y12" i="29"/>
  <c r="O76" i="29"/>
  <c r="N77" i="29"/>
  <c r="O22" i="29"/>
  <c r="N23" i="29"/>
  <c r="N21" i="29"/>
  <c r="O20" i="29"/>
  <c r="W59" i="29"/>
  <c r="X58" i="29"/>
  <c r="AG33" i="29"/>
  <c r="AI33" i="29"/>
  <c r="AJ33" i="29"/>
  <c r="AF34" i="29"/>
  <c r="AH25" i="29"/>
  <c r="AI25" i="29"/>
  <c r="AJ25" i="29"/>
  <c r="AF76" i="29"/>
  <c r="AG75" i="29"/>
  <c r="E20" i="29"/>
  <c r="F19" i="29"/>
  <c r="AZ72" i="28"/>
  <c r="BA71" i="28"/>
  <c r="BB71" i="28"/>
  <c r="AR39" i="28"/>
  <c r="AS39" i="28"/>
  <c r="AF40" i="28"/>
  <c r="N19" i="29"/>
  <c r="O18" i="29"/>
  <c r="X23" i="29"/>
  <c r="W24" i="29"/>
  <c r="AG18" i="29"/>
  <c r="AF19" i="29"/>
  <c r="X74" i="28"/>
  <c r="W75" i="28"/>
  <c r="N30" i="29"/>
  <c r="E32" i="29"/>
  <c r="F31" i="29"/>
  <c r="BJ12" i="29"/>
  <c r="BK12" i="29"/>
  <c r="BI13" i="29"/>
  <c r="W73" i="29"/>
  <c r="AR61" i="29"/>
  <c r="AS61" i="29"/>
  <c r="AR60" i="29"/>
  <c r="AS60" i="29"/>
  <c r="AQ61" i="29"/>
  <c r="F62" i="29"/>
  <c r="F63" i="29"/>
  <c r="E63" i="29"/>
  <c r="AQ72" i="28"/>
  <c r="AR71" i="28"/>
  <c r="AS71" i="28"/>
  <c r="AH36" i="29"/>
  <c r="AI35" i="29"/>
  <c r="AJ35" i="29"/>
  <c r="AG30" i="29"/>
  <c r="AF31" i="29"/>
  <c r="N58" i="29"/>
  <c r="O57" i="29"/>
  <c r="AG32" i="29"/>
  <c r="AF33" i="29"/>
  <c r="BI12" i="29"/>
  <c r="F14" i="29"/>
  <c r="E15" i="29"/>
  <c r="BR21" i="29"/>
  <c r="BS20" i="29"/>
  <c r="BT20" i="29"/>
  <c r="BS40" i="28"/>
  <c r="BT40" i="28"/>
  <c r="AG72" i="28"/>
  <c r="AF73" i="28"/>
  <c r="AF72" i="28"/>
  <c r="AG71" i="28"/>
  <c r="F13" i="29"/>
  <c r="E14" i="29"/>
  <c r="W77" i="29"/>
  <c r="X76" i="29"/>
  <c r="F22" i="29"/>
  <c r="E23" i="29"/>
  <c r="E70" i="28"/>
  <c r="F69" i="28"/>
  <c r="W75" i="29"/>
  <c r="X74" i="29"/>
  <c r="BJ20" i="29"/>
  <c r="BK20" i="29"/>
  <c r="BI21" i="29"/>
  <c r="AG58" i="29"/>
  <c r="AF59" i="29"/>
  <c r="BA33" i="29"/>
  <c r="BB33" i="29"/>
  <c r="AZ33" i="29"/>
  <c r="BA32" i="29"/>
  <c r="BB32" i="29"/>
  <c r="F33" i="29"/>
  <c r="H33" i="29"/>
  <c r="I33" i="29"/>
  <c r="E34" i="29"/>
  <c r="F75" i="29"/>
  <c r="E76" i="29"/>
  <c r="BS38" i="28"/>
  <c r="BT38" i="28"/>
  <c r="BR39" i="28"/>
  <c r="N20" i="29"/>
  <c r="O19" i="29"/>
  <c r="AF75" i="28"/>
  <c r="AG74" i="28"/>
  <c r="W30" i="29"/>
  <c r="X29" i="29"/>
  <c r="X31" i="29"/>
  <c r="W32" i="29"/>
  <c r="Q44" i="29"/>
  <c r="R44" i="29"/>
  <c r="P44" i="29"/>
  <c r="Q43" i="29"/>
  <c r="R43" i="29"/>
  <c r="BJ14" i="29"/>
  <c r="BK14" i="29"/>
  <c r="BJ13" i="29"/>
  <c r="BK13" i="29"/>
  <c r="BI14" i="29"/>
  <c r="H92" i="29"/>
  <c r="I92" i="29"/>
  <c r="H93" i="29"/>
  <c r="I93" i="29"/>
  <c r="G93" i="29"/>
  <c r="O72" i="29"/>
  <c r="N73" i="29"/>
  <c r="AF41" i="28"/>
  <c r="AG40" i="28"/>
  <c r="X59" i="29"/>
  <c r="W60" i="29"/>
  <c r="X63" i="29"/>
  <c r="W63" i="29"/>
  <c r="X62" i="29"/>
  <c r="O24" i="29"/>
  <c r="Q24" i="29"/>
  <c r="R24" i="29"/>
  <c r="AH35" i="29"/>
  <c r="AI34" i="29"/>
  <c r="AJ34" i="29"/>
  <c r="E31" i="29"/>
  <c r="F30" i="29"/>
  <c r="AQ74" i="29"/>
  <c r="W33" i="29"/>
  <c r="X32" i="29"/>
  <c r="AH43" i="29"/>
  <c r="AI42" i="29"/>
  <c r="AJ42" i="29"/>
  <c r="AG14" i="29"/>
  <c r="AF15" i="29"/>
  <c r="X72" i="28"/>
  <c r="W73" i="28"/>
  <c r="AF14" i="29"/>
  <c r="AG13" i="29"/>
  <c r="AH13" i="29"/>
  <c r="BA22" i="29"/>
  <c r="BB22" i="29"/>
  <c r="AG76" i="29"/>
  <c r="AF77" i="29"/>
  <c r="O21" i="29"/>
  <c r="N22" i="29"/>
  <c r="AG22" i="29"/>
  <c r="AF23" i="29"/>
  <c r="AZ21" i="29"/>
  <c r="BA20" i="29"/>
  <c r="BB20" i="29"/>
  <c r="O69" i="28"/>
  <c r="N70" i="28"/>
  <c r="N75" i="29"/>
  <c r="O74" i="29"/>
  <c r="BJ21" i="29"/>
  <c r="BK21" i="29"/>
  <c r="BI22" i="29"/>
  <c r="BJ22" i="29"/>
  <c r="BK22" i="29"/>
  <c r="N59" i="29"/>
  <c r="O58" i="29"/>
  <c r="O75" i="29"/>
  <c r="N76" i="29"/>
  <c r="R9" i="34"/>
  <c r="D9" i="34"/>
  <c r="B10" i="34"/>
  <c r="E8" i="34"/>
  <c r="K9" i="34"/>
  <c r="I10" i="34"/>
  <c r="Q9" i="34"/>
  <c r="S9" i="34"/>
  <c r="L8" i="34"/>
  <c r="S8" i="34"/>
  <c r="AE46" i="28"/>
  <c r="AE47" i="28"/>
  <c r="W68" i="28"/>
  <c r="M47" i="28"/>
  <c r="B47" i="28"/>
  <c r="C47" i="28"/>
  <c r="AR84" i="28"/>
  <c r="AS84" i="28"/>
  <c r="Q33" i="29"/>
  <c r="R33" i="29"/>
  <c r="V46" i="28"/>
  <c r="X46" i="28"/>
  <c r="O40" i="28"/>
  <c r="H43" i="29"/>
  <c r="I43" i="29"/>
  <c r="M46" i="28"/>
  <c r="BS76" i="28"/>
  <c r="BT76" i="28"/>
  <c r="AG67" i="28"/>
  <c r="H38" i="29"/>
  <c r="I38" i="29"/>
  <c r="AG73" i="28"/>
  <c r="Q98" i="29"/>
  <c r="R98" i="29"/>
  <c r="BS41" i="28"/>
  <c r="BT41" i="28"/>
  <c r="X75" i="28"/>
  <c r="Y88" i="29"/>
  <c r="AP45" i="28"/>
  <c r="AE45" i="28"/>
  <c r="AF45" i="28"/>
  <c r="N40" i="28"/>
  <c r="AP44" i="28"/>
  <c r="BQ45" i="28"/>
  <c r="BS44" i="28"/>
  <c r="BT44" i="28"/>
  <c r="D45" i="28"/>
  <c r="BQ49" i="28"/>
  <c r="X65" i="28"/>
  <c r="BI41" i="28"/>
  <c r="D44" i="28"/>
  <c r="E44" i="28"/>
  <c r="M45" i="28"/>
  <c r="H42" i="29"/>
  <c r="I42" i="29"/>
  <c r="E41" i="28"/>
  <c r="AI44" i="29"/>
  <c r="AJ44" i="29"/>
  <c r="AP49" i="28"/>
  <c r="AI81" i="29"/>
  <c r="AJ81" i="29"/>
  <c r="V44" i="28"/>
  <c r="W44" i="28"/>
  <c r="G43" i="29"/>
  <c r="F40" i="28"/>
  <c r="AG68" i="28"/>
  <c r="V45" i="28"/>
  <c r="W45" i="28"/>
  <c r="Q38" i="29"/>
  <c r="R38" i="29"/>
  <c r="F10" i="29"/>
  <c r="AX109" i="29"/>
  <c r="BG109" i="29"/>
  <c r="E12" i="29"/>
  <c r="AI86" i="29"/>
  <c r="AJ86" i="29"/>
  <c r="AH87" i="29"/>
  <c r="O10" i="29"/>
  <c r="P10" i="29"/>
  <c r="F73" i="29"/>
  <c r="Z38" i="29"/>
  <c r="AA38" i="29"/>
  <c r="X41" i="28"/>
  <c r="Y41" i="28"/>
  <c r="AI87" i="29"/>
  <c r="AJ87" i="29"/>
  <c r="M55" i="28"/>
  <c r="V86" i="28"/>
  <c r="W86" i="28"/>
  <c r="BA40" i="28"/>
  <c r="BB40" i="28"/>
  <c r="AG75" i="28"/>
  <c r="AI74" i="28"/>
  <c r="AJ74" i="28"/>
  <c r="AY45" i="28"/>
  <c r="X40" i="28"/>
  <c r="F72" i="29"/>
  <c r="AY44" i="28"/>
  <c r="AZ44" i="28"/>
  <c r="Q37" i="29"/>
  <c r="R37" i="29"/>
  <c r="Y87" i="29"/>
  <c r="Z86" i="29"/>
  <c r="AA86" i="29"/>
  <c r="G87" i="29"/>
  <c r="H86" i="29"/>
  <c r="I86" i="29"/>
  <c r="B44" i="28"/>
  <c r="C44" i="28"/>
  <c r="AE43" i="28"/>
  <c r="D43" i="28"/>
  <c r="M43" i="28"/>
  <c r="BG113" i="29"/>
  <c r="P38" i="29"/>
  <c r="BH49" i="28"/>
  <c r="BJ48" i="28"/>
  <c r="BK48" i="28"/>
  <c r="M44" i="28"/>
  <c r="BH45" i="28"/>
  <c r="BJ44" i="28"/>
  <c r="BK44" i="28"/>
  <c r="B108" i="29"/>
  <c r="D125" i="29"/>
  <c r="AE44" i="28"/>
  <c r="AE55" i="28"/>
  <c r="V43" i="28"/>
  <c r="P87" i="29"/>
  <c r="Q86" i="29"/>
  <c r="R86" i="29"/>
  <c r="AQ22" i="28"/>
  <c r="AR22" i="28"/>
  <c r="AS22" i="28"/>
  <c r="BQ54" i="28"/>
  <c r="BP54" i="28"/>
  <c r="BQ53" i="28"/>
  <c r="BR53" i="28"/>
  <c r="AD108" i="28"/>
  <c r="E128" i="28"/>
  <c r="BS52" i="28"/>
  <c r="BT52" i="28"/>
  <c r="AQ32" i="28"/>
  <c r="AR31" i="28"/>
  <c r="AS31" i="28"/>
  <c r="BA22" i="28"/>
  <c r="BB22" i="28"/>
  <c r="AH83" i="29"/>
  <c r="AI82" i="29"/>
  <c r="AJ82" i="29"/>
  <c r="G85" i="29"/>
  <c r="H84" i="29"/>
  <c r="I84" i="29"/>
  <c r="H85" i="29"/>
  <c r="I85" i="29"/>
  <c r="P83" i="29"/>
  <c r="Q82" i="29"/>
  <c r="R82" i="29"/>
  <c r="BR22" i="28"/>
  <c r="BS22" i="28"/>
  <c r="BT22" i="28"/>
  <c r="AX113" i="29"/>
  <c r="F130" i="29"/>
  <c r="Z85" i="29"/>
  <c r="AA85" i="29"/>
  <c r="Y85" i="29"/>
  <c r="Z84" i="29"/>
  <c r="AA84" i="29"/>
  <c r="BG46" i="28"/>
  <c r="BH46" i="28"/>
  <c r="BI46" i="28"/>
  <c r="G84" i="29"/>
  <c r="H83" i="29"/>
  <c r="I83" i="29"/>
  <c r="BJ22" i="28"/>
  <c r="BK22" i="28"/>
  <c r="BI23" i="28"/>
  <c r="BJ23" i="28"/>
  <c r="BK23" i="28"/>
  <c r="BH54" i="28"/>
  <c r="BG54" i="28"/>
  <c r="BH53" i="28"/>
  <c r="AO54" i="28"/>
  <c r="AP54" i="28"/>
  <c r="BP46" i="28"/>
  <c r="BQ46" i="28"/>
  <c r="BR46" i="28"/>
  <c r="AO113" i="29"/>
  <c r="U108" i="28"/>
  <c r="E127" i="28"/>
  <c r="AM108" i="28"/>
  <c r="E129" i="28"/>
  <c r="BS31" i="28"/>
  <c r="BT31" i="28"/>
  <c r="BR32" i="28"/>
  <c r="Y84" i="29"/>
  <c r="Z83" i="29"/>
  <c r="AA83" i="29"/>
  <c r="AO46" i="28"/>
  <c r="AP46" i="28"/>
  <c r="AQ46" i="28"/>
  <c r="AI85" i="29"/>
  <c r="AJ85" i="29"/>
  <c r="AH85" i="29"/>
  <c r="AI84" i="29"/>
  <c r="AJ84" i="29"/>
  <c r="AX54" i="28"/>
  <c r="AY54" i="28"/>
  <c r="BA31" i="28"/>
  <c r="BB31" i="28"/>
  <c r="AZ32" i="28"/>
  <c r="AV108" i="28"/>
  <c r="E130" i="28"/>
  <c r="BN108" i="28"/>
  <c r="E132" i="28"/>
  <c r="P85" i="29"/>
  <c r="Q84" i="29"/>
  <c r="R84" i="29"/>
  <c r="Q85" i="29"/>
  <c r="R85" i="29"/>
  <c r="AX46" i="28"/>
  <c r="AY46" i="28"/>
  <c r="AZ46" i="28"/>
  <c r="BS62" i="28"/>
  <c r="BT62" i="28"/>
  <c r="BR62" i="28"/>
  <c r="AH84" i="29"/>
  <c r="AI83" i="29"/>
  <c r="AJ83" i="29"/>
  <c r="BJ31" i="28"/>
  <c r="BK31" i="28"/>
  <c r="BI32" i="28"/>
  <c r="Z82" i="29"/>
  <c r="AA82" i="29"/>
  <c r="Y83" i="29"/>
  <c r="Q83" i="29"/>
  <c r="R83" i="29"/>
  <c r="P84" i="29"/>
  <c r="AE56" i="28"/>
  <c r="AF56" i="28"/>
  <c r="M56" i="28"/>
  <c r="N56" i="28"/>
  <c r="D56" i="28"/>
  <c r="F56" i="28"/>
  <c r="D55" i="28"/>
  <c r="V56" i="28"/>
  <c r="B56" i="28"/>
  <c r="C56" i="28"/>
  <c r="G83" i="29"/>
  <c r="H82" i="29"/>
  <c r="I82" i="29"/>
  <c r="Y78" i="28"/>
  <c r="D7" i="25"/>
  <c r="B8" i="25"/>
  <c r="E7" i="25"/>
  <c r="E6" i="25"/>
  <c r="R7" i="25"/>
  <c r="S7" i="25"/>
  <c r="V6" i="25"/>
  <c r="AH78" i="28"/>
  <c r="BI84" i="28"/>
  <c r="N94" i="28"/>
  <c r="O94" i="28"/>
  <c r="E86" i="28"/>
  <c r="F86" i="28"/>
  <c r="G86" i="28"/>
  <c r="BE13" i="28"/>
  <c r="BE108" i="28"/>
  <c r="E131" i="28"/>
  <c r="BD108" i="28"/>
  <c r="D131" i="28"/>
  <c r="W20" i="28"/>
  <c r="X19" i="28"/>
  <c r="BI93" i="28"/>
  <c r="BJ92" i="28"/>
  <c r="BK92" i="28"/>
  <c r="AR66" i="28"/>
  <c r="AS66" i="28"/>
  <c r="AQ67" i="28"/>
  <c r="AG27" i="29"/>
  <c r="AF28" i="29"/>
  <c r="AO37" i="28"/>
  <c r="AP36" i="28"/>
  <c r="AP37" i="28"/>
  <c r="AQ30" i="29"/>
  <c r="AR29" i="29"/>
  <c r="AS29" i="29"/>
  <c r="C108" i="29"/>
  <c r="E125" i="29"/>
  <c r="AU108" i="28"/>
  <c r="D130" i="28"/>
  <c r="AF19" i="28"/>
  <c r="AG18" i="28"/>
  <c r="AZ77" i="28"/>
  <c r="BA77" i="28"/>
  <c r="BB77" i="28"/>
  <c r="BA76" i="28"/>
  <c r="BB76" i="28"/>
  <c r="BA66" i="29"/>
  <c r="BB66" i="29"/>
  <c r="AZ66" i="29"/>
  <c r="BA65" i="29"/>
  <c r="BB65" i="29"/>
  <c r="BP51" i="28"/>
  <c r="BQ50" i="28"/>
  <c r="BR50" i="28"/>
  <c r="E78" i="28"/>
  <c r="F77" i="28"/>
  <c r="BP84" i="28"/>
  <c r="BQ83" i="28"/>
  <c r="BS83" i="28"/>
  <c r="BT83" i="28"/>
  <c r="N66" i="29"/>
  <c r="O65" i="29"/>
  <c r="M83" i="28"/>
  <c r="D83" i="28"/>
  <c r="AE83" i="28"/>
  <c r="V83" i="28"/>
  <c r="M81" i="28"/>
  <c r="B82" i="28"/>
  <c r="C82" i="28"/>
  <c r="V81" i="28"/>
  <c r="D81" i="28"/>
  <c r="AE81" i="28"/>
  <c r="BR57" i="28"/>
  <c r="BS56" i="28"/>
  <c r="BT56" i="28"/>
  <c r="BA59" i="28"/>
  <c r="BB59" i="28"/>
  <c r="AZ60" i="28"/>
  <c r="BA74" i="28"/>
  <c r="BB74" i="28"/>
  <c r="AZ74" i="28"/>
  <c r="BR64" i="29"/>
  <c r="BS63" i="29"/>
  <c r="BT63" i="29"/>
  <c r="AF57" i="28"/>
  <c r="AF20" i="28"/>
  <c r="AG19" i="28"/>
  <c r="BR92" i="28"/>
  <c r="O77" i="28"/>
  <c r="N78" i="28"/>
  <c r="O54" i="28"/>
  <c r="N55" i="28"/>
  <c r="BJ19" i="28"/>
  <c r="BK19" i="28"/>
  <c r="BI20" i="28"/>
  <c r="M86" i="28"/>
  <c r="BI64" i="29"/>
  <c r="BJ63" i="29"/>
  <c r="BK63" i="29"/>
  <c r="W23" i="28"/>
  <c r="X22" i="28"/>
  <c r="F21" i="28"/>
  <c r="E22" i="28"/>
  <c r="AR64" i="28"/>
  <c r="AS64" i="28"/>
  <c r="AQ65" i="28"/>
  <c r="W28" i="29"/>
  <c r="X27" i="29"/>
  <c r="V34" i="28"/>
  <c r="M34" i="28"/>
  <c r="D34" i="28"/>
  <c r="B35" i="28"/>
  <c r="C35" i="28"/>
  <c r="AE34" i="28"/>
  <c r="X16" i="28"/>
  <c r="W17" i="28"/>
  <c r="BR59" i="28"/>
  <c r="BS58" i="28"/>
  <c r="BT58" i="28"/>
  <c r="AX92" i="28"/>
  <c r="AY91" i="28"/>
  <c r="M12" i="28"/>
  <c r="V12" i="28"/>
  <c r="W12" i="28"/>
  <c r="D12" i="28"/>
  <c r="B13" i="28"/>
  <c r="C13" i="28"/>
  <c r="BG12" i="28"/>
  <c r="BH11" i="28"/>
  <c r="BS67" i="28"/>
  <c r="BT67" i="28"/>
  <c r="BR68" i="28"/>
  <c r="BR30" i="29"/>
  <c r="BS29" i="29"/>
  <c r="BT29" i="29"/>
  <c r="W60" i="28"/>
  <c r="X59" i="28"/>
  <c r="Q39" i="29"/>
  <c r="R39" i="29"/>
  <c r="P40" i="29"/>
  <c r="BS75" i="28"/>
  <c r="BT75" i="28"/>
  <c r="BS74" i="28"/>
  <c r="BT74" i="28"/>
  <c r="BR75" i="28"/>
  <c r="BR29" i="29"/>
  <c r="BS28" i="29"/>
  <c r="BT28" i="29"/>
  <c r="B94" i="28"/>
  <c r="C94" i="28"/>
  <c r="D93" i="28"/>
  <c r="AE93" i="28"/>
  <c r="M93" i="28"/>
  <c r="N93" i="28"/>
  <c r="V93" i="28"/>
  <c r="AF62" i="28"/>
  <c r="AG61" i="28"/>
  <c r="AI61" i="28"/>
  <c r="AJ61" i="28"/>
  <c r="AQ51" i="28"/>
  <c r="G65" i="28"/>
  <c r="H64" i="28"/>
  <c r="I64" i="28"/>
  <c r="AF60" i="28"/>
  <c r="AG59" i="28"/>
  <c r="BS59" i="28"/>
  <c r="BT59" i="28"/>
  <c r="BR60" i="28"/>
  <c r="BJ41" i="28"/>
  <c r="BK41" i="28"/>
  <c r="Z44" i="29"/>
  <c r="AA44" i="29"/>
  <c r="E53" i="28"/>
  <c r="E19" i="28"/>
  <c r="F18" i="28"/>
  <c r="AZ76" i="28"/>
  <c r="BA75" i="28"/>
  <c r="BB75" i="28"/>
  <c r="AR20" i="28"/>
  <c r="AS20" i="28"/>
  <c r="AR21" i="28"/>
  <c r="AS21" i="28"/>
  <c r="AQ21" i="28"/>
  <c r="BA64" i="29"/>
  <c r="BB64" i="29"/>
  <c r="AZ65" i="29"/>
  <c r="AF87" i="28"/>
  <c r="G40" i="29"/>
  <c r="H39" i="29"/>
  <c r="I39" i="29"/>
  <c r="BH90" i="28"/>
  <c r="BG91" i="28"/>
  <c r="AG54" i="28"/>
  <c r="AF55" i="28"/>
  <c r="G64" i="28"/>
  <c r="H63" i="28"/>
  <c r="I63" i="28"/>
  <c r="AE84" i="28"/>
  <c r="M84" i="28"/>
  <c r="V84" i="28"/>
  <c r="D84" i="28"/>
  <c r="B85" i="28"/>
  <c r="C85" i="28"/>
  <c r="B83" i="28"/>
  <c r="C83" i="28"/>
  <c r="AE82" i="28"/>
  <c r="D82" i="28"/>
  <c r="M82" i="28"/>
  <c r="V82" i="28"/>
  <c r="AX83" i="28"/>
  <c r="AY82" i="28"/>
  <c r="H40" i="29"/>
  <c r="I40" i="29"/>
  <c r="G41" i="29"/>
  <c r="AE94" i="28"/>
  <c r="AE91" i="28"/>
  <c r="D91" i="28"/>
  <c r="V91" i="28"/>
  <c r="M91" i="28"/>
  <c r="X54" i="28"/>
  <c r="W55" i="28"/>
  <c r="AG66" i="28"/>
  <c r="AF67" i="28"/>
  <c r="BH50" i="28"/>
  <c r="BI50" i="28"/>
  <c r="BG51" i="28"/>
  <c r="F19" i="28"/>
  <c r="E20" i="28"/>
  <c r="BS92" i="28"/>
  <c r="BT92" i="28"/>
  <c r="BS93" i="28"/>
  <c r="BT93" i="28"/>
  <c r="BR93" i="28"/>
  <c r="V52" i="28"/>
  <c r="W52" i="28"/>
  <c r="D52" i="28"/>
  <c r="E52" i="28"/>
  <c r="AE52" i="28"/>
  <c r="AF52" i="28"/>
  <c r="M52" i="28"/>
  <c r="N52" i="28"/>
  <c r="B53" i="28"/>
  <c r="C53" i="28"/>
  <c r="BI21" i="28"/>
  <c r="BJ20" i="28"/>
  <c r="BK20" i="28"/>
  <c r="BJ21" i="28"/>
  <c r="BK21" i="28"/>
  <c r="N22" i="28"/>
  <c r="O21" i="28"/>
  <c r="BH51" i="28"/>
  <c r="B37" i="28"/>
  <c r="C37" i="28"/>
  <c r="V36" i="28"/>
  <c r="AE36" i="28"/>
  <c r="M36" i="28"/>
  <c r="D36" i="28"/>
  <c r="AX36" i="28"/>
  <c r="AY35" i="28"/>
  <c r="AE37" i="28"/>
  <c r="D37" i="28"/>
  <c r="B38" i="28"/>
  <c r="C38" i="28"/>
  <c r="V37" i="28"/>
  <c r="M37" i="28"/>
  <c r="W29" i="29"/>
  <c r="X28" i="29"/>
  <c r="E17" i="28"/>
  <c r="F16" i="28"/>
  <c r="BG13" i="28"/>
  <c r="BH12" i="28"/>
  <c r="BH13" i="28"/>
  <c r="W58" i="28"/>
  <c r="X57" i="28"/>
  <c r="BA67" i="28"/>
  <c r="BB67" i="28"/>
  <c r="AZ68" i="28"/>
  <c r="O59" i="28"/>
  <c r="N60" i="28"/>
  <c r="BI61" i="28"/>
  <c r="BJ61" i="28"/>
  <c r="BK61" i="28"/>
  <c r="BJ60" i="28"/>
  <c r="BK60" i="28"/>
  <c r="AL108" i="28"/>
  <c r="D129" i="28"/>
  <c r="W53" i="28"/>
  <c r="W19" i="28"/>
  <c r="X18" i="28"/>
  <c r="AR59" i="28"/>
  <c r="AS59" i="28"/>
  <c r="AQ60" i="28"/>
  <c r="AR19" i="28"/>
  <c r="AS19" i="28"/>
  <c r="AQ20" i="28"/>
  <c r="BJ28" i="29"/>
  <c r="BK28" i="29"/>
  <c r="BI29" i="29"/>
  <c r="BS66" i="29"/>
  <c r="BT66" i="29"/>
  <c r="BR66" i="29"/>
  <c r="BS65" i="29"/>
  <c r="BT65" i="29"/>
  <c r="BG83" i="28"/>
  <c r="BH82" i="28"/>
  <c r="BP83" i="28"/>
  <c r="BQ82" i="28"/>
  <c r="B86" i="28"/>
  <c r="C86" i="28"/>
  <c r="D85" i="28"/>
  <c r="M85" i="28"/>
  <c r="V85" i="28"/>
  <c r="X85" i="28"/>
  <c r="Y85" i="28"/>
  <c r="AE85" i="28"/>
  <c r="X58" i="28"/>
  <c r="W59" i="28"/>
  <c r="D94" i="28"/>
  <c r="BR67" i="28"/>
  <c r="BS66" i="28"/>
  <c r="BT66" i="28"/>
  <c r="B90" i="28"/>
  <c r="C90" i="28"/>
  <c r="M89" i="28"/>
  <c r="AE89" i="28"/>
  <c r="V89" i="28"/>
  <c r="D89" i="28"/>
  <c r="AY89" i="28"/>
  <c r="AX90" i="28"/>
  <c r="AZ51" i="28"/>
  <c r="N65" i="29"/>
  <c r="O64" i="29"/>
  <c r="P64" i="29"/>
  <c r="AQ66" i="28"/>
  <c r="AR65" i="28"/>
  <c r="AS65" i="28"/>
  <c r="AQ19" i="28"/>
  <c r="AR18" i="28"/>
  <c r="AS18" i="28"/>
  <c r="E57" i="28"/>
  <c r="E67" i="28"/>
  <c r="F66" i="28"/>
  <c r="H66" i="28"/>
  <c r="I66" i="28"/>
  <c r="AZ57" i="28"/>
  <c r="BA56" i="28"/>
  <c r="BB56" i="28"/>
  <c r="AH41" i="29"/>
  <c r="AI40" i="29"/>
  <c r="AJ40" i="29"/>
  <c r="BR52" i="28"/>
  <c r="BA66" i="28"/>
  <c r="BB66" i="28"/>
  <c r="AZ66" i="28"/>
  <c r="BA65" i="28"/>
  <c r="BB65" i="28"/>
  <c r="BS18" i="28"/>
  <c r="BT18" i="28"/>
  <c r="BR19" i="28"/>
  <c r="Y41" i="29"/>
  <c r="Z40" i="29"/>
  <c r="AA40" i="29"/>
  <c r="BJ67" i="28"/>
  <c r="BK67" i="28"/>
  <c r="BI68" i="28"/>
  <c r="AF54" i="28"/>
  <c r="AG53" i="28"/>
  <c r="AF23" i="28"/>
  <c r="AG22" i="28"/>
  <c r="AZ19" i="28"/>
  <c r="BA18" i="28"/>
  <c r="BB18" i="28"/>
  <c r="O17" i="28"/>
  <c r="N18" i="28"/>
  <c r="AG28" i="29"/>
  <c r="AF29" i="29"/>
  <c r="AG16" i="28"/>
  <c r="AH16" i="28"/>
  <c r="AF17" i="28"/>
  <c r="AE14" i="28"/>
  <c r="D14" i="28"/>
  <c r="D15" i="28"/>
  <c r="M14" i="28"/>
  <c r="V14" i="28"/>
  <c r="M15" i="28"/>
  <c r="AE15" i="28"/>
  <c r="V15" i="28"/>
  <c r="B15" i="28"/>
  <c r="C15" i="28"/>
  <c r="AE13" i="28"/>
  <c r="AF13" i="28"/>
  <c r="V13" i="28"/>
  <c r="M13" i="28"/>
  <c r="D13" i="28"/>
  <c r="B14" i="28"/>
  <c r="C14" i="28"/>
  <c r="BI52" i="28"/>
  <c r="AF58" i="28"/>
  <c r="AG57" i="28"/>
  <c r="AZ17" i="28"/>
  <c r="BA16" i="28"/>
  <c r="BB16" i="28"/>
  <c r="O78" i="28"/>
  <c r="Q78" i="28"/>
  <c r="R78" i="28"/>
  <c r="N79" i="28"/>
  <c r="BJ65" i="29"/>
  <c r="BK65" i="29"/>
  <c r="BI66" i="29"/>
  <c r="BJ66" i="29"/>
  <c r="BK66" i="29"/>
  <c r="AY50" i="28"/>
  <c r="AZ50" i="28"/>
  <c r="AZ61" i="28"/>
  <c r="BA61" i="28"/>
  <c r="BB61" i="28"/>
  <c r="BA60" i="28"/>
  <c r="BB60" i="28"/>
  <c r="AO90" i="28"/>
  <c r="AP89" i="28"/>
  <c r="X56" i="28"/>
  <c r="W57" i="28"/>
  <c r="W78" i="28"/>
  <c r="X77" i="28"/>
  <c r="BG84" i="28"/>
  <c r="BH83" i="28"/>
  <c r="BM108" i="28"/>
  <c r="D132" i="28"/>
  <c r="AG52" i="28"/>
  <c r="AH52" i="28"/>
  <c r="AF53" i="28"/>
  <c r="N19" i="28"/>
  <c r="O18" i="28"/>
  <c r="AQ61" i="28"/>
  <c r="AR61" i="28"/>
  <c r="AS61" i="28"/>
  <c r="AR60" i="28"/>
  <c r="AS60" i="28"/>
  <c r="AQ66" i="29"/>
  <c r="AR66" i="29"/>
  <c r="AS66" i="29"/>
  <c r="AR65" i="29"/>
  <c r="AS65" i="29"/>
  <c r="BI77" i="28"/>
  <c r="BJ76" i="28"/>
  <c r="BK76" i="28"/>
  <c r="BP91" i="28"/>
  <c r="BQ90" i="28"/>
  <c r="BR65" i="29"/>
  <c r="BS64" i="29"/>
  <c r="BT64" i="29"/>
  <c r="AQ76" i="28"/>
  <c r="AR75" i="28"/>
  <c r="AS75" i="28"/>
  <c r="BI76" i="28"/>
  <c r="BJ75" i="28"/>
  <c r="BK75" i="28"/>
  <c r="AG58" i="28"/>
  <c r="AF59" i="28"/>
  <c r="AF61" i="28"/>
  <c r="AG60" i="28"/>
  <c r="V94" i="28"/>
  <c r="BG90" i="28"/>
  <c r="BH89" i="28"/>
  <c r="X64" i="29"/>
  <c r="Y64" i="29"/>
  <c r="W65" i="29"/>
  <c r="F20" i="28"/>
  <c r="E21" i="28"/>
  <c r="O66" i="28"/>
  <c r="Q66" i="28"/>
  <c r="R66" i="28"/>
  <c r="N67" i="28"/>
  <c r="AZ29" i="29"/>
  <c r="BA28" i="29"/>
  <c r="BB28" i="29"/>
  <c r="BS57" i="28"/>
  <c r="BT57" i="28"/>
  <c r="BR58" i="28"/>
  <c r="BI19" i="28"/>
  <c r="BJ18" i="28"/>
  <c r="BK18" i="28"/>
  <c r="P65" i="28"/>
  <c r="Q64" i="28"/>
  <c r="R64" i="28"/>
  <c r="AQ17" i="28"/>
  <c r="AR16" i="28"/>
  <c r="AS16" i="28"/>
  <c r="AR58" i="28"/>
  <c r="AS58" i="28"/>
  <c r="AR57" i="28"/>
  <c r="AS57" i="28"/>
  <c r="AQ58" i="28"/>
  <c r="X53" i="28"/>
  <c r="W54" i="28"/>
  <c r="N67" i="29"/>
  <c r="O66" i="29"/>
  <c r="W22" i="28"/>
  <c r="X21" i="28"/>
  <c r="AF18" i="28"/>
  <c r="AG17" i="28"/>
  <c r="BI59" i="28"/>
  <c r="BJ58" i="28"/>
  <c r="BK58" i="28"/>
  <c r="AY36" i="28"/>
  <c r="AY37" i="28"/>
  <c r="AX37" i="28"/>
  <c r="AE35" i="28"/>
  <c r="B36" i="28"/>
  <c r="C36" i="28"/>
  <c r="V35" i="28"/>
  <c r="M35" i="28"/>
  <c r="D35" i="28"/>
  <c r="AE38" i="28"/>
  <c r="M38" i="28"/>
  <c r="D39" i="28"/>
  <c r="V38" i="28"/>
  <c r="AE39" i="28"/>
  <c r="V39" i="28"/>
  <c r="M39" i="28"/>
  <c r="B39" i="28"/>
  <c r="C39" i="28"/>
  <c r="D38" i="28"/>
  <c r="N29" i="29"/>
  <c r="O28" i="29"/>
  <c r="BI10" i="28"/>
  <c r="BJ9" i="28"/>
  <c r="BK9" i="28"/>
  <c r="M11" i="28"/>
  <c r="B12" i="28"/>
  <c r="C12" i="28"/>
  <c r="D11" i="28"/>
  <c r="D10" i="28"/>
  <c r="B11" i="28"/>
  <c r="M10" i="28"/>
  <c r="N10" i="28"/>
  <c r="N58" i="28"/>
  <c r="O57" i="28"/>
  <c r="AH65" i="28"/>
  <c r="AI64" i="28"/>
  <c r="AJ64" i="28"/>
  <c r="AI39" i="29"/>
  <c r="AJ39" i="29"/>
  <c r="AH40" i="29"/>
  <c r="AZ21" i="28"/>
  <c r="BA20" i="28"/>
  <c r="BB20" i="28"/>
  <c r="BA21" i="28"/>
  <c r="BB21" i="28"/>
  <c r="G63" i="28"/>
  <c r="H62" i="28"/>
  <c r="I62" i="28"/>
  <c r="O60" i="28"/>
  <c r="N61" i="28"/>
  <c r="AH62" i="28"/>
  <c r="AC108" i="28"/>
  <c r="D128" i="28"/>
  <c r="O52" i="28"/>
  <c r="P52" i="28"/>
  <c r="N53" i="28"/>
  <c r="AR64" i="29"/>
  <c r="AS64" i="29"/>
  <c r="AQ65" i="29"/>
  <c r="BR18" i="28"/>
  <c r="BS17" i="28"/>
  <c r="BT17" i="28"/>
  <c r="P64" i="28"/>
  <c r="Q63" i="28"/>
  <c r="R63" i="28"/>
  <c r="O76" i="28"/>
  <c r="P76" i="28"/>
  <c r="N77" i="28"/>
  <c r="AO91" i="28"/>
  <c r="AP90" i="28"/>
  <c r="AQ18" i="28"/>
  <c r="AR17" i="28"/>
  <c r="AS17" i="28"/>
  <c r="BR21" i="28"/>
  <c r="BS21" i="28"/>
  <c r="BT21" i="28"/>
  <c r="BS20" i="28"/>
  <c r="BT20" i="28"/>
  <c r="AP82" i="28"/>
  <c r="AO83" i="28"/>
  <c r="F58" i="28"/>
  <c r="E59" i="28"/>
  <c r="BP90" i="28"/>
  <c r="BQ89" i="28"/>
  <c r="AF65" i="29"/>
  <c r="AG64" i="29"/>
  <c r="AH64" i="29"/>
  <c r="X20" i="28"/>
  <c r="W21" i="28"/>
  <c r="X66" i="28"/>
  <c r="W67" i="28"/>
  <c r="BS16" i="28"/>
  <c r="BT16" i="28"/>
  <c r="BR17" i="28"/>
  <c r="N62" i="28"/>
  <c r="O61" i="28"/>
  <c r="AZ52" i="28"/>
  <c r="BA51" i="28"/>
  <c r="BB51" i="28"/>
  <c r="BI30" i="29"/>
  <c r="BJ29" i="29"/>
  <c r="BK29" i="29"/>
  <c r="E54" i="28"/>
  <c r="F53" i="28"/>
  <c r="AF67" i="29"/>
  <c r="AG66" i="29"/>
  <c r="BR66" i="28"/>
  <c r="BS65" i="28"/>
  <c r="BT65" i="28"/>
  <c r="N23" i="28"/>
  <c r="O22" i="28"/>
  <c r="F17" i="28"/>
  <c r="E18" i="28"/>
  <c r="BG36" i="28"/>
  <c r="BH35" i="28"/>
  <c r="E29" i="29"/>
  <c r="F28" i="29"/>
  <c r="H28" i="29"/>
  <c r="I28" i="29"/>
  <c r="Z39" i="29"/>
  <c r="AA39" i="29"/>
  <c r="Y40" i="29"/>
  <c r="BQ13" i="28"/>
  <c r="BP13" i="28"/>
  <c r="BJ84" i="28"/>
  <c r="BK84" i="28"/>
  <c r="BI85" i="28"/>
  <c r="E9" i="28"/>
  <c r="F8" i="28"/>
  <c r="G8" i="28"/>
  <c r="F57" i="28"/>
  <c r="E58" i="28"/>
  <c r="BG92" i="28"/>
  <c r="BH91" i="28"/>
  <c r="AR67" i="28"/>
  <c r="AS67" i="28"/>
  <c r="AQ68" i="28"/>
  <c r="AQ52" i="28"/>
  <c r="AR51" i="28"/>
  <c r="AS51" i="28"/>
  <c r="BJ64" i="29"/>
  <c r="BK64" i="29"/>
  <c r="BI65" i="29"/>
  <c r="BS64" i="28"/>
  <c r="BT64" i="28"/>
  <c r="BR65" i="28"/>
  <c r="AZ59" i="28"/>
  <c r="BA58" i="28"/>
  <c r="BB58" i="28"/>
  <c r="BS84" i="28"/>
  <c r="BT84" i="28"/>
  <c r="AP83" i="28"/>
  <c r="AX84" i="28"/>
  <c r="AY84" i="28"/>
  <c r="AY83" i="28"/>
  <c r="D90" i="28"/>
  <c r="AE90" i="28"/>
  <c r="M90" i="28"/>
  <c r="V90" i="28"/>
  <c r="AQ64" i="29"/>
  <c r="AR63" i="29"/>
  <c r="AS63" i="29"/>
  <c r="AO109" i="29"/>
  <c r="X86" i="28"/>
  <c r="Y86" i="28"/>
  <c r="W87" i="28"/>
  <c r="P41" i="29"/>
  <c r="Q40" i="29"/>
  <c r="R40" i="29"/>
  <c r="AF77" i="28"/>
  <c r="AG76" i="28"/>
  <c r="AH76" i="28"/>
  <c r="BI75" i="28"/>
  <c r="BJ74" i="28"/>
  <c r="BK74" i="28"/>
  <c r="W66" i="29"/>
  <c r="X65" i="29"/>
  <c r="BJ93" i="28"/>
  <c r="BK93" i="28"/>
  <c r="AO51" i="28"/>
  <c r="AP50" i="28"/>
  <c r="AQ50" i="28"/>
  <c r="N59" i="28"/>
  <c r="O58" i="28"/>
  <c r="W61" i="28"/>
  <c r="X60" i="28"/>
  <c r="AQ92" i="28"/>
  <c r="D88" i="28"/>
  <c r="B89" i="28"/>
  <c r="C89" i="28"/>
  <c r="M88" i="28"/>
  <c r="V88" i="28"/>
  <c r="AE88" i="28"/>
  <c r="F64" i="29"/>
  <c r="G64" i="29"/>
  <c r="E65" i="29"/>
  <c r="AF21" i="28"/>
  <c r="AG20" i="28"/>
  <c r="X61" i="28"/>
  <c r="W62" i="28"/>
  <c r="BI92" i="28"/>
  <c r="BJ91" i="28"/>
  <c r="BK91" i="28"/>
  <c r="AZ53" i="28"/>
  <c r="BA52" i="28"/>
  <c r="BB52" i="28"/>
  <c r="AZ64" i="29"/>
  <c r="BA63" i="29"/>
  <c r="BB63" i="29"/>
  <c r="AO92" i="28"/>
  <c r="AP91" i="28"/>
  <c r="AR91" i="28"/>
  <c r="AS91" i="28"/>
  <c r="T4" i="25"/>
  <c r="V4" i="25"/>
  <c r="N54" i="28"/>
  <c r="O53" i="28"/>
  <c r="W67" i="29"/>
  <c r="X66" i="29"/>
  <c r="F22" i="28"/>
  <c r="E23" i="28"/>
  <c r="F27" i="29"/>
  <c r="E28" i="29"/>
  <c r="W18" i="28"/>
  <c r="X17" i="28"/>
  <c r="Y65" i="28"/>
  <c r="Z64" i="28"/>
  <c r="AA64" i="28"/>
  <c r="AR52" i="28"/>
  <c r="AS52" i="28"/>
  <c r="AQ53" i="28"/>
  <c r="Y63" i="28"/>
  <c r="BJ66" i="28"/>
  <c r="BK66" i="28"/>
  <c r="BJ65" i="28"/>
  <c r="BK65" i="28"/>
  <c r="BI66" i="28"/>
  <c r="BQ91" i="28"/>
  <c r="BS60" i="28"/>
  <c r="BT60" i="28"/>
  <c r="BS61" i="28"/>
  <c r="BT61" i="28"/>
  <c r="BR61" i="28"/>
  <c r="X62" i="28"/>
  <c r="BA19" i="28"/>
  <c r="BB19" i="28"/>
  <c r="AZ20" i="28"/>
  <c r="AZ92" i="28"/>
  <c r="BA91" i="28"/>
  <c r="BB91" i="28"/>
  <c r="E77" i="28"/>
  <c r="F76" i="28"/>
  <c r="G76" i="28"/>
  <c r="E66" i="29"/>
  <c r="F65" i="29"/>
  <c r="AH64" i="28"/>
  <c r="AI63" i="28"/>
  <c r="AJ63" i="28"/>
  <c r="BQ37" i="28"/>
  <c r="BP37" i="28"/>
  <c r="BQ36" i="28"/>
  <c r="AR30" i="29"/>
  <c r="AS30" i="29"/>
  <c r="T108" i="28"/>
  <c r="D127" i="28"/>
  <c r="AZ30" i="29"/>
  <c r="BA29" i="29"/>
  <c r="BB29" i="29"/>
  <c r="BI60" i="28"/>
  <c r="BJ59" i="28"/>
  <c r="BK59" i="28"/>
  <c r="BA92" i="28"/>
  <c r="BB92" i="28"/>
  <c r="AZ93" i="28"/>
  <c r="G62" i="28"/>
  <c r="AZ65" i="28"/>
  <c r="BA64" i="28"/>
  <c r="BB64" i="28"/>
  <c r="BI57" i="28"/>
  <c r="BJ56" i="28"/>
  <c r="BK56" i="28"/>
  <c r="X76" i="28"/>
  <c r="Y76" i="28"/>
  <c r="W77" i="28"/>
  <c r="BQ51" i="28"/>
  <c r="AY90" i="28"/>
  <c r="AX91" i="28"/>
  <c r="AG65" i="29"/>
  <c r="AF66" i="29"/>
  <c r="BS19" i="28"/>
  <c r="BT19" i="28"/>
  <c r="BR20" i="28"/>
  <c r="AQ29" i="29"/>
  <c r="AR28" i="29"/>
  <c r="AS28" i="29"/>
  <c r="AQ93" i="28"/>
  <c r="AR92" i="28"/>
  <c r="AS92" i="28"/>
  <c r="AQ75" i="28"/>
  <c r="AR74" i="28"/>
  <c r="AS74" i="28"/>
  <c r="B91" i="28"/>
  <c r="C91" i="28"/>
  <c r="B93" i="28"/>
  <c r="C93" i="28"/>
  <c r="AE92" i="28"/>
  <c r="D92" i="28"/>
  <c r="V92" i="28"/>
  <c r="M92" i="28"/>
  <c r="N21" i="28"/>
  <c r="O20" i="28"/>
  <c r="O56" i="28"/>
  <c r="N57" i="28"/>
  <c r="O19" i="28"/>
  <c r="N20" i="28"/>
  <c r="E62" i="28"/>
  <c r="F61" i="28"/>
  <c r="H61" i="28"/>
  <c r="I61" i="28"/>
  <c r="AF78" i="28"/>
  <c r="AG77" i="28"/>
  <c r="AI77" i="28"/>
  <c r="AJ77" i="28"/>
  <c r="AZ18" i="28"/>
  <c r="BA17" i="28"/>
  <c r="BB17" i="28"/>
  <c r="AH63" i="28"/>
  <c r="AI62" i="28"/>
  <c r="AJ62" i="28"/>
  <c r="AE86" i="28"/>
  <c r="E67" i="29"/>
  <c r="F66" i="29"/>
  <c r="BJ17" i="28"/>
  <c r="BK17" i="28"/>
  <c r="BI18" i="28"/>
  <c r="AG21" i="28"/>
  <c r="AF22" i="28"/>
  <c r="N28" i="29"/>
  <c r="O27" i="29"/>
  <c r="BI17" i="28"/>
  <c r="BJ16" i="28"/>
  <c r="BK16" i="28"/>
  <c r="AZ58" i="28"/>
  <c r="BA57" i="28"/>
  <c r="BB57" i="28"/>
  <c r="AO36" i="28"/>
  <c r="AP35" i="28"/>
  <c r="BP36" i="28"/>
  <c r="BQ35" i="28"/>
  <c r="BH37" i="28"/>
  <c r="BH36" i="28"/>
  <c r="BG37" i="28"/>
  <c r="O16" i="28"/>
  <c r="P16" i="28"/>
  <c r="N17" i="28"/>
  <c r="BJ57" i="28"/>
  <c r="BK57" i="28"/>
  <c r="BI58" i="28"/>
  <c r="L10" i="28"/>
  <c r="L108" i="28"/>
  <c r="E126" i="28"/>
  <c r="K108" i="28"/>
  <c r="D126" i="28"/>
  <c r="BJ64" i="28"/>
  <c r="BK64" i="28"/>
  <c r="BI65" i="28"/>
  <c r="F60" i="28"/>
  <c r="E60" i="28"/>
  <c r="F59" i="28"/>
  <c r="P63" i="28"/>
  <c r="Q62" i="28"/>
  <c r="R62" i="28"/>
  <c r="Y64" i="28"/>
  <c r="Z63" i="28"/>
  <c r="AA63" i="28"/>
  <c r="F78" i="28"/>
  <c r="H78" i="28"/>
  <c r="I78" i="28"/>
  <c r="AH31" i="28"/>
  <c r="AI50" i="29"/>
  <c r="AJ50" i="29"/>
  <c r="AH51" i="29"/>
  <c r="AF96" i="28"/>
  <c r="AG95" i="28"/>
  <c r="BI48" i="28"/>
  <c r="BJ47" i="28"/>
  <c r="BK47" i="28"/>
  <c r="BR27" i="28"/>
  <c r="BS26" i="28"/>
  <c r="BT26" i="28"/>
  <c r="AQ69" i="29"/>
  <c r="AR68" i="29"/>
  <c r="AS68" i="29"/>
  <c r="N100" i="28"/>
  <c r="O99" i="28"/>
  <c r="P99" i="28"/>
  <c r="AI53" i="29"/>
  <c r="AJ53" i="29"/>
  <c r="AH54" i="29"/>
  <c r="X48" i="28"/>
  <c r="W49" i="28"/>
  <c r="AF68" i="29"/>
  <c r="AG67" i="29"/>
  <c r="N48" i="28"/>
  <c r="O47" i="28"/>
  <c r="AQ26" i="28"/>
  <c r="AR25" i="28"/>
  <c r="AS25" i="28"/>
  <c r="E27" i="28"/>
  <c r="F26" i="28"/>
  <c r="BR28" i="28"/>
  <c r="BS27" i="28"/>
  <c r="BT27" i="28"/>
  <c r="AF72" i="29"/>
  <c r="AG71" i="29"/>
  <c r="AI71" i="29"/>
  <c r="AJ71" i="29"/>
  <c r="AG70" i="29"/>
  <c r="AF71" i="29"/>
  <c r="Y67" i="28"/>
  <c r="Z66" i="28"/>
  <c r="AA66" i="28"/>
  <c r="X97" i="28"/>
  <c r="W98" i="28"/>
  <c r="BJ42" i="28"/>
  <c r="BK42" i="28"/>
  <c r="BI43" i="28"/>
  <c r="H49" i="29"/>
  <c r="I49" i="29"/>
  <c r="G50" i="29"/>
  <c r="G32" i="28"/>
  <c r="H31" i="28"/>
  <c r="I31" i="28"/>
  <c r="Q50" i="29"/>
  <c r="R50" i="29"/>
  <c r="P51" i="29"/>
  <c r="N51" i="28"/>
  <c r="O50" i="28"/>
  <c r="W31" i="28"/>
  <c r="X30" i="28"/>
  <c r="Z30" i="28"/>
  <c r="AA30" i="28"/>
  <c r="W29" i="28"/>
  <c r="X28" i="28"/>
  <c r="AI78" i="28"/>
  <c r="AJ78" i="28"/>
  <c r="AH79" i="28"/>
  <c r="Z31" i="28"/>
  <c r="AA31" i="28"/>
  <c r="Y32" i="28"/>
  <c r="BJ25" i="28"/>
  <c r="BK25" i="28"/>
  <c r="BI26" i="28"/>
  <c r="W28" i="28"/>
  <c r="X27" i="28"/>
  <c r="BI29" i="28"/>
  <c r="BJ29" i="28"/>
  <c r="BK29" i="28"/>
  <c r="BJ28" i="28"/>
  <c r="BK28" i="28"/>
  <c r="N96" i="28"/>
  <c r="O95" i="28"/>
  <c r="G55" i="29"/>
  <c r="H54" i="29"/>
  <c r="I54" i="29"/>
  <c r="Y52" i="29"/>
  <c r="Z51" i="29"/>
  <c r="AA51" i="29"/>
  <c r="O69" i="29"/>
  <c r="P69" i="29"/>
  <c r="N69" i="29"/>
  <c r="O68" i="29"/>
  <c r="N49" i="28"/>
  <c r="O48" i="28"/>
  <c r="W68" i="29"/>
  <c r="X67" i="29"/>
  <c r="P67" i="28"/>
  <c r="AH48" i="29"/>
  <c r="AI47" i="29"/>
  <c r="AJ47" i="29"/>
  <c r="X47" i="28"/>
  <c r="W48" i="28"/>
  <c r="Y47" i="29"/>
  <c r="Z46" i="29"/>
  <c r="AA46" i="29"/>
  <c r="F71" i="29"/>
  <c r="E72" i="29"/>
  <c r="X70" i="29"/>
  <c r="W71" i="29"/>
  <c r="N98" i="28"/>
  <c r="O97" i="28"/>
  <c r="AF25" i="28"/>
  <c r="AG24" i="28"/>
  <c r="P31" i="28"/>
  <c r="BS71" i="29"/>
  <c r="BT71" i="29"/>
  <c r="BR72" i="29"/>
  <c r="G100" i="29"/>
  <c r="H99" i="29"/>
  <c r="I99" i="29"/>
  <c r="X49" i="28"/>
  <c r="W50" i="28"/>
  <c r="Y31" i="28"/>
  <c r="E30" i="28"/>
  <c r="F29" i="28"/>
  <c r="O28" i="28"/>
  <c r="N29" i="28"/>
  <c r="Z50" i="29"/>
  <c r="AA50" i="29"/>
  <c r="Y51" i="29"/>
  <c r="G46" i="29"/>
  <c r="H45" i="29"/>
  <c r="I45" i="29"/>
  <c r="AQ27" i="28"/>
  <c r="AR26" i="28"/>
  <c r="AS26" i="28"/>
  <c r="AR69" i="29"/>
  <c r="AS69" i="29"/>
  <c r="AQ70" i="29"/>
  <c r="AZ72" i="29"/>
  <c r="BA71" i="29"/>
  <c r="BB71" i="29"/>
  <c r="AG28" i="28"/>
  <c r="AF29" i="28"/>
  <c r="BI28" i="28"/>
  <c r="BJ27" i="28"/>
  <c r="BK27" i="28"/>
  <c r="F95" i="28"/>
  <c r="E96" i="28"/>
  <c r="F69" i="29"/>
  <c r="G69" i="29"/>
  <c r="E69" i="29"/>
  <c r="F68" i="29"/>
  <c r="H47" i="29"/>
  <c r="I47" i="29"/>
  <c r="G48" i="29"/>
  <c r="Y50" i="29"/>
  <c r="Z49" i="29"/>
  <c r="AA49" i="29"/>
  <c r="Y54" i="29"/>
  <c r="Z53" i="29"/>
  <c r="AA53" i="29"/>
  <c r="AG47" i="28"/>
  <c r="AF48" i="28"/>
  <c r="P50" i="29"/>
  <c r="Q49" i="29"/>
  <c r="R49" i="29"/>
  <c r="AI52" i="29"/>
  <c r="AJ52" i="29"/>
  <c r="AH53" i="29"/>
  <c r="O71" i="29"/>
  <c r="Q71" i="29"/>
  <c r="R71" i="29"/>
  <c r="N72" i="29"/>
  <c r="W97" i="28"/>
  <c r="X96" i="28"/>
  <c r="E47" i="28"/>
  <c r="F46" i="28"/>
  <c r="F25" i="28"/>
  <c r="G25" i="28"/>
  <c r="E25" i="28"/>
  <c r="F24" i="28"/>
  <c r="G67" i="28"/>
  <c r="AZ45" i="28"/>
  <c r="BA44" i="28"/>
  <c r="BB44" i="28"/>
  <c r="G31" i="28"/>
  <c r="BS25" i="28"/>
  <c r="BT25" i="28"/>
  <c r="BR26" i="28"/>
  <c r="O29" i="28"/>
  <c r="N30" i="28"/>
  <c r="F28" i="28"/>
  <c r="E29" i="28"/>
  <c r="H50" i="29"/>
  <c r="I50" i="29"/>
  <c r="G51" i="29"/>
  <c r="Q53" i="29"/>
  <c r="R53" i="29"/>
  <c r="P54" i="29"/>
  <c r="AZ25" i="28"/>
  <c r="BA24" i="28"/>
  <c r="BB24" i="28"/>
  <c r="X95" i="28"/>
  <c r="W96" i="28"/>
  <c r="H55" i="29"/>
  <c r="I55" i="29"/>
  <c r="G56" i="29"/>
  <c r="G68" i="28"/>
  <c r="H67" i="28"/>
  <c r="I67" i="28"/>
  <c r="AQ73" i="29"/>
  <c r="AR72" i="29"/>
  <c r="AS72" i="29"/>
  <c r="X68" i="29"/>
  <c r="W69" i="29"/>
  <c r="G49" i="29"/>
  <c r="H48" i="29"/>
  <c r="I48" i="29"/>
  <c r="H52" i="29"/>
  <c r="I52" i="29"/>
  <c r="G53" i="29"/>
  <c r="BR70" i="29"/>
  <c r="BS69" i="29"/>
  <c r="BT69" i="29"/>
  <c r="BA48" i="28"/>
  <c r="BB48" i="28"/>
  <c r="AZ49" i="28"/>
  <c r="G52" i="29"/>
  <c r="H51" i="29"/>
  <c r="I51" i="29"/>
  <c r="AQ29" i="28"/>
  <c r="AR28" i="28"/>
  <c r="AS28" i="28"/>
  <c r="AR29" i="28"/>
  <c r="AS29" i="28"/>
  <c r="X71" i="29"/>
  <c r="Z71" i="29"/>
  <c r="AA71" i="29"/>
  <c r="W72" i="29"/>
  <c r="G79" i="28"/>
  <c r="F45" i="28"/>
  <c r="G45" i="28"/>
  <c r="E46" i="28"/>
  <c r="O96" i="28"/>
  <c r="N97" i="28"/>
  <c r="AF47" i="28"/>
  <c r="AG46" i="28"/>
  <c r="X25" i="28"/>
  <c r="W25" i="28"/>
  <c r="X24" i="28"/>
  <c r="AH47" i="29"/>
  <c r="AI46" i="29"/>
  <c r="AJ46" i="29"/>
  <c r="Z55" i="29"/>
  <c r="AA55" i="29"/>
  <c r="Y56" i="29"/>
  <c r="G47" i="29"/>
  <c r="H46" i="29"/>
  <c r="I46" i="29"/>
  <c r="E51" i="28"/>
  <c r="F50" i="28"/>
  <c r="AF51" i="28"/>
  <c r="AG50" i="28"/>
  <c r="Q47" i="29"/>
  <c r="R47" i="29"/>
  <c r="Q46" i="29"/>
  <c r="R46" i="29"/>
  <c r="P47" i="29"/>
  <c r="X29" i="28"/>
  <c r="W30" i="28"/>
  <c r="BA69" i="29"/>
  <c r="BB69" i="29"/>
  <c r="AZ70" i="29"/>
  <c r="BI70" i="29"/>
  <c r="BJ69" i="29"/>
  <c r="BK69" i="29"/>
  <c r="AQ47" i="28"/>
  <c r="AR46" i="28"/>
  <c r="AS46" i="28"/>
  <c r="Y68" i="28"/>
  <c r="Z67" i="28"/>
  <c r="AA67" i="28"/>
  <c r="E101" i="28"/>
  <c r="F100" i="28"/>
  <c r="AZ26" i="28"/>
  <c r="BA25" i="28"/>
  <c r="BB25" i="28"/>
  <c r="AR71" i="29"/>
  <c r="AS71" i="29"/>
  <c r="AQ72" i="29"/>
  <c r="AF69" i="29"/>
  <c r="AG68" i="29"/>
  <c r="P52" i="29"/>
  <c r="Q51" i="29"/>
  <c r="R51" i="29"/>
  <c r="BA29" i="28"/>
  <c r="BB29" i="28"/>
  <c r="AZ29" i="28"/>
  <c r="BA28" i="28"/>
  <c r="BB28" i="28"/>
  <c r="BS43" i="28"/>
  <c r="BT43" i="28"/>
  <c r="BR43" i="28"/>
  <c r="BS42" i="28"/>
  <c r="BT42" i="28"/>
  <c r="BJ10" i="29"/>
  <c r="BK10" i="29"/>
  <c r="BI11" i="29"/>
  <c r="AQ28" i="28"/>
  <c r="AR27" i="28"/>
  <c r="AS27" i="28"/>
  <c r="BR69" i="29"/>
  <c r="BS68" i="29"/>
  <c r="BT68" i="29"/>
  <c r="N46" i="28"/>
  <c r="O45" i="28"/>
  <c r="AF97" i="28"/>
  <c r="AG96" i="28"/>
  <c r="W47" i="28"/>
  <c r="N25" i="28"/>
  <c r="O24" i="28"/>
  <c r="Y79" i="28"/>
  <c r="Z78" i="28"/>
  <c r="AA78" i="28"/>
  <c r="BI98" i="28"/>
  <c r="BJ97" i="28"/>
  <c r="BK97" i="28"/>
  <c r="Y55" i="29"/>
  <c r="Z54" i="29"/>
  <c r="AA54" i="29"/>
  <c r="AG49" i="28"/>
  <c r="AF50" i="28"/>
  <c r="AQ48" i="28"/>
  <c r="AR47" i="28"/>
  <c r="AS47" i="28"/>
  <c r="F101" i="28"/>
  <c r="AQ71" i="29"/>
  <c r="AR70" i="29"/>
  <c r="AS70" i="29"/>
  <c r="O30" i="28"/>
  <c r="Q30" i="28"/>
  <c r="R30" i="28"/>
  <c r="N31" i="28"/>
  <c r="AZ69" i="29"/>
  <c r="BA68" i="29"/>
  <c r="BB68" i="29"/>
  <c r="E45" i="28"/>
  <c r="BI47" i="28"/>
  <c r="BJ46" i="28"/>
  <c r="BK46" i="28"/>
  <c r="AQ43" i="28"/>
  <c r="AR42" i="28"/>
  <c r="AS42" i="28"/>
  <c r="AI45" i="29"/>
  <c r="AJ45" i="29"/>
  <c r="AH46" i="29"/>
  <c r="N24" i="28"/>
  <c r="O23" i="28"/>
  <c r="H98" i="29"/>
  <c r="I98" i="29"/>
  <c r="Y49" i="29"/>
  <c r="Z48" i="29"/>
  <c r="AA48" i="29"/>
  <c r="O98" i="28"/>
  <c r="N99" i="28"/>
  <c r="Q45" i="29"/>
  <c r="R45" i="29"/>
  <c r="P46" i="29"/>
  <c r="BA27" i="28"/>
  <c r="BB27" i="28"/>
  <c r="AZ28" i="28"/>
  <c r="BA47" i="28"/>
  <c r="BB47" i="28"/>
  <c r="AZ48" i="28"/>
  <c r="AF26" i="28"/>
  <c r="AG25" i="28"/>
  <c r="O26" i="28"/>
  <c r="N27" i="28"/>
  <c r="BP109" i="29"/>
  <c r="AF46" i="28"/>
  <c r="AI55" i="29"/>
  <c r="AJ55" i="29"/>
  <c r="AH56" i="29"/>
  <c r="N47" i="28"/>
  <c r="O46" i="28"/>
  <c r="AQ42" i="28"/>
  <c r="AR41" i="28"/>
  <c r="AS41" i="28"/>
  <c r="AI49" i="29"/>
  <c r="AJ49" i="29"/>
  <c r="AH50" i="29"/>
  <c r="BI45" i="28"/>
  <c r="AZ71" i="29"/>
  <c r="BA70" i="29"/>
  <c r="BB70" i="29"/>
  <c r="AI66" i="28"/>
  <c r="AJ66" i="28"/>
  <c r="AH67" i="28"/>
  <c r="E50" i="28"/>
  <c r="F49" i="28"/>
  <c r="E31" i="28"/>
  <c r="F30" i="28"/>
  <c r="O44" i="28"/>
  <c r="P44" i="28"/>
  <c r="N45" i="28"/>
  <c r="Z52" i="29"/>
  <c r="AA52" i="29"/>
  <c r="Y53" i="29"/>
  <c r="BR47" i="28"/>
  <c r="BS46" i="28"/>
  <c r="BT46" i="28"/>
  <c r="BS49" i="28"/>
  <c r="BT49" i="28"/>
  <c r="BR49" i="28"/>
  <c r="BS48" i="28"/>
  <c r="BT48" i="28"/>
  <c r="X23" i="28"/>
  <c r="W24" i="28"/>
  <c r="BS24" i="28"/>
  <c r="BT24" i="28"/>
  <c r="BR25" i="28"/>
  <c r="O27" i="28"/>
  <c r="N28" i="28"/>
  <c r="Q31" i="28"/>
  <c r="R31" i="28"/>
  <c r="P32" i="28"/>
  <c r="F98" i="28"/>
  <c r="E99" i="28"/>
  <c r="BI49" i="28"/>
  <c r="Y46" i="29"/>
  <c r="Z45" i="29"/>
  <c r="AA45" i="29"/>
  <c r="AF49" i="28"/>
  <c r="AG48" i="28"/>
  <c r="BJ72" i="29"/>
  <c r="BK72" i="29"/>
  <c r="BI73" i="29"/>
  <c r="E68" i="29"/>
  <c r="F67" i="29"/>
  <c r="N26" i="28"/>
  <c r="O25" i="28"/>
  <c r="X26" i="28"/>
  <c r="W27" i="28"/>
  <c r="BR29" i="28"/>
  <c r="BS28" i="28"/>
  <c r="BT28" i="28"/>
  <c r="BS29" i="28"/>
  <c r="BT29" i="28"/>
  <c r="O70" i="29"/>
  <c r="N71" i="29"/>
  <c r="AQ45" i="28"/>
  <c r="AR44" i="28"/>
  <c r="AS44" i="28"/>
  <c r="F96" i="28"/>
  <c r="E97" i="28"/>
  <c r="AI54" i="29"/>
  <c r="AJ54" i="29"/>
  <c r="AH55" i="29"/>
  <c r="G101" i="29"/>
  <c r="H100" i="29"/>
  <c r="I100" i="29"/>
  <c r="BI44" i="28"/>
  <c r="BJ43" i="28"/>
  <c r="BK43" i="28"/>
  <c r="BJ98" i="28"/>
  <c r="BK98" i="28"/>
  <c r="BI99" i="28"/>
  <c r="AZ47" i="28"/>
  <c r="H53" i="29"/>
  <c r="I53" i="29"/>
  <c r="G54" i="29"/>
  <c r="X50" i="28"/>
  <c r="W51" i="28"/>
  <c r="AQ49" i="28"/>
  <c r="AR48" i="28"/>
  <c r="AS48" i="28"/>
  <c r="AR49" i="28"/>
  <c r="AS49" i="28"/>
  <c r="AF30" i="28"/>
  <c r="AG29" i="28"/>
  <c r="AH32" i="28"/>
  <c r="AI31" i="28"/>
  <c r="AJ31" i="28"/>
  <c r="W70" i="29"/>
  <c r="X69" i="29"/>
  <c r="P56" i="29"/>
  <c r="Q55" i="29"/>
  <c r="R55" i="29"/>
  <c r="BR48" i="28"/>
  <c r="BS47" i="28"/>
  <c r="BT47" i="28"/>
  <c r="P53" i="29"/>
  <c r="Q52" i="29"/>
  <c r="R52" i="29"/>
  <c r="E24" i="28"/>
  <c r="F23" i="28"/>
  <c r="AG27" i="28"/>
  <c r="AF28" i="28"/>
  <c r="AZ27" i="28"/>
  <c r="BA26" i="28"/>
  <c r="BB26" i="28"/>
  <c r="BI69" i="29"/>
  <c r="BJ68" i="29"/>
  <c r="BK68" i="29"/>
  <c r="Q67" i="28"/>
  <c r="R67" i="28"/>
  <c r="P68" i="28"/>
  <c r="AZ43" i="28"/>
  <c r="BA42" i="28"/>
  <c r="BB42" i="28"/>
  <c r="F99" i="28"/>
  <c r="E100" i="28"/>
  <c r="E49" i="28"/>
  <c r="F48" i="28"/>
  <c r="AR24" i="28"/>
  <c r="AS24" i="28"/>
  <c r="AQ25" i="28"/>
  <c r="BJ71" i="29"/>
  <c r="BK71" i="29"/>
  <c r="BI72" i="29"/>
  <c r="AQ41" i="28"/>
  <c r="AR40" i="28"/>
  <c r="AS40" i="28"/>
  <c r="BI27" i="28"/>
  <c r="BJ26" i="28"/>
  <c r="BK26" i="28"/>
  <c r="O67" i="29"/>
  <c r="N68" i="29"/>
  <c r="AH49" i="29"/>
  <c r="AI48" i="29"/>
  <c r="AJ48" i="29"/>
  <c r="BI97" i="28"/>
  <c r="BJ96" i="28"/>
  <c r="BK96" i="28"/>
  <c r="E48" i="28"/>
  <c r="F47" i="28"/>
  <c r="BJ70" i="29"/>
  <c r="BK70" i="29"/>
  <c r="BI71" i="29"/>
  <c r="AF27" i="28"/>
  <c r="AG26" i="28"/>
  <c r="E71" i="29"/>
  <c r="F70" i="29"/>
  <c r="P49" i="29"/>
  <c r="Q48" i="29"/>
  <c r="R48" i="29"/>
  <c r="AQ44" i="28"/>
  <c r="AR43" i="28"/>
  <c r="AS43" i="28"/>
  <c r="E98" i="28"/>
  <c r="F97" i="28"/>
  <c r="F9" i="29"/>
  <c r="E10" i="29"/>
  <c r="AH52" i="29"/>
  <c r="AI51" i="29"/>
  <c r="AJ51" i="29"/>
  <c r="Z47" i="29"/>
  <c r="AA47" i="29"/>
  <c r="Y48" i="29"/>
  <c r="BI25" i="28"/>
  <c r="BJ24" i="28"/>
  <c r="BK24" i="28"/>
  <c r="BR73" i="29"/>
  <c r="BS72" i="29"/>
  <c r="BT72" i="29"/>
  <c r="N50" i="28"/>
  <c r="O49" i="28"/>
  <c r="BA41" i="28"/>
  <c r="BB41" i="28"/>
  <c r="AZ42" i="28"/>
  <c r="AH68" i="28"/>
  <c r="AI67" i="28"/>
  <c r="AJ67" i="28"/>
  <c r="BS70" i="29"/>
  <c r="BT70" i="29"/>
  <c r="BR71" i="29"/>
  <c r="AG30" i="28"/>
  <c r="AF31" i="28"/>
  <c r="AF70" i="29"/>
  <c r="AG69" i="29"/>
  <c r="Q54" i="29"/>
  <c r="R54" i="29"/>
  <c r="P55" i="29"/>
  <c r="P79" i="28"/>
  <c r="AF24" i="28"/>
  <c r="AG23" i="28"/>
  <c r="AZ73" i="29"/>
  <c r="BA72" i="29"/>
  <c r="BB72" i="29"/>
  <c r="F27" i="28"/>
  <c r="E28" i="28"/>
  <c r="BP113" i="29"/>
  <c r="Y62" i="29"/>
  <c r="Z61" i="29"/>
  <c r="AA61" i="29"/>
  <c r="P72" i="29"/>
  <c r="AH75" i="28"/>
  <c r="H74" i="29"/>
  <c r="I74" i="29"/>
  <c r="G75" i="29"/>
  <c r="H12" i="29"/>
  <c r="I12" i="29"/>
  <c r="G13" i="29"/>
  <c r="P57" i="29"/>
  <c r="Q56" i="29"/>
  <c r="R56" i="29"/>
  <c r="G63" i="29"/>
  <c r="H62" i="29"/>
  <c r="I62" i="29"/>
  <c r="Y72" i="29"/>
  <c r="Y74" i="28"/>
  <c r="Z73" i="28"/>
  <c r="AA73" i="28"/>
  <c r="Q60" i="29"/>
  <c r="R60" i="29"/>
  <c r="P61" i="29"/>
  <c r="P74" i="28"/>
  <c r="Q73" i="28"/>
  <c r="R73" i="28"/>
  <c r="H76" i="29"/>
  <c r="I76" i="29"/>
  <c r="G77" i="29"/>
  <c r="Y73" i="28"/>
  <c r="Z72" i="28"/>
  <c r="AA72" i="28"/>
  <c r="P33" i="29"/>
  <c r="Q32" i="29"/>
  <c r="R32" i="29"/>
  <c r="AI76" i="29"/>
  <c r="AJ76" i="29"/>
  <c r="AH77" i="29"/>
  <c r="H56" i="29"/>
  <c r="I56" i="29"/>
  <c r="G57" i="29"/>
  <c r="Y20" i="29"/>
  <c r="Z19" i="29"/>
  <c r="AA19" i="29"/>
  <c r="H20" i="29"/>
  <c r="I20" i="29"/>
  <c r="G21" i="29"/>
  <c r="AI56" i="29"/>
  <c r="AJ56" i="29"/>
  <c r="AH57" i="29"/>
  <c r="G23" i="29"/>
  <c r="H22" i="29"/>
  <c r="I22" i="29"/>
  <c r="G29" i="29"/>
  <c r="Z74" i="29"/>
  <c r="AA74" i="29"/>
  <c r="Y75" i="29"/>
  <c r="Z77" i="29"/>
  <c r="AA77" i="29"/>
  <c r="Y78" i="29"/>
  <c r="Z78" i="29"/>
  <c r="AA78" i="29"/>
  <c r="G16" i="29"/>
  <c r="H16" i="29"/>
  <c r="I16" i="29"/>
  <c r="H15" i="29"/>
  <c r="I15" i="29"/>
  <c r="AH72" i="29"/>
  <c r="G30" i="29"/>
  <c r="H29" i="29"/>
  <c r="I29" i="29"/>
  <c r="AI57" i="29"/>
  <c r="AJ57" i="29"/>
  <c r="AH58" i="29"/>
  <c r="Z14" i="29"/>
  <c r="AA14" i="29"/>
  <c r="Y15" i="29"/>
  <c r="AH61" i="29"/>
  <c r="AI60" i="29"/>
  <c r="AJ60" i="29"/>
  <c r="P32" i="29"/>
  <c r="Q31" i="29"/>
  <c r="R31" i="29"/>
  <c r="Z76" i="29"/>
  <c r="AA76" i="29"/>
  <c r="Y77" i="29"/>
  <c r="Q62" i="29"/>
  <c r="R62" i="29"/>
  <c r="P63" i="29"/>
  <c r="AI68" i="28"/>
  <c r="AJ68" i="28"/>
  <c r="AH69" i="28"/>
  <c r="Q12" i="29"/>
  <c r="R12" i="29"/>
  <c r="P13" i="29"/>
  <c r="G32" i="29"/>
  <c r="H31" i="29"/>
  <c r="I31" i="29"/>
  <c r="P62" i="29"/>
  <c r="Q61" i="29"/>
  <c r="R61" i="29"/>
  <c r="AH14" i="29"/>
  <c r="AI13" i="29"/>
  <c r="AJ13" i="29"/>
  <c r="Y69" i="28"/>
  <c r="Z68" i="28"/>
  <c r="AA68" i="28"/>
  <c r="G73" i="29"/>
  <c r="H72" i="29"/>
  <c r="I72" i="29"/>
  <c r="Q73" i="29"/>
  <c r="R73" i="29"/>
  <c r="P74" i="29"/>
  <c r="P19" i="29"/>
  <c r="Q18" i="29"/>
  <c r="R18" i="29"/>
  <c r="G14" i="29"/>
  <c r="H13" i="29"/>
  <c r="I13" i="29"/>
  <c r="G31" i="29"/>
  <c r="H30" i="29"/>
  <c r="I30" i="29"/>
  <c r="AH18" i="29"/>
  <c r="AI17" i="29"/>
  <c r="AJ17" i="29"/>
  <c r="AI74" i="29"/>
  <c r="AJ74" i="29"/>
  <c r="AH75" i="29"/>
  <c r="AH33" i="29"/>
  <c r="AI32" i="29"/>
  <c r="AJ32" i="29"/>
  <c r="Y13" i="29"/>
  <c r="Z12" i="29"/>
  <c r="AA12" i="29"/>
  <c r="H59" i="29"/>
  <c r="I59" i="29"/>
  <c r="G60" i="29"/>
  <c r="G11" i="29"/>
  <c r="H10" i="29"/>
  <c r="I10" i="29"/>
  <c r="Y33" i="29"/>
  <c r="Z32" i="29"/>
  <c r="AA32" i="29"/>
  <c r="Y22" i="29"/>
  <c r="Z21" i="29"/>
  <c r="AA21" i="29"/>
  <c r="Q14" i="29"/>
  <c r="R14" i="29"/>
  <c r="P15" i="29"/>
  <c r="H57" i="29"/>
  <c r="I57" i="29"/>
  <c r="G58" i="29"/>
  <c r="Z13" i="29"/>
  <c r="AA13" i="29"/>
  <c r="Y14" i="29"/>
  <c r="AH59" i="29"/>
  <c r="AI58" i="29"/>
  <c r="AJ58" i="29"/>
  <c r="P73" i="29"/>
  <c r="Q72" i="29"/>
  <c r="R72" i="29"/>
  <c r="Q78" i="29"/>
  <c r="R78" i="29"/>
  <c r="P78" i="29"/>
  <c r="Q77" i="29"/>
  <c r="R77" i="29"/>
  <c r="Q13" i="29"/>
  <c r="R13" i="29"/>
  <c r="P14" i="29"/>
  <c r="Q9" i="25"/>
  <c r="K9" i="25"/>
  <c r="I10" i="25"/>
  <c r="L9" i="25"/>
  <c r="Y75" i="28"/>
  <c r="Z74" i="28"/>
  <c r="AA74" i="28"/>
  <c r="H70" i="28"/>
  <c r="I70" i="28"/>
  <c r="G71" i="28"/>
  <c r="F129" i="29"/>
  <c r="AO117" i="29"/>
  <c r="I129" i="29"/>
  <c r="Q17" i="29"/>
  <c r="R17" i="29"/>
  <c r="P18" i="29"/>
  <c r="AH41" i="28"/>
  <c r="AI40" i="28"/>
  <c r="AJ40" i="28"/>
  <c r="Z15" i="29"/>
  <c r="AA15" i="29"/>
  <c r="Y16" i="29"/>
  <c r="Z16" i="29"/>
  <c r="AA16" i="29"/>
  <c r="Y31" i="29"/>
  <c r="Z30" i="29"/>
  <c r="AA30" i="29"/>
  <c r="Q20" i="29"/>
  <c r="R20" i="29"/>
  <c r="P21" i="29"/>
  <c r="Y32" i="29"/>
  <c r="Z31" i="29"/>
  <c r="AA31" i="29"/>
  <c r="Z58" i="29"/>
  <c r="AA58" i="29"/>
  <c r="Y59" i="29"/>
  <c r="Y29" i="29"/>
  <c r="Z28" i="29"/>
  <c r="AA28" i="29"/>
  <c r="H32" i="29"/>
  <c r="I32" i="29"/>
  <c r="G33" i="29"/>
  <c r="Y74" i="29"/>
  <c r="Z73" i="29"/>
  <c r="AA73" i="29"/>
  <c r="AI71" i="28"/>
  <c r="AJ71" i="28"/>
  <c r="AH72" i="28"/>
  <c r="AI29" i="29"/>
  <c r="AJ29" i="29"/>
  <c r="AH30" i="29"/>
  <c r="Z57" i="29"/>
  <c r="AA57" i="29"/>
  <c r="Y58" i="29"/>
  <c r="Q70" i="28"/>
  <c r="R70" i="28"/>
  <c r="P71" i="28"/>
  <c r="H19" i="29"/>
  <c r="I19" i="29"/>
  <c r="G20" i="29"/>
  <c r="Q40" i="28"/>
  <c r="R40" i="28"/>
  <c r="P41" i="28"/>
  <c r="P12" i="29"/>
  <c r="Q11" i="29"/>
  <c r="R11" i="29"/>
  <c r="Q15" i="29"/>
  <c r="R15" i="29"/>
  <c r="P16" i="29"/>
  <c r="Q16" i="29"/>
  <c r="R16" i="29"/>
  <c r="AI19" i="29"/>
  <c r="AJ19" i="29"/>
  <c r="AH20" i="29"/>
  <c r="P73" i="28"/>
  <c r="Q72" i="28"/>
  <c r="R72" i="28"/>
  <c r="Q10" i="29"/>
  <c r="R10" i="29"/>
  <c r="P11" i="29"/>
  <c r="Z33" i="29"/>
  <c r="AA33" i="29"/>
  <c r="P70" i="28"/>
  <c r="Q69" i="28"/>
  <c r="R69" i="28"/>
  <c r="G73" i="28"/>
  <c r="H72" i="28"/>
  <c r="I72" i="28"/>
  <c r="P31" i="29"/>
  <c r="Q30" i="29"/>
  <c r="R30" i="29"/>
  <c r="AH21" i="29"/>
  <c r="AI20" i="29"/>
  <c r="AJ20" i="29"/>
  <c r="Y21" i="29"/>
  <c r="Z20" i="29"/>
  <c r="AA20" i="29"/>
  <c r="P72" i="28"/>
  <c r="Q71" i="28"/>
  <c r="R71" i="28"/>
  <c r="AI70" i="28"/>
  <c r="AJ70" i="28"/>
  <c r="AH71" i="28"/>
  <c r="G19" i="29"/>
  <c r="H18" i="29"/>
  <c r="I18" i="29"/>
  <c r="AH24" i="29"/>
  <c r="AI23" i="29"/>
  <c r="AJ23" i="29"/>
  <c r="Q76" i="29"/>
  <c r="R76" i="29"/>
  <c r="P77" i="29"/>
  <c r="H73" i="29"/>
  <c r="I73" i="29"/>
  <c r="G74" i="29"/>
  <c r="Z60" i="29"/>
  <c r="AA60" i="29"/>
  <c r="Y61" i="29"/>
  <c r="AH40" i="28"/>
  <c r="Z75" i="29"/>
  <c r="AA75" i="29"/>
  <c r="Y76" i="29"/>
  <c r="Y40" i="28"/>
  <c r="AI24" i="29"/>
  <c r="AJ24" i="29"/>
  <c r="AI14" i="29"/>
  <c r="AJ14" i="29"/>
  <c r="AH15" i="29"/>
  <c r="G40" i="28"/>
  <c r="AI59" i="29"/>
  <c r="AJ59" i="29"/>
  <c r="AH60" i="29"/>
  <c r="G41" i="28"/>
  <c r="H40" i="28"/>
  <c r="I40" i="28"/>
  <c r="AH62" i="29"/>
  <c r="AI61" i="29"/>
  <c r="AJ61" i="29"/>
  <c r="P23" i="29"/>
  <c r="Q22" i="29"/>
  <c r="R22" i="29"/>
  <c r="G12" i="29"/>
  <c r="H11" i="29"/>
  <c r="I11" i="29"/>
  <c r="AH29" i="29"/>
  <c r="AI28" i="29"/>
  <c r="AJ28" i="29"/>
  <c r="Y60" i="29"/>
  <c r="Z59" i="29"/>
  <c r="AA59" i="29"/>
  <c r="Y30" i="29"/>
  <c r="Z29" i="29"/>
  <c r="AA29" i="29"/>
  <c r="P59" i="29"/>
  <c r="Q58" i="29"/>
  <c r="R58" i="29"/>
  <c r="AH74" i="29"/>
  <c r="AI73" i="29"/>
  <c r="AJ73" i="29"/>
  <c r="Z69" i="28"/>
  <c r="AA69" i="28"/>
  <c r="Y70" i="28"/>
  <c r="P30" i="29"/>
  <c r="Q29" i="29"/>
  <c r="R29" i="29"/>
  <c r="G59" i="29"/>
  <c r="H58" i="29"/>
  <c r="I58" i="29"/>
  <c r="AI75" i="29"/>
  <c r="AJ75" i="29"/>
  <c r="AH76" i="29"/>
  <c r="G22" i="29"/>
  <c r="H21" i="29"/>
  <c r="I21" i="29"/>
  <c r="H61" i="29"/>
  <c r="I61" i="29"/>
  <c r="G62" i="29"/>
  <c r="AH23" i="29"/>
  <c r="AI22" i="29"/>
  <c r="AJ22" i="29"/>
  <c r="AH22" i="29"/>
  <c r="AI21" i="29"/>
  <c r="AJ21" i="29"/>
  <c r="Y63" i="29"/>
  <c r="Z62" i="29"/>
  <c r="AA62" i="29"/>
  <c r="P22" i="29"/>
  <c r="Q21" i="29"/>
  <c r="R21" i="29"/>
  <c r="Q74" i="28"/>
  <c r="R74" i="28"/>
  <c r="P75" i="28"/>
  <c r="AH19" i="29"/>
  <c r="AI18" i="29"/>
  <c r="AJ18" i="29"/>
  <c r="P75" i="29"/>
  <c r="Q74" i="29"/>
  <c r="R74" i="29"/>
  <c r="Q68" i="28"/>
  <c r="R68" i="28"/>
  <c r="P69" i="28"/>
  <c r="AI73" i="28"/>
  <c r="AJ73" i="28"/>
  <c r="AH74" i="28"/>
  <c r="H68" i="28"/>
  <c r="I68" i="28"/>
  <c r="G69" i="28"/>
  <c r="P29" i="29"/>
  <c r="Q28" i="29"/>
  <c r="R28" i="29"/>
  <c r="P20" i="29"/>
  <c r="Q19" i="29"/>
  <c r="R19" i="29"/>
  <c r="G72" i="28"/>
  <c r="H71" i="28"/>
  <c r="I71" i="28"/>
  <c r="AH16" i="29"/>
  <c r="AI15" i="29"/>
  <c r="AJ15" i="29"/>
  <c r="AI16" i="29"/>
  <c r="AJ16" i="29"/>
  <c r="Y57" i="29"/>
  <c r="Z56" i="29"/>
  <c r="AA56" i="29"/>
  <c r="Y19" i="29"/>
  <c r="Z18" i="29"/>
  <c r="AA18" i="29"/>
  <c r="AI72" i="29"/>
  <c r="AJ72" i="29"/>
  <c r="AH73" i="29"/>
  <c r="H60" i="29"/>
  <c r="I60" i="29"/>
  <c r="G61" i="29"/>
  <c r="AH78" i="29"/>
  <c r="AI78" i="29"/>
  <c r="AJ78" i="29"/>
  <c r="AI77" i="29"/>
  <c r="AJ77" i="29"/>
  <c r="H69" i="28"/>
  <c r="I69" i="28"/>
  <c r="G70" i="28"/>
  <c r="AH63" i="29"/>
  <c r="AI62" i="29"/>
  <c r="AJ62" i="29"/>
  <c r="H17" i="29"/>
  <c r="I17" i="29"/>
  <c r="G18" i="29"/>
  <c r="G75" i="28"/>
  <c r="H74" i="28"/>
  <c r="I74" i="28"/>
  <c r="G76" i="29"/>
  <c r="H75" i="29"/>
  <c r="I75" i="29"/>
  <c r="AH73" i="28"/>
  <c r="AI72" i="28"/>
  <c r="AJ72" i="28"/>
  <c r="H23" i="29"/>
  <c r="I23" i="29"/>
  <c r="Y71" i="28"/>
  <c r="Z70" i="28"/>
  <c r="AA70" i="28"/>
  <c r="Y18" i="29"/>
  <c r="Z17" i="29"/>
  <c r="AA17" i="29"/>
  <c r="AH70" i="28"/>
  <c r="AI69" i="28"/>
  <c r="AJ69" i="28"/>
  <c r="P58" i="29"/>
  <c r="Q57" i="29"/>
  <c r="R57" i="29"/>
  <c r="Z71" i="28"/>
  <c r="AA71" i="28"/>
  <c r="Y72" i="28"/>
  <c r="Q23" i="29"/>
  <c r="R23" i="29"/>
  <c r="P24" i="29"/>
  <c r="AH32" i="29"/>
  <c r="AI31" i="29"/>
  <c r="AJ31" i="29"/>
  <c r="Z22" i="29"/>
  <c r="AA22" i="29"/>
  <c r="Y23" i="29"/>
  <c r="P76" i="29"/>
  <c r="Q75" i="29"/>
  <c r="R75" i="29"/>
  <c r="F131" i="29"/>
  <c r="BG117" i="29"/>
  <c r="I131" i="29"/>
  <c r="AH31" i="29"/>
  <c r="AI30" i="29"/>
  <c r="AJ30" i="29"/>
  <c r="H78" i="29"/>
  <c r="I78" i="29"/>
  <c r="G78" i="29"/>
  <c r="H77" i="29"/>
  <c r="I77" i="29"/>
  <c r="Y73" i="29"/>
  <c r="Z72" i="29"/>
  <c r="AA72" i="29"/>
  <c r="H73" i="28"/>
  <c r="I73" i="28"/>
  <c r="G74" i="28"/>
  <c r="H9" i="29"/>
  <c r="I9" i="29"/>
  <c r="G10" i="29"/>
  <c r="P60" i="29"/>
  <c r="Q59" i="29"/>
  <c r="R59" i="29"/>
  <c r="H14" i="29"/>
  <c r="I14" i="29"/>
  <c r="G15" i="29"/>
  <c r="P40" i="28"/>
  <c r="Z23" i="29"/>
  <c r="AA23" i="29"/>
  <c r="K10" i="34"/>
  <c r="I11" i="34"/>
  <c r="Q10" i="34"/>
  <c r="L9" i="34"/>
  <c r="D10" i="34"/>
  <c r="B11" i="34"/>
  <c r="R10" i="34"/>
  <c r="E9" i="34"/>
  <c r="V8" i="34"/>
  <c r="U8" i="34"/>
  <c r="T8" i="34"/>
  <c r="V7" i="34"/>
  <c r="U7" i="34"/>
  <c r="T7" i="34"/>
  <c r="W46" i="28"/>
  <c r="O55" i="28"/>
  <c r="AI75" i="28"/>
  <c r="AJ75" i="28"/>
  <c r="BS45" i="28"/>
  <c r="BT45" i="28"/>
  <c r="X44" i="28"/>
  <c r="Y44" i="28"/>
  <c r="BR45" i="28"/>
  <c r="H63" i="29"/>
  <c r="I63" i="29"/>
  <c r="H71" i="29"/>
  <c r="I71" i="29"/>
  <c r="AR45" i="28"/>
  <c r="AS45" i="28"/>
  <c r="AX117" i="29"/>
  <c r="I130" i="29"/>
  <c r="O51" i="28"/>
  <c r="F43" i="28"/>
  <c r="BA45" i="28"/>
  <c r="BB45" i="28"/>
  <c r="Z85" i="28"/>
  <c r="AA85" i="28"/>
  <c r="AG45" i="28"/>
  <c r="AG44" i="28"/>
  <c r="AH44" i="28"/>
  <c r="Z63" i="29"/>
  <c r="AA63" i="29"/>
  <c r="BA46" i="28"/>
  <c r="BB46" i="28"/>
  <c r="F44" i="28"/>
  <c r="BA43" i="28"/>
  <c r="BB43" i="28"/>
  <c r="X45" i="28"/>
  <c r="G72" i="29"/>
  <c r="Q63" i="29"/>
  <c r="R63" i="29"/>
  <c r="W113" i="29"/>
  <c r="F127" i="29"/>
  <c r="N113" i="29"/>
  <c r="N117" i="29"/>
  <c r="I126" i="29"/>
  <c r="AZ113" i="29"/>
  <c r="BA49" i="28"/>
  <c r="BB49" i="28"/>
  <c r="AF113" i="29"/>
  <c r="Z40" i="28"/>
  <c r="AA40" i="28"/>
  <c r="U6" i="25"/>
  <c r="T6" i="25"/>
  <c r="N44" i="28"/>
  <c r="O43" i="28"/>
  <c r="Q43" i="28"/>
  <c r="R43" i="28"/>
  <c r="G43" i="28"/>
  <c r="BI109" i="29"/>
  <c r="BJ45" i="28"/>
  <c r="BK45" i="28"/>
  <c r="F51" i="28"/>
  <c r="AG55" i="28"/>
  <c r="BJ49" i="28"/>
  <c r="BK49" i="28"/>
  <c r="X42" i="28"/>
  <c r="W43" i="28"/>
  <c r="AS109" i="29"/>
  <c r="N43" i="28"/>
  <c r="O42" i="28"/>
  <c r="Z75" i="28"/>
  <c r="AA75" i="28"/>
  <c r="AZ109" i="29"/>
  <c r="AG56" i="28"/>
  <c r="AF44" i="28"/>
  <c r="AG43" i="28"/>
  <c r="AI43" i="28"/>
  <c r="AJ43" i="28"/>
  <c r="F42" i="28"/>
  <c r="E43" i="28"/>
  <c r="X43" i="28"/>
  <c r="H75" i="28"/>
  <c r="I75" i="28"/>
  <c r="H43" i="28"/>
  <c r="I43" i="28"/>
  <c r="AG42" i="28"/>
  <c r="AF43" i="28"/>
  <c r="AS113" i="29"/>
  <c r="H129" i="29"/>
  <c r="BK113" i="29"/>
  <c r="BK117" i="29"/>
  <c r="K131" i="29"/>
  <c r="BR109" i="29"/>
  <c r="BI54" i="28"/>
  <c r="BJ53" i="28"/>
  <c r="BK53" i="28"/>
  <c r="BJ54" i="28"/>
  <c r="BK54" i="28"/>
  <c r="BB113" i="29"/>
  <c r="BI113" i="29"/>
  <c r="BI117" i="29"/>
  <c r="J131" i="29"/>
  <c r="N109" i="29"/>
  <c r="AX113" i="28"/>
  <c r="F130" i="28"/>
  <c r="W56" i="28"/>
  <c r="X55" i="28"/>
  <c r="Z55" i="28"/>
  <c r="AA55" i="28"/>
  <c r="AZ54" i="28"/>
  <c r="BA54" i="28"/>
  <c r="BB54" i="28"/>
  <c r="BA53" i="28"/>
  <c r="BB53" i="28"/>
  <c r="AF109" i="29"/>
  <c r="BB109" i="29"/>
  <c r="AO109" i="28"/>
  <c r="BP109" i="28"/>
  <c r="E55" i="28"/>
  <c r="F54" i="28"/>
  <c r="AR54" i="28"/>
  <c r="AS54" i="28"/>
  <c r="AQ54" i="28"/>
  <c r="AR53" i="28"/>
  <c r="AS53" i="28"/>
  <c r="BS54" i="28"/>
  <c r="BT54" i="28"/>
  <c r="BR54" i="28"/>
  <c r="BS53" i="28"/>
  <c r="BT53" i="28"/>
  <c r="E56" i="28"/>
  <c r="F55" i="28"/>
  <c r="AQ109" i="29"/>
  <c r="BJ52" i="28"/>
  <c r="BK52" i="28"/>
  <c r="BI53" i="28"/>
  <c r="BR113" i="29"/>
  <c r="BR117" i="29"/>
  <c r="J132" i="29"/>
  <c r="AQ35" i="28"/>
  <c r="AR34" i="28"/>
  <c r="AS34" i="28"/>
  <c r="P19" i="28"/>
  <c r="Q18" i="28"/>
  <c r="R18" i="28"/>
  <c r="X91" i="28"/>
  <c r="W92" i="28"/>
  <c r="AZ90" i="28"/>
  <c r="BA89" i="28"/>
  <c r="BB89" i="28"/>
  <c r="Z61" i="28"/>
  <c r="AA61" i="28"/>
  <c r="Y62" i="28"/>
  <c r="AG39" i="28"/>
  <c r="AG38" i="28"/>
  <c r="AF39" i="28"/>
  <c r="F88" i="28"/>
  <c r="E89" i="28"/>
  <c r="AF82" i="28"/>
  <c r="AG81" i="28"/>
  <c r="O11" i="28"/>
  <c r="N12" i="28"/>
  <c r="AF34" i="28"/>
  <c r="AG33" i="28"/>
  <c r="AH19" i="28"/>
  <c r="AI18" i="28"/>
  <c r="AJ18" i="28"/>
  <c r="O80" i="28"/>
  <c r="N81" i="28"/>
  <c r="BT109" i="29"/>
  <c r="W109" i="29"/>
  <c r="G78" i="28"/>
  <c r="H77" i="28"/>
  <c r="I77" i="28"/>
  <c r="AH21" i="28"/>
  <c r="AI20" i="28"/>
  <c r="AJ20" i="28"/>
  <c r="E92" i="28"/>
  <c r="F91" i="28"/>
  <c r="BR51" i="28"/>
  <c r="BS50" i="28"/>
  <c r="BT50" i="28"/>
  <c r="Z62" i="28"/>
  <c r="AA62" i="28"/>
  <c r="H26" i="29"/>
  <c r="I26" i="29"/>
  <c r="G27" i="29"/>
  <c r="W88" i="28"/>
  <c r="X87" i="28"/>
  <c r="P58" i="28"/>
  <c r="Q57" i="28"/>
  <c r="R57" i="28"/>
  <c r="E90" i="28"/>
  <c r="F89" i="28"/>
  <c r="BI91" i="28"/>
  <c r="BJ90" i="28"/>
  <c r="BK90" i="28"/>
  <c r="AH55" i="28"/>
  <c r="AI54" i="28"/>
  <c r="AJ54" i="28"/>
  <c r="W38" i="28"/>
  <c r="X37" i="28"/>
  <c r="AF35" i="28"/>
  <c r="AG34" i="28"/>
  <c r="Z20" i="28"/>
  <c r="AA20" i="28"/>
  <c r="Y21" i="28"/>
  <c r="G20" i="28"/>
  <c r="H19" i="28"/>
  <c r="I19" i="28"/>
  <c r="BR90" i="28"/>
  <c r="BS89" i="28"/>
  <c r="BT89" i="28"/>
  <c r="O15" i="28"/>
  <c r="O14" i="28"/>
  <c r="N15" i="28"/>
  <c r="AI52" i="28"/>
  <c r="AJ52" i="28"/>
  <c r="AH53" i="28"/>
  <c r="X88" i="28"/>
  <c r="W89" i="28"/>
  <c r="Z57" i="28"/>
  <c r="AA57" i="28"/>
  <c r="Y58" i="28"/>
  <c r="BJ81" i="28"/>
  <c r="BK81" i="28"/>
  <c r="BI82" i="28"/>
  <c r="E36" i="28"/>
  <c r="F35" i="28"/>
  <c r="AI65" i="28"/>
  <c r="AJ65" i="28"/>
  <c r="AH66" i="28"/>
  <c r="AH59" i="28"/>
  <c r="AI58" i="28"/>
  <c r="AJ58" i="28"/>
  <c r="W93" i="28"/>
  <c r="X92" i="28"/>
  <c r="BA90" i="28"/>
  <c r="BB90" i="28"/>
  <c r="AZ91" i="28"/>
  <c r="X82" i="28"/>
  <c r="W83" i="28"/>
  <c r="H76" i="28"/>
  <c r="I76" i="28"/>
  <c r="G77" i="28"/>
  <c r="AR37" i="28"/>
  <c r="AS37" i="28"/>
  <c r="AR36" i="28"/>
  <c r="AS36" i="28"/>
  <c r="AQ37" i="28"/>
  <c r="P94" i="28"/>
  <c r="G60" i="28"/>
  <c r="H59" i="28"/>
  <c r="I59" i="28"/>
  <c r="Q61" i="28"/>
  <c r="R61" i="28"/>
  <c r="Q60" i="28"/>
  <c r="R60" i="28"/>
  <c r="P61" i="28"/>
  <c r="AF15" i="28"/>
  <c r="AG14" i="28"/>
  <c r="AG15" i="28"/>
  <c r="AI15" i="28"/>
  <c r="AJ15" i="28"/>
  <c r="BK109" i="29"/>
  <c r="Q55" i="28"/>
  <c r="R55" i="28"/>
  <c r="P56" i="28"/>
  <c r="AF92" i="28"/>
  <c r="AG91" i="28"/>
  <c r="AQ91" i="28"/>
  <c r="AR90" i="28"/>
  <c r="AS90" i="28"/>
  <c r="O87" i="28"/>
  <c r="N88" i="28"/>
  <c r="AZ83" i="28"/>
  <c r="BA82" i="28"/>
  <c r="BB82" i="28"/>
  <c r="BR13" i="28"/>
  <c r="BS13" i="28"/>
  <c r="BT13" i="28"/>
  <c r="G17" i="28"/>
  <c r="H16" i="28"/>
  <c r="I16" i="28"/>
  <c r="G53" i="28"/>
  <c r="BR89" i="28"/>
  <c r="BS88" i="28"/>
  <c r="BT88" i="28"/>
  <c r="P28" i="29"/>
  <c r="Q27" i="29"/>
  <c r="R27" i="29"/>
  <c r="E39" i="28"/>
  <c r="F38" i="28"/>
  <c r="F39" i="28"/>
  <c r="AH58" i="28"/>
  <c r="AI57" i="28"/>
  <c r="AJ57" i="28"/>
  <c r="BJ82" i="28"/>
  <c r="BK82" i="28"/>
  <c r="BI83" i="28"/>
  <c r="Q77" i="28"/>
  <c r="R77" i="28"/>
  <c r="P78" i="28"/>
  <c r="F12" i="28"/>
  <c r="E13" i="28"/>
  <c r="X13" i="28"/>
  <c r="W14" i="28"/>
  <c r="AH28" i="29"/>
  <c r="AI27" i="29"/>
  <c r="AJ27" i="29"/>
  <c r="G66" i="28"/>
  <c r="H65" i="28"/>
  <c r="I65" i="28"/>
  <c r="AF89" i="28"/>
  <c r="AG88" i="28"/>
  <c r="AG84" i="28"/>
  <c r="AF85" i="28"/>
  <c r="Q54" i="28"/>
  <c r="R54" i="28"/>
  <c r="P55" i="28"/>
  <c r="O36" i="28"/>
  <c r="N37" i="28"/>
  <c r="N36" i="28"/>
  <c r="O35" i="28"/>
  <c r="AI53" i="28"/>
  <c r="AJ53" i="28"/>
  <c r="AH54" i="28"/>
  <c r="F52" i="28"/>
  <c r="G52" i="28"/>
  <c r="E34" i="28"/>
  <c r="F33" i="28"/>
  <c r="G21" i="28"/>
  <c r="H20" i="28"/>
  <c r="I20" i="28"/>
  <c r="AI55" i="28"/>
  <c r="AJ55" i="28"/>
  <c r="AH56" i="28"/>
  <c r="AF83" i="28"/>
  <c r="AG82" i="28"/>
  <c r="AQ36" i="28"/>
  <c r="AR35" i="28"/>
  <c r="AS35" i="28"/>
  <c r="Y19" i="28"/>
  <c r="Z18" i="28"/>
  <c r="AA18" i="28"/>
  <c r="O93" i="28"/>
  <c r="Q93" i="28"/>
  <c r="R93" i="28"/>
  <c r="AF90" i="28"/>
  <c r="AG89" i="28"/>
  <c r="P57" i="28"/>
  <c r="Q56" i="28"/>
  <c r="R56" i="28"/>
  <c r="AQ89" i="28"/>
  <c r="AR88" i="28"/>
  <c r="AS88" i="28"/>
  <c r="Z56" i="28"/>
  <c r="AA56" i="28"/>
  <c r="Y57" i="28"/>
  <c r="Y28" i="29"/>
  <c r="Z27" i="29"/>
  <c r="AA27" i="29"/>
  <c r="AF94" i="28"/>
  <c r="AG93" i="28"/>
  <c r="AG94" i="28"/>
  <c r="G18" i="28"/>
  <c r="H17" i="28"/>
  <c r="I17" i="28"/>
  <c r="E113" i="29"/>
  <c r="E117" i="29"/>
  <c r="I125" i="29"/>
  <c r="AH77" i="28"/>
  <c r="AI76" i="28"/>
  <c r="AJ76" i="28"/>
  <c r="Q19" i="28"/>
  <c r="R19" i="28"/>
  <c r="P20" i="28"/>
  <c r="BR36" i="28"/>
  <c r="BS35" i="28"/>
  <c r="BT35" i="28"/>
  <c r="G22" i="28"/>
  <c r="H21" i="28"/>
  <c r="I21" i="28"/>
  <c r="Y61" i="28"/>
  <c r="Z60" i="28"/>
  <c r="AA60" i="28"/>
  <c r="AO113" i="28"/>
  <c r="AZ84" i="28"/>
  <c r="BA84" i="28"/>
  <c r="BB84" i="28"/>
  <c r="BA83" i="28"/>
  <c r="BB83" i="28"/>
  <c r="P22" i="28"/>
  <c r="Q21" i="28"/>
  <c r="R21" i="28"/>
  <c r="C11" i="28"/>
  <c r="C108" i="28"/>
  <c r="E125" i="28"/>
  <c r="B108" i="28"/>
  <c r="D125" i="28"/>
  <c r="O37" i="28"/>
  <c r="N38" i="28"/>
  <c r="AZ37" i="28"/>
  <c r="BA36" i="28"/>
  <c r="BB36" i="28"/>
  <c r="BA37" i="28"/>
  <c r="BB37" i="28"/>
  <c r="P66" i="29"/>
  <c r="Q65" i="29"/>
  <c r="R65" i="29"/>
  <c r="Q17" i="28"/>
  <c r="R17" i="28"/>
  <c r="P18" i="28"/>
  <c r="O12" i="28"/>
  <c r="N13" i="28"/>
  <c r="N14" i="28"/>
  <c r="O13" i="28"/>
  <c r="N89" i="28"/>
  <c r="O88" i="28"/>
  <c r="X84" i="28"/>
  <c r="W85" i="28"/>
  <c r="BJ12" i="28"/>
  <c r="BK12" i="28"/>
  <c r="BI13" i="28"/>
  <c r="BJ13" i="28"/>
  <c r="BK13" i="28"/>
  <c r="W37" i="28"/>
  <c r="X36" i="28"/>
  <c r="AF36" i="28"/>
  <c r="AG35" i="28"/>
  <c r="Z53" i="28"/>
  <c r="AA53" i="28"/>
  <c r="Y54" i="28"/>
  <c r="AZ82" i="28"/>
  <c r="BA81" i="28"/>
  <c r="BB81" i="28"/>
  <c r="F83" i="28"/>
  <c r="E84" i="28"/>
  <c r="AF93" i="28"/>
  <c r="AG92" i="28"/>
  <c r="BJ10" i="28"/>
  <c r="BK10" i="28"/>
  <c r="BI11" i="28"/>
  <c r="N34" i="28"/>
  <c r="O33" i="28"/>
  <c r="Y22" i="28"/>
  <c r="Z21" i="28"/>
  <c r="AA21" i="28"/>
  <c r="P54" i="28"/>
  <c r="Q53" i="28"/>
  <c r="R53" i="28"/>
  <c r="F82" i="28"/>
  <c r="E83" i="28"/>
  <c r="AI17" i="28"/>
  <c r="AJ17" i="28"/>
  <c r="AH18" i="28"/>
  <c r="R8" i="25"/>
  <c r="S8" i="25"/>
  <c r="U7" i="25"/>
  <c r="T7" i="25"/>
  <c r="D8" i="25"/>
  <c r="B9" i="25"/>
  <c r="E8" i="25"/>
  <c r="H64" i="29"/>
  <c r="I64" i="29"/>
  <c r="G65" i="29"/>
  <c r="AG87" i="28"/>
  <c r="AF88" i="28"/>
  <c r="BP113" i="28"/>
  <c r="F132" i="28"/>
  <c r="BJ35" i="28"/>
  <c r="BK35" i="28"/>
  <c r="BI36" i="28"/>
  <c r="G66" i="29"/>
  <c r="H65" i="29"/>
  <c r="I65" i="29"/>
  <c r="BR91" i="28"/>
  <c r="BS90" i="28"/>
  <c r="BT90" i="28"/>
  <c r="Z65" i="29"/>
  <c r="AA65" i="29"/>
  <c r="Y66" i="29"/>
  <c r="AI19" i="28"/>
  <c r="AJ19" i="28"/>
  <c r="AH20" i="28"/>
  <c r="E88" i="28"/>
  <c r="F87" i="28"/>
  <c r="G57" i="28"/>
  <c r="H56" i="28"/>
  <c r="I56" i="28"/>
  <c r="E10" i="28"/>
  <c r="F9" i="28"/>
  <c r="E38" i="28"/>
  <c r="F37" i="28"/>
  <c r="AF38" i="28"/>
  <c r="AG37" i="28"/>
  <c r="BA35" i="28"/>
  <c r="BB35" i="28"/>
  <c r="AZ36" i="28"/>
  <c r="BI89" i="28"/>
  <c r="BJ88" i="28"/>
  <c r="BK88" i="28"/>
  <c r="Y77" i="28"/>
  <c r="Z76" i="28"/>
  <c r="AA76" i="28"/>
  <c r="W13" i="28"/>
  <c r="X12" i="28"/>
  <c r="Y12" i="28"/>
  <c r="F14" i="28"/>
  <c r="E15" i="28"/>
  <c r="P17" i="28"/>
  <c r="Q16" i="28"/>
  <c r="R16" i="28"/>
  <c r="BS51" i="28"/>
  <c r="BT51" i="28"/>
  <c r="H55" i="28"/>
  <c r="I55" i="28"/>
  <c r="G56" i="28"/>
  <c r="BA50" i="28"/>
  <c r="BB50" i="28"/>
  <c r="O84" i="28"/>
  <c r="N85" i="28"/>
  <c r="Z17" i="28"/>
  <c r="AA17" i="28"/>
  <c r="Y18" i="28"/>
  <c r="BJ11" i="28"/>
  <c r="BK11" i="28"/>
  <c r="BI12" i="28"/>
  <c r="X35" i="28"/>
  <c r="W36" i="28"/>
  <c r="O90" i="28"/>
  <c r="N91" i="28"/>
  <c r="W84" i="28"/>
  <c r="X83" i="28"/>
  <c r="BI90" i="28"/>
  <c r="BJ89" i="28"/>
  <c r="BK89" i="28"/>
  <c r="E93" i="28"/>
  <c r="F92" i="28"/>
  <c r="BG113" i="28"/>
  <c r="BG109" i="28"/>
  <c r="X33" i="28"/>
  <c r="W34" i="28"/>
  <c r="AF81" i="28"/>
  <c r="AG80" i="28"/>
  <c r="N83" i="28"/>
  <c r="O82" i="28"/>
  <c r="BJ83" i="28"/>
  <c r="BK83" i="28"/>
  <c r="AX109" i="28"/>
  <c r="AI63" i="29"/>
  <c r="AJ63" i="29"/>
  <c r="X51" i="28"/>
  <c r="Y51" i="28"/>
  <c r="BI37" i="28"/>
  <c r="BJ36" i="28"/>
  <c r="BK36" i="28"/>
  <c r="BJ37" i="28"/>
  <c r="BK37" i="28"/>
  <c r="G61" i="28"/>
  <c r="H60" i="28"/>
  <c r="I60" i="28"/>
  <c r="BS37" i="28"/>
  <c r="BT37" i="28"/>
  <c r="BS36" i="28"/>
  <c r="BT36" i="28"/>
  <c r="BR37" i="28"/>
  <c r="AR82" i="28"/>
  <c r="AS82" i="28"/>
  <c r="AQ83" i="28"/>
  <c r="AR83" i="28"/>
  <c r="AS83" i="28"/>
  <c r="G28" i="29"/>
  <c r="H27" i="29"/>
  <c r="I27" i="29"/>
  <c r="Z65" i="28"/>
  <c r="AA65" i="28"/>
  <c r="Y66" i="28"/>
  <c r="G58" i="28"/>
  <c r="H57" i="28"/>
  <c r="I57" i="28"/>
  <c r="AR89" i="28"/>
  <c r="AS89" i="28"/>
  <c r="AQ90" i="28"/>
  <c r="E11" i="28"/>
  <c r="F10" i="28"/>
  <c r="F34" i="28"/>
  <c r="E35" i="28"/>
  <c r="AI56" i="28"/>
  <c r="AJ56" i="28"/>
  <c r="AH57" i="28"/>
  <c r="E14" i="28"/>
  <c r="F13" i="28"/>
  <c r="E85" i="28"/>
  <c r="F84" i="28"/>
  <c r="P59" i="28"/>
  <c r="Q58" i="28"/>
  <c r="R58" i="28"/>
  <c r="E37" i="28"/>
  <c r="F36" i="28"/>
  <c r="G19" i="28"/>
  <c r="H18" i="28"/>
  <c r="I18" i="28"/>
  <c r="X90" i="28"/>
  <c r="W91" i="28"/>
  <c r="X81" i="28"/>
  <c r="W82" i="28"/>
  <c r="N84" i="28"/>
  <c r="O83" i="28"/>
  <c r="AR50" i="28"/>
  <c r="AS50" i="28"/>
  <c r="Z58" i="28"/>
  <c r="AA58" i="28"/>
  <c r="Y59" i="28"/>
  <c r="Y27" i="29"/>
  <c r="Z26" i="29"/>
  <c r="AA26" i="29"/>
  <c r="Q76" i="28"/>
  <c r="R76" i="28"/>
  <c r="P77" i="28"/>
  <c r="F80" i="28"/>
  <c r="E81" i="28"/>
  <c r="Q64" i="29"/>
  <c r="R64" i="29"/>
  <c r="P65" i="29"/>
  <c r="AH27" i="29"/>
  <c r="AI26" i="29"/>
  <c r="AJ26" i="29"/>
  <c r="Z77" i="28"/>
  <c r="AA77" i="28"/>
  <c r="AQ113" i="29"/>
  <c r="H58" i="28"/>
  <c r="I58" i="28"/>
  <c r="G59" i="28"/>
  <c r="BR35" i="28"/>
  <c r="BS34" i="28"/>
  <c r="BT34" i="28"/>
  <c r="AH65" i="29"/>
  <c r="AI64" i="29"/>
  <c r="AJ64" i="29"/>
  <c r="Z16" i="28"/>
  <c r="AA16" i="28"/>
  <c r="Y17" i="28"/>
  <c r="P53" i="28"/>
  <c r="Q52" i="28"/>
  <c r="R52" i="28"/>
  <c r="Y65" i="29"/>
  <c r="Z64" i="29"/>
  <c r="AA64" i="29"/>
  <c r="W90" i="28"/>
  <c r="X89" i="28"/>
  <c r="O38" i="28"/>
  <c r="N39" i="28"/>
  <c r="O39" i="28"/>
  <c r="O34" i="28"/>
  <c r="N35" i="28"/>
  <c r="Y53" i="28"/>
  <c r="W94" i="28"/>
  <c r="X93" i="28"/>
  <c r="X94" i="28"/>
  <c r="AF14" i="28"/>
  <c r="AG13" i="28"/>
  <c r="AH13" i="28"/>
  <c r="G16" i="28"/>
  <c r="AF37" i="28"/>
  <c r="AG36" i="28"/>
  <c r="BJ50" i="28"/>
  <c r="BK50" i="28"/>
  <c r="BI51" i="28"/>
  <c r="F90" i="28"/>
  <c r="E91" i="28"/>
  <c r="N82" i="28"/>
  <c r="O81" i="28"/>
  <c r="AG83" i="28"/>
  <c r="AF84" i="28"/>
  <c r="E12" i="28"/>
  <c r="F11" i="28"/>
  <c r="Y16" i="28"/>
  <c r="W81" i="28"/>
  <c r="X80" i="28"/>
  <c r="P27" i="29"/>
  <c r="Q26" i="29"/>
  <c r="R26" i="29"/>
  <c r="AF86" i="28"/>
  <c r="AG85" i="28"/>
  <c r="Q59" i="28"/>
  <c r="R59" i="28"/>
  <c r="P60" i="28"/>
  <c r="Q75" i="28"/>
  <c r="R75" i="28"/>
  <c r="AG51" i="28"/>
  <c r="AI50" i="28"/>
  <c r="AJ50" i="28"/>
  <c r="O92" i="28"/>
  <c r="N92" i="28"/>
  <c r="O91" i="28"/>
  <c r="Y60" i="28"/>
  <c r="Z59" i="28"/>
  <c r="AA59" i="28"/>
  <c r="O89" i="28"/>
  <c r="N90" i="28"/>
  <c r="BJ34" i="28"/>
  <c r="BK34" i="28"/>
  <c r="BI35" i="28"/>
  <c r="AI65" i="29"/>
  <c r="AJ65" i="29"/>
  <c r="AH66" i="29"/>
  <c r="Y20" i="28"/>
  <c r="Z19" i="28"/>
  <c r="AA19" i="28"/>
  <c r="AQ82" i="28"/>
  <c r="AR81" i="28"/>
  <c r="AS81" i="28"/>
  <c r="N11" i="28"/>
  <c r="O10" i="28"/>
  <c r="P10" i="28"/>
  <c r="X38" i="28"/>
  <c r="W39" i="28"/>
  <c r="X39" i="28"/>
  <c r="X34" i="28"/>
  <c r="W35" i="28"/>
  <c r="AI16" i="28"/>
  <c r="AJ16" i="28"/>
  <c r="AH17" i="28"/>
  <c r="Q65" i="28"/>
  <c r="R65" i="28"/>
  <c r="P66" i="28"/>
  <c r="AI59" i="28"/>
  <c r="AJ59" i="28"/>
  <c r="AH60" i="28"/>
  <c r="F15" i="28"/>
  <c r="H15" i="28"/>
  <c r="I15" i="28"/>
  <c r="Y56" i="28"/>
  <c r="BJ51" i="28"/>
  <c r="BK51" i="28"/>
  <c r="X14" i="28"/>
  <c r="W15" i="28"/>
  <c r="X15" i="28"/>
  <c r="Z15" i="28"/>
  <c r="AA15" i="28"/>
  <c r="AH22" i="28"/>
  <c r="AI21" i="28"/>
  <c r="AJ21" i="28"/>
  <c r="BA88" i="28"/>
  <c r="BB88" i="28"/>
  <c r="AZ89" i="28"/>
  <c r="E94" i="28"/>
  <c r="F93" i="28"/>
  <c r="F94" i="28"/>
  <c r="H94" i="28"/>
  <c r="I94" i="28"/>
  <c r="BS81" i="28"/>
  <c r="BT81" i="28"/>
  <c r="BR82" i="28"/>
  <c r="X52" i="28"/>
  <c r="Y52" i="28"/>
  <c r="AZ35" i="28"/>
  <c r="BA34" i="28"/>
  <c r="BB34" i="28"/>
  <c r="Q20" i="28"/>
  <c r="R20" i="28"/>
  <c r="P21" i="28"/>
  <c r="AG90" i="28"/>
  <c r="AF91" i="28"/>
  <c r="E82" i="28"/>
  <c r="F81" i="28"/>
  <c r="AG86" i="28"/>
  <c r="AI60" i="28"/>
  <c r="AJ60" i="28"/>
  <c r="AH61" i="28"/>
  <c r="N86" i="28"/>
  <c r="O86" i="28"/>
  <c r="O85" i="28"/>
  <c r="BS91" i="28"/>
  <c r="BT91" i="28"/>
  <c r="BR83" i="28"/>
  <c r="BS82" i="28"/>
  <c r="BT82" i="28"/>
  <c r="F85" i="28"/>
  <c r="H96" i="28"/>
  <c r="I96" i="28"/>
  <c r="G97" i="28"/>
  <c r="H69" i="29"/>
  <c r="I69" i="29"/>
  <c r="G70" i="29"/>
  <c r="H44" i="28"/>
  <c r="I44" i="28"/>
  <c r="G44" i="28"/>
  <c r="Z24" i="28"/>
  <c r="AA24" i="28"/>
  <c r="Y25" i="28"/>
  <c r="Z95" i="28"/>
  <c r="AA95" i="28"/>
  <c r="Y96" i="28"/>
  <c r="AH71" i="29"/>
  <c r="AI70" i="29"/>
  <c r="AJ70" i="29"/>
  <c r="P47" i="28"/>
  <c r="Q46" i="28"/>
  <c r="R46" i="28"/>
  <c r="G99" i="28"/>
  <c r="H98" i="28"/>
  <c r="I98" i="28"/>
  <c r="H95" i="28"/>
  <c r="I95" i="28"/>
  <c r="G96" i="28"/>
  <c r="P27" i="28"/>
  <c r="Q26" i="28"/>
  <c r="R26" i="28"/>
  <c r="AH45" i="28"/>
  <c r="AI95" i="28"/>
  <c r="AJ95" i="28"/>
  <c r="AH96" i="28"/>
  <c r="H99" i="28"/>
  <c r="I99" i="28"/>
  <c r="G100" i="28"/>
  <c r="H49" i="28"/>
  <c r="I49" i="28"/>
  <c r="G50" i="28"/>
  <c r="Q27" i="28"/>
  <c r="R27" i="28"/>
  <c r="P28" i="28"/>
  <c r="Z48" i="28"/>
  <c r="AA48" i="28"/>
  <c r="Y49" i="28"/>
  <c r="G71" i="29"/>
  <c r="H70" i="29"/>
  <c r="I70" i="29"/>
  <c r="Y30" i="28"/>
  <c r="Z29" i="28"/>
  <c r="AA29" i="28"/>
  <c r="AI22" i="28"/>
  <c r="AJ22" i="28"/>
  <c r="AH23" i="28"/>
  <c r="AH69" i="29"/>
  <c r="AI68" i="29"/>
  <c r="AJ68" i="29"/>
  <c r="AI25" i="28"/>
  <c r="AJ25" i="28"/>
  <c r="AH26" i="28"/>
  <c r="AI28" i="28"/>
  <c r="AJ28" i="28"/>
  <c r="AH29" i="28"/>
  <c r="Y50" i="28"/>
  <c r="Z49" i="28"/>
  <c r="AA49" i="28"/>
  <c r="P46" i="28"/>
  <c r="Q45" i="28"/>
  <c r="R45" i="28"/>
  <c r="G101" i="28"/>
  <c r="H100" i="28"/>
  <c r="I100" i="28"/>
  <c r="Y29" i="28"/>
  <c r="Z28" i="28"/>
  <c r="AA28" i="28"/>
  <c r="H50" i="28"/>
  <c r="I50" i="28"/>
  <c r="G51" i="28"/>
  <c r="Y68" i="29"/>
  <c r="Z67" i="29"/>
  <c r="AA67" i="29"/>
  <c r="Y45" i="28"/>
  <c r="Z44" i="28"/>
  <c r="AA44" i="28"/>
  <c r="H68" i="29"/>
  <c r="I68" i="29"/>
  <c r="G68" i="29"/>
  <c r="H67" i="29"/>
  <c r="I67" i="29"/>
  <c r="H28" i="28"/>
  <c r="I28" i="28"/>
  <c r="G29" i="28"/>
  <c r="Q96" i="28"/>
  <c r="R96" i="28"/>
  <c r="P97" i="28"/>
  <c r="AH67" i="29"/>
  <c r="AI66" i="29"/>
  <c r="AJ66" i="29"/>
  <c r="AI94" i="28"/>
  <c r="AJ94" i="28"/>
  <c r="AH95" i="28"/>
  <c r="AH27" i="28"/>
  <c r="AI26" i="28"/>
  <c r="AJ26" i="28"/>
  <c r="Y26" i="28"/>
  <c r="Z25" i="28"/>
  <c r="AA25" i="28"/>
  <c r="H29" i="28"/>
  <c r="I29" i="28"/>
  <c r="G30" i="28"/>
  <c r="AH46" i="28"/>
  <c r="AI45" i="28"/>
  <c r="AJ45" i="28"/>
  <c r="G28" i="28"/>
  <c r="H27" i="28"/>
  <c r="I27" i="28"/>
  <c r="H30" i="28"/>
  <c r="I30" i="28"/>
  <c r="H24" i="28"/>
  <c r="I24" i="28"/>
  <c r="H23" i="28"/>
  <c r="I23" i="28"/>
  <c r="G24" i="28"/>
  <c r="AI46" i="28"/>
  <c r="AJ46" i="28"/>
  <c r="AH47" i="28"/>
  <c r="P50" i="28"/>
  <c r="Q49" i="28"/>
  <c r="R49" i="28"/>
  <c r="Y97" i="28"/>
  <c r="Z96" i="28"/>
  <c r="AA96" i="28"/>
  <c r="BT113" i="29"/>
  <c r="H132" i="29"/>
  <c r="E109" i="29"/>
  <c r="G23" i="28"/>
  <c r="H22" i="28"/>
  <c r="I22" i="28"/>
  <c r="Q24" i="28"/>
  <c r="R24" i="28"/>
  <c r="P25" i="28"/>
  <c r="G67" i="29"/>
  <c r="H66" i="29"/>
  <c r="I66" i="29"/>
  <c r="P26" i="28"/>
  <c r="Q25" i="28"/>
  <c r="R25" i="28"/>
  <c r="BP117" i="28"/>
  <c r="I132" i="28"/>
  <c r="Z70" i="29"/>
  <c r="AA70" i="29"/>
  <c r="Y71" i="29"/>
  <c r="Y67" i="29"/>
  <c r="Z66" i="29"/>
  <c r="AA66" i="29"/>
  <c r="H25" i="28"/>
  <c r="I25" i="28"/>
  <c r="G26" i="28"/>
  <c r="F132" i="29"/>
  <c r="BP117" i="29"/>
  <c r="I132" i="29"/>
  <c r="AH30" i="28"/>
  <c r="AI29" i="28"/>
  <c r="AJ29" i="28"/>
  <c r="Q66" i="29"/>
  <c r="R66" i="29"/>
  <c r="P67" i="29"/>
  <c r="AI47" i="28"/>
  <c r="AJ47" i="28"/>
  <c r="AH48" i="28"/>
  <c r="G98" i="28"/>
  <c r="H97" i="28"/>
  <c r="I97" i="28"/>
  <c r="Z22" i="28"/>
  <c r="AA22" i="28"/>
  <c r="Y23" i="28"/>
  <c r="G49" i="28"/>
  <c r="H48" i="28"/>
  <c r="I48" i="28"/>
  <c r="AI24" i="28"/>
  <c r="AJ24" i="28"/>
  <c r="AH25" i="28"/>
  <c r="Q23" i="28"/>
  <c r="R23" i="28"/>
  <c r="P24" i="28"/>
  <c r="P45" i="28"/>
  <c r="Q44" i="28"/>
  <c r="R44" i="28"/>
  <c r="P29" i="28"/>
  <c r="Q28" i="28"/>
  <c r="R28" i="28"/>
  <c r="Q70" i="29"/>
  <c r="R70" i="29"/>
  <c r="P71" i="29"/>
  <c r="AI23" i="28"/>
  <c r="AJ23" i="28"/>
  <c r="AH24" i="28"/>
  <c r="Y47" i="28"/>
  <c r="Z46" i="28"/>
  <c r="AA46" i="28"/>
  <c r="Q47" i="28"/>
  <c r="R47" i="28"/>
  <c r="P48" i="28"/>
  <c r="Y27" i="28"/>
  <c r="Z26" i="28"/>
  <c r="AA26" i="28"/>
  <c r="P51" i="28"/>
  <c r="Q50" i="28"/>
  <c r="R50" i="28"/>
  <c r="Q51" i="28"/>
  <c r="R51" i="28"/>
  <c r="Z47" i="28"/>
  <c r="AA47" i="28"/>
  <c r="Y48" i="28"/>
  <c r="P49" i="28"/>
  <c r="Q48" i="28"/>
  <c r="R48" i="28"/>
  <c r="G47" i="28"/>
  <c r="H46" i="28"/>
  <c r="I46" i="28"/>
  <c r="G48" i="28"/>
  <c r="H47" i="28"/>
  <c r="I47" i="28"/>
  <c r="Y69" i="29"/>
  <c r="Z68" i="29"/>
  <c r="AA68" i="29"/>
  <c r="P70" i="29"/>
  <c r="Q69" i="29"/>
  <c r="R69" i="29"/>
  <c r="Q98" i="28"/>
  <c r="R98" i="28"/>
  <c r="P98" i="28"/>
  <c r="Q97" i="28"/>
  <c r="R97" i="28"/>
  <c r="P23" i="28"/>
  <c r="Q22" i="28"/>
  <c r="R22" i="28"/>
  <c r="AH49" i="28"/>
  <c r="AI48" i="28"/>
  <c r="AJ48" i="28"/>
  <c r="AH50" i="28"/>
  <c r="AI49" i="28"/>
  <c r="AJ49" i="28"/>
  <c r="Y24" i="28"/>
  <c r="Z23" i="28"/>
  <c r="AA23" i="28"/>
  <c r="Q95" i="28"/>
  <c r="R95" i="28"/>
  <c r="P96" i="28"/>
  <c r="Y95" i="28"/>
  <c r="Z94" i="28"/>
  <c r="AA94" i="28"/>
  <c r="G46" i="28"/>
  <c r="H45" i="28"/>
  <c r="I45" i="28"/>
  <c r="G95" i="28"/>
  <c r="P95" i="28"/>
  <c r="Q94" i="28"/>
  <c r="R94" i="28"/>
  <c r="AI30" i="28"/>
  <c r="AJ30" i="28"/>
  <c r="H26" i="28"/>
  <c r="I26" i="28"/>
  <c r="G27" i="28"/>
  <c r="H8" i="29"/>
  <c r="I8" i="29"/>
  <c r="G9" i="29"/>
  <c r="P30" i="28"/>
  <c r="Q29" i="28"/>
  <c r="R29" i="28"/>
  <c r="Y46" i="28"/>
  <c r="Z45" i="28"/>
  <c r="AA45" i="28"/>
  <c r="AI67" i="29"/>
  <c r="AJ67" i="29"/>
  <c r="AH68" i="29"/>
  <c r="AI51" i="28"/>
  <c r="AJ51" i="28"/>
  <c r="AH28" i="28"/>
  <c r="AI27" i="28"/>
  <c r="AJ27" i="28"/>
  <c r="Z69" i="29"/>
  <c r="AA69" i="29"/>
  <c r="Y70" i="29"/>
  <c r="Q68" i="29"/>
  <c r="R68" i="29"/>
  <c r="P68" i="29"/>
  <c r="Q67" i="29"/>
  <c r="R67" i="29"/>
  <c r="Z27" i="28"/>
  <c r="AA27" i="28"/>
  <c r="Y28" i="28"/>
  <c r="AI69" i="29"/>
  <c r="AJ69" i="29"/>
  <c r="AH70" i="29"/>
  <c r="G130" i="29"/>
  <c r="AZ117" i="29"/>
  <c r="J130" i="29"/>
  <c r="BB117" i="29"/>
  <c r="K130" i="29"/>
  <c r="H130" i="29"/>
  <c r="AQ117" i="29"/>
  <c r="J129" i="29"/>
  <c r="G129" i="29"/>
  <c r="K10" i="25"/>
  <c r="I11" i="25"/>
  <c r="L10" i="25"/>
  <c r="Q10" i="25"/>
  <c r="AS117" i="29"/>
  <c r="K129" i="29"/>
  <c r="F128" i="29"/>
  <c r="AF117" i="29"/>
  <c r="I128" i="29"/>
  <c r="R11" i="34"/>
  <c r="D11" i="34"/>
  <c r="B12" i="34"/>
  <c r="E10" i="34"/>
  <c r="Q11" i="34"/>
  <c r="S11" i="34"/>
  <c r="I12" i="34"/>
  <c r="L11" i="34"/>
  <c r="K11" i="34"/>
  <c r="L10" i="34"/>
  <c r="S10" i="34"/>
  <c r="AX117" i="28"/>
  <c r="I130" i="28"/>
  <c r="G131" i="29"/>
  <c r="H131" i="29"/>
  <c r="Z51" i="28"/>
  <c r="AA51" i="28"/>
  <c r="W117" i="29"/>
  <c r="I127" i="29"/>
  <c r="F126" i="29"/>
  <c r="AI44" i="28"/>
  <c r="AJ44" i="28"/>
  <c r="G113" i="29"/>
  <c r="G117" i="29"/>
  <c r="J125" i="29"/>
  <c r="AJ113" i="29"/>
  <c r="BT117" i="29"/>
  <c r="K132" i="29"/>
  <c r="R113" i="29"/>
  <c r="R117" i="29"/>
  <c r="K126" i="29"/>
  <c r="G42" i="28"/>
  <c r="H41" i="28"/>
  <c r="I41" i="28"/>
  <c r="Z42" i="28"/>
  <c r="AA42" i="28"/>
  <c r="Y43" i="28"/>
  <c r="AQ113" i="28"/>
  <c r="G129" i="28"/>
  <c r="BB113" i="28"/>
  <c r="H130" i="28"/>
  <c r="AH43" i="28"/>
  <c r="AI42" i="28"/>
  <c r="AJ42" i="28"/>
  <c r="Q41" i="28"/>
  <c r="R41" i="28"/>
  <c r="P42" i="28"/>
  <c r="Z43" i="28"/>
  <c r="AA43" i="28"/>
  <c r="Y42" i="28"/>
  <c r="Z41" i="28"/>
  <c r="AA41" i="28"/>
  <c r="Q42" i="28"/>
  <c r="R42" i="28"/>
  <c r="P43" i="28"/>
  <c r="AI41" i="28"/>
  <c r="AJ41" i="28"/>
  <c r="AH42" i="28"/>
  <c r="AJ109" i="29"/>
  <c r="G109" i="29"/>
  <c r="H51" i="28"/>
  <c r="I51" i="28"/>
  <c r="P113" i="29"/>
  <c r="G126" i="29"/>
  <c r="R109" i="29"/>
  <c r="I113" i="29"/>
  <c r="H125" i="29"/>
  <c r="H42" i="28"/>
  <c r="I42" i="28"/>
  <c r="Z52" i="28"/>
  <c r="AA52" i="28"/>
  <c r="Y113" i="29"/>
  <c r="E113" i="28"/>
  <c r="E117" i="28"/>
  <c r="I125" i="28"/>
  <c r="BT109" i="28"/>
  <c r="BI109" i="28"/>
  <c r="BB109" i="28"/>
  <c r="AS113" i="28"/>
  <c r="H129" i="28"/>
  <c r="G55" i="28"/>
  <c r="H54" i="28"/>
  <c r="I54" i="28"/>
  <c r="H53" i="28"/>
  <c r="I53" i="28"/>
  <c r="G54" i="28"/>
  <c r="BI113" i="28"/>
  <c r="AA113" i="29"/>
  <c r="H127" i="29"/>
  <c r="AS109" i="28"/>
  <c r="Y55" i="28"/>
  <c r="Z54" i="28"/>
  <c r="AA54" i="28"/>
  <c r="I109" i="29"/>
  <c r="BR113" i="28"/>
  <c r="G132" i="28"/>
  <c r="AQ109" i="28"/>
  <c r="H8" i="28"/>
  <c r="I8" i="28"/>
  <c r="G9" i="28"/>
  <c r="AI39" i="28"/>
  <c r="AJ39" i="28"/>
  <c r="AH39" i="28"/>
  <c r="AI38" i="28"/>
  <c r="AJ38" i="28"/>
  <c r="AH51" i="28"/>
  <c r="G85" i="28"/>
  <c r="H84" i="28"/>
  <c r="I84" i="28"/>
  <c r="Z79" i="28"/>
  <c r="AA79" i="28"/>
  <c r="Y80" i="28"/>
  <c r="P81" i="28"/>
  <c r="Q80" i="28"/>
  <c r="R80" i="28"/>
  <c r="Z89" i="28"/>
  <c r="AA89" i="28"/>
  <c r="Y90" i="28"/>
  <c r="H9" i="28"/>
  <c r="I9" i="28"/>
  <c r="G10" i="28"/>
  <c r="Z32" i="28"/>
  <c r="AA32" i="28"/>
  <c r="Y33" i="28"/>
  <c r="P33" i="28"/>
  <c r="Q32" i="28"/>
  <c r="R32" i="28"/>
  <c r="AI88" i="28"/>
  <c r="AJ88" i="28"/>
  <c r="AH89" i="28"/>
  <c r="Y82" i="28"/>
  <c r="Z81" i="28"/>
  <c r="AA81" i="28"/>
  <c r="Y88" i="28"/>
  <c r="Z87" i="28"/>
  <c r="AA87" i="28"/>
  <c r="Y87" i="28"/>
  <c r="Z86" i="28"/>
  <c r="AA86" i="28"/>
  <c r="P11" i="28"/>
  <c r="Q10" i="28"/>
  <c r="R10" i="28"/>
  <c r="H82" i="28"/>
  <c r="I82" i="28"/>
  <c r="G83" i="28"/>
  <c r="Q12" i="28"/>
  <c r="R12" i="28"/>
  <c r="P13" i="28"/>
  <c r="AI81" i="28"/>
  <c r="AJ81" i="28"/>
  <c r="AH82" i="28"/>
  <c r="AI13" i="28"/>
  <c r="AJ13" i="28"/>
  <c r="AH14" i="28"/>
  <c r="G91" i="28"/>
  <c r="H90" i="28"/>
  <c r="I90" i="28"/>
  <c r="AH86" i="28"/>
  <c r="AI85" i="28"/>
  <c r="AJ85" i="28"/>
  <c r="AZ109" i="28"/>
  <c r="Q88" i="28"/>
  <c r="R88" i="28"/>
  <c r="P89" i="28"/>
  <c r="H12" i="28"/>
  <c r="I12" i="28"/>
  <c r="G13" i="28"/>
  <c r="AI83" i="28"/>
  <c r="AJ83" i="28"/>
  <c r="AH84" i="28"/>
  <c r="Y13" i="28"/>
  <c r="Z12" i="28"/>
  <c r="AA12" i="28"/>
  <c r="E109" i="28"/>
  <c r="H34" i="28"/>
  <c r="I34" i="28"/>
  <c r="G35" i="28"/>
  <c r="AH81" i="28"/>
  <c r="AI80" i="28"/>
  <c r="AJ80" i="28"/>
  <c r="AI82" i="28"/>
  <c r="AJ82" i="28"/>
  <c r="AH83" i="28"/>
  <c r="Q33" i="28"/>
  <c r="R33" i="28"/>
  <c r="P34" i="28"/>
  <c r="P90" i="28"/>
  <c r="Q89" i="28"/>
  <c r="R89" i="28"/>
  <c r="Q11" i="28"/>
  <c r="R11" i="28"/>
  <c r="P12" i="28"/>
  <c r="P109" i="29"/>
  <c r="Z38" i="28"/>
  <c r="AA38" i="28"/>
  <c r="Y39" i="28"/>
  <c r="Z39" i="28"/>
  <c r="AA39" i="28"/>
  <c r="AI84" i="28"/>
  <c r="AJ84" i="28"/>
  <c r="AH85" i="28"/>
  <c r="H89" i="28"/>
  <c r="I89" i="28"/>
  <c r="G90" i="28"/>
  <c r="AF113" i="28"/>
  <c r="AF109" i="28"/>
  <c r="P39" i="28"/>
  <c r="Q38" i="28"/>
  <c r="R38" i="28"/>
  <c r="Q39" i="28"/>
  <c r="R39" i="28"/>
  <c r="G80" i="28"/>
  <c r="H79" i="28"/>
  <c r="I79" i="28"/>
  <c r="Q82" i="28"/>
  <c r="R82" i="28"/>
  <c r="P83" i="28"/>
  <c r="H35" i="28"/>
  <c r="I35" i="28"/>
  <c r="G36" i="28"/>
  <c r="Q81" i="28"/>
  <c r="R81" i="28"/>
  <c r="P82" i="28"/>
  <c r="G92" i="28"/>
  <c r="H91" i="28"/>
  <c r="I91" i="28"/>
  <c r="AI36" i="28"/>
  <c r="AJ36" i="28"/>
  <c r="AH37" i="28"/>
  <c r="G87" i="28"/>
  <c r="H86" i="28"/>
  <c r="I86" i="28"/>
  <c r="H81" i="28"/>
  <c r="I81" i="28"/>
  <c r="G82" i="28"/>
  <c r="BK109" i="28"/>
  <c r="P37" i="28"/>
  <c r="Q36" i="28"/>
  <c r="R36" i="28"/>
  <c r="F129" i="28"/>
  <c r="AO117" i="28"/>
  <c r="I129" i="28"/>
  <c r="H11" i="28"/>
  <c r="I11" i="28"/>
  <c r="G12" i="28"/>
  <c r="H37" i="28"/>
  <c r="I37" i="28"/>
  <c r="G38" i="28"/>
  <c r="Y92" i="28"/>
  <c r="Z91" i="28"/>
  <c r="AA91" i="28"/>
  <c r="N109" i="28"/>
  <c r="N113" i="28"/>
  <c r="AH87" i="28"/>
  <c r="AI86" i="28"/>
  <c r="AJ86" i="28"/>
  <c r="Y109" i="29"/>
  <c r="G132" i="29"/>
  <c r="P85" i="28"/>
  <c r="Q84" i="28"/>
  <c r="R84" i="28"/>
  <c r="Y15" i="28"/>
  <c r="Z14" i="28"/>
  <c r="AA14" i="28"/>
  <c r="Q90" i="28"/>
  <c r="R90" i="28"/>
  <c r="P91" i="28"/>
  <c r="G11" i="28"/>
  <c r="H10" i="28"/>
  <c r="I10" i="28"/>
  <c r="Y94" i="28"/>
  <c r="Z93" i="28"/>
  <c r="AA93" i="28"/>
  <c r="Z34" i="28"/>
  <c r="AA34" i="28"/>
  <c r="Y35" i="28"/>
  <c r="W109" i="28"/>
  <c r="AH92" i="28"/>
  <c r="AI91" i="28"/>
  <c r="AJ91" i="28"/>
  <c r="AH35" i="28"/>
  <c r="AI34" i="28"/>
  <c r="AJ34" i="28"/>
  <c r="Z84" i="28"/>
  <c r="AA84" i="28"/>
  <c r="Y84" i="28"/>
  <c r="Z83" i="28"/>
  <c r="AA83" i="28"/>
  <c r="W113" i="28"/>
  <c r="P14" i="28"/>
  <c r="Q13" i="28"/>
  <c r="R13" i="28"/>
  <c r="AH34" i="28"/>
  <c r="AI33" i="28"/>
  <c r="AJ33" i="28"/>
  <c r="G89" i="28"/>
  <c r="H88" i="28"/>
  <c r="I88" i="28"/>
  <c r="H87" i="28"/>
  <c r="I87" i="28"/>
  <c r="G88" i="28"/>
  <c r="H83" i="28"/>
  <c r="I83" i="28"/>
  <c r="G84" i="28"/>
  <c r="Y34" i="28"/>
  <c r="Z33" i="28"/>
  <c r="AA33" i="28"/>
  <c r="BG117" i="28"/>
  <c r="I131" i="28"/>
  <c r="F131" i="28"/>
  <c r="G14" i="28"/>
  <c r="H13" i="28"/>
  <c r="I13" i="28"/>
  <c r="P93" i="28"/>
  <c r="Q92" i="28"/>
  <c r="R92" i="28"/>
  <c r="AI87" i="28"/>
  <c r="AJ87" i="28"/>
  <c r="AH88" i="28"/>
  <c r="H52" i="28"/>
  <c r="I52" i="28"/>
  <c r="F125" i="29"/>
  <c r="Z50" i="28"/>
  <c r="AA50" i="28"/>
  <c r="AH113" i="29"/>
  <c r="AH117" i="29"/>
  <c r="J128" i="29"/>
  <c r="P86" i="28"/>
  <c r="Q85" i="28"/>
  <c r="R85" i="28"/>
  <c r="AH90" i="28"/>
  <c r="AI89" i="28"/>
  <c r="AJ89" i="28"/>
  <c r="G94" i="28"/>
  <c r="H93" i="28"/>
  <c r="I93" i="28"/>
  <c r="Z37" i="28"/>
  <c r="AA37" i="28"/>
  <c r="Y38" i="28"/>
  <c r="Z92" i="28"/>
  <c r="AA92" i="28"/>
  <c r="Y93" i="28"/>
  <c r="Q37" i="28"/>
  <c r="R37" i="28"/>
  <c r="P38" i="28"/>
  <c r="AI79" i="28"/>
  <c r="AJ79" i="28"/>
  <c r="AH80" i="28"/>
  <c r="G37" i="28"/>
  <c r="H36" i="28"/>
  <c r="I36" i="28"/>
  <c r="P88" i="28"/>
  <c r="Q87" i="28"/>
  <c r="R87" i="28"/>
  <c r="AH94" i="28"/>
  <c r="AI93" i="28"/>
  <c r="AJ93" i="28"/>
  <c r="H32" i="28"/>
  <c r="I32" i="28"/>
  <c r="G33" i="28"/>
  <c r="Q35" i="28"/>
  <c r="R35" i="28"/>
  <c r="P36" i="28"/>
  <c r="BT113" i="28"/>
  <c r="AI90" i="28"/>
  <c r="AJ90" i="28"/>
  <c r="AH91" i="28"/>
  <c r="Q15" i="28"/>
  <c r="R15" i="28"/>
  <c r="P15" i="28"/>
  <c r="Q14" i="28"/>
  <c r="R14" i="28"/>
  <c r="AH33" i="28"/>
  <c r="AI32" i="28"/>
  <c r="AJ32" i="28"/>
  <c r="Z90" i="28"/>
  <c r="AA90" i="28"/>
  <c r="Y91" i="28"/>
  <c r="Y83" i="28"/>
  <c r="Z82" i="28"/>
  <c r="AA82" i="28"/>
  <c r="H80" i="28"/>
  <c r="I80" i="28"/>
  <c r="G81" i="28"/>
  <c r="G15" i="28"/>
  <c r="H14" i="28"/>
  <c r="I14" i="28"/>
  <c r="Q83" i="28"/>
  <c r="R83" i="28"/>
  <c r="P84" i="28"/>
  <c r="BK113" i="28"/>
  <c r="P35" i="28"/>
  <c r="Q34" i="28"/>
  <c r="R34" i="28"/>
  <c r="H38" i="28"/>
  <c r="I38" i="28"/>
  <c r="G39" i="28"/>
  <c r="H39" i="28"/>
  <c r="I39" i="28"/>
  <c r="P87" i="28"/>
  <c r="Q86" i="28"/>
  <c r="R86" i="28"/>
  <c r="P80" i="28"/>
  <c r="Q79" i="28"/>
  <c r="R79" i="28"/>
  <c r="H92" i="28"/>
  <c r="I92" i="28"/>
  <c r="G93" i="28"/>
  <c r="Z13" i="28"/>
  <c r="AA13" i="28"/>
  <c r="Y14" i="28"/>
  <c r="P92" i="28"/>
  <c r="Q91" i="28"/>
  <c r="R91" i="28"/>
  <c r="AH36" i="28"/>
  <c r="AI35" i="28"/>
  <c r="AJ35" i="28"/>
  <c r="Y89" i="28"/>
  <c r="Z88" i="28"/>
  <c r="AA88" i="28"/>
  <c r="Y81" i="28"/>
  <c r="Z80" i="28"/>
  <c r="AA80" i="28"/>
  <c r="H33" i="28"/>
  <c r="I33" i="28"/>
  <c r="G34" i="28"/>
  <c r="D9" i="25"/>
  <c r="B10" i="25"/>
  <c r="R9" i="25"/>
  <c r="S9" i="25"/>
  <c r="Y36" i="28"/>
  <c r="Z35" i="28"/>
  <c r="AA35" i="28"/>
  <c r="H85" i="28"/>
  <c r="I85" i="28"/>
  <c r="AH93" i="28"/>
  <c r="AI92" i="28"/>
  <c r="AJ92" i="28"/>
  <c r="BR109" i="28"/>
  <c r="AI14" i="28"/>
  <c r="AJ14" i="28"/>
  <c r="AH15" i="28"/>
  <c r="V7" i="25"/>
  <c r="Z36" i="28"/>
  <c r="AA36" i="28"/>
  <c r="Y37" i="28"/>
  <c r="AI37" i="28"/>
  <c r="AJ37" i="28"/>
  <c r="AH38" i="28"/>
  <c r="AZ113" i="28"/>
  <c r="AH109" i="29"/>
  <c r="AA109" i="29"/>
  <c r="P117" i="29"/>
  <c r="J126" i="29"/>
  <c r="K11" i="25"/>
  <c r="I12" i="25"/>
  <c r="Q11" i="25"/>
  <c r="AJ117" i="29"/>
  <c r="K128" i="29"/>
  <c r="H128" i="29"/>
  <c r="AA117" i="29"/>
  <c r="K127" i="29"/>
  <c r="Y117" i="29"/>
  <c r="J127" i="29"/>
  <c r="G127" i="29"/>
  <c r="D12" i="34"/>
  <c r="R12" i="34"/>
  <c r="B13" i="34"/>
  <c r="E12" i="34"/>
  <c r="E11" i="34"/>
  <c r="K12" i="34"/>
  <c r="I13" i="34"/>
  <c r="Q12" i="34"/>
  <c r="V10" i="34"/>
  <c r="U10" i="34"/>
  <c r="T10" i="34"/>
  <c r="V9" i="34"/>
  <c r="U9" i="34"/>
  <c r="T9" i="34"/>
  <c r="AQ117" i="28"/>
  <c r="J129" i="28"/>
  <c r="G125" i="29"/>
  <c r="H126" i="29"/>
  <c r="F125" i="28"/>
  <c r="BR117" i="28"/>
  <c r="J132" i="28"/>
  <c r="AS117" i="28"/>
  <c r="K129" i="28"/>
  <c r="G128" i="29"/>
  <c r="BB117" i="28"/>
  <c r="K130" i="28"/>
  <c r="I117" i="29"/>
  <c r="K125" i="29"/>
  <c r="Y109" i="28"/>
  <c r="G131" i="28"/>
  <c r="BI117" i="28"/>
  <c r="J131" i="28"/>
  <c r="AH113" i="28"/>
  <c r="G128" i="28"/>
  <c r="F128" i="28"/>
  <c r="AF117" i="28"/>
  <c r="I128" i="28"/>
  <c r="Y113" i="28"/>
  <c r="E9" i="25"/>
  <c r="D10" i="25"/>
  <c r="B11" i="25"/>
  <c r="R10" i="25"/>
  <c r="S10" i="25"/>
  <c r="U9" i="25"/>
  <c r="T9" i="25"/>
  <c r="H131" i="28"/>
  <c r="BK117" i="28"/>
  <c r="K131" i="28"/>
  <c r="G109" i="28"/>
  <c r="G113" i="28"/>
  <c r="AA113" i="28"/>
  <c r="AA109" i="28"/>
  <c r="AZ117" i="28"/>
  <c r="J130" i="28"/>
  <c r="G130" i="28"/>
  <c r="I113" i="28"/>
  <c r="I109" i="28"/>
  <c r="P113" i="28"/>
  <c r="P109" i="28"/>
  <c r="BT117" i="28"/>
  <c r="K132" i="28"/>
  <c r="H132" i="28"/>
  <c r="AH109" i="28"/>
  <c r="V8" i="25"/>
  <c r="N117" i="28"/>
  <c r="I126" i="28"/>
  <c r="F126" i="28"/>
  <c r="F127" i="28"/>
  <c r="W117" i="28"/>
  <c r="I127" i="28"/>
  <c r="AJ109" i="28"/>
  <c r="AJ113" i="28"/>
  <c r="U8" i="25"/>
  <c r="T8" i="25"/>
  <c r="R113" i="28"/>
  <c r="R109" i="28"/>
  <c r="Q12" i="25"/>
  <c r="K12" i="25"/>
  <c r="I13" i="25"/>
  <c r="L11" i="25"/>
  <c r="K13" i="34"/>
  <c r="I14" i="34"/>
  <c r="Q13" i="34"/>
  <c r="S13" i="34"/>
  <c r="L12" i="34"/>
  <c r="D13" i="34"/>
  <c r="B14" i="34"/>
  <c r="R13" i="34"/>
  <c r="S12" i="34"/>
  <c r="AH117" i="28"/>
  <c r="J128" i="28"/>
  <c r="G125" i="28"/>
  <c r="G117" i="28"/>
  <c r="J125" i="28"/>
  <c r="G126" i="28"/>
  <c r="P117" i="28"/>
  <c r="J126" i="28"/>
  <c r="V9" i="25"/>
  <c r="G127" i="28"/>
  <c r="Y117" i="28"/>
  <c r="J127" i="28"/>
  <c r="AA117" i="28"/>
  <c r="K127" i="28"/>
  <c r="H127" i="28"/>
  <c r="R117" i="28"/>
  <c r="K126" i="28"/>
  <c r="H126" i="28"/>
  <c r="I117" i="28"/>
  <c r="K125" i="28"/>
  <c r="H125" i="28"/>
  <c r="R11" i="25"/>
  <c r="S11" i="25"/>
  <c r="B12" i="25"/>
  <c r="E11" i="25"/>
  <c r="D11" i="25"/>
  <c r="H128" i="28"/>
  <c r="AJ117" i="28"/>
  <c r="K128" i="28"/>
  <c r="E10" i="25"/>
  <c r="Q13" i="25"/>
  <c r="K13" i="25"/>
  <c r="I14" i="25"/>
  <c r="L13" i="25"/>
  <c r="L12" i="25"/>
  <c r="R14" i="34"/>
  <c r="D14" i="34"/>
  <c r="B15" i="34"/>
  <c r="E13" i="34"/>
  <c r="Q14" i="34"/>
  <c r="S14" i="34"/>
  <c r="U13" i="34"/>
  <c r="T13" i="34"/>
  <c r="K14" i="34"/>
  <c r="I15" i="34"/>
  <c r="L13" i="34"/>
  <c r="U12" i="34"/>
  <c r="T12" i="34"/>
  <c r="V12" i="34"/>
  <c r="V11" i="34"/>
  <c r="U11" i="34"/>
  <c r="T11" i="34"/>
  <c r="V10" i="25"/>
  <c r="U10" i="25"/>
  <c r="T10" i="25"/>
  <c r="D12" i="25"/>
  <c r="B13" i="25"/>
  <c r="R12" i="25"/>
  <c r="S12" i="25"/>
  <c r="U11" i="25"/>
  <c r="T11" i="25"/>
  <c r="Q14" i="25"/>
  <c r="K14" i="25"/>
  <c r="I15" i="25"/>
  <c r="D15" i="34"/>
  <c r="R15" i="34"/>
  <c r="B16" i="34"/>
  <c r="E14" i="34"/>
  <c r="K15" i="34"/>
  <c r="I16" i="34"/>
  <c r="L15" i="34"/>
  <c r="Q15" i="34"/>
  <c r="V13" i="34"/>
  <c r="L14" i="34"/>
  <c r="V11" i="25"/>
  <c r="R13" i="25"/>
  <c r="S13" i="25"/>
  <c r="E12" i="25"/>
  <c r="D13" i="25"/>
  <c r="B14" i="25"/>
  <c r="Q15" i="25"/>
  <c r="K15" i="25"/>
  <c r="I16" i="25"/>
  <c r="L14" i="25"/>
  <c r="R16" i="34"/>
  <c r="D16" i="34"/>
  <c r="B17" i="34"/>
  <c r="Q16" i="34"/>
  <c r="S16" i="34"/>
  <c r="I17" i="34"/>
  <c r="L16" i="34"/>
  <c r="K16" i="34"/>
  <c r="E15" i="34"/>
  <c r="S15" i="34"/>
  <c r="R14" i="25"/>
  <c r="S14" i="25"/>
  <c r="D14" i="25"/>
  <c r="B15" i="25"/>
  <c r="E13" i="25"/>
  <c r="V12" i="25"/>
  <c r="U12" i="25"/>
  <c r="T12" i="25"/>
  <c r="Q16" i="25"/>
  <c r="K16" i="25"/>
  <c r="I17" i="25"/>
  <c r="L16" i="25"/>
  <c r="L15" i="25"/>
  <c r="R17" i="34"/>
  <c r="D17" i="34"/>
  <c r="B18" i="34"/>
  <c r="E17" i="34"/>
  <c r="E16" i="34"/>
  <c r="K17" i="34"/>
  <c r="Q17" i="34"/>
  <c r="S17" i="34"/>
  <c r="I18" i="34"/>
  <c r="V16" i="34"/>
  <c r="U16" i="34"/>
  <c r="T16" i="34"/>
  <c r="V15" i="34"/>
  <c r="U15" i="34"/>
  <c r="T15" i="34"/>
  <c r="U14" i="34"/>
  <c r="T14" i="34"/>
  <c r="V14" i="34"/>
  <c r="R15" i="25"/>
  <c r="S15" i="25"/>
  <c r="D15" i="25"/>
  <c r="B16" i="25"/>
  <c r="E15" i="25"/>
  <c r="E14" i="25"/>
  <c r="V13" i="25"/>
  <c r="U13" i="25"/>
  <c r="T13" i="25"/>
  <c r="V14" i="25"/>
  <c r="K17" i="25"/>
  <c r="I18" i="25"/>
  <c r="Q17" i="25"/>
  <c r="R18" i="34"/>
  <c r="D18" i="34"/>
  <c r="B19" i="34"/>
  <c r="K18" i="34"/>
  <c r="I19" i="34"/>
  <c r="Q18" i="34"/>
  <c r="S18" i="34"/>
  <c r="L17" i="34"/>
  <c r="R16" i="25"/>
  <c r="S16" i="25"/>
  <c r="V15" i="25"/>
  <c r="D16" i="25"/>
  <c r="B17" i="25"/>
  <c r="E16" i="25"/>
  <c r="U14" i="25"/>
  <c r="T14" i="25"/>
  <c r="Q18" i="25"/>
  <c r="K18" i="25"/>
  <c r="I19" i="25"/>
  <c r="L17" i="25"/>
  <c r="K19" i="34"/>
  <c r="I20" i="34"/>
  <c r="Q19" i="34"/>
  <c r="L18" i="34"/>
  <c r="R19" i="34"/>
  <c r="D19" i="34"/>
  <c r="B20" i="34"/>
  <c r="E18" i="34"/>
  <c r="V17" i="34"/>
  <c r="U17" i="34"/>
  <c r="T17" i="34"/>
  <c r="U15" i="25"/>
  <c r="T15" i="25"/>
  <c r="R17" i="25"/>
  <c r="S17" i="25"/>
  <c r="D17" i="25"/>
  <c r="B18" i="25"/>
  <c r="E17" i="25"/>
  <c r="K19" i="25"/>
  <c r="I20" i="25"/>
  <c r="L19" i="25"/>
  <c r="Q19" i="25"/>
  <c r="L18" i="25"/>
  <c r="R20" i="34"/>
  <c r="D20" i="34"/>
  <c r="B21" i="34"/>
  <c r="E19" i="34"/>
  <c r="K20" i="34"/>
  <c r="I21" i="34"/>
  <c r="Q20" i="34"/>
  <c r="S20" i="34"/>
  <c r="L19" i="34"/>
  <c r="S19" i="34"/>
  <c r="D18" i="25"/>
  <c r="B19" i="25"/>
  <c r="R18" i="25"/>
  <c r="S18" i="25"/>
  <c r="U16" i="25"/>
  <c r="T16" i="25"/>
  <c r="V16" i="25"/>
  <c r="Q20" i="25"/>
  <c r="K20" i="25"/>
  <c r="I21" i="25"/>
  <c r="K21" i="34"/>
  <c r="I22" i="34"/>
  <c r="Q21" i="34"/>
  <c r="L20" i="34"/>
  <c r="D21" i="34"/>
  <c r="B22" i="34"/>
  <c r="R21" i="34"/>
  <c r="E20" i="34"/>
  <c r="V19" i="34"/>
  <c r="U19" i="34"/>
  <c r="T19" i="34"/>
  <c r="V18" i="34"/>
  <c r="U18" i="34"/>
  <c r="T18" i="34"/>
  <c r="D19" i="25"/>
  <c r="B20" i="25"/>
  <c r="R19" i="25"/>
  <c r="S19" i="25"/>
  <c r="U18" i="25"/>
  <c r="T18" i="25"/>
  <c r="E18" i="25"/>
  <c r="E19" i="25"/>
  <c r="U17" i="25"/>
  <c r="T17" i="25"/>
  <c r="V17" i="25"/>
  <c r="V18" i="25"/>
  <c r="Q21" i="25"/>
  <c r="K21" i="25"/>
  <c r="I22" i="25"/>
  <c r="L20" i="25"/>
  <c r="S21" i="34"/>
  <c r="Q22" i="34"/>
  <c r="S22" i="34"/>
  <c r="K22" i="34"/>
  <c r="I23" i="34"/>
  <c r="R22" i="34"/>
  <c r="D22" i="34"/>
  <c r="B23" i="34"/>
  <c r="E21" i="34"/>
  <c r="L21" i="34"/>
  <c r="R20" i="25"/>
  <c r="S20" i="25"/>
  <c r="D20" i="25"/>
  <c r="B21" i="25"/>
  <c r="Q22" i="25"/>
  <c r="K22" i="25"/>
  <c r="I23" i="25"/>
  <c r="L21" i="25"/>
  <c r="D23" i="34"/>
  <c r="B24" i="34"/>
  <c r="R23" i="34"/>
  <c r="E23" i="34"/>
  <c r="E22" i="34"/>
  <c r="K23" i="34"/>
  <c r="I24" i="34"/>
  <c r="Q23" i="34"/>
  <c r="L22" i="34"/>
  <c r="V21" i="34"/>
  <c r="U21" i="34"/>
  <c r="T21" i="34"/>
  <c r="V20" i="34"/>
  <c r="U20" i="34"/>
  <c r="T20" i="34"/>
  <c r="R21" i="25"/>
  <c r="S21" i="25"/>
  <c r="E20" i="25"/>
  <c r="D21" i="25"/>
  <c r="B22" i="25"/>
  <c r="V19" i="25"/>
  <c r="U19" i="25"/>
  <c r="T19" i="25"/>
  <c r="K23" i="25"/>
  <c r="I24" i="25"/>
  <c r="L23" i="25"/>
  <c r="Q23" i="25"/>
  <c r="L22" i="25"/>
  <c r="Q24" i="34"/>
  <c r="K24" i="34"/>
  <c r="I25" i="34"/>
  <c r="L23" i="34"/>
  <c r="R24" i="34"/>
  <c r="D24" i="34"/>
  <c r="B25" i="34"/>
  <c r="S23" i="34"/>
  <c r="E21" i="25"/>
  <c r="D22" i="25"/>
  <c r="R22" i="25"/>
  <c r="S22" i="25"/>
  <c r="V21" i="25"/>
  <c r="B23" i="25"/>
  <c r="E22" i="25"/>
  <c r="V20" i="25"/>
  <c r="U20" i="25"/>
  <c r="T20" i="25"/>
  <c r="Q24" i="25"/>
  <c r="K24" i="25"/>
  <c r="I25" i="25"/>
  <c r="L24" i="25"/>
  <c r="R25" i="34"/>
  <c r="D25" i="34"/>
  <c r="B26" i="34"/>
  <c r="E24" i="34"/>
  <c r="K25" i="34"/>
  <c r="I26" i="34"/>
  <c r="Q25" i="34"/>
  <c r="S25" i="34"/>
  <c r="L24" i="34"/>
  <c r="V23" i="34"/>
  <c r="U23" i="34"/>
  <c r="T23" i="34"/>
  <c r="V22" i="34"/>
  <c r="U22" i="34"/>
  <c r="T22" i="34"/>
  <c r="S24" i="34"/>
  <c r="R23" i="25"/>
  <c r="S23" i="25"/>
  <c r="U22" i="25"/>
  <c r="T22" i="25"/>
  <c r="D23" i="25"/>
  <c r="B24" i="25"/>
  <c r="V22" i="25"/>
  <c r="U21" i="25"/>
  <c r="T21" i="25"/>
  <c r="K25" i="25"/>
  <c r="I26" i="25"/>
  <c r="Q25" i="25"/>
  <c r="R26" i="34"/>
  <c r="D26" i="34"/>
  <c r="B27" i="34"/>
  <c r="E25" i="34"/>
  <c r="K26" i="34"/>
  <c r="I27" i="34"/>
  <c r="Q26" i="34"/>
  <c r="S26" i="34"/>
  <c r="V25" i="34"/>
  <c r="L25" i="34"/>
  <c r="V24" i="34"/>
  <c r="U24" i="34"/>
  <c r="T24" i="34"/>
  <c r="U25" i="34"/>
  <c r="T25" i="34"/>
  <c r="E23" i="25"/>
  <c r="D24" i="25"/>
  <c r="B25" i="25"/>
  <c r="R24" i="25"/>
  <c r="S24" i="25"/>
  <c r="U23" i="25"/>
  <c r="T23" i="25"/>
  <c r="Q26" i="25"/>
  <c r="K26" i="25"/>
  <c r="I27" i="25"/>
  <c r="L26" i="25"/>
  <c r="L25" i="25"/>
  <c r="Q27" i="34"/>
  <c r="K27" i="34"/>
  <c r="I28" i="34"/>
  <c r="L26" i="34"/>
  <c r="R27" i="34"/>
  <c r="B28" i="34"/>
  <c r="D27" i="34"/>
  <c r="E26" i="34"/>
  <c r="V23" i="25"/>
  <c r="D25" i="25"/>
  <c r="B26" i="25"/>
  <c r="E25" i="25"/>
  <c r="R25" i="25"/>
  <c r="S25" i="25"/>
  <c r="E24" i="25"/>
  <c r="K27" i="25"/>
  <c r="I28" i="25"/>
  <c r="L27" i="25"/>
  <c r="Q27" i="25"/>
  <c r="R28" i="34"/>
  <c r="D28" i="34"/>
  <c r="B29" i="34"/>
  <c r="E28" i="34"/>
  <c r="K28" i="34"/>
  <c r="I29" i="34"/>
  <c r="Q28" i="34"/>
  <c r="S28" i="34"/>
  <c r="S27" i="34"/>
  <c r="L27" i="34"/>
  <c r="E27" i="34"/>
  <c r="V24" i="25"/>
  <c r="U24" i="25"/>
  <c r="T24" i="25"/>
  <c r="D26" i="25"/>
  <c r="B27" i="25"/>
  <c r="R26" i="25"/>
  <c r="S26" i="25"/>
  <c r="V25" i="25"/>
  <c r="K28" i="25"/>
  <c r="I29" i="25"/>
  <c r="L28" i="25"/>
  <c r="Q28" i="25"/>
  <c r="K29" i="34"/>
  <c r="I30" i="34"/>
  <c r="Q29" i="34"/>
  <c r="S29" i="34"/>
  <c r="L28" i="34"/>
  <c r="U28" i="34"/>
  <c r="T28" i="34"/>
  <c r="V28" i="34"/>
  <c r="D29" i="34"/>
  <c r="B30" i="34"/>
  <c r="R29" i="34"/>
  <c r="V27" i="34"/>
  <c r="U27" i="34"/>
  <c r="T27" i="34"/>
  <c r="V26" i="34"/>
  <c r="U26" i="34"/>
  <c r="T26" i="34"/>
  <c r="R27" i="25"/>
  <c r="S27" i="25"/>
  <c r="D27" i="25"/>
  <c r="B28" i="25"/>
  <c r="E26" i="25"/>
  <c r="U26" i="25"/>
  <c r="T26" i="25"/>
  <c r="E27" i="25"/>
  <c r="U25" i="25"/>
  <c r="T25" i="25"/>
  <c r="K29" i="25"/>
  <c r="I30" i="25"/>
  <c r="L29" i="25"/>
  <c r="Q29" i="25"/>
  <c r="Q30" i="34"/>
  <c r="K30" i="34"/>
  <c r="I31" i="34"/>
  <c r="L29" i="34"/>
  <c r="R30" i="34"/>
  <c r="D30" i="34"/>
  <c r="B31" i="34"/>
  <c r="E29" i="34"/>
  <c r="R28" i="25"/>
  <c r="S28" i="25"/>
  <c r="D28" i="25"/>
  <c r="B29" i="25"/>
  <c r="U27" i="25"/>
  <c r="T27" i="25"/>
  <c r="V27" i="25"/>
  <c r="V26" i="25"/>
  <c r="Q30" i="25"/>
  <c r="K30" i="25"/>
  <c r="I31" i="25"/>
  <c r="D31" i="34"/>
  <c r="R31" i="34"/>
  <c r="B32" i="34"/>
  <c r="E30" i="34"/>
  <c r="K31" i="34"/>
  <c r="I32" i="34"/>
  <c r="Q31" i="34"/>
  <c r="S31" i="34"/>
  <c r="L30" i="34"/>
  <c r="S30" i="34"/>
  <c r="D29" i="25"/>
  <c r="B30" i="25"/>
  <c r="R29" i="25"/>
  <c r="S29" i="25"/>
  <c r="U28" i="25"/>
  <c r="T28" i="25"/>
  <c r="E28" i="25"/>
  <c r="V28" i="25"/>
  <c r="K31" i="25"/>
  <c r="I32" i="25"/>
  <c r="Q31" i="25"/>
  <c r="L30" i="25"/>
  <c r="Q32" i="34"/>
  <c r="K32" i="34"/>
  <c r="I33" i="34"/>
  <c r="L31" i="34"/>
  <c r="V30" i="34"/>
  <c r="U30" i="34"/>
  <c r="T30" i="34"/>
  <c r="U29" i="34"/>
  <c r="T29" i="34"/>
  <c r="V29" i="34"/>
  <c r="R32" i="34"/>
  <c r="D32" i="34"/>
  <c r="B33" i="34"/>
  <c r="E31" i="34"/>
  <c r="E29" i="25"/>
  <c r="D30" i="25"/>
  <c r="R30" i="25"/>
  <c r="S30" i="25"/>
  <c r="B31" i="25"/>
  <c r="Q32" i="25"/>
  <c r="K32" i="25"/>
  <c r="I33" i="25"/>
  <c r="L32" i="25"/>
  <c r="L31" i="25"/>
  <c r="K33" i="34"/>
  <c r="I34" i="34"/>
  <c r="Q33" i="34"/>
  <c r="L32" i="34"/>
  <c r="R33" i="34"/>
  <c r="B34" i="34"/>
  <c r="D33" i="34"/>
  <c r="E32" i="34"/>
  <c r="S32" i="34"/>
  <c r="V29" i="25"/>
  <c r="U29" i="25"/>
  <c r="T29" i="25"/>
  <c r="E30" i="25"/>
  <c r="D31" i="25"/>
  <c r="B32" i="25"/>
  <c r="R31" i="25"/>
  <c r="S31" i="25"/>
  <c r="K33" i="25"/>
  <c r="I34" i="25"/>
  <c r="Q33" i="25"/>
  <c r="S33" i="34"/>
  <c r="D34" i="34"/>
  <c r="B35" i="34"/>
  <c r="E34" i="34"/>
  <c r="R34" i="34"/>
  <c r="I35" i="34"/>
  <c r="Q34" i="34"/>
  <c r="K34" i="34"/>
  <c r="L33" i="34"/>
  <c r="U32" i="34"/>
  <c r="T32" i="34"/>
  <c r="V32" i="34"/>
  <c r="V31" i="34"/>
  <c r="U31" i="34"/>
  <c r="T31" i="34"/>
  <c r="E33" i="34"/>
  <c r="E31" i="25"/>
  <c r="D32" i="25"/>
  <c r="B33" i="25"/>
  <c r="R32" i="25"/>
  <c r="S32" i="25"/>
  <c r="U31" i="25"/>
  <c r="T31" i="25"/>
  <c r="E32" i="25"/>
  <c r="V30" i="25"/>
  <c r="U30" i="25"/>
  <c r="T30" i="25"/>
  <c r="Q34" i="25"/>
  <c r="K34" i="25"/>
  <c r="I35" i="25"/>
  <c r="L34" i="25"/>
  <c r="L33" i="25"/>
  <c r="S34" i="34"/>
  <c r="U33" i="34"/>
  <c r="T33" i="34"/>
  <c r="V33" i="34"/>
  <c r="Q35" i="34"/>
  <c r="S35" i="34"/>
  <c r="I36" i="34"/>
  <c r="K35" i="34"/>
  <c r="R35" i="34"/>
  <c r="D35" i="34"/>
  <c r="B36" i="34"/>
  <c r="L34" i="34"/>
  <c r="V31" i="25"/>
  <c r="R33" i="25"/>
  <c r="S33" i="25"/>
  <c r="V32" i="25"/>
  <c r="D33" i="25"/>
  <c r="B34" i="25"/>
  <c r="E33" i="25"/>
  <c r="K35" i="25"/>
  <c r="I36" i="25"/>
  <c r="L35" i="25"/>
  <c r="Q35" i="25"/>
  <c r="R36" i="34"/>
  <c r="D36" i="34"/>
  <c r="B37" i="34"/>
  <c r="E35" i="34"/>
  <c r="V35" i="34"/>
  <c r="V34" i="34"/>
  <c r="U34" i="34"/>
  <c r="T34" i="34"/>
  <c r="K36" i="34"/>
  <c r="I37" i="34"/>
  <c r="Q36" i="34"/>
  <c r="S36" i="34"/>
  <c r="L35" i="34"/>
  <c r="D34" i="25"/>
  <c r="B35" i="25"/>
  <c r="R34" i="25"/>
  <c r="S34" i="25"/>
  <c r="E34" i="25"/>
  <c r="U32" i="25"/>
  <c r="T32" i="25"/>
  <c r="K36" i="25"/>
  <c r="Q36" i="25"/>
  <c r="I37" i="25"/>
  <c r="K37" i="34"/>
  <c r="I38" i="34"/>
  <c r="Q37" i="34"/>
  <c r="S37" i="34"/>
  <c r="L36" i="34"/>
  <c r="D37" i="34"/>
  <c r="B38" i="34"/>
  <c r="R37" i="34"/>
  <c r="E36" i="34"/>
  <c r="U35" i="34"/>
  <c r="T35" i="34"/>
  <c r="V33" i="25"/>
  <c r="U33" i="25"/>
  <c r="T33" i="25"/>
  <c r="D35" i="25"/>
  <c r="B36" i="25"/>
  <c r="R35" i="25"/>
  <c r="S35" i="25"/>
  <c r="K37" i="25"/>
  <c r="I38" i="25"/>
  <c r="Q37" i="25"/>
  <c r="L36" i="25"/>
  <c r="Q38" i="34"/>
  <c r="K38" i="34"/>
  <c r="I39" i="34"/>
  <c r="L37" i="34"/>
  <c r="R38" i="34"/>
  <c r="D38" i="34"/>
  <c r="B39" i="34"/>
  <c r="E37" i="34"/>
  <c r="V36" i="34"/>
  <c r="U36" i="34"/>
  <c r="T36" i="34"/>
  <c r="V34" i="25"/>
  <c r="D36" i="25"/>
  <c r="B37" i="25"/>
  <c r="R36" i="25"/>
  <c r="S36" i="25"/>
  <c r="V35" i="25"/>
  <c r="U34" i="25"/>
  <c r="T34" i="25"/>
  <c r="E35" i="25"/>
  <c r="K38" i="25"/>
  <c r="I39" i="25"/>
  <c r="L38" i="25"/>
  <c r="Q38" i="25"/>
  <c r="L37" i="25"/>
  <c r="D39" i="34"/>
  <c r="R39" i="34"/>
  <c r="B40" i="34"/>
  <c r="E39" i="34"/>
  <c r="E38" i="34"/>
  <c r="K39" i="34"/>
  <c r="I40" i="34"/>
  <c r="Q39" i="34"/>
  <c r="S39" i="34"/>
  <c r="L38" i="34"/>
  <c r="S38" i="34"/>
  <c r="U35" i="25"/>
  <c r="T35" i="25"/>
  <c r="D37" i="25"/>
  <c r="B38" i="25"/>
  <c r="R37" i="25"/>
  <c r="S37" i="25"/>
  <c r="V36" i="25"/>
  <c r="E37" i="25"/>
  <c r="E36" i="25"/>
  <c r="K39" i="25"/>
  <c r="I40" i="25"/>
  <c r="Q39" i="25"/>
  <c r="Q40" i="34"/>
  <c r="K40" i="34"/>
  <c r="I41" i="34"/>
  <c r="L39" i="34"/>
  <c r="V38" i="34"/>
  <c r="U38" i="34"/>
  <c r="T38" i="34"/>
  <c r="V37" i="34"/>
  <c r="U37" i="34"/>
  <c r="T37" i="34"/>
  <c r="D40" i="34"/>
  <c r="B41" i="34"/>
  <c r="R40" i="34"/>
  <c r="U36" i="25"/>
  <c r="T36" i="25"/>
  <c r="D38" i="25"/>
  <c r="R38" i="25"/>
  <c r="S38" i="25"/>
  <c r="B39" i="25"/>
  <c r="E38" i="25"/>
  <c r="V37" i="25"/>
  <c r="Q40" i="25"/>
  <c r="K40" i="25"/>
  <c r="I41" i="25"/>
  <c r="L39" i="25"/>
  <c r="D41" i="34"/>
  <c r="B42" i="34"/>
  <c r="R41" i="34"/>
  <c r="E40" i="34"/>
  <c r="Q41" i="34"/>
  <c r="S41" i="34"/>
  <c r="I42" i="34"/>
  <c r="K41" i="34"/>
  <c r="L40" i="34"/>
  <c r="S40" i="34"/>
  <c r="D39" i="25"/>
  <c r="B40" i="25"/>
  <c r="R39" i="25"/>
  <c r="S39" i="25"/>
  <c r="U37" i="25"/>
  <c r="T37" i="25"/>
  <c r="Q41" i="25"/>
  <c r="K41" i="25"/>
  <c r="I42" i="25"/>
  <c r="L40" i="25"/>
  <c r="R42" i="34"/>
  <c r="D42" i="34"/>
  <c r="B43" i="34"/>
  <c r="E41" i="34"/>
  <c r="V40" i="34"/>
  <c r="U40" i="34"/>
  <c r="T40" i="34"/>
  <c r="V39" i="34"/>
  <c r="U39" i="34"/>
  <c r="T39" i="34"/>
  <c r="K42" i="34"/>
  <c r="I43" i="34"/>
  <c r="Q42" i="34"/>
  <c r="S42" i="34"/>
  <c r="U41" i="34"/>
  <c r="T41" i="34"/>
  <c r="L42" i="34"/>
  <c r="L41" i="34"/>
  <c r="D40" i="25"/>
  <c r="R40" i="25"/>
  <c r="S40" i="25"/>
  <c r="B41" i="25"/>
  <c r="E39" i="25"/>
  <c r="V38" i="25"/>
  <c r="U39" i="25"/>
  <c r="T39" i="25"/>
  <c r="U38" i="25"/>
  <c r="T38" i="25"/>
  <c r="Q42" i="25"/>
  <c r="K42" i="25"/>
  <c r="I43" i="25"/>
  <c r="L42" i="25"/>
  <c r="L41" i="25"/>
  <c r="V41" i="34"/>
  <c r="B44" i="34"/>
  <c r="E43" i="34"/>
  <c r="R43" i="34"/>
  <c r="D43" i="34"/>
  <c r="Q43" i="34"/>
  <c r="K43" i="34"/>
  <c r="I44" i="34"/>
  <c r="E42" i="34"/>
  <c r="R41" i="25"/>
  <c r="S41" i="25"/>
  <c r="D41" i="25"/>
  <c r="B42" i="25"/>
  <c r="V39" i="25"/>
  <c r="U40" i="25"/>
  <c r="T40" i="25"/>
  <c r="V40" i="25"/>
  <c r="E40" i="25"/>
  <c r="K43" i="25"/>
  <c r="I44" i="25"/>
  <c r="Q43" i="25"/>
  <c r="K44" i="34"/>
  <c r="I45" i="34"/>
  <c r="Q44" i="34"/>
  <c r="S44" i="34"/>
  <c r="L43" i="34"/>
  <c r="R44" i="34"/>
  <c r="D44" i="34"/>
  <c r="B45" i="34"/>
  <c r="S43" i="34"/>
  <c r="D42" i="25"/>
  <c r="B43" i="25"/>
  <c r="R42" i="25"/>
  <c r="S42" i="25"/>
  <c r="E41" i="25"/>
  <c r="Q44" i="25"/>
  <c r="K44" i="25"/>
  <c r="I45" i="25"/>
  <c r="L44" i="25"/>
  <c r="L43" i="25"/>
  <c r="R45" i="34"/>
  <c r="D45" i="34"/>
  <c r="B46" i="34"/>
  <c r="E44" i="34"/>
  <c r="Q45" i="34"/>
  <c r="S45" i="34"/>
  <c r="V44" i="34"/>
  <c r="I46" i="34"/>
  <c r="L45" i="34"/>
  <c r="K45" i="34"/>
  <c r="L44" i="34"/>
  <c r="V43" i="34"/>
  <c r="U43" i="34"/>
  <c r="T43" i="34"/>
  <c r="V42" i="34"/>
  <c r="U42" i="34"/>
  <c r="T42" i="34"/>
  <c r="U44" i="34"/>
  <c r="T44" i="34"/>
  <c r="V41" i="25"/>
  <c r="U41" i="25"/>
  <c r="T41" i="25"/>
  <c r="E42" i="25"/>
  <c r="D43" i="25"/>
  <c r="B44" i="25"/>
  <c r="E43" i="25"/>
  <c r="R43" i="25"/>
  <c r="S43" i="25"/>
  <c r="K45" i="25"/>
  <c r="I46" i="25"/>
  <c r="Q45" i="25"/>
  <c r="R46" i="34"/>
  <c r="D46" i="34"/>
  <c r="B47" i="34"/>
  <c r="E46" i="34"/>
  <c r="E45" i="34"/>
  <c r="K46" i="34"/>
  <c r="I47" i="34"/>
  <c r="Q46" i="34"/>
  <c r="V42" i="25"/>
  <c r="D44" i="25"/>
  <c r="R44" i="25"/>
  <c r="S44" i="25"/>
  <c r="U43" i="25"/>
  <c r="T43" i="25"/>
  <c r="B45" i="25"/>
  <c r="U42" i="25"/>
  <c r="T42" i="25"/>
  <c r="Q46" i="25"/>
  <c r="K46" i="25"/>
  <c r="I47" i="25"/>
  <c r="L45" i="25"/>
  <c r="Q47" i="34"/>
  <c r="S47" i="34"/>
  <c r="K47" i="34"/>
  <c r="I48" i="34"/>
  <c r="L46" i="34"/>
  <c r="E47" i="34"/>
  <c r="D47" i="34"/>
  <c r="R47" i="34"/>
  <c r="B48" i="34"/>
  <c r="S46" i="34"/>
  <c r="R45" i="25"/>
  <c r="S45" i="25"/>
  <c r="V44" i="25"/>
  <c r="D45" i="25"/>
  <c r="B46" i="25"/>
  <c r="E44" i="25"/>
  <c r="U44" i="25"/>
  <c r="T44" i="25"/>
  <c r="V43" i="25"/>
  <c r="Q47" i="25"/>
  <c r="K47" i="25"/>
  <c r="I48" i="25"/>
  <c r="L46" i="25"/>
  <c r="Q48" i="34"/>
  <c r="K48" i="34"/>
  <c r="I49" i="34"/>
  <c r="L47" i="34"/>
  <c r="R48" i="34"/>
  <c r="D48" i="34"/>
  <c r="B49" i="34"/>
  <c r="U46" i="34"/>
  <c r="T46" i="34"/>
  <c r="V46" i="34"/>
  <c r="U45" i="34"/>
  <c r="T45" i="34"/>
  <c r="V45" i="34"/>
  <c r="R46" i="25"/>
  <c r="S46" i="25"/>
  <c r="D46" i="25"/>
  <c r="B47" i="25"/>
  <c r="E45" i="25"/>
  <c r="Q48" i="25"/>
  <c r="K48" i="25"/>
  <c r="I49" i="25"/>
  <c r="L47" i="25"/>
  <c r="D49" i="34"/>
  <c r="R49" i="34"/>
  <c r="B50" i="34"/>
  <c r="E49" i="34"/>
  <c r="E48" i="34"/>
  <c r="K49" i="34"/>
  <c r="I50" i="34"/>
  <c r="Q49" i="34"/>
  <c r="S49" i="34"/>
  <c r="L48" i="34"/>
  <c r="S48" i="34"/>
  <c r="D47" i="25"/>
  <c r="B48" i="25"/>
  <c r="R47" i="25"/>
  <c r="S47" i="25"/>
  <c r="E46" i="25"/>
  <c r="E47" i="25"/>
  <c r="V45" i="25"/>
  <c r="U45" i="25"/>
  <c r="T45" i="25"/>
  <c r="K49" i="25"/>
  <c r="I50" i="25"/>
  <c r="L49" i="25"/>
  <c r="Q49" i="25"/>
  <c r="L48" i="25"/>
  <c r="Q50" i="34"/>
  <c r="K50" i="34"/>
  <c r="I51" i="34"/>
  <c r="L49" i="34"/>
  <c r="D50" i="34"/>
  <c r="B51" i="34"/>
  <c r="R50" i="34"/>
  <c r="V48" i="34"/>
  <c r="U48" i="34"/>
  <c r="T48" i="34"/>
  <c r="V47" i="34"/>
  <c r="U47" i="34"/>
  <c r="T47" i="34"/>
  <c r="U46" i="25"/>
  <c r="T46" i="25"/>
  <c r="V46" i="25"/>
  <c r="R48" i="25"/>
  <c r="S48" i="25"/>
  <c r="U47" i="25"/>
  <c r="T47" i="25"/>
  <c r="D48" i="25"/>
  <c r="B49" i="25"/>
  <c r="Q50" i="25"/>
  <c r="K50" i="25"/>
  <c r="I51" i="25"/>
  <c r="R51" i="34"/>
  <c r="D51" i="34"/>
  <c r="B52" i="34"/>
  <c r="E50" i="34"/>
  <c r="K51" i="34"/>
  <c r="Q51" i="34"/>
  <c r="S51" i="34"/>
  <c r="I52" i="34"/>
  <c r="L50" i="34"/>
  <c r="S50" i="34"/>
  <c r="D49" i="25"/>
  <c r="B50" i="25"/>
  <c r="E48" i="25"/>
  <c r="R49" i="25"/>
  <c r="S49" i="25"/>
  <c r="V48" i="25"/>
  <c r="E49" i="25"/>
  <c r="V47" i="25"/>
  <c r="K51" i="25"/>
  <c r="I52" i="25"/>
  <c r="L51" i="25"/>
  <c r="Q51" i="25"/>
  <c r="L50" i="25"/>
  <c r="D52" i="34"/>
  <c r="R52" i="34"/>
  <c r="B53" i="34"/>
  <c r="E51" i="34"/>
  <c r="V51" i="34"/>
  <c r="U51" i="34"/>
  <c r="T51" i="34"/>
  <c r="K52" i="34"/>
  <c r="I53" i="34"/>
  <c r="Q52" i="34"/>
  <c r="S52" i="34"/>
  <c r="V50" i="34"/>
  <c r="U50" i="34"/>
  <c r="T50" i="34"/>
  <c r="V49" i="34"/>
  <c r="U49" i="34"/>
  <c r="T49" i="34"/>
  <c r="L51" i="34"/>
  <c r="U48" i="25"/>
  <c r="T48" i="25"/>
  <c r="R50" i="25"/>
  <c r="S50" i="25"/>
  <c r="D50" i="25"/>
  <c r="B51" i="25"/>
  <c r="K52" i="25"/>
  <c r="Q52" i="25"/>
  <c r="I53" i="25"/>
  <c r="L52" i="25"/>
  <c r="Q53" i="34"/>
  <c r="K53" i="34"/>
  <c r="I54" i="34"/>
  <c r="L52" i="34"/>
  <c r="R53" i="34"/>
  <c r="B54" i="34"/>
  <c r="E53" i="34"/>
  <c r="D53" i="34"/>
  <c r="E52" i="34"/>
  <c r="V49" i="25"/>
  <c r="U49" i="25"/>
  <c r="T49" i="25"/>
  <c r="E50" i="25"/>
  <c r="D51" i="25"/>
  <c r="R51" i="25"/>
  <c r="S51" i="25"/>
  <c r="B52" i="25"/>
  <c r="K53" i="25"/>
  <c r="I54" i="25"/>
  <c r="L53" i="25"/>
  <c r="Q53" i="25"/>
  <c r="K54" i="34"/>
  <c r="Q54" i="34"/>
  <c r="S54" i="34"/>
  <c r="I55" i="34"/>
  <c r="L54" i="34"/>
  <c r="L53" i="34"/>
  <c r="R54" i="34"/>
  <c r="D54" i="34"/>
  <c r="B55" i="34"/>
  <c r="S53" i="34"/>
  <c r="R52" i="25"/>
  <c r="S52" i="25"/>
  <c r="U51" i="25"/>
  <c r="T51" i="25"/>
  <c r="D52" i="25"/>
  <c r="B53" i="25"/>
  <c r="E51" i="25"/>
  <c r="U50" i="25"/>
  <c r="T50" i="25"/>
  <c r="V51" i="25"/>
  <c r="V50" i="25"/>
  <c r="Q54" i="25"/>
  <c r="K54" i="25"/>
  <c r="I55" i="25"/>
  <c r="D55" i="34"/>
  <c r="R55" i="34"/>
  <c r="B56" i="34"/>
  <c r="E54" i="34"/>
  <c r="V53" i="34"/>
  <c r="U53" i="34"/>
  <c r="T53" i="34"/>
  <c r="V52" i="34"/>
  <c r="U52" i="34"/>
  <c r="T52" i="34"/>
  <c r="U54" i="34"/>
  <c r="T54" i="34"/>
  <c r="V54" i="34"/>
  <c r="K55" i="34"/>
  <c r="I56" i="34"/>
  <c r="Q55" i="34"/>
  <c r="S55" i="34"/>
  <c r="D53" i="25"/>
  <c r="B54" i="25"/>
  <c r="E53" i="25"/>
  <c r="R53" i="25"/>
  <c r="S53" i="25"/>
  <c r="E52" i="25"/>
  <c r="K55" i="25"/>
  <c r="I56" i="25"/>
  <c r="Q55" i="25"/>
  <c r="L54" i="25"/>
  <c r="Q56" i="34"/>
  <c r="K56" i="34"/>
  <c r="I57" i="34"/>
  <c r="L55" i="34"/>
  <c r="R56" i="34"/>
  <c r="D56" i="34"/>
  <c r="B57" i="34"/>
  <c r="E55" i="34"/>
  <c r="V52" i="25"/>
  <c r="U52" i="25"/>
  <c r="T52" i="25"/>
  <c r="D54" i="25"/>
  <c r="B55" i="25"/>
  <c r="E54" i="25"/>
  <c r="R54" i="25"/>
  <c r="S54" i="25"/>
  <c r="Q56" i="25"/>
  <c r="K56" i="25"/>
  <c r="I57" i="25"/>
  <c r="L55" i="25"/>
  <c r="D57" i="34"/>
  <c r="R57" i="34"/>
  <c r="B58" i="34"/>
  <c r="E57" i="34"/>
  <c r="E56" i="34"/>
  <c r="K57" i="34"/>
  <c r="I58" i="34"/>
  <c r="Q57" i="34"/>
  <c r="S57" i="34"/>
  <c r="L56" i="34"/>
  <c r="S56" i="34"/>
  <c r="V53" i="25"/>
  <c r="U53" i="25"/>
  <c r="T53" i="25"/>
  <c r="D55" i="25"/>
  <c r="B56" i="25"/>
  <c r="E55" i="25"/>
  <c r="R55" i="25"/>
  <c r="S55" i="25"/>
  <c r="K57" i="25"/>
  <c r="I58" i="25"/>
  <c r="Q57" i="25"/>
  <c r="L56" i="25"/>
  <c r="Q58" i="34"/>
  <c r="K58" i="34"/>
  <c r="I59" i="34"/>
  <c r="L57" i="34"/>
  <c r="V56" i="34"/>
  <c r="U56" i="34"/>
  <c r="T56" i="34"/>
  <c r="U55" i="34"/>
  <c r="T55" i="34"/>
  <c r="V55" i="34"/>
  <c r="D58" i="34"/>
  <c r="B59" i="34"/>
  <c r="R58" i="34"/>
  <c r="D56" i="25"/>
  <c r="B57" i="25"/>
  <c r="R56" i="25"/>
  <c r="S56" i="25"/>
  <c r="U54" i="25"/>
  <c r="T54" i="25"/>
  <c r="V54" i="25"/>
  <c r="V55" i="25"/>
  <c r="E56" i="25"/>
  <c r="Q58" i="25"/>
  <c r="K58" i="25"/>
  <c r="I59" i="25"/>
  <c r="L58" i="25"/>
  <c r="L57" i="25"/>
  <c r="R59" i="34"/>
  <c r="D59" i="34"/>
  <c r="B60" i="34"/>
  <c r="E58" i="34"/>
  <c r="K59" i="34"/>
  <c r="I60" i="34"/>
  <c r="Q59" i="34"/>
  <c r="S59" i="34"/>
  <c r="L58" i="34"/>
  <c r="S58" i="34"/>
  <c r="U55" i="25"/>
  <c r="T55" i="25"/>
  <c r="D57" i="25"/>
  <c r="B58" i="25"/>
  <c r="R57" i="25"/>
  <c r="S57" i="25"/>
  <c r="U56" i="25"/>
  <c r="T56" i="25"/>
  <c r="K59" i="25"/>
  <c r="I60" i="25"/>
  <c r="Q59" i="25"/>
  <c r="K60" i="34"/>
  <c r="I61" i="34"/>
  <c r="Q60" i="34"/>
  <c r="L59" i="34"/>
  <c r="D60" i="34"/>
  <c r="B61" i="34"/>
  <c r="R60" i="34"/>
  <c r="E59" i="34"/>
  <c r="V58" i="34"/>
  <c r="U58" i="34"/>
  <c r="T58" i="34"/>
  <c r="V57" i="34"/>
  <c r="U57" i="34"/>
  <c r="T57" i="34"/>
  <c r="R58" i="25"/>
  <c r="S58" i="25"/>
  <c r="U57" i="25"/>
  <c r="T57" i="25"/>
  <c r="D58" i="25"/>
  <c r="B59" i="25"/>
  <c r="E58" i="25"/>
  <c r="E57" i="25"/>
  <c r="V56" i="25"/>
  <c r="V57" i="25"/>
  <c r="Q60" i="25"/>
  <c r="K60" i="25"/>
  <c r="I61" i="25"/>
  <c r="L59" i="25"/>
  <c r="R61" i="34"/>
  <c r="D61" i="34"/>
  <c r="B62" i="34"/>
  <c r="E60" i="34"/>
  <c r="Q61" i="34"/>
  <c r="S61" i="34"/>
  <c r="I62" i="34"/>
  <c r="L61" i="34"/>
  <c r="K61" i="34"/>
  <c r="L60" i="34"/>
  <c r="S60" i="34"/>
  <c r="R59" i="25"/>
  <c r="S59" i="25"/>
  <c r="D59" i="25"/>
  <c r="B60" i="25"/>
  <c r="V58" i="25"/>
  <c r="K61" i="25"/>
  <c r="I62" i="25"/>
  <c r="L61" i="25"/>
  <c r="Q61" i="25"/>
  <c r="L60" i="25"/>
  <c r="R62" i="34"/>
  <c r="D62" i="34"/>
  <c r="B63" i="34"/>
  <c r="E61" i="34"/>
  <c r="V60" i="34"/>
  <c r="U60" i="34"/>
  <c r="T60" i="34"/>
  <c r="V59" i="34"/>
  <c r="U59" i="34"/>
  <c r="T59" i="34"/>
  <c r="V61" i="34"/>
  <c r="U61" i="34"/>
  <c r="T61" i="34"/>
  <c r="L62" i="34"/>
  <c r="K62" i="34"/>
  <c r="Q62" i="34"/>
  <c r="S62" i="34"/>
  <c r="I63" i="34"/>
  <c r="E59" i="25"/>
  <c r="R60" i="25"/>
  <c r="S60" i="25"/>
  <c r="D60" i="25"/>
  <c r="B61" i="25"/>
  <c r="V59" i="25"/>
  <c r="U58" i="25"/>
  <c r="T58" i="25"/>
  <c r="U59" i="25"/>
  <c r="T59" i="25"/>
  <c r="Q62" i="25"/>
  <c r="K62" i="25"/>
  <c r="I63" i="25"/>
  <c r="D63" i="34"/>
  <c r="B64" i="34"/>
  <c r="R63" i="34"/>
  <c r="E62" i="34"/>
  <c r="K63" i="34"/>
  <c r="I64" i="34"/>
  <c r="Q63" i="34"/>
  <c r="S63" i="34"/>
  <c r="D61" i="25"/>
  <c r="B62" i="25"/>
  <c r="R61" i="25"/>
  <c r="S61" i="25"/>
  <c r="U60" i="25"/>
  <c r="T60" i="25"/>
  <c r="E60" i="25"/>
  <c r="V60" i="25"/>
  <c r="Q63" i="25"/>
  <c r="K63" i="25"/>
  <c r="I64" i="25"/>
  <c r="L63" i="25"/>
  <c r="L62" i="25"/>
  <c r="Q64" i="34"/>
  <c r="K64" i="34"/>
  <c r="I65" i="34"/>
  <c r="L63" i="34"/>
  <c r="V62" i="34"/>
  <c r="U62" i="34"/>
  <c r="T62" i="34"/>
  <c r="R64" i="34"/>
  <c r="D64" i="34"/>
  <c r="B65" i="34"/>
  <c r="E63" i="34"/>
  <c r="D62" i="25"/>
  <c r="B63" i="25"/>
  <c r="R62" i="25"/>
  <c r="S62" i="25"/>
  <c r="E61" i="25"/>
  <c r="Q64" i="25"/>
  <c r="K64" i="25"/>
  <c r="I65" i="25"/>
  <c r="D65" i="34"/>
  <c r="R65" i="34"/>
  <c r="B66" i="34"/>
  <c r="E65" i="34"/>
  <c r="E64" i="34"/>
  <c r="K65" i="34"/>
  <c r="I66" i="34"/>
  <c r="Q65" i="34"/>
  <c r="S65" i="34"/>
  <c r="L64" i="34"/>
  <c r="S64" i="34"/>
  <c r="U61" i="25"/>
  <c r="T61" i="25"/>
  <c r="V61" i="25"/>
  <c r="D63" i="25"/>
  <c r="R63" i="25"/>
  <c r="S63" i="25"/>
  <c r="B64" i="25"/>
  <c r="E62" i="25"/>
  <c r="K65" i="25"/>
  <c r="I66" i="25"/>
  <c r="Q65" i="25"/>
  <c r="L64" i="25"/>
  <c r="Q66" i="34"/>
  <c r="K66" i="34"/>
  <c r="I67" i="34"/>
  <c r="L65" i="34"/>
  <c r="V64" i="34"/>
  <c r="U64" i="34"/>
  <c r="T64" i="34"/>
  <c r="U63" i="34"/>
  <c r="T63" i="34"/>
  <c r="V63" i="34"/>
  <c r="D66" i="34"/>
  <c r="B67" i="34"/>
  <c r="R66" i="34"/>
  <c r="D64" i="25"/>
  <c r="B65" i="25"/>
  <c r="E63" i="25"/>
  <c r="R64" i="25"/>
  <c r="S64" i="25"/>
  <c r="E64" i="25"/>
  <c r="V62" i="25"/>
  <c r="U62" i="25"/>
  <c r="T62" i="25"/>
  <c r="K66" i="25"/>
  <c r="I67" i="25"/>
  <c r="L66" i="25"/>
  <c r="Q66" i="25"/>
  <c r="L65" i="25"/>
  <c r="R67" i="34"/>
  <c r="D67" i="34"/>
  <c r="B68" i="34"/>
  <c r="E66" i="34"/>
  <c r="K67" i="34"/>
  <c r="Q67" i="34"/>
  <c r="S67" i="34"/>
  <c r="I68" i="34"/>
  <c r="L66" i="34"/>
  <c r="S66" i="34"/>
  <c r="U63" i="25"/>
  <c r="T63" i="25"/>
  <c r="V63" i="25"/>
  <c r="D65" i="25"/>
  <c r="B66" i="25"/>
  <c r="R65" i="25"/>
  <c r="S65" i="25"/>
  <c r="K67" i="25"/>
  <c r="I68" i="25"/>
  <c r="Q67" i="25"/>
  <c r="D68" i="34"/>
  <c r="B69" i="34"/>
  <c r="R68" i="34"/>
  <c r="E67" i="34"/>
  <c r="K68" i="34"/>
  <c r="I69" i="34"/>
  <c r="Q68" i="34"/>
  <c r="V66" i="34"/>
  <c r="U66" i="34"/>
  <c r="T66" i="34"/>
  <c r="V65" i="34"/>
  <c r="U65" i="34"/>
  <c r="T65" i="34"/>
  <c r="L67" i="34"/>
  <c r="R66" i="25"/>
  <c r="S66" i="25"/>
  <c r="U65" i="25"/>
  <c r="T65" i="25"/>
  <c r="E65" i="25"/>
  <c r="D66" i="25"/>
  <c r="B67" i="25"/>
  <c r="V64" i="25"/>
  <c r="U64" i="25"/>
  <c r="T64" i="25"/>
  <c r="E66" i="25"/>
  <c r="Q68" i="25"/>
  <c r="K68" i="25"/>
  <c r="I69" i="25"/>
  <c r="L68" i="25"/>
  <c r="L67" i="25"/>
  <c r="K69" i="34"/>
  <c r="I70" i="34"/>
  <c r="Q69" i="34"/>
  <c r="L68" i="34"/>
  <c r="R69" i="34"/>
  <c r="B70" i="34"/>
  <c r="D69" i="34"/>
  <c r="E68" i="34"/>
  <c r="S68" i="34"/>
  <c r="D67" i="25"/>
  <c r="B68" i="25"/>
  <c r="E67" i="25"/>
  <c r="R67" i="25"/>
  <c r="S67" i="25"/>
  <c r="V65" i="25"/>
  <c r="K69" i="25"/>
  <c r="I70" i="25"/>
  <c r="Q69" i="25"/>
  <c r="Q70" i="34"/>
  <c r="K70" i="34"/>
  <c r="I71" i="34"/>
  <c r="L69" i="34"/>
  <c r="R70" i="34"/>
  <c r="E70" i="34"/>
  <c r="D70" i="34"/>
  <c r="B71" i="34"/>
  <c r="S69" i="34"/>
  <c r="E69" i="34"/>
  <c r="V68" i="34"/>
  <c r="U68" i="34"/>
  <c r="T68" i="34"/>
  <c r="U67" i="34"/>
  <c r="T67" i="34"/>
  <c r="V67" i="34"/>
  <c r="V66" i="25"/>
  <c r="D68" i="25"/>
  <c r="B69" i="25"/>
  <c r="E68" i="25"/>
  <c r="R68" i="25"/>
  <c r="S68" i="25"/>
  <c r="V67" i="25"/>
  <c r="U66" i="25"/>
  <c r="T66" i="25"/>
  <c r="Q70" i="25"/>
  <c r="K70" i="25"/>
  <c r="I71" i="25"/>
  <c r="L69" i="25"/>
  <c r="Q71" i="34"/>
  <c r="K71" i="34"/>
  <c r="I72" i="34"/>
  <c r="L70" i="34"/>
  <c r="S70" i="34"/>
  <c r="D71" i="34"/>
  <c r="B72" i="34"/>
  <c r="R71" i="34"/>
  <c r="U69" i="34"/>
  <c r="T69" i="34"/>
  <c r="D69" i="25"/>
  <c r="B70" i="25"/>
  <c r="R69" i="25"/>
  <c r="S69" i="25"/>
  <c r="U67" i="25"/>
  <c r="T67" i="25"/>
  <c r="K71" i="25"/>
  <c r="I72" i="25"/>
  <c r="Q71" i="25"/>
  <c r="L70" i="25"/>
  <c r="R72" i="34"/>
  <c r="D72" i="34"/>
  <c r="B73" i="34"/>
  <c r="E71" i="34"/>
  <c r="K72" i="34"/>
  <c r="I73" i="34"/>
  <c r="Q72" i="34"/>
  <c r="L71" i="34"/>
  <c r="V69" i="34"/>
  <c r="S71" i="34"/>
  <c r="R70" i="25"/>
  <c r="S70" i="25"/>
  <c r="D70" i="25"/>
  <c r="B71" i="25"/>
  <c r="V68" i="25"/>
  <c r="U68" i="25"/>
  <c r="T68" i="25"/>
  <c r="E69" i="25"/>
  <c r="Q72" i="25"/>
  <c r="K72" i="25"/>
  <c r="I73" i="25"/>
  <c r="L71" i="25"/>
  <c r="K73" i="34"/>
  <c r="I74" i="34"/>
  <c r="Q73" i="34"/>
  <c r="S73" i="34"/>
  <c r="L72" i="34"/>
  <c r="D73" i="34"/>
  <c r="B74" i="34"/>
  <c r="R73" i="34"/>
  <c r="E72" i="34"/>
  <c r="U70" i="34"/>
  <c r="T70" i="34"/>
  <c r="V70" i="34"/>
  <c r="S72" i="34"/>
  <c r="U69" i="25"/>
  <c r="T69" i="25"/>
  <c r="V69" i="25"/>
  <c r="R71" i="25"/>
  <c r="S71" i="25"/>
  <c r="D71" i="25"/>
  <c r="B72" i="25"/>
  <c r="E71" i="25"/>
  <c r="E70" i="25"/>
  <c r="K73" i="25"/>
  <c r="I74" i="25"/>
  <c r="L73" i="25"/>
  <c r="Q73" i="25"/>
  <c r="L72" i="25"/>
  <c r="R74" i="34"/>
  <c r="D74" i="34"/>
  <c r="B75" i="34"/>
  <c r="E73" i="34"/>
  <c r="K74" i="34"/>
  <c r="Q74" i="34"/>
  <c r="S74" i="34"/>
  <c r="I75" i="34"/>
  <c r="L73" i="34"/>
  <c r="V72" i="34"/>
  <c r="U72" i="34"/>
  <c r="T72" i="34"/>
  <c r="U71" i="34"/>
  <c r="T71" i="34"/>
  <c r="V71" i="34"/>
  <c r="D72" i="25"/>
  <c r="B73" i="25"/>
  <c r="E72" i="25"/>
  <c r="R72" i="25"/>
  <c r="S72" i="25"/>
  <c r="V71" i="25"/>
  <c r="U70" i="25"/>
  <c r="T70" i="25"/>
  <c r="V70" i="25"/>
  <c r="Q74" i="25"/>
  <c r="K74" i="25"/>
  <c r="I75" i="25"/>
  <c r="L74" i="25"/>
  <c r="D75" i="34"/>
  <c r="R75" i="34"/>
  <c r="B76" i="34"/>
  <c r="E74" i="34"/>
  <c r="U74" i="34"/>
  <c r="T74" i="34"/>
  <c r="V73" i="34"/>
  <c r="K75" i="34"/>
  <c r="I76" i="34"/>
  <c r="Q75" i="34"/>
  <c r="S75" i="34"/>
  <c r="U73" i="34"/>
  <c r="T73" i="34"/>
  <c r="L74" i="34"/>
  <c r="D73" i="25"/>
  <c r="B74" i="25"/>
  <c r="R73" i="25"/>
  <c r="S73" i="25"/>
  <c r="U72" i="25"/>
  <c r="T72" i="25"/>
  <c r="U71" i="25"/>
  <c r="T71" i="25"/>
  <c r="K75" i="25"/>
  <c r="I76" i="25"/>
  <c r="L75" i="25"/>
  <c r="Q75" i="25"/>
  <c r="Q76" i="34"/>
  <c r="I77" i="34"/>
  <c r="L76" i="34"/>
  <c r="K76" i="34"/>
  <c r="L75" i="34"/>
  <c r="V74" i="34"/>
  <c r="R76" i="34"/>
  <c r="D76" i="34"/>
  <c r="B77" i="34"/>
  <c r="E75" i="34"/>
  <c r="V72" i="25"/>
  <c r="R74" i="25"/>
  <c r="S74" i="25"/>
  <c r="V73" i="25"/>
  <c r="D74" i="25"/>
  <c r="B75" i="25"/>
  <c r="E74" i="25"/>
  <c r="E73" i="25"/>
  <c r="Q76" i="25"/>
  <c r="K76" i="25"/>
  <c r="I77" i="25"/>
  <c r="R77" i="34"/>
  <c r="D77" i="34"/>
  <c r="B78" i="34"/>
  <c r="E76" i="34"/>
  <c r="K77" i="34"/>
  <c r="Q77" i="34"/>
  <c r="S77" i="34"/>
  <c r="I78" i="34"/>
  <c r="L77" i="34"/>
  <c r="S76" i="34"/>
  <c r="D75" i="25"/>
  <c r="B76" i="25"/>
  <c r="R75" i="25"/>
  <c r="S75" i="25"/>
  <c r="U73" i="25"/>
  <c r="T73" i="25"/>
  <c r="Q77" i="25"/>
  <c r="K77" i="25"/>
  <c r="I78" i="25"/>
  <c r="L76" i="25"/>
  <c r="D78" i="34"/>
  <c r="R78" i="34"/>
  <c r="B79" i="34"/>
  <c r="E77" i="34"/>
  <c r="I79" i="34"/>
  <c r="L78" i="34"/>
  <c r="K78" i="34"/>
  <c r="Q78" i="34"/>
  <c r="V76" i="34"/>
  <c r="U76" i="34"/>
  <c r="T76" i="34"/>
  <c r="V75" i="34"/>
  <c r="U75" i="34"/>
  <c r="T75" i="34"/>
  <c r="V74" i="25"/>
  <c r="U74" i="25"/>
  <c r="T74" i="25"/>
  <c r="D76" i="25"/>
  <c r="B77" i="25"/>
  <c r="R76" i="25"/>
  <c r="S76" i="25"/>
  <c r="E75" i="25"/>
  <c r="Q78" i="25"/>
  <c r="K78" i="25"/>
  <c r="I79" i="25"/>
  <c r="L77" i="25"/>
  <c r="Q79" i="34"/>
  <c r="I80" i="34"/>
  <c r="K79" i="34"/>
  <c r="R79" i="34"/>
  <c r="B80" i="34"/>
  <c r="D79" i="34"/>
  <c r="S78" i="34"/>
  <c r="E78" i="34"/>
  <c r="U75" i="25"/>
  <c r="T75" i="25"/>
  <c r="V75" i="25"/>
  <c r="R77" i="25"/>
  <c r="S77" i="25"/>
  <c r="V76" i="25"/>
  <c r="D77" i="25"/>
  <c r="B78" i="25"/>
  <c r="E76" i="25"/>
  <c r="K79" i="25"/>
  <c r="I80" i="25"/>
  <c r="Q79" i="25"/>
  <c r="L78" i="25"/>
  <c r="K80" i="34"/>
  <c r="Q80" i="34"/>
  <c r="S80" i="34"/>
  <c r="I81" i="34"/>
  <c r="L80" i="34"/>
  <c r="S79" i="34"/>
  <c r="V78" i="34"/>
  <c r="U78" i="34"/>
  <c r="T78" i="34"/>
  <c r="U77" i="34"/>
  <c r="T77" i="34"/>
  <c r="V77" i="34"/>
  <c r="D80" i="34"/>
  <c r="R80" i="34"/>
  <c r="B81" i="34"/>
  <c r="E80" i="34"/>
  <c r="E79" i="34"/>
  <c r="L79" i="34"/>
  <c r="R78" i="25"/>
  <c r="S78" i="25"/>
  <c r="V77" i="25"/>
  <c r="D78" i="25"/>
  <c r="B79" i="25"/>
  <c r="E78" i="25"/>
  <c r="E77" i="25"/>
  <c r="U76" i="25"/>
  <c r="T76" i="25"/>
  <c r="U77" i="25"/>
  <c r="T77" i="25"/>
  <c r="Q80" i="25"/>
  <c r="K80" i="25"/>
  <c r="I81" i="25"/>
  <c r="L79" i="25"/>
  <c r="V79" i="34"/>
  <c r="U79" i="34"/>
  <c r="T79" i="34"/>
  <c r="D81" i="34"/>
  <c r="B82" i="34"/>
  <c r="R81" i="34"/>
  <c r="Q81" i="34"/>
  <c r="S81" i="34"/>
  <c r="K81" i="34"/>
  <c r="I82" i="34"/>
  <c r="R79" i="25"/>
  <c r="S79" i="25"/>
  <c r="D79" i="25"/>
  <c r="B80" i="25"/>
  <c r="K81" i="25"/>
  <c r="I82" i="25"/>
  <c r="Q81" i="25"/>
  <c r="L80" i="25"/>
  <c r="K82" i="34"/>
  <c r="Q82" i="34"/>
  <c r="I83" i="34"/>
  <c r="L82" i="34"/>
  <c r="L81" i="34"/>
  <c r="R82" i="34"/>
  <c r="B83" i="34"/>
  <c r="E82" i="34"/>
  <c r="D82" i="34"/>
  <c r="E81" i="34"/>
  <c r="U80" i="34"/>
  <c r="T80" i="34"/>
  <c r="V80" i="34"/>
  <c r="D80" i="25"/>
  <c r="B81" i="25"/>
  <c r="R80" i="25"/>
  <c r="S80" i="25"/>
  <c r="E79" i="25"/>
  <c r="V78" i="25"/>
  <c r="U78" i="25"/>
  <c r="T78" i="25"/>
  <c r="K82" i="25"/>
  <c r="I83" i="25"/>
  <c r="Q82" i="25"/>
  <c r="L81" i="25"/>
  <c r="D83" i="34"/>
  <c r="R83" i="34"/>
  <c r="B84" i="34"/>
  <c r="S82" i="34"/>
  <c r="I84" i="34"/>
  <c r="K83" i="34"/>
  <c r="Q83" i="34"/>
  <c r="S83" i="34"/>
  <c r="D81" i="25"/>
  <c r="B82" i="25"/>
  <c r="R81" i="25"/>
  <c r="S81" i="25"/>
  <c r="E80" i="25"/>
  <c r="V79" i="25"/>
  <c r="U79" i="25"/>
  <c r="T79" i="25"/>
  <c r="U80" i="25"/>
  <c r="T80" i="25"/>
  <c r="V80" i="25"/>
  <c r="K83" i="25"/>
  <c r="I84" i="25"/>
  <c r="Q83" i="25"/>
  <c r="L82" i="25"/>
  <c r="Q84" i="34"/>
  <c r="K84" i="34"/>
  <c r="I85" i="34"/>
  <c r="R84" i="34"/>
  <c r="D84" i="34"/>
  <c r="B85" i="34"/>
  <c r="L83" i="34"/>
  <c r="V82" i="34"/>
  <c r="U82" i="34"/>
  <c r="T82" i="34"/>
  <c r="U81" i="34"/>
  <c r="T81" i="34"/>
  <c r="V81" i="34"/>
  <c r="E83" i="34"/>
  <c r="E81" i="25"/>
  <c r="D82" i="25"/>
  <c r="R82" i="25"/>
  <c r="S82" i="25"/>
  <c r="V81" i="25"/>
  <c r="B83" i="25"/>
  <c r="Q84" i="25"/>
  <c r="K84" i="25"/>
  <c r="I85" i="25"/>
  <c r="L83" i="25"/>
  <c r="R85" i="34"/>
  <c r="D85" i="34"/>
  <c r="B86" i="34"/>
  <c r="E84" i="34"/>
  <c r="K85" i="34"/>
  <c r="I86" i="34"/>
  <c r="Q85" i="34"/>
  <c r="S85" i="34"/>
  <c r="L84" i="34"/>
  <c r="S84" i="34"/>
  <c r="U81" i="25"/>
  <c r="T81" i="25"/>
  <c r="R83" i="25"/>
  <c r="S83" i="25"/>
  <c r="D83" i="25"/>
  <c r="B84" i="25"/>
  <c r="E83" i="25"/>
  <c r="E82" i="25"/>
  <c r="Q85" i="25"/>
  <c r="K85" i="25"/>
  <c r="I86" i="25"/>
  <c r="L85" i="25"/>
  <c r="L84" i="25"/>
  <c r="K86" i="34"/>
  <c r="I87" i="34"/>
  <c r="Q86" i="34"/>
  <c r="L85" i="34"/>
  <c r="D86" i="34"/>
  <c r="B87" i="34"/>
  <c r="R86" i="34"/>
  <c r="E85" i="34"/>
  <c r="V84" i="34"/>
  <c r="U84" i="34"/>
  <c r="T84" i="34"/>
  <c r="V83" i="34"/>
  <c r="U83" i="34"/>
  <c r="T83" i="34"/>
  <c r="R84" i="25"/>
  <c r="S84" i="25"/>
  <c r="D84" i="25"/>
  <c r="B85" i="25"/>
  <c r="U82" i="25"/>
  <c r="T82" i="25"/>
  <c r="V82" i="25"/>
  <c r="Q86" i="25"/>
  <c r="K86" i="25"/>
  <c r="I87" i="25"/>
  <c r="R87" i="34"/>
  <c r="D87" i="34"/>
  <c r="B88" i="34"/>
  <c r="E86" i="34"/>
  <c r="Q87" i="34"/>
  <c r="S87" i="34"/>
  <c r="I88" i="34"/>
  <c r="K87" i="34"/>
  <c r="L86" i="34"/>
  <c r="S86" i="34"/>
  <c r="R85" i="25"/>
  <c r="S85" i="25"/>
  <c r="V84" i="25"/>
  <c r="D85" i="25"/>
  <c r="B86" i="25"/>
  <c r="E84" i="25"/>
  <c r="U84" i="25"/>
  <c r="T84" i="25"/>
  <c r="U83" i="25"/>
  <c r="T83" i="25"/>
  <c r="V83" i="25"/>
  <c r="Q87" i="25"/>
  <c r="K87" i="25"/>
  <c r="I88" i="25"/>
  <c r="L86" i="25"/>
  <c r="D88" i="34"/>
  <c r="R88" i="34"/>
  <c r="B89" i="34"/>
  <c r="E88" i="34"/>
  <c r="E87" i="34"/>
  <c r="K88" i="34"/>
  <c r="I89" i="34"/>
  <c r="Q88" i="34"/>
  <c r="L87" i="34"/>
  <c r="V86" i="34"/>
  <c r="U86" i="34"/>
  <c r="T86" i="34"/>
  <c r="V85" i="34"/>
  <c r="U85" i="34"/>
  <c r="T85" i="34"/>
  <c r="D86" i="25"/>
  <c r="B87" i="25"/>
  <c r="E86" i="25"/>
  <c r="R86" i="25"/>
  <c r="S86" i="25"/>
  <c r="U85" i="25"/>
  <c r="T85" i="25"/>
  <c r="E85" i="25"/>
  <c r="Q88" i="25"/>
  <c r="K88" i="25"/>
  <c r="I89" i="25"/>
  <c r="L87" i="25"/>
  <c r="Q89" i="34"/>
  <c r="K89" i="34"/>
  <c r="I90" i="34"/>
  <c r="L88" i="34"/>
  <c r="B90" i="34"/>
  <c r="E89" i="34"/>
  <c r="D89" i="34"/>
  <c r="R89" i="34"/>
  <c r="S88" i="34"/>
  <c r="V85" i="25"/>
  <c r="D87" i="25"/>
  <c r="B88" i="25"/>
  <c r="R87" i="25"/>
  <c r="S87" i="25"/>
  <c r="E87" i="25"/>
  <c r="K89" i="25"/>
  <c r="Q89" i="25"/>
  <c r="I90" i="25"/>
  <c r="L88" i="25"/>
  <c r="K90" i="34"/>
  <c r="Q90" i="34"/>
  <c r="S90" i="34"/>
  <c r="I91" i="34"/>
  <c r="L90" i="34"/>
  <c r="L89" i="34"/>
  <c r="V88" i="34"/>
  <c r="U88" i="34"/>
  <c r="T88" i="34"/>
  <c r="U87" i="34"/>
  <c r="T87" i="34"/>
  <c r="V87" i="34"/>
  <c r="R90" i="34"/>
  <c r="D90" i="34"/>
  <c r="B91" i="34"/>
  <c r="S89" i="34"/>
  <c r="V86" i="25"/>
  <c r="U86" i="25"/>
  <c r="T86" i="25"/>
  <c r="R88" i="25"/>
  <c r="S88" i="25"/>
  <c r="D88" i="25"/>
  <c r="B89" i="25"/>
  <c r="Q90" i="25"/>
  <c r="K90" i="25"/>
  <c r="I91" i="25"/>
  <c r="L89" i="25"/>
  <c r="D91" i="34"/>
  <c r="R91" i="34"/>
  <c r="B92" i="34"/>
  <c r="E91" i="34"/>
  <c r="E90" i="34"/>
  <c r="K91" i="34"/>
  <c r="I92" i="34"/>
  <c r="Q91" i="34"/>
  <c r="S91" i="34"/>
  <c r="V90" i="34"/>
  <c r="V89" i="34"/>
  <c r="U89" i="34"/>
  <c r="T89" i="34"/>
  <c r="E88" i="25"/>
  <c r="D89" i="25"/>
  <c r="R89" i="25"/>
  <c r="S89" i="25"/>
  <c r="B90" i="25"/>
  <c r="E89" i="25"/>
  <c r="V87" i="25"/>
  <c r="U87" i="25"/>
  <c r="T87" i="25"/>
  <c r="K91" i="25"/>
  <c r="I92" i="25"/>
  <c r="L91" i="25"/>
  <c r="Q91" i="25"/>
  <c r="L90" i="25"/>
  <c r="Q92" i="34"/>
  <c r="K92" i="34"/>
  <c r="I93" i="34"/>
  <c r="L91" i="34"/>
  <c r="R92" i="34"/>
  <c r="B93" i="34"/>
  <c r="D92" i="34"/>
  <c r="U90" i="34"/>
  <c r="T90" i="34"/>
  <c r="R90" i="25"/>
  <c r="S90" i="25"/>
  <c r="U89" i="25"/>
  <c r="T89" i="25"/>
  <c r="D90" i="25"/>
  <c r="B91" i="25"/>
  <c r="U88" i="25"/>
  <c r="T88" i="25"/>
  <c r="V88" i="25"/>
  <c r="V89" i="25"/>
  <c r="K92" i="25"/>
  <c r="I93" i="25"/>
  <c r="L92" i="25"/>
  <c r="Q92" i="25"/>
  <c r="K93" i="34"/>
  <c r="Q93" i="34"/>
  <c r="I94" i="34"/>
  <c r="L92" i="34"/>
  <c r="R93" i="34"/>
  <c r="B94" i="34"/>
  <c r="D93" i="34"/>
  <c r="E92" i="34"/>
  <c r="S92" i="34"/>
  <c r="D91" i="25"/>
  <c r="B92" i="25"/>
  <c r="R91" i="25"/>
  <c r="S91" i="25"/>
  <c r="E90" i="25"/>
  <c r="E91" i="25"/>
  <c r="Q93" i="25"/>
  <c r="K93" i="25"/>
  <c r="I94" i="25"/>
  <c r="K94" i="34"/>
  <c r="I95" i="34"/>
  <c r="Q94" i="34"/>
  <c r="D94" i="34"/>
  <c r="B95" i="34"/>
  <c r="R94" i="34"/>
  <c r="S93" i="34"/>
  <c r="E93" i="34"/>
  <c r="V92" i="34"/>
  <c r="U92" i="34"/>
  <c r="T92" i="34"/>
  <c r="V91" i="34"/>
  <c r="U91" i="34"/>
  <c r="T91" i="34"/>
  <c r="L93" i="34"/>
  <c r="U90" i="25"/>
  <c r="T90" i="25"/>
  <c r="V90" i="25"/>
  <c r="R92" i="25"/>
  <c r="S92" i="25"/>
  <c r="D92" i="25"/>
  <c r="B93" i="25"/>
  <c r="E92" i="25"/>
  <c r="U91" i="25"/>
  <c r="T91" i="25"/>
  <c r="V91" i="25"/>
  <c r="Q94" i="25"/>
  <c r="K94" i="25"/>
  <c r="I95" i="25"/>
  <c r="L93" i="25"/>
  <c r="R95" i="34"/>
  <c r="D95" i="34"/>
  <c r="B96" i="34"/>
  <c r="E94" i="34"/>
  <c r="Q95" i="34"/>
  <c r="S95" i="34"/>
  <c r="I96" i="34"/>
  <c r="K95" i="34"/>
  <c r="L94" i="34"/>
  <c r="S94" i="34"/>
  <c r="U93" i="34"/>
  <c r="T93" i="34"/>
  <c r="V93" i="34"/>
  <c r="R93" i="25"/>
  <c r="S93" i="25"/>
  <c r="D93" i="25"/>
  <c r="B94" i="25"/>
  <c r="E93" i="25"/>
  <c r="Q95" i="25"/>
  <c r="K95" i="25"/>
  <c r="I96" i="25"/>
  <c r="L94" i="25"/>
  <c r="D96" i="34"/>
  <c r="R96" i="34"/>
  <c r="B97" i="34"/>
  <c r="E96" i="34"/>
  <c r="E95" i="34"/>
  <c r="K96" i="34"/>
  <c r="Q96" i="34"/>
  <c r="S96" i="34"/>
  <c r="V95" i="34"/>
  <c r="I97" i="34"/>
  <c r="V94" i="34"/>
  <c r="U94" i="34"/>
  <c r="T94" i="34"/>
  <c r="L95" i="34"/>
  <c r="D94" i="25"/>
  <c r="B95" i="25"/>
  <c r="R94" i="25"/>
  <c r="S94" i="25"/>
  <c r="V92" i="25"/>
  <c r="U92" i="25"/>
  <c r="T92" i="25"/>
  <c r="K96" i="25"/>
  <c r="I97" i="25"/>
  <c r="L96" i="25"/>
  <c r="Q96" i="25"/>
  <c r="L95" i="25"/>
  <c r="Q97" i="34"/>
  <c r="K97" i="34"/>
  <c r="I98" i="34"/>
  <c r="D97" i="34"/>
  <c r="B98" i="34"/>
  <c r="R97" i="34"/>
  <c r="U95" i="34"/>
  <c r="T95" i="34"/>
  <c r="L96" i="34"/>
  <c r="U93" i="25"/>
  <c r="T93" i="25"/>
  <c r="V93" i="25"/>
  <c r="R95" i="25"/>
  <c r="S95" i="25"/>
  <c r="D95" i="25"/>
  <c r="B96" i="25"/>
  <c r="E94" i="25"/>
  <c r="E95" i="25"/>
  <c r="Q97" i="25"/>
  <c r="K97" i="25"/>
  <c r="I98" i="25"/>
  <c r="R98" i="34"/>
  <c r="D98" i="34"/>
  <c r="B99" i="34"/>
  <c r="E97" i="34"/>
  <c r="K98" i="34"/>
  <c r="I99" i="34"/>
  <c r="Q98" i="34"/>
  <c r="S98" i="34"/>
  <c r="L97" i="34"/>
  <c r="S97" i="34"/>
  <c r="D96" i="25"/>
  <c r="B97" i="25"/>
  <c r="E96" i="25"/>
  <c r="R96" i="25"/>
  <c r="S96" i="25"/>
  <c r="V95" i="25"/>
  <c r="V94" i="25"/>
  <c r="U95" i="25"/>
  <c r="T95" i="25"/>
  <c r="U94" i="25"/>
  <c r="T94" i="25"/>
  <c r="Q98" i="25"/>
  <c r="K98" i="25"/>
  <c r="I99" i="25"/>
  <c r="L98" i="25"/>
  <c r="L97" i="25"/>
  <c r="K99" i="34"/>
  <c r="I100" i="34"/>
  <c r="Q99" i="34"/>
  <c r="L98" i="34"/>
  <c r="D99" i="34"/>
  <c r="B100" i="34"/>
  <c r="R99" i="34"/>
  <c r="E98" i="34"/>
  <c r="V97" i="34"/>
  <c r="U97" i="34"/>
  <c r="T97" i="34"/>
  <c r="V96" i="34"/>
  <c r="U96" i="34"/>
  <c r="T96" i="34"/>
  <c r="D97" i="25"/>
  <c r="B98" i="25"/>
  <c r="R97" i="25"/>
  <c r="S97" i="25"/>
  <c r="V96" i="25"/>
  <c r="K99" i="25"/>
  <c r="I100" i="25"/>
  <c r="L99" i="25"/>
  <c r="Q99" i="25"/>
  <c r="R100" i="34"/>
  <c r="D100" i="34"/>
  <c r="B101" i="34"/>
  <c r="E99" i="34"/>
  <c r="Q100" i="34"/>
  <c r="S100" i="34"/>
  <c r="I101" i="34"/>
  <c r="K100" i="34"/>
  <c r="L99" i="34"/>
  <c r="S99" i="34"/>
  <c r="D98" i="25"/>
  <c r="B99" i="25"/>
  <c r="E98" i="25"/>
  <c r="E97" i="25"/>
  <c r="R98" i="25"/>
  <c r="S98" i="25"/>
  <c r="V97" i="25"/>
  <c r="U96" i="25"/>
  <c r="T96" i="25"/>
  <c r="Q100" i="25"/>
  <c r="K100" i="25"/>
  <c r="I101" i="25"/>
  <c r="R101" i="34"/>
  <c r="D101" i="34"/>
  <c r="B102" i="34"/>
  <c r="E100" i="34"/>
  <c r="K101" i="34"/>
  <c r="I102" i="34"/>
  <c r="Q101" i="34"/>
  <c r="S101" i="34"/>
  <c r="V100" i="34"/>
  <c r="L100" i="34"/>
  <c r="V99" i="34"/>
  <c r="U99" i="34"/>
  <c r="T99" i="34"/>
  <c r="V98" i="34"/>
  <c r="U98" i="34"/>
  <c r="T98" i="34"/>
  <c r="U97" i="25"/>
  <c r="T97" i="25"/>
  <c r="R99" i="25"/>
  <c r="S99" i="25"/>
  <c r="V98" i="25"/>
  <c r="D99" i="25"/>
  <c r="B100" i="25"/>
  <c r="E99" i="25"/>
  <c r="U98" i="25"/>
  <c r="T98" i="25"/>
  <c r="Q101" i="25"/>
  <c r="K101" i="25"/>
  <c r="I102" i="25"/>
  <c r="L100" i="25"/>
  <c r="K102" i="34"/>
  <c r="I103" i="34"/>
  <c r="Q102" i="34"/>
  <c r="S102" i="34"/>
  <c r="L101" i="34"/>
  <c r="E102" i="34"/>
  <c r="D102" i="34"/>
  <c r="R102" i="34"/>
  <c r="B103" i="34"/>
  <c r="E101" i="34"/>
  <c r="U101" i="34"/>
  <c r="T101" i="34"/>
  <c r="V101" i="34"/>
  <c r="U100" i="34"/>
  <c r="T100" i="34"/>
  <c r="D100" i="25"/>
  <c r="B101" i="25"/>
  <c r="R100" i="25"/>
  <c r="S100" i="25"/>
  <c r="Q102" i="25"/>
  <c r="K102" i="25"/>
  <c r="I103" i="25"/>
  <c r="L102" i="25"/>
  <c r="L101" i="25"/>
  <c r="Q103" i="34"/>
  <c r="L103" i="34"/>
  <c r="K103" i="34"/>
  <c r="L102" i="34"/>
  <c r="M98" i="34"/>
  <c r="N98" i="34"/>
  <c r="R103" i="34"/>
  <c r="E103" i="34"/>
  <c r="D103" i="34"/>
  <c r="F94" i="34"/>
  <c r="G94" i="34"/>
  <c r="U99" i="25"/>
  <c r="T99" i="25"/>
  <c r="V99" i="25"/>
  <c r="R101" i="25"/>
  <c r="S101" i="25"/>
  <c r="D101" i="25"/>
  <c r="B102" i="25"/>
  <c r="E100" i="25"/>
  <c r="K103" i="25"/>
  <c r="L103" i="25"/>
  <c r="M98" i="25"/>
  <c r="N98" i="25"/>
  <c r="Q103" i="25"/>
  <c r="M102" i="34"/>
  <c r="N102" i="34"/>
  <c r="M100" i="34"/>
  <c r="N100" i="34"/>
  <c r="F103" i="34"/>
  <c r="G103" i="34"/>
  <c r="F4" i="34"/>
  <c r="G4" i="34"/>
  <c r="F5" i="34"/>
  <c r="G5" i="34"/>
  <c r="F6" i="34"/>
  <c r="G6" i="34"/>
  <c r="F7" i="34"/>
  <c r="G7" i="34"/>
  <c r="F8" i="34"/>
  <c r="G8" i="34"/>
  <c r="F12" i="34"/>
  <c r="G12" i="34"/>
  <c r="F9" i="34"/>
  <c r="G9" i="34"/>
  <c r="F10" i="34"/>
  <c r="G10" i="34"/>
  <c r="F11" i="34"/>
  <c r="G11" i="34"/>
  <c r="F13" i="34"/>
  <c r="G13" i="34"/>
  <c r="F14" i="34"/>
  <c r="G14" i="34"/>
  <c r="F17" i="34"/>
  <c r="G17" i="34"/>
  <c r="F16" i="34"/>
  <c r="G16" i="34"/>
  <c r="F15" i="34"/>
  <c r="G15" i="34"/>
  <c r="F18" i="34"/>
  <c r="G18" i="34"/>
  <c r="F20" i="34"/>
  <c r="G20" i="34"/>
  <c r="F23" i="34"/>
  <c r="G23" i="34"/>
  <c r="F19" i="34"/>
  <c r="G19" i="34"/>
  <c r="F21" i="34"/>
  <c r="G21" i="34"/>
  <c r="F22" i="34"/>
  <c r="G22" i="34"/>
  <c r="F25" i="34"/>
  <c r="G25" i="34"/>
  <c r="F28" i="34"/>
  <c r="G28" i="34"/>
  <c r="F26" i="34"/>
  <c r="G26" i="34"/>
  <c r="F24" i="34"/>
  <c r="G24" i="34"/>
  <c r="F30" i="34"/>
  <c r="G30" i="34"/>
  <c r="F27" i="34"/>
  <c r="G27" i="34"/>
  <c r="F29" i="34"/>
  <c r="G29" i="34"/>
  <c r="F34" i="34"/>
  <c r="G34" i="34"/>
  <c r="F32" i="34"/>
  <c r="G32" i="34"/>
  <c r="F31" i="34"/>
  <c r="G31" i="34"/>
  <c r="F33" i="34"/>
  <c r="G33" i="34"/>
  <c r="F36" i="34"/>
  <c r="G36" i="34"/>
  <c r="F35" i="34"/>
  <c r="G35" i="34"/>
  <c r="F38" i="34"/>
  <c r="G38" i="34"/>
  <c r="F37" i="34"/>
  <c r="G37" i="34"/>
  <c r="F39" i="34"/>
  <c r="G39" i="34"/>
  <c r="F41" i="34"/>
  <c r="G41" i="34"/>
  <c r="F40" i="34"/>
  <c r="G40" i="34"/>
  <c r="F43" i="34"/>
  <c r="G43" i="34"/>
  <c r="F45" i="34"/>
  <c r="G45" i="34"/>
  <c r="F42" i="34"/>
  <c r="G42" i="34"/>
  <c r="F46" i="34"/>
  <c r="G46" i="34"/>
  <c r="F44" i="34"/>
  <c r="G44" i="34"/>
  <c r="F47" i="34"/>
  <c r="G47" i="34"/>
  <c r="F49" i="34"/>
  <c r="G49" i="34"/>
  <c r="F48" i="34"/>
  <c r="G48" i="34"/>
  <c r="F51" i="34"/>
  <c r="G51" i="34"/>
  <c r="F53" i="34"/>
  <c r="G53" i="34"/>
  <c r="F50" i="34"/>
  <c r="G50" i="34"/>
  <c r="F52" i="34"/>
  <c r="G52" i="34"/>
  <c r="F55" i="34"/>
  <c r="G55" i="34"/>
  <c r="F57" i="34"/>
  <c r="G57" i="34"/>
  <c r="F59" i="34"/>
  <c r="G59" i="34"/>
  <c r="F56" i="34"/>
  <c r="G56" i="34"/>
  <c r="F54" i="34"/>
  <c r="G54" i="34"/>
  <c r="F58" i="34"/>
  <c r="G58" i="34"/>
  <c r="F63" i="34"/>
  <c r="G63" i="34"/>
  <c r="F61" i="34"/>
  <c r="G61" i="34"/>
  <c r="F60" i="34"/>
  <c r="G60" i="34"/>
  <c r="F62" i="34"/>
  <c r="G62" i="34"/>
  <c r="F65" i="34"/>
  <c r="G65" i="34"/>
  <c r="F64" i="34"/>
  <c r="G64" i="34"/>
  <c r="F67" i="34"/>
  <c r="G67" i="34"/>
  <c r="F66" i="34"/>
  <c r="G66" i="34"/>
  <c r="F70" i="34"/>
  <c r="G70" i="34"/>
  <c r="F68" i="34"/>
  <c r="G68" i="34"/>
  <c r="F69" i="34"/>
  <c r="G69" i="34"/>
  <c r="F71" i="34"/>
  <c r="G71" i="34"/>
  <c r="F74" i="34"/>
  <c r="G74" i="34"/>
  <c r="F72" i="34"/>
  <c r="G72" i="34"/>
  <c r="F75" i="34"/>
  <c r="G75" i="34"/>
  <c r="F76" i="34"/>
  <c r="G76" i="34"/>
  <c r="F73" i="34"/>
  <c r="G73" i="34"/>
  <c r="F77" i="34"/>
  <c r="G77" i="34"/>
  <c r="F78" i="34"/>
  <c r="G78" i="34"/>
  <c r="F81" i="34"/>
  <c r="G81" i="34"/>
  <c r="F80" i="34"/>
  <c r="G80" i="34"/>
  <c r="F79" i="34"/>
  <c r="G79" i="34"/>
  <c r="F82" i="34"/>
  <c r="G82" i="34"/>
  <c r="F83" i="34"/>
  <c r="G83" i="34"/>
  <c r="F84" i="34"/>
  <c r="G84" i="34"/>
  <c r="F85" i="34"/>
  <c r="G85" i="34"/>
  <c r="F87" i="34"/>
  <c r="G87" i="34"/>
  <c r="F88" i="34"/>
  <c r="G88" i="34"/>
  <c r="F86" i="34"/>
  <c r="G86" i="34"/>
  <c r="F90" i="34"/>
  <c r="G90" i="34"/>
  <c r="F91" i="34"/>
  <c r="G91" i="34"/>
  <c r="F89" i="34"/>
  <c r="G89" i="34"/>
  <c r="F93" i="34"/>
  <c r="G93" i="34"/>
  <c r="F92" i="34"/>
  <c r="G92" i="34"/>
  <c r="F95" i="34"/>
  <c r="G95" i="34"/>
  <c r="F96" i="34"/>
  <c r="G96" i="34"/>
  <c r="F100" i="34"/>
  <c r="G100" i="34"/>
  <c r="M97" i="34"/>
  <c r="N97" i="34"/>
  <c r="M99" i="34"/>
  <c r="N99" i="34"/>
  <c r="O99" i="34"/>
  <c r="F99" i="34"/>
  <c r="G99" i="34"/>
  <c r="F97" i="34"/>
  <c r="G97" i="34"/>
  <c r="M101" i="34"/>
  <c r="N101" i="34"/>
  <c r="M103" i="34"/>
  <c r="N103" i="34"/>
  <c r="O103" i="34"/>
  <c r="M5" i="34"/>
  <c r="N5" i="34"/>
  <c r="O5" i="34"/>
  <c r="M4" i="34"/>
  <c r="N4" i="34"/>
  <c r="O4" i="34"/>
  <c r="M7" i="34"/>
  <c r="N7" i="34"/>
  <c r="O7" i="34"/>
  <c r="M11" i="34"/>
  <c r="N11" i="34"/>
  <c r="O11" i="34"/>
  <c r="M6" i="34"/>
  <c r="N6" i="34"/>
  <c r="O6" i="34"/>
  <c r="M9" i="34"/>
  <c r="N9" i="34"/>
  <c r="O9" i="34"/>
  <c r="M8" i="34"/>
  <c r="N8" i="34"/>
  <c r="O8" i="34"/>
  <c r="M13" i="34"/>
  <c r="N13" i="34"/>
  <c r="O13" i="34"/>
  <c r="M10" i="34"/>
  <c r="N10" i="34"/>
  <c r="O10" i="34"/>
  <c r="M12" i="34"/>
  <c r="N12" i="34"/>
  <c r="O12" i="34"/>
  <c r="M15" i="34"/>
  <c r="N15" i="34"/>
  <c r="O15" i="34"/>
  <c r="M16" i="34"/>
  <c r="N16" i="34"/>
  <c r="O16" i="34"/>
  <c r="M14" i="34"/>
  <c r="N14" i="34"/>
  <c r="O14" i="34"/>
  <c r="M17" i="34"/>
  <c r="N17" i="34"/>
  <c r="O17" i="34"/>
  <c r="M18" i="34"/>
  <c r="N18" i="34"/>
  <c r="O18" i="34"/>
  <c r="M19" i="34"/>
  <c r="N19" i="34"/>
  <c r="O19" i="34"/>
  <c r="M20" i="34"/>
  <c r="N20" i="34"/>
  <c r="O20" i="34"/>
  <c r="M22" i="34"/>
  <c r="N22" i="34"/>
  <c r="M21" i="34"/>
  <c r="N21" i="34"/>
  <c r="O21" i="34"/>
  <c r="M23" i="34"/>
  <c r="N23" i="34"/>
  <c r="O23" i="34"/>
  <c r="M24" i="34"/>
  <c r="N24" i="34"/>
  <c r="O24" i="34"/>
  <c r="M25" i="34"/>
  <c r="N25" i="34"/>
  <c r="O25" i="34"/>
  <c r="M26" i="34"/>
  <c r="N26" i="34"/>
  <c r="O26" i="34"/>
  <c r="M29" i="34"/>
  <c r="N29" i="34"/>
  <c r="O29" i="34"/>
  <c r="M27" i="34"/>
  <c r="N27" i="34"/>
  <c r="O27" i="34"/>
  <c r="M28" i="34"/>
  <c r="N28" i="34"/>
  <c r="O28" i="34"/>
  <c r="M30" i="34"/>
  <c r="N30" i="34"/>
  <c r="O30" i="34"/>
  <c r="M33" i="34"/>
  <c r="N33" i="34"/>
  <c r="O33" i="34"/>
  <c r="M31" i="34"/>
  <c r="N31" i="34"/>
  <c r="O31" i="34"/>
  <c r="M32" i="34"/>
  <c r="N32" i="34"/>
  <c r="O32" i="34"/>
  <c r="M36" i="34"/>
  <c r="N36" i="34"/>
  <c r="O36" i="34"/>
  <c r="M35" i="34"/>
  <c r="N35" i="34"/>
  <c r="O35" i="34"/>
  <c r="M34" i="34"/>
  <c r="N34" i="34"/>
  <c r="O34" i="34"/>
  <c r="M38" i="34"/>
  <c r="N38" i="34"/>
  <c r="O38" i="34"/>
  <c r="M40" i="34"/>
  <c r="N40" i="34"/>
  <c r="O40" i="34"/>
  <c r="M37" i="34"/>
  <c r="N37" i="34"/>
  <c r="O37" i="34"/>
  <c r="M42" i="34"/>
  <c r="N42" i="34"/>
  <c r="O42" i="34"/>
  <c r="M39" i="34"/>
  <c r="N39" i="34"/>
  <c r="O39" i="34"/>
  <c r="M43" i="34"/>
  <c r="N43" i="34"/>
  <c r="O43" i="34"/>
  <c r="M41" i="34"/>
  <c r="N41" i="34"/>
  <c r="O41" i="34"/>
  <c r="M45" i="34"/>
  <c r="N45" i="34"/>
  <c r="O45" i="34"/>
  <c r="M44" i="34"/>
  <c r="N44" i="34"/>
  <c r="O44" i="34"/>
  <c r="M47" i="34"/>
  <c r="N47" i="34"/>
  <c r="O47" i="34"/>
  <c r="M46" i="34"/>
  <c r="N46" i="34"/>
  <c r="O46" i="34"/>
  <c r="M48" i="34"/>
  <c r="N48" i="34"/>
  <c r="O48" i="34"/>
  <c r="M49" i="34"/>
  <c r="N49" i="34"/>
  <c r="O49" i="34"/>
  <c r="M50" i="34"/>
  <c r="N50" i="34"/>
  <c r="O50" i="34"/>
  <c r="M51" i="34"/>
  <c r="N51" i="34"/>
  <c r="O51" i="34"/>
  <c r="M54" i="34"/>
  <c r="N54" i="34"/>
  <c r="O54" i="34"/>
  <c r="M56" i="34"/>
  <c r="N56" i="34"/>
  <c r="O56" i="34"/>
  <c r="M52" i="34"/>
  <c r="N52" i="34"/>
  <c r="O52" i="34"/>
  <c r="M53" i="34"/>
  <c r="N53" i="34"/>
  <c r="O53" i="34"/>
  <c r="M55" i="34"/>
  <c r="N55" i="34"/>
  <c r="O55" i="34"/>
  <c r="M57" i="34"/>
  <c r="N57" i="34"/>
  <c r="O57" i="34"/>
  <c r="M61" i="34"/>
  <c r="N61" i="34"/>
  <c r="O61" i="34"/>
  <c r="M58" i="34"/>
  <c r="N58" i="34"/>
  <c r="O58" i="34"/>
  <c r="M59" i="34"/>
  <c r="N59" i="34"/>
  <c r="O59" i="34"/>
  <c r="M62" i="34"/>
  <c r="N62" i="34"/>
  <c r="O62" i="34"/>
  <c r="M60" i="34"/>
  <c r="N60" i="34"/>
  <c r="O60" i="34"/>
  <c r="M64" i="34"/>
  <c r="N64" i="34"/>
  <c r="O64" i="34"/>
  <c r="M63" i="34"/>
  <c r="N63" i="34"/>
  <c r="O63" i="34"/>
  <c r="M65" i="34"/>
  <c r="N65" i="34"/>
  <c r="O65" i="34"/>
  <c r="M68" i="34"/>
  <c r="N68" i="34"/>
  <c r="O68" i="34"/>
  <c r="M67" i="34"/>
  <c r="N67" i="34"/>
  <c r="O67" i="34"/>
  <c r="M66" i="34"/>
  <c r="N66" i="34"/>
  <c r="O66" i="34"/>
  <c r="M69" i="34"/>
  <c r="N69" i="34"/>
  <c r="O69" i="34"/>
  <c r="M70" i="34"/>
  <c r="N70" i="34"/>
  <c r="O70" i="34"/>
  <c r="M71" i="34"/>
  <c r="N71" i="34"/>
  <c r="O71" i="34"/>
  <c r="M72" i="34"/>
  <c r="N72" i="34"/>
  <c r="O72" i="34"/>
  <c r="M73" i="34"/>
  <c r="N73" i="34"/>
  <c r="O73" i="34"/>
  <c r="M76" i="34"/>
  <c r="N76" i="34"/>
  <c r="O76" i="34"/>
  <c r="M74" i="34"/>
  <c r="N74" i="34"/>
  <c r="O74" i="34"/>
  <c r="M75" i="34"/>
  <c r="N75" i="34"/>
  <c r="O75" i="34"/>
  <c r="M78" i="34"/>
  <c r="N78" i="34"/>
  <c r="O78" i="34"/>
  <c r="M77" i="34"/>
  <c r="N77" i="34"/>
  <c r="O77" i="34"/>
  <c r="M80" i="34"/>
  <c r="N80" i="34"/>
  <c r="O80" i="34"/>
  <c r="M79" i="34"/>
  <c r="N79" i="34"/>
  <c r="O79" i="34"/>
  <c r="M82" i="34"/>
  <c r="N82" i="34"/>
  <c r="O82" i="34"/>
  <c r="M84" i="34"/>
  <c r="N84" i="34"/>
  <c r="O84" i="34"/>
  <c r="M86" i="34"/>
  <c r="N86" i="34"/>
  <c r="O86" i="34"/>
  <c r="M83" i="34"/>
  <c r="N83" i="34"/>
  <c r="O83" i="34"/>
  <c r="M81" i="34"/>
  <c r="N81" i="34"/>
  <c r="O81" i="34"/>
  <c r="M85" i="34"/>
  <c r="N85" i="34"/>
  <c r="O85" i="34"/>
  <c r="M88" i="34"/>
  <c r="N88" i="34"/>
  <c r="O88" i="34"/>
  <c r="M87" i="34"/>
  <c r="N87" i="34"/>
  <c r="O87" i="34"/>
  <c r="M90" i="34"/>
  <c r="N90" i="34"/>
  <c r="O90" i="34"/>
  <c r="M91" i="34"/>
  <c r="N91" i="34"/>
  <c r="O91" i="34"/>
  <c r="M92" i="34"/>
  <c r="N92" i="34"/>
  <c r="O92" i="34"/>
  <c r="M89" i="34"/>
  <c r="N89" i="34"/>
  <c r="O89" i="34"/>
  <c r="M94" i="34"/>
  <c r="N94" i="34"/>
  <c r="O94" i="34"/>
  <c r="M95" i="34"/>
  <c r="N95" i="34"/>
  <c r="O95" i="34"/>
  <c r="M93" i="34"/>
  <c r="N93" i="34"/>
  <c r="O93" i="34"/>
  <c r="F101" i="34"/>
  <c r="G101" i="34"/>
  <c r="F102" i="34"/>
  <c r="G102" i="34"/>
  <c r="M96" i="34"/>
  <c r="N96" i="34"/>
  <c r="O96" i="34"/>
  <c r="F98" i="34"/>
  <c r="G98" i="34"/>
  <c r="O98" i="34"/>
  <c r="S103" i="34"/>
  <c r="D102" i="25"/>
  <c r="B103" i="25"/>
  <c r="R102" i="25"/>
  <c r="S102" i="25"/>
  <c r="E101" i="25"/>
  <c r="E102" i="25"/>
  <c r="V100" i="25"/>
  <c r="U100" i="25"/>
  <c r="T100" i="25"/>
  <c r="M102" i="25"/>
  <c r="N102" i="25"/>
  <c r="M95" i="25"/>
  <c r="N95" i="25"/>
  <c r="M101" i="25"/>
  <c r="N101" i="25"/>
  <c r="M97" i="25"/>
  <c r="N97" i="25"/>
  <c r="M99" i="25"/>
  <c r="N99" i="25"/>
  <c r="M103" i="25"/>
  <c r="N103" i="25"/>
  <c r="M4" i="25"/>
  <c r="N4" i="25"/>
  <c r="M5" i="25"/>
  <c r="N5" i="25"/>
  <c r="M6" i="25"/>
  <c r="N6" i="25"/>
  <c r="M8" i="25"/>
  <c r="N8" i="25"/>
  <c r="M7" i="25"/>
  <c r="N7" i="25"/>
  <c r="M9" i="25"/>
  <c r="N9" i="25"/>
  <c r="M10" i="25"/>
  <c r="N10" i="25"/>
  <c r="M12" i="25"/>
  <c r="N12" i="25"/>
  <c r="M13" i="25"/>
  <c r="N13" i="25"/>
  <c r="M11" i="25"/>
  <c r="N11" i="25"/>
  <c r="M16" i="25"/>
  <c r="N16" i="25"/>
  <c r="M14" i="25"/>
  <c r="N14" i="25"/>
  <c r="M15" i="25"/>
  <c r="N15" i="25"/>
  <c r="M17" i="25"/>
  <c r="N17" i="25"/>
  <c r="M18" i="25"/>
  <c r="N18" i="25"/>
  <c r="M19" i="25"/>
  <c r="N19" i="25"/>
  <c r="M20" i="25"/>
  <c r="N20" i="25"/>
  <c r="M21" i="25"/>
  <c r="N21" i="25"/>
  <c r="M22" i="25"/>
  <c r="N22" i="25"/>
  <c r="M23" i="25"/>
  <c r="N23" i="25"/>
  <c r="M26" i="25"/>
  <c r="N26" i="25"/>
  <c r="M24" i="25"/>
  <c r="N24" i="25"/>
  <c r="M27" i="25"/>
  <c r="N27" i="25"/>
  <c r="M25" i="25"/>
  <c r="N25" i="25"/>
  <c r="M28" i="25"/>
  <c r="N28" i="25"/>
  <c r="M29" i="25"/>
  <c r="N29" i="25"/>
  <c r="M32" i="25"/>
  <c r="N32" i="25"/>
  <c r="M31" i="25"/>
  <c r="N31" i="25"/>
  <c r="M34" i="25"/>
  <c r="N34" i="25"/>
  <c r="M30" i="25"/>
  <c r="N30" i="25"/>
  <c r="M35" i="25"/>
  <c r="N35" i="25"/>
  <c r="M37" i="25"/>
  <c r="N37" i="25"/>
  <c r="M33" i="25"/>
  <c r="N33" i="25"/>
  <c r="M36" i="25"/>
  <c r="N36" i="25"/>
  <c r="M38" i="25"/>
  <c r="N38" i="25"/>
  <c r="M40" i="25"/>
  <c r="N40" i="25"/>
  <c r="M44" i="25"/>
  <c r="N44" i="25"/>
  <c r="M41" i="25"/>
  <c r="N41" i="25"/>
  <c r="M39" i="25"/>
  <c r="N39" i="25"/>
  <c r="M42" i="25"/>
  <c r="N42" i="25"/>
  <c r="M43" i="25"/>
  <c r="N43" i="25"/>
  <c r="M46" i="25"/>
  <c r="N46" i="25"/>
  <c r="M45" i="25"/>
  <c r="N45" i="25"/>
  <c r="M49" i="25"/>
  <c r="N49" i="25"/>
  <c r="M47" i="25"/>
  <c r="N47" i="25"/>
  <c r="M52" i="25"/>
  <c r="N52" i="25"/>
  <c r="M50" i="25"/>
  <c r="N50" i="25"/>
  <c r="M48" i="25"/>
  <c r="N48" i="25"/>
  <c r="M51" i="25"/>
  <c r="N51" i="25"/>
  <c r="M54" i="25"/>
  <c r="N54" i="25"/>
  <c r="M53" i="25"/>
  <c r="N53" i="25"/>
  <c r="M56" i="25"/>
  <c r="N56" i="25"/>
  <c r="M55" i="25"/>
  <c r="N55" i="25"/>
  <c r="M58" i="25"/>
  <c r="N58" i="25"/>
  <c r="M59" i="25"/>
  <c r="N59" i="25"/>
  <c r="M61" i="25"/>
  <c r="N61" i="25"/>
  <c r="M60" i="25"/>
  <c r="N60" i="25"/>
  <c r="M57" i="25"/>
  <c r="N57" i="25"/>
  <c r="M62" i="25"/>
  <c r="N62" i="25"/>
  <c r="M63" i="25"/>
  <c r="N63" i="25"/>
  <c r="M65" i="25"/>
  <c r="N65" i="25"/>
  <c r="M64" i="25"/>
  <c r="N64" i="25"/>
  <c r="M67" i="25"/>
  <c r="N67" i="25"/>
  <c r="M66" i="25"/>
  <c r="N66" i="25"/>
  <c r="M68" i="25"/>
  <c r="N68" i="25"/>
  <c r="M70" i="25"/>
  <c r="N70" i="25"/>
  <c r="M72" i="25"/>
  <c r="N72" i="25"/>
  <c r="M69" i="25"/>
  <c r="N69" i="25"/>
  <c r="M73" i="25"/>
  <c r="N73" i="25"/>
  <c r="M75" i="25"/>
  <c r="N75" i="25"/>
  <c r="M74" i="25"/>
  <c r="N74" i="25"/>
  <c r="M71" i="25"/>
  <c r="N71" i="25"/>
  <c r="M76" i="25"/>
  <c r="N76" i="25"/>
  <c r="M77" i="25"/>
  <c r="N77" i="25"/>
  <c r="M78" i="25"/>
  <c r="N78" i="25"/>
  <c r="M79" i="25"/>
  <c r="N79" i="25"/>
  <c r="M83" i="25"/>
  <c r="N83" i="25"/>
  <c r="M81" i="25"/>
  <c r="N81" i="25"/>
  <c r="M80" i="25"/>
  <c r="N80" i="25"/>
  <c r="M85" i="25"/>
  <c r="N85" i="25"/>
  <c r="M82" i="25"/>
  <c r="N82" i="25"/>
  <c r="M84" i="25"/>
  <c r="N84" i="25"/>
  <c r="M86" i="25"/>
  <c r="N86" i="25"/>
  <c r="M87" i="25"/>
  <c r="N87" i="25"/>
  <c r="M91" i="25"/>
  <c r="N91" i="25"/>
  <c r="M88" i="25"/>
  <c r="N88" i="25"/>
  <c r="M90" i="25"/>
  <c r="N90" i="25"/>
  <c r="M89" i="25"/>
  <c r="N89" i="25"/>
  <c r="M92" i="25"/>
  <c r="N92" i="25"/>
  <c r="M93" i="25"/>
  <c r="N93" i="25"/>
  <c r="M94" i="25"/>
  <c r="N94" i="25"/>
  <c r="M96" i="25"/>
  <c r="N96" i="25"/>
  <c r="M100" i="25"/>
  <c r="N100" i="25"/>
  <c r="E108" i="34"/>
  <c r="O101" i="34"/>
  <c r="V103" i="34"/>
  <c r="U103" i="34"/>
  <c r="T103" i="34"/>
  <c r="U102" i="34"/>
  <c r="T102" i="34"/>
  <c r="V102" i="34"/>
  <c r="O100" i="34"/>
  <c r="O97" i="34"/>
  <c r="O102" i="34"/>
  <c r="F108" i="34"/>
  <c r="O22" i="34"/>
  <c r="U101" i="25"/>
  <c r="T101" i="25"/>
  <c r="V101" i="25"/>
  <c r="R103" i="25"/>
  <c r="S103" i="25"/>
  <c r="D103" i="25"/>
  <c r="E103" i="25"/>
  <c r="F6" i="25"/>
  <c r="G6" i="25"/>
  <c r="O6" i="25"/>
  <c r="W102" i="34"/>
  <c r="X102" i="34"/>
  <c r="W95" i="34"/>
  <c r="X95" i="34"/>
  <c r="W101" i="34"/>
  <c r="X101" i="34"/>
  <c r="W100" i="34"/>
  <c r="X100" i="34"/>
  <c r="W96" i="34"/>
  <c r="X96" i="34"/>
  <c r="W99" i="34"/>
  <c r="X99" i="34"/>
  <c r="W94" i="34"/>
  <c r="X94" i="34"/>
  <c r="W97" i="34"/>
  <c r="X97" i="34"/>
  <c r="W98" i="34"/>
  <c r="X98" i="34"/>
  <c r="W103" i="34"/>
  <c r="X103" i="34"/>
  <c r="W4" i="34"/>
  <c r="X4" i="34"/>
  <c r="W6" i="34"/>
  <c r="X6" i="34"/>
  <c r="W5" i="34"/>
  <c r="X5" i="34"/>
  <c r="W8" i="34"/>
  <c r="X8" i="34"/>
  <c r="W7" i="34"/>
  <c r="X7" i="34"/>
  <c r="W10" i="34"/>
  <c r="X10" i="34"/>
  <c r="W9" i="34"/>
  <c r="X9" i="34"/>
  <c r="W13" i="34"/>
  <c r="X13" i="34"/>
  <c r="W11" i="34"/>
  <c r="X11" i="34"/>
  <c r="W12" i="34"/>
  <c r="X12" i="34"/>
  <c r="W15" i="34"/>
  <c r="X15" i="34"/>
  <c r="W16" i="34"/>
  <c r="X16" i="34"/>
  <c r="W14" i="34"/>
  <c r="X14" i="34"/>
  <c r="W17" i="34"/>
  <c r="X17" i="34"/>
  <c r="W19" i="34"/>
  <c r="X19" i="34"/>
  <c r="W21" i="34"/>
  <c r="X21" i="34"/>
  <c r="W18" i="34"/>
  <c r="X18" i="34"/>
  <c r="W23" i="34"/>
  <c r="X23" i="34"/>
  <c r="W20" i="34"/>
  <c r="X20" i="34"/>
  <c r="W22" i="34"/>
  <c r="X22" i="34"/>
  <c r="W24" i="34"/>
  <c r="X24" i="34"/>
  <c r="W25" i="34"/>
  <c r="X25" i="34"/>
  <c r="W26" i="34"/>
  <c r="X26" i="34"/>
  <c r="W30" i="34"/>
  <c r="X30" i="34"/>
  <c r="W28" i="34"/>
  <c r="X28" i="34"/>
  <c r="W27" i="34"/>
  <c r="X27" i="34"/>
  <c r="W31" i="34"/>
  <c r="X31" i="34"/>
  <c r="W29" i="34"/>
  <c r="X29" i="34"/>
  <c r="W32" i="34"/>
  <c r="X32" i="34"/>
  <c r="W33" i="34"/>
  <c r="X33" i="34"/>
  <c r="W35" i="34"/>
  <c r="X35" i="34"/>
  <c r="W36" i="34"/>
  <c r="X36" i="34"/>
  <c r="W38" i="34"/>
  <c r="X38" i="34"/>
  <c r="W34" i="34"/>
  <c r="X34" i="34"/>
  <c r="W37" i="34"/>
  <c r="X37" i="34"/>
  <c r="W40" i="34"/>
  <c r="X40" i="34"/>
  <c r="W39" i="34"/>
  <c r="X39" i="34"/>
  <c r="W41" i="34"/>
  <c r="X41" i="34"/>
  <c r="W44" i="34"/>
  <c r="X44" i="34"/>
  <c r="W43" i="34"/>
  <c r="X43" i="34"/>
  <c r="W46" i="34"/>
  <c r="X46" i="34"/>
  <c r="W42" i="34"/>
  <c r="X42" i="34"/>
  <c r="W48" i="34"/>
  <c r="X48" i="34"/>
  <c r="W45" i="34"/>
  <c r="X45" i="34"/>
  <c r="W51" i="34"/>
  <c r="X51" i="34"/>
  <c r="W50" i="34"/>
  <c r="X50" i="34"/>
  <c r="W47" i="34"/>
  <c r="X47" i="34"/>
  <c r="W54" i="34"/>
  <c r="X54" i="34"/>
  <c r="W49" i="34"/>
  <c r="X49" i="34"/>
  <c r="W53" i="34"/>
  <c r="X53" i="34"/>
  <c r="W52" i="34"/>
  <c r="X52" i="34"/>
  <c r="W56" i="34"/>
  <c r="X56" i="34"/>
  <c r="W55" i="34"/>
  <c r="X55" i="34"/>
  <c r="W58" i="34"/>
  <c r="X58" i="34"/>
  <c r="W61" i="34"/>
  <c r="X61" i="34"/>
  <c r="W57" i="34"/>
  <c r="X57" i="34"/>
  <c r="W60" i="34"/>
  <c r="X60" i="34"/>
  <c r="W59" i="34"/>
  <c r="X59" i="34"/>
  <c r="W64" i="34"/>
  <c r="X64" i="34"/>
  <c r="W62" i="34"/>
  <c r="X62" i="34"/>
  <c r="W63" i="34"/>
  <c r="X63" i="34"/>
  <c r="W66" i="34"/>
  <c r="X66" i="34"/>
  <c r="W65" i="34"/>
  <c r="X65" i="34"/>
  <c r="W67" i="34"/>
  <c r="X67" i="34"/>
  <c r="W68" i="34"/>
  <c r="X68" i="34"/>
  <c r="W69" i="34"/>
  <c r="X69" i="34"/>
  <c r="W70" i="34"/>
  <c r="X70" i="34"/>
  <c r="W72" i="34"/>
  <c r="X72" i="34"/>
  <c r="W74" i="34"/>
  <c r="X74" i="34"/>
  <c r="W73" i="34"/>
  <c r="X73" i="34"/>
  <c r="W71" i="34"/>
  <c r="X71" i="34"/>
  <c r="W76" i="34"/>
  <c r="X76" i="34"/>
  <c r="W75" i="34"/>
  <c r="X75" i="34"/>
  <c r="W78" i="34"/>
  <c r="X78" i="34"/>
  <c r="W79" i="34"/>
  <c r="X79" i="34"/>
  <c r="W77" i="34"/>
  <c r="X77" i="34"/>
  <c r="W82" i="34"/>
  <c r="X82" i="34"/>
  <c r="W80" i="34"/>
  <c r="X80" i="34"/>
  <c r="W81" i="34"/>
  <c r="X81" i="34"/>
  <c r="W84" i="34"/>
  <c r="X84" i="34"/>
  <c r="W86" i="34"/>
  <c r="X86" i="34"/>
  <c r="W83" i="34"/>
  <c r="X83" i="34"/>
  <c r="W90" i="34"/>
  <c r="X90" i="34"/>
  <c r="W88" i="34"/>
  <c r="X88" i="34"/>
  <c r="W89" i="34"/>
  <c r="X89" i="34"/>
  <c r="W85" i="34"/>
  <c r="X85" i="34"/>
  <c r="W87" i="34"/>
  <c r="X87" i="34"/>
  <c r="W93" i="34"/>
  <c r="X93" i="34"/>
  <c r="W91" i="34"/>
  <c r="X91" i="34"/>
  <c r="W92" i="34"/>
  <c r="X92" i="34"/>
  <c r="G108" i="34"/>
  <c r="F57" i="25"/>
  <c r="G57" i="25"/>
  <c r="O57" i="25"/>
  <c r="F44" i="25"/>
  <c r="G44" i="25"/>
  <c r="O44" i="25"/>
  <c r="F95" i="25"/>
  <c r="G95" i="25"/>
  <c r="O95" i="25"/>
  <c r="F98" i="25"/>
  <c r="G98" i="25"/>
  <c r="O98" i="25"/>
  <c r="F38" i="25"/>
  <c r="G38" i="25"/>
  <c r="O38" i="25"/>
  <c r="F63" i="25"/>
  <c r="G63" i="25"/>
  <c r="O63" i="25"/>
  <c r="F65" i="25"/>
  <c r="G65" i="25"/>
  <c r="O65" i="25"/>
  <c r="F83" i="25"/>
  <c r="G83" i="25"/>
  <c r="O83" i="25"/>
  <c r="F81" i="25"/>
  <c r="G81" i="25"/>
  <c r="O81" i="25"/>
  <c r="F70" i="25"/>
  <c r="G70" i="25"/>
  <c r="O70" i="25"/>
  <c r="F86" i="25"/>
  <c r="G86" i="25"/>
  <c r="O86" i="25"/>
  <c r="F101" i="25"/>
  <c r="G101" i="25"/>
  <c r="O101" i="25"/>
  <c r="F10" i="25"/>
  <c r="G10" i="25"/>
  <c r="O10" i="25"/>
  <c r="F85" i="25"/>
  <c r="G85" i="25"/>
  <c r="O85" i="25"/>
  <c r="F9" i="25"/>
  <c r="G9" i="25"/>
  <c r="O9" i="25"/>
  <c r="F37" i="25"/>
  <c r="G37" i="25"/>
  <c r="O37" i="25"/>
  <c r="F75" i="25"/>
  <c r="G75" i="25"/>
  <c r="O75" i="25"/>
  <c r="F59" i="25"/>
  <c r="G59" i="25"/>
  <c r="O59" i="25"/>
  <c r="F48" i="25"/>
  <c r="G48" i="25"/>
  <c r="O48" i="25"/>
  <c r="F69" i="25"/>
  <c r="G69" i="25"/>
  <c r="O69" i="25"/>
  <c r="F30" i="25"/>
  <c r="G30" i="25"/>
  <c r="O30" i="25"/>
  <c r="F27" i="25"/>
  <c r="G27" i="25"/>
  <c r="O27" i="25"/>
  <c r="F79" i="25"/>
  <c r="G79" i="25"/>
  <c r="O79" i="25"/>
  <c r="F88" i="25"/>
  <c r="G88" i="25"/>
  <c r="O88" i="25"/>
  <c r="F19" i="25"/>
  <c r="G19" i="25"/>
  <c r="O19" i="25"/>
  <c r="F58" i="25"/>
  <c r="G58" i="25"/>
  <c r="O58" i="25"/>
  <c r="F74" i="25"/>
  <c r="G74" i="25"/>
  <c r="O74" i="25"/>
  <c r="F84" i="25"/>
  <c r="G84" i="25"/>
  <c r="O84" i="25"/>
  <c r="F18" i="25"/>
  <c r="G18" i="25"/>
  <c r="O18" i="25"/>
  <c r="F28" i="25"/>
  <c r="G28" i="25"/>
  <c r="O28" i="25"/>
  <c r="F61" i="25"/>
  <c r="G61" i="25"/>
  <c r="O61" i="25"/>
  <c r="F51" i="25"/>
  <c r="G51" i="25"/>
  <c r="O51" i="25"/>
  <c r="F47" i="25"/>
  <c r="G47" i="25"/>
  <c r="O47" i="25"/>
  <c r="F100" i="25"/>
  <c r="G100" i="25"/>
  <c r="O100" i="25"/>
  <c r="F52" i="25"/>
  <c r="G52" i="25"/>
  <c r="O52" i="25"/>
  <c r="F53" i="25"/>
  <c r="G53" i="25"/>
  <c r="O53" i="25"/>
  <c r="F80" i="25"/>
  <c r="G80" i="25"/>
  <c r="O80" i="25"/>
  <c r="F97" i="25"/>
  <c r="G97" i="25"/>
  <c r="O97" i="25"/>
  <c r="F102" i="25"/>
  <c r="G102" i="25"/>
  <c r="O102" i="25"/>
  <c r="F4" i="25"/>
  <c r="G4" i="25"/>
  <c r="O4" i="25"/>
  <c r="F73" i="25"/>
  <c r="G73" i="25"/>
  <c r="O73" i="25"/>
  <c r="F103" i="25"/>
  <c r="G103" i="25"/>
  <c r="O103" i="25"/>
  <c r="F33" i="25"/>
  <c r="G33" i="25"/>
  <c r="O33" i="25"/>
  <c r="F46" i="25"/>
  <c r="G46" i="25"/>
  <c r="O46" i="25"/>
  <c r="F92" i="25"/>
  <c r="G92" i="25"/>
  <c r="O92" i="25"/>
  <c r="F20" i="25"/>
  <c r="G20" i="25"/>
  <c r="O20" i="25"/>
  <c r="F42" i="25"/>
  <c r="G42" i="25"/>
  <c r="O42" i="25"/>
  <c r="F29" i="25"/>
  <c r="G29" i="25"/>
  <c r="O29" i="25"/>
  <c r="F66" i="25"/>
  <c r="G66" i="25"/>
  <c r="O66" i="25"/>
  <c r="F55" i="25"/>
  <c r="G55" i="25"/>
  <c r="O55" i="25"/>
  <c r="F13" i="25"/>
  <c r="G13" i="25"/>
  <c r="O13" i="25"/>
  <c r="F93" i="25"/>
  <c r="G93" i="25"/>
  <c r="O93" i="25"/>
  <c r="F5" i="25"/>
  <c r="G5" i="25"/>
  <c r="O5" i="25"/>
  <c r="F17" i="25"/>
  <c r="G17" i="25"/>
  <c r="O17" i="25"/>
  <c r="F90" i="25"/>
  <c r="G90" i="25"/>
  <c r="O90" i="25"/>
  <c r="F78" i="25"/>
  <c r="G78" i="25"/>
  <c r="O78" i="25"/>
  <c r="F89" i="25"/>
  <c r="G89" i="25"/>
  <c r="O89" i="25"/>
  <c r="F23" i="25"/>
  <c r="G23" i="25"/>
  <c r="O23" i="25"/>
  <c r="F8" i="25"/>
  <c r="G8" i="25"/>
  <c r="O8" i="25"/>
  <c r="F15" i="25"/>
  <c r="G15" i="25"/>
  <c r="O15" i="25"/>
  <c r="F62" i="25"/>
  <c r="G62" i="25"/>
  <c r="O62" i="25"/>
  <c r="F7" i="25"/>
  <c r="G7" i="25"/>
  <c r="O7" i="25"/>
  <c r="F39" i="25"/>
  <c r="G39" i="25"/>
  <c r="O39" i="25"/>
  <c r="F67" i="25"/>
  <c r="G67" i="25"/>
  <c r="O67" i="25"/>
  <c r="F64" i="25"/>
  <c r="G64" i="25"/>
  <c r="O64" i="25"/>
  <c r="F94" i="25"/>
  <c r="G94" i="25"/>
  <c r="O94" i="25"/>
  <c r="F71" i="25"/>
  <c r="G71" i="25"/>
  <c r="O71" i="25"/>
  <c r="F41" i="25"/>
  <c r="G41" i="25"/>
  <c r="O41" i="25"/>
  <c r="F87" i="25"/>
  <c r="G87" i="25"/>
  <c r="O87" i="25"/>
  <c r="F43" i="25"/>
  <c r="G43" i="25"/>
  <c r="O43" i="25"/>
  <c r="F11" i="25"/>
  <c r="G11" i="25"/>
  <c r="O11" i="25"/>
  <c r="F49" i="25"/>
  <c r="G49" i="25"/>
  <c r="O49" i="25"/>
  <c r="F16" i="25"/>
  <c r="G16" i="25"/>
  <c r="O16" i="25"/>
  <c r="F40" i="25"/>
  <c r="G40" i="25"/>
  <c r="O40" i="25"/>
  <c r="F99" i="25"/>
  <c r="G99" i="25"/>
  <c r="O99" i="25"/>
  <c r="F56" i="25"/>
  <c r="G56" i="25"/>
  <c r="O56" i="25"/>
  <c r="F68" i="25"/>
  <c r="G68" i="25"/>
  <c r="O68" i="25"/>
  <c r="F31" i="25"/>
  <c r="G31" i="25"/>
  <c r="O31" i="25"/>
  <c r="F34" i="25"/>
  <c r="G34" i="25"/>
  <c r="O34" i="25"/>
  <c r="F72" i="25"/>
  <c r="G72" i="25"/>
  <c r="O72" i="25"/>
  <c r="F21" i="25"/>
  <c r="G21" i="25"/>
  <c r="O21" i="25"/>
  <c r="F54" i="25"/>
  <c r="G54" i="25"/>
  <c r="O54" i="25"/>
  <c r="F35" i="25"/>
  <c r="G35" i="25"/>
  <c r="O35" i="25"/>
  <c r="F32" i="25"/>
  <c r="G32" i="25"/>
  <c r="O32" i="25"/>
  <c r="F76" i="25"/>
  <c r="G76" i="25"/>
  <c r="O76" i="25"/>
  <c r="F96" i="25"/>
  <c r="G96" i="25"/>
  <c r="O96" i="25"/>
  <c r="F60" i="25"/>
  <c r="G60" i="25"/>
  <c r="O60" i="25"/>
  <c r="F91" i="25"/>
  <c r="G91" i="25"/>
  <c r="O91" i="25"/>
  <c r="F82" i="25"/>
  <c r="G82" i="25"/>
  <c r="O82" i="25"/>
  <c r="F14" i="25"/>
  <c r="G14" i="25"/>
  <c r="O14" i="25"/>
  <c r="F24" i="25"/>
  <c r="G24" i="25"/>
  <c r="O24" i="25"/>
  <c r="F77" i="25"/>
  <c r="G77" i="25"/>
  <c r="O77" i="25"/>
  <c r="F22" i="25"/>
  <c r="G22" i="25"/>
  <c r="O22" i="25"/>
  <c r="U102" i="25"/>
  <c r="T102" i="25"/>
  <c r="V102" i="25"/>
  <c r="V103" i="25"/>
  <c r="W103" i="25"/>
  <c r="X103" i="25"/>
  <c r="U103" i="25"/>
  <c r="T103" i="25"/>
  <c r="F45" i="25"/>
  <c r="G45" i="25"/>
  <c r="O45" i="25"/>
  <c r="F36" i="25"/>
  <c r="G36" i="25"/>
  <c r="O36" i="25"/>
  <c r="F25" i="25"/>
  <c r="G25" i="25"/>
  <c r="O25" i="25"/>
  <c r="F12" i="25"/>
  <c r="G12" i="25"/>
  <c r="O12" i="25"/>
  <c r="F50" i="25"/>
  <c r="G50" i="25"/>
  <c r="O50" i="25"/>
  <c r="F26" i="25"/>
  <c r="G26" i="25"/>
  <c r="O26" i="25"/>
  <c r="W11" i="25"/>
  <c r="X11" i="25"/>
  <c r="W19" i="25"/>
  <c r="X19" i="25"/>
  <c r="W28" i="25"/>
  <c r="X28" i="25"/>
  <c r="W36" i="25"/>
  <c r="X36" i="25"/>
  <c r="W43" i="25"/>
  <c r="X43" i="25"/>
  <c r="W51" i="25"/>
  <c r="X51" i="25"/>
  <c r="W59" i="25"/>
  <c r="X59" i="25"/>
  <c r="W66" i="25"/>
  <c r="X66" i="25"/>
  <c r="W73" i="25"/>
  <c r="X73" i="25"/>
  <c r="W85" i="25"/>
  <c r="X85" i="25"/>
  <c r="W92" i="25"/>
  <c r="X92" i="25"/>
  <c r="W93" i="25"/>
  <c r="X93" i="25"/>
  <c r="W91" i="25"/>
  <c r="X91" i="25"/>
  <c r="W33" i="25"/>
  <c r="X33" i="25"/>
  <c r="W81" i="25"/>
  <c r="X81" i="25"/>
  <c r="W102" i="25"/>
  <c r="X102" i="25"/>
  <c r="W5" i="25"/>
  <c r="X5" i="25"/>
  <c r="W13" i="25"/>
  <c r="X13" i="25"/>
  <c r="W18" i="25"/>
  <c r="X18" i="25"/>
  <c r="W29" i="25"/>
  <c r="X29" i="25"/>
  <c r="W35" i="25"/>
  <c r="X35" i="25"/>
  <c r="W44" i="25"/>
  <c r="X44" i="25"/>
  <c r="W52" i="25"/>
  <c r="X52" i="25"/>
  <c r="W60" i="25"/>
  <c r="X60" i="25"/>
  <c r="W65" i="25"/>
  <c r="X65" i="25"/>
  <c r="W77" i="25"/>
  <c r="X77" i="25"/>
  <c r="W84" i="25"/>
  <c r="X84" i="25"/>
  <c r="W83" i="25"/>
  <c r="X83" i="25"/>
  <c r="W20" i="25"/>
  <c r="X20" i="25"/>
  <c r="W98" i="25"/>
  <c r="X98" i="25"/>
  <c r="W7" i="25"/>
  <c r="X7" i="25"/>
  <c r="W14" i="25"/>
  <c r="X14" i="25"/>
  <c r="W23" i="25"/>
  <c r="X23" i="25"/>
  <c r="W31" i="25"/>
  <c r="X31" i="25"/>
  <c r="W37" i="25"/>
  <c r="X37" i="25"/>
  <c r="W46" i="25"/>
  <c r="X46" i="25"/>
  <c r="W55" i="25"/>
  <c r="X55" i="25"/>
  <c r="W61" i="25"/>
  <c r="X61" i="25"/>
  <c r="W70" i="25"/>
  <c r="X70" i="25"/>
  <c r="W79" i="25"/>
  <c r="X79" i="25"/>
  <c r="W86" i="25"/>
  <c r="X86" i="25"/>
  <c r="W42" i="25"/>
  <c r="X42" i="25"/>
  <c r="W99" i="25"/>
  <c r="X99" i="25"/>
  <c r="W4" i="25"/>
  <c r="X4" i="25"/>
  <c r="W12" i="25"/>
  <c r="X12" i="25"/>
  <c r="W21" i="25"/>
  <c r="X21" i="25"/>
  <c r="W26" i="25"/>
  <c r="X26" i="25"/>
  <c r="W39" i="25"/>
  <c r="X39" i="25"/>
  <c r="W47" i="25"/>
  <c r="X47" i="25"/>
  <c r="W53" i="25"/>
  <c r="X53" i="25"/>
  <c r="W62" i="25"/>
  <c r="X62" i="25"/>
  <c r="W69" i="25"/>
  <c r="X69" i="25"/>
  <c r="W75" i="25"/>
  <c r="X75" i="25"/>
  <c r="W87" i="25"/>
  <c r="X87" i="25"/>
  <c r="W94" i="25"/>
  <c r="X94" i="25"/>
  <c r="W58" i="25"/>
  <c r="X58" i="25"/>
  <c r="W27" i="25"/>
  <c r="X27" i="25"/>
  <c r="W67" i="25"/>
  <c r="X67" i="25"/>
  <c r="W101" i="25"/>
  <c r="X101" i="25"/>
  <c r="W6" i="25"/>
  <c r="X6" i="25"/>
  <c r="W15" i="25"/>
  <c r="X15" i="25"/>
  <c r="W24" i="25"/>
  <c r="X24" i="25"/>
  <c r="W30" i="25"/>
  <c r="X30" i="25"/>
  <c r="W38" i="25"/>
  <c r="X38" i="25"/>
  <c r="W45" i="25"/>
  <c r="X45" i="25"/>
  <c r="W56" i="25"/>
  <c r="X56" i="25"/>
  <c r="W63" i="25"/>
  <c r="X63" i="25"/>
  <c r="W72" i="25"/>
  <c r="X72" i="25"/>
  <c r="W80" i="25"/>
  <c r="X80" i="25"/>
  <c r="W88" i="25"/>
  <c r="X88" i="25"/>
  <c r="W96" i="25"/>
  <c r="X96" i="25"/>
  <c r="W89" i="25"/>
  <c r="X89" i="25"/>
  <c r="W71" i="25"/>
  <c r="X71" i="25"/>
  <c r="W76" i="25"/>
  <c r="X76" i="25"/>
  <c r="W95" i="25"/>
  <c r="X95" i="25"/>
  <c r="W8" i="25"/>
  <c r="X8" i="25"/>
  <c r="W17" i="25"/>
  <c r="X17" i="25"/>
  <c r="W25" i="25"/>
  <c r="X25" i="25"/>
  <c r="W32" i="25"/>
  <c r="X32" i="25"/>
  <c r="W41" i="25"/>
  <c r="X41" i="25"/>
  <c r="W48" i="25"/>
  <c r="X48" i="25"/>
  <c r="W54" i="25"/>
  <c r="X54" i="25"/>
  <c r="W64" i="25"/>
  <c r="X64" i="25"/>
  <c r="W74" i="25"/>
  <c r="X74" i="25"/>
  <c r="W78" i="25"/>
  <c r="X78" i="25"/>
  <c r="W82" i="25"/>
  <c r="X82" i="25"/>
  <c r="W10" i="25"/>
  <c r="X10" i="25"/>
  <c r="W57" i="25"/>
  <c r="X57" i="25"/>
  <c r="W100" i="25"/>
  <c r="X100" i="25"/>
  <c r="W9" i="25"/>
  <c r="X9" i="25"/>
  <c r="W16" i="25"/>
  <c r="X16" i="25"/>
  <c r="W22" i="25"/>
  <c r="X22" i="25"/>
  <c r="W34" i="25"/>
  <c r="X34" i="25"/>
  <c r="W40" i="25"/>
  <c r="X40" i="25"/>
  <c r="W49" i="25"/>
  <c r="X49" i="25"/>
  <c r="W68" i="25"/>
  <c r="X68" i="25"/>
  <c r="W97" i="25"/>
  <c r="X97" i="25"/>
  <c r="W50" i="25"/>
  <c r="X50" i="25"/>
  <c r="W90" i="25"/>
  <c r="X90" i="25"/>
</calcChain>
</file>

<file path=xl/sharedStrings.xml><?xml version="1.0" encoding="utf-8"?>
<sst xmlns="http://schemas.openxmlformats.org/spreadsheetml/2006/main" count="1452" uniqueCount="118">
  <si>
    <t>Ogółem</t>
  </si>
  <si>
    <t>Mężczyźni</t>
  </si>
  <si>
    <t>Kobiety</t>
  </si>
  <si>
    <t>Wiek</t>
  </si>
  <si>
    <t>Rok urodzenia</t>
  </si>
  <si>
    <t>110 lat i więcej</t>
  </si>
  <si>
    <t>a</t>
  </si>
  <si>
    <t>b</t>
  </si>
  <si>
    <t>Filtr</t>
  </si>
  <si>
    <t xml:space="preserve">Rok urodzenia </t>
  </si>
  <si>
    <t xml:space="preserve">Ogółem </t>
  </si>
  <si>
    <t xml:space="preserve">Mężczyźni </t>
  </si>
  <si>
    <t xml:space="preserve">Kobiety </t>
  </si>
  <si>
    <t>starsze 2021</t>
  </si>
  <si>
    <t>młodsze 2021</t>
  </si>
  <si>
    <t>Mężczyźni zgony 2021</t>
  </si>
  <si>
    <t>Elementarne zbiorowości zmarłych</t>
  </si>
  <si>
    <t xml:space="preserve">Zgony I rodzaju </t>
  </si>
  <si>
    <t xml:space="preserve">Zgony II rodzaju </t>
  </si>
  <si>
    <t xml:space="preserve">Zgony III rodzaju </t>
  </si>
  <si>
    <t>Kobiety zgony 2021</t>
  </si>
  <si>
    <t>Starsze</t>
  </si>
  <si>
    <t>Młodsze</t>
  </si>
  <si>
    <t>Metoda III</t>
  </si>
  <si>
    <t>Metoda II</t>
  </si>
  <si>
    <t>Metoda I</t>
  </si>
  <si>
    <t>Korekta na saldo migracji 2021</t>
  </si>
  <si>
    <t>Liczba zgonów w 2021</t>
  </si>
  <si>
    <t>30 VI</t>
  </si>
  <si>
    <t>Liczba ludności w dniu 31 XII</t>
  </si>
  <si>
    <t>Urodzenia żywe mężczyźni</t>
  </si>
  <si>
    <t>Rlx(t)</t>
  </si>
  <si>
    <t>Rux(t)</t>
  </si>
  <si>
    <t>Metoda III q'</t>
  </si>
  <si>
    <t>Metoda III q"</t>
  </si>
  <si>
    <t>Metoda IV</t>
  </si>
  <si>
    <t>Metoda V q</t>
  </si>
  <si>
    <t>Mxt</t>
  </si>
  <si>
    <t>2Mxt</t>
  </si>
  <si>
    <t>Ext</t>
  </si>
  <si>
    <t>Zgony III rodzaju</t>
  </si>
  <si>
    <t>mx</t>
  </si>
  <si>
    <t>qx</t>
  </si>
  <si>
    <t>x</t>
  </si>
  <si>
    <t>lx</t>
  </si>
  <si>
    <t>dx</t>
  </si>
  <si>
    <t>Lx</t>
  </si>
  <si>
    <t>Tx</t>
  </si>
  <si>
    <t>ex</t>
  </si>
  <si>
    <t>surowe qx m</t>
  </si>
  <si>
    <t>yi</t>
  </si>
  <si>
    <t>yi^</t>
  </si>
  <si>
    <t>Wittsteina</t>
  </si>
  <si>
    <t>Finlainsona</t>
  </si>
  <si>
    <t>Woolhousa</t>
  </si>
  <si>
    <t>Karupa</t>
  </si>
  <si>
    <t>Spencera</t>
  </si>
  <si>
    <t>Altenburga</t>
  </si>
  <si>
    <t>Kinga</t>
  </si>
  <si>
    <t>średnia 5-wyrazowa</t>
  </si>
  <si>
    <t>9-elementowa</t>
  </si>
  <si>
    <t>13-elementow</t>
  </si>
  <si>
    <t>15-elementow</t>
  </si>
  <si>
    <t>19-elementow</t>
  </si>
  <si>
    <t>21-elementow</t>
  </si>
  <si>
    <t>7-elementow</t>
  </si>
  <si>
    <t xml:space="preserve"> </t>
  </si>
  <si>
    <t xml:space="preserve">surowe qx k </t>
  </si>
  <si>
    <t>Mxt (IV)</t>
  </si>
  <si>
    <t>Mxt (V)</t>
  </si>
  <si>
    <t>odchylenia wzgledne</t>
  </si>
  <si>
    <t>((y-y^)/y)^2</t>
  </si>
  <si>
    <t>d=1</t>
  </si>
  <si>
    <t>d=2</t>
  </si>
  <si>
    <t>d=3</t>
  </si>
  <si>
    <t xml:space="preserve">Wiek </t>
  </si>
  <si>
    <t>rożnice rzędu d</t>
  </si>
  <si>
    <t>w.bezw.</t>
  </si>
  <si>
    <t>MAPE</t>
  </si>
  <si>
    <t>MSPE</t>
  </si>
  <si>
    <t xml:space="preserve">Suma wartości bezwzględnej różnic </t>
  </si>
  <si>
    <t>Średnia wartość bezwzględnych różnic</t>
  </si>
  <si>
    <t>śr. y =</t>
  </si>
  <si>
    <t>Wittstein</t>
  </si>
  <si>
    <t>Średnia wart bezwzg różnic / średniej wart szeregu</t>
  </si>
  <si>
    <t>Miary wygładzenia</t>
  </si>
  <si>
    <t>Miary dopasowania</t>
  </si>
  <si>
    <t>Altenburgera</t>
  </si>
  <si>
    <t>Finlainson</t>
  </si>
  <si>
    <t>|(y-y^)/y^|</t>
  </si>
  <si>
    <t>((y-y^)/y^)^2</t>
  </si>
  <si>
    <t>Woolhouse</t>
  </si>
  <si>
    <t>Metoda:</t>
  </si>
  <si>
    <t>N</t>
  </si>
  <si>
    <t>wart bezwg do wart średniej</t>
  </si>
  <si>
    <t>śr wart bezw róznic</t>
  </si>
  <si>
    <t>Karup</t>
  </si>
  <si>
    <t>Spencer</t>
  </si>
  <si>
    <t>Altenburger</t>
  </si>
  <si>
    <t>King</t>
  </si>
  <si>
    <t>s</t>
  </si>
  <si>
    <t>liczba zmarłych dx</t>
  </si>
  <si>
    <t>lxK</t>
  </si>
  <si>
    <t>lxM</t>
  </si>
  <si>
    <t>Dolnośląskie</t>
  </si>
  <si>
    <t>Urodzenia żywe dziewczynki</t>
  </si>
  <si>
    <t>N - G</t>
  </si>
  <si>
    <t>starsze 2020</t>
  </si>
  <si>
    <t>młodsze 2020</t>
  </si>
  <si>
    <t>Mężczyźni zgony 2020</t>
  </si>
  <si>
    <t>Kobiety zgony 2020</t>
  </si>
  <si>
    <t>2021</t>
  </si>
  <si>
    <t>2020</t>
  </si>
  <si>
    <t>2019</t>
  </si>
  <si>
    <t>Liczba zgonów w 2020</t>
  </si>
  <si>
    <t>Korekta na saldo migracji 2020</t>
  </si>
  <si>
    <t>Liczba zgonów w 2022</t>
  </si>
  <si>
    <t>Korekta na saldo migracji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</si>
</sst>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7" formatCode="0.00000"/>
    <numFmt numFmtId="168" formatCode="0.0"/>
    <numFmt numFmtId="169" formatCode="0.000000"/>
    <numFmt numFmtId="170" formatCode="0.0000000"/>
    <numFmt numFmtId="172" formatCode="0.000000000"/>
    <numFmt numFmtId="175" formatCode="0.000"/>
  </numFmts>
  <fonts count="13" x14ac:knownFonts="1">
    <font>
      <sz val="10"/>
      <name val="Arial CE"/>
      <charset val="238"/>
    </font>
    <font>
      <sz val="10"/>
      <name val="Arial"/>
      <family val="2"/>
    </font>
    <font>
      <sz val="8"/>
      <name val="Arial CE"/>
      <charset val="238"/>
    </font>
    <font>
      <b/>
      <sz val="10"/>
      <name val="Arial"/>
      <family val="2"/>
      <charset val="238"/>
    </font>
    <font>
      <b/>
      <sz val="10"/>
      <name val="Arial CE"/>
      <charset val="238"/>
    </font>
    <font>
      <sz val="7"/>
      <name val="Arial CE"/>
      <charset val="238"/>
    </font>
    <font>
      <b/>
      <sz val="8"/>
      <name val="Arial CE"/>
      <charset val="238"/>
    </font>
    <font>
      <sz val="10"/>
      <name val="Arial"/>
      <family val="2"/>
      <charset val="238"/>
    </font>
    <font>
      <sz val="9"/>
      <name val="Arial"/>
      <family val="2"/>
      <charset val="238"/>
    </font>
    <font>
      <sz val="10"/>
      <color rgb="FFFF0000"/>
      <name val="Arial CE"/>
      <charset val="238"/>
    </font>
    <font>
      <sz val="8"/>
      <color rgb="FF454545"/>
      <name val="Fira Sans"/>
      <family val="2"/>
    </font>
    <font>
      <sz val="10"/>
      <color theme="1"/>
      <name val="Arial CE"/>
      <charset val="238"/>
    </font>
    <font>
      <b/>
      <sz val="10"/>
      <color theme="1"/>
      <name val="Arial CE"/>
      <charset val="23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47">
    <xf numFmtId="0" fontId="0" fillId="0" borderId="0" xfId="0"/>
    <xf numFmtId="0" fontId="1" fillId="0" borderId="0" xfId="0" applyFont="1" applyAlignment="1">
      <alignment horizontal="left" vertical="top"/>
    </xf>
    <xf numFmtId="0" fontId="1" fillId="0" borderId="0" xfId="0" applyFont="1" applyBorder="1"/>
    <xf numFmtId="0" fontId="1" fillId="0" borderId="0" xfId="0" applyFont="1" applyBorder="1" applyAlignment="1">
      <alignment horizontal="right" vertical="top"/>
    </xf>
    <xf numFmtId="1" fontId="1" fillId="0" borderId="0" xfId="0" applyNumberFormat="1" applyFont="1" applyBorder="1" applyAlignment="1">
      <alignment horizontal="center" wrapText="1"/>
    </xf>
    <xf numFmtId="1" fontId="1" fillId="0" borderId="0" xfId="0" applyNumberFormat="1" applyFont="1" applyBorder="1" applyAlignment="1">
      <alignment horizontal="center"/>
    </xf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left" vertical="top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right" vertical="top"/>
    </xf>
    <xf numFmtId="0" fontId="4" fillId="0" borderId="0" xfId="0" applyFont="1" applyFill="1" applyAlignment="1">
      <alignment horizontal="center"/>
    </xf>
    <xf numFmtId="1" fontId="1" fillId="0" borderId="0" xfId="0" applyNumberFormat="1" applyFont="1" applyAlignment="1">
      <alignment horizontal="right"/>
    </xf>
    <xf numFmtId="49" fontId="1" fillId="0" borderId="0" xfId="0" applyNumberFormat="1" applyFont="1" applyBorder="1" applyAlignment="1">
      <alignment horizontal="center" wrapText="1"/>
    </xf>
    <xf numFmtId="0" fontId="5" fillId="0" borderId="0" xfId="0" applyFont="1"/>
    <xf numFmtId="1" fontId="1" fillId="0" borderId="0" xfId="0" applyNumberFormat="1" applyFont="1" applyAlignment="1">
      <alignment horizontal="center" wrapText="1"/>
    </xf>
    <xf numFmtId="0" fontId="4" fillId="0" borderId="0" xfId="0" applyFont="1" applyAlignment="1">
      <alignment horizontal="center"/>
    </xf>
    <xf numFmtId="0" fontId="4" fillId="0" borderId="0" xfId="0" applyFont="1"/>
    <xf numFmtId="3" fontId="0" fillId="0" borderId="0" xfId="0" applyNumberFormat="1"/>
    <xf numFmtId="172" fontId="0" fillId="0" borderId="0" xfId="0" applyNumberFormat="1"/>
    <xf numFmtId="1" fontId="0" fillId="0" borderId="0" xfId="0" applyNumberFormat="1"/>
    <xf numFmtId="169" fontId="0" fillId="0" borderId="0" xfId="0" applyNumberFormat="1"/>
    <xf numFmtId="169" fontId="4" fillId="0" borderId="0" xfId="0" applyNumberFormat="1" applyFont="1"/>
    <xf numFmtId="10" fontId="0" fillId="0" borderId="0" xfId="0" applyNumberFormat="1"/>
    <xf numFmtId="170" fontId="0" fillId="0" borderId="0" xfId="0" applyNumberFormat="1"/>
    <xf numFmtId="0" fontId="9" fillId="0" borderId="0" xfId="0" applyFont="1" applyFill="1"/>
    <xf numFmtId="2" fontId="0" fillId="0" borderId="0" xfId="0" applyNumberFormat="1"/>
    <xf numFmtId="0" fontId="10" fillId="0" borderId="0" xfId="0" applyFont="1"/>
    <xf numFmtId="0" fontId="0" fillId="0" borderId="1" xfId="0" applyBorder="1"/>
    <xf numFmtId="0" fontId="10" fillId="0" borderId="1" xfId="0" applyFont="1" applyBorder="1"/>
    <xf numFmtId="1" fontId="1" fillId="0" borderId="1" xfId="0" applyNumberFormat="1" applyFont="1" applyBorder="1" applyAlignment="1">
      <alignment horizontal="center" wrapText="1"/>
    </xf>
    <xf numFmtId="0" fontId="8" fillId="0" borderId="1" xfId="0" applyFont="1" applyBorder="1"/>
    <xf numFmtId="3" fontId="0" fillId="0" borderId="1" xfId="0" applyNumberFormat="1" applyFill="1" applyBorder="1" applyAlignment="1">
      <alignment horizontal="right" vertical="center"/>
    </xf>
    <xf numFmtId="1" fontId="0" fillId="2" borderId="1" xfId="0" applyNumberFormat="1" applyFill="1" applyBorder="1"/>
    <xf numFmtId="168" fontId="1" fillId="2" borderId="1" xfId="0" applyNumberFormat="1" applyFont="1" applyFill="1" applyBorder="1" applyAlignment="1">
      <alignment horizontal="right"/>
    </xf>
    <xf numFmtId="1" fontId="1" fillId="2" borderId="1" xfId="0" applyNumberFormat="1" applyFont="1" applyFill="1" applyBorder="1" applyAlignment="1">
      <alignment horizontal="right"/>
    </xf>
    <xf numFmtId="0" fontId="0" fillId="2" borderId="1" xfId="0" applyFill="1" applyBorder="1"/>
    <xf numFmtId="167" fontId="0" fillId="2" borderId="1" xfId="0" applyNumberFormat="1" applyFill="1" applyBorder="1"/>
    <xf numFmtId="1" fontId="0" fillId="0" borderId="1" xfId="0" applyNumberFormat="1" applyBorder="1" applyAlignment="1">
      <alignment horizontal="center"/>
    </xf>
    <xf numFmtId="0" fontId="8" fillId="0" borderId="1" xfId="0" applyFont="1" applyBorder="1" applyAlignment="1">
      <alignment horizontal="right"/>
    </xf>
    <xf numFmtId="1" fontId="7" fillId="0" borderId="1" xfId="0" applyNumberFormat="1" applyFont="1" applyBorder="1" applyAlignment="1">
      <alignment horizontal="center" wrapText="1"/>
    </xf>
    <xf numFmtId="0" fontId="8" fillId="0" borderId="1" xfId="0" applyFont="1" applyBorder="1" applyAlignment="1">
      <alignment vertical="top"/>
    </xf>
    <xf numFmtId="3" fontId="0" fillId="0" borderId="1" xfId="0" applyNumberFormat="1" applyFont="1" applyFill="1" applyBorder="1" applyAlignment="1">
      <alignment horizontal="right" vertical="center"/>
    </xf>
    <xf numFmtId="0" fontId="3" fillId="0" borderId="1" xfId="0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/>
    <xf numFmtId="0" fontId="0" fillId="2" borderId="1" xfId="0" applyFill="1" applyBorder="1" applyAlignment="1">
      <alignment horizontal="right" vertical="center"/>
    </xf>
    <xf numFmtId="0" fontId="8" fillId="2" borderId="1" xfId="0" applyFont="1" applyFill="1" applyBorder="1" applyAlignment="1">
      <alignment horizontal="right"/>
    </xf>
    <xf numFmtId="0" fontId="8" fillId="2" borderId="1" xfId="0" applyFont="1" applyFill="1" applyBorder="1" applyAlignment="1">
      <alignment vertical="top"/>
    </xf>
    <xf numFmtId="0" fontId="0" fillId="2" borderId="1" xfId="0" applyFont="1" applyFill="1" applyBorder="1" applyAlignment="1">
      <alignment horizontal="right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/>
    </xf>
    <xf numFmtId="0" fontId="6" fillId="2" borderId="1" xfId="1" applyFont="1" applyFill="1" applyBorder="1" applyAlignment="1">
      <alignment horizontal="center"/>
    </xf>
    <xf numFmtId="0" fontId="6" fillId="2" borderId="2" xfId="1" applyFont="1" applyFill="1" applyBorder="1" applyAlignment="1">
      <alignment horizontal="center"/>
    </xf>
    <xf numFmtId="167" fontId="6" fillId="2" borderId="2" xfId="1" applyNumberFormat="1" applyFont="1" applyFill="1" applyBorder="1" applyAlignment="1">
      <alignment horizontal="center"/>
    </xf>
    <xf numFmtId="2" fontId="6" fillId="2" borderId="2" xfId="1" applyNumberFormat="1" applyFont="1" applyFill="1" applyBorder="1" applyAlignment="1">
      <alignment horizontal="center"/>
    </xf>
    <xf numFmtId="167" fontId="6" fillId="2" borderId="1" xfId="1" applyNumberFormat="1" applyFont="1" applyFill="1" applyBorder="1" applyAlignment="1">
      <alignment horizontal="center"/>
    </xf>
    <xf numFmtId="2" fontId="6" fillId="2" borderId="1" xfId="1" applyNumberFormat="1" applyFont="1" applyFill="1" applyBorder="1" applyAlignment="1">
      <alignment horizontal="center"/>
    </xf>
    <xf numFmtId="0" fontId="2" fillId="2" borderId="3" xfId="1" applyFill="1" applyBorder="1" applyAlignment="1">
      <alignment horizontal="center"/>
    </xf>
    <xf numFmtId="3" fontId="2" fillId="2" borderId="3" xfId="1" applyNumberFormat="1" applyFill="1" applyBorder="1"/>
    <xf numFmtId="170" fontId="2" fillId="2" borderId="2" xfId="1" applyNumberFormat="1" applyFill="1" applyBorder="1"/>
    <xf numFmtId="1" fontId="2" fillId="2" borderId="4" xfId="1" applyNumberFormat="1" applyFill="1" applyBorder="1"/>
    <xf numFmtId="3" fontId="2" fillId="2" borderId="2" xfId="1" applyNumberFormat="1" applyFill="1" applyBorder="1"/>
    <xf numFmtId="3" fontId="2" fillId="2" borderId="4" xfId="1" applyNumberFormat="1" applyFill="1" applyBorder="1"/>
    <xf numFmtId="2" fontId="2" fillId="2" borderId="2" xfId="1" applyNumberFormat="1" applyFill="1" applyBorder="1"/>
    <xf numFmtId="3" fontId="2" fillId="2" borderId="5" xfId="1" applyNumberFormat="1" applyFill="1" applyBorder="1"/>
    <xf numFmtId="170" fontId="2" fillId="2" borderId="5" xfId="1" applyNumberFormat="1" applyFill="1" applyBorder="1"/>
    <xf numFmtId="2" fontId="2" fillId="2" borderId="5" xfId="1" applyNumberFormat="1" applyFill="1" applyBorder="1"/>
    <xf numFmtId="0" fontId="2" fillId="2" borderId="6" xfId="1" applyFill="1" applyBorder="1" applyAlignment="1">
      <alignment horizontal="center"/>
    </xf>
    <xf numFmtId="3" fontId="2" fillId="2" borderId="6" xfId="1" applyNumberFormat="1" applyFill="1" applyBorder="1"/>
    <xf numFmtId="0" fontId="6" fillId="2" borderId="0" xfId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67" fontId="0" fillId="0" borderId="0" xfId="0" applyNumberFormat="1"/>
    <xf numFmtId="0" fontId="4" fillId="0" borderId="1" xfId="0" applyFont="1" applyBorder="1"/>
    <xf numFmtId="172" fontId="0" fillId="0" borderId="1" xfId="0" applyNumberFormat="1" applyBorder="1"/>
    <xf numFmtId="1" fontId="0" fillId="0" borderId="1" xfId="0" applyNumberFormat="1" applyBorder="1"/>
    <xf numFmtId="175" fontId="0" fillId="0" borderId="1" xfId="0" applyNumberFormat="1" applyBorder="1"/>
    <xf numFmtId="0" fontId="0" fillId="0" borderId="0" xfId="0" applyFont="1"/>
    <xf numFmtId="0" fontId="0" fillId="0" borderId="1" xfId="0" applyFont="1" applyBorder="1"/>
    <xf numFmtId="0" fontId="0" fillId="2" borderId="1" xfId="0" applyFont="1" applyFill="1" applyBorder="1"/>
    <xf numFmtId="0" fontId="0" fillId="0" borderId="1" xfId="0" applyFont="1" applyBorder="1" applyAlignment="1">
      <alignment horizontal="center" vertical="center"/>
    </xf>
    <xf numFmtId="170" fontId="0" fillId="0" borderId="1" xfId="0" applyNumberFormat="1" applyBorder="1"/>
    <xf numFmtId="170" fontId="0" fillId="2" borderId="0" xfId="0" applyNumberFormat="1" applyFill="1"/>
    <xf numFmtId="1" fontId="0" fillId="2" borderId="1" xfId="0" applyNumberFormat="1" applyFill="1" applyBorder="1" applyAlignment="1">
      <alignment horizontal="center"/>
    </xf>
    <xf numFmtId="170" fontId="0" fillId="2" borderId="1" xfId="0" applyNumberFormat="1" applyFill="1" applyBorder="1"/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/>
    <xf numFmtId="169" fontId="0" fillId="2" borderId="1" xfId="0" applyNumberFormat="1" applyFill="1" applyBorder="1"/>
    <xf numFmtId="10" fontId="0" fillId="2" borderId="1" xfId="0" applyNumberFormat="1" applyFill="1" applyBorder="1"/>
    <xf numFmtId="0" fontId="11" fillId="2" borderId="1" xfId="0" applyFont="1" applyFill="1" applyBorder="1"/>
    <xf numFmtId="170" fontId="11" fillId="2" borderId="1" xfId="0" applyNumberFormat="1" applyFont="1" applyFill="1" applyBorder="1"/>
    <xf numFmtId="169" fontId="11" fillId="2" borderId="1" xfId="0" applyNumberFormat="1" applyFont="1" applyFill="1" applyBorder="1"/>
    <xf numFmtId="10" fontId="11" fillId="2" borderId="1" xfId="0" applyNumberFormat="1" applyFont="1" applyFill="1" applyBorder="1"/>
    <xf numFmtId="170" fontId="4" fillId="2" borderId="1" xfId="0" applyNumberFormat="1" applyFont="1" applyFill="1" applyBorder="1"/>
    <xf numFmtId="169" fontId="4" fillId="2" borderId="1" xfId="0" applyNumberFormat="1" applyFont="1" applyFill="1" applyBorder="1"/>
    <xf numFmtId="10" fontId="4" fillId="2" borderId="1" xfId="0" applyNumberFormat="1" applyFont="1" applyFill="1" applyBorder="1"/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2" fillId="2" borderId="1" xfId="0" applyFont="1" applyFill="1" applyBorder="1"/>
    <xf numFmtId="170" fontId="12" fillId="2" borderId="1" xfId="0" applyNumberFormat="1" applyFont="1" applyFill="1" applyBorder="1"/>
    <xf numFmtId="169" fontId="12" fillId="2" borderId="1" xfId="0" applyNumberFormat="1" applyFont="1" applyFill="1" applyBorder="1"/>
    <xf numFmtId="10" fontId="12" fillId="2" borderId="1" xfId="0" applyNumberFormat="1" applyFont="1" applyFill="1" applyBorder="1"/>
    <xf numFmtId="1" fontId="1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/>
    </xf>
    <xf numFmtId="1" fontId="1" fillId="0" borderId="1" xfId="0" applyNumberFormat="1" applyFont="1" applyBorder="1" applyAlignment="1">
      <alignment horizontal="right"/>
    </xf>
    <xf numFmtId="1" fontId="1" fillId="0" borderId="1" xfId="0" applyNumberFormat="1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wrapText="1"/>
    </xf>
    <xf numFmtId="49" fontId="1" fillId="0" borderId="1" xfId="0" applyNumberFormat="1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2" fillId="2" borderId="1" xfId="1" applyFill="1" applyBorder="1" applyAlignment="1">
      <alignment horizontal="center"/>
    </xf>
    <xf numFmtId="3" fontId="2" fillId="2" borderId="1" xfId="1" applyNumberFormat="1" applyFill="1" applyBorder="1"/>
    <xf numFmtId="170" fontId="2" fillId="2" borderId="1" xfId="1" applyNumberFormat="1" applyFill="1" applyBorder="1"/>
    <xf numFmtId="1" fontId="2" fillId="2" borderId="1" xfId="1" applyNumberFormat="1" applyFill="1" applyBorder="1"/>
    <xf numFmtId="2" fontId="2" fillId="2" borderId="1" xfId="1" applyNumberFormat="1" applyFill="1" applyBorder="1"/>
    <xf numFmtId="2" fontId="0" fillId="0" borderId="1" xfId="0" applyNumberFormat="1" applyBorder="1"/>
    <xf numFmtId="167" fontId="0" fillId="0" borderId="1" xfId="0" applyNumberFormat="1" applyBorder="1"/>
    <xf numFmtId="3" fontId="0" fillId="0" borderId="1" xfId="0" applyNumberFormat="1" applyBorder="1" applyAlignment="1">
      <alignment horizontal="right" vertical="center"/>
    </xf>
    <xf numFmtId="0" fontId="10" fillId="3" borderId="1" xfId="0" applyFont="1" applyFill="1" applyBorder="1" applyAlignment="1">
      <alignment horizontal="right" vertical="center" wrapText="1"/>
    </xf>
    <xf numFmtId="0" fontId="9" fillId="0" borderId="0" xfId="0" applyFont="1"/>
    <xf numFmtId="0" fontId="6" fillId="2" borderId="0" xfId="1" applyFont="1" applyFill="1" applyAlignment="1">
      <alignment horizontal="center"/>
    </xf>
    <xf numFmtId="1" fontId="2" fillId="2" borderId="0" xfId="1" applyNumberFormat="1" applyFill="1"/>
    <xf numFmtId="3" fontId="2" fillId="2" borderId="0" xfId="1" applyNumberFormat="1" applyFill="1"/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</cellXfs>
  <cellStyles count="2">
    <cellStyle name="Normalny" xfId="0" builtinId="0"/>
    <cellStyle name="Normalny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082575362741316"/>
          <c:y val="8.5899223963587998E-2"/>
          <c:w val="0.82964001181737257"/>
          <c:h val="0.70453144639163745"/>
        </c:manualLayout>
      </c:layout>
      <c:lineChart>
        <c:grouping val="standard"/>
        <c:varyColors val="0"/>
        <c:ser>
          <c:idx val="5"/>
          <c:order val="0"/>
          <c:tx>
            <c:strRef>
              <c:f>'Liczymy metody dla męzczyzn 2'!$N$6</c:f>
              <c:strCache>
                <c:ptCount val="1"/>
                <c:pt idx="0">
                  <c:v>Metoda I</c:v>
                </c:pt>
              </c:strCache>
            </c:strRef>
          </c:tx>
          <c:marker>
            <c:symbol val="none"/>
          </c:marker>
          <c:val>
            <c:numRef>
              <c:f>'Liczymy metody dla męzczyzn 2'!$N$7:$N$107</c:f>
              <c:numCache>
                <c:formatCode>0.00000</c:formatCode>
                <c:ptCount val="101"/>
                <c:pt idx="0">
                  <c:v>3.8813211420041052E-3</c:v>
                </c:pt>
                <c:pt idx="1">
                  <c:v>3.5950532067874607E-4</c:v>
                </c:pt>
                <c:pt idx="2">
                  <c:v>2.0852882911062454E-4</c:v>
                </c:pt>
                <c:pt idx="3">
                  <c:v>1.3520593554057023E-4</c:v>
                </c:pt>
                <c:pt idx="4">
                  <c:v>0</c:v>
                </c:pt>
                <c:pt idx="5">
                  <c:v>2.1574973031283711E-4</c:v>
                </c:pt>
                <c:pt idx="6">
                  <c:v>7.0120080638092733E-5</c:v>
                </c:pt>
                <c:pt idx="7">
                  <c:v>1.4587626046206305E-4</c:v>
                </c:pt>
                <c:pt idx="8">
                  <c:v>0</c:v>
                </c:pt>
                <c:pt idx="9">
                  <c:v>1.3445152182316265E-4</c:v>
                </c:pt>
                <c:pt idx="10">
                  <c:v>0</c:v>
                </c:pt>
                <c:pt idx="11">
                  <c:v>0</c:v>
                </c:pt>
                <c:pt idx="12">
                  <c:v>6.2527355718126687E-5</c:v>
                </c:pt>
                <c:pt idx="13">
                  <c:v>2.0281575878445756E-4</c:v>
                </c:pt>
                <c:pt idx="14">
                  <c:v>5.0342508854887716E-4</c:v>
                </c:pt>
                <c:pt idx="15">
                  <c:v>2.2710927741398235E-4</c:v>
                </c:pt>
                <c:pt idx="16">
                  <c:v>1.5800908552241754E-4</c:v>
                </c:pt>
                <c:pt idx="17">
                  <c:v>4.1157344528131045E-4</c:v>
                </c:pt>
                <c:pt idx="18">
                  <c:v>1.038131363545618E-3</c:v>
                </c:pt>
                <c:pt idx="19">
                  <c:v>6.9582697102653801E-4</c:v>
                </c:pt>
                <c:pt idx="20">
                  <c:v>8.4373621737713093E-4</c:v>
                </c:pt>
                <c:pt idx="21">
                  <c:v>6.7533344588890769E-4</c:v>
                </c:pt>
                <c:pt idx="22">
                  <c:v>9.2976684308396511E-4</c:v>
                </c:pt>
                <c:pt idx="23">
                  <c:v>1.2300753421147046E-3</c:v>
                </c:pt>
                <c:pt idx="24">
                  <c:v>1.235069472657837E-3</c:v>
                </c:pt>
                <c:pt idx="25">
                  <c:v>1.3772380117691248E-3</c:v>
                </c:pt>
                <c:pt idx="26">
                  <c:v>1.358856197565875E-3</c:v>
                </c:pt>
                <c:pt idx="27">
                  <c:v>9.1040996898916044E-4</c:v>
                </c:pt>
                <c:pt idx="28">
                  <c:v>1.1704380782521459E-3</c:v>
                </c:pt>
                <c:pt idx="29">
                  <c:v>1.2750385699167399E-3</c:v>
                </c:pt>
                <c:pt idx="30">
                  <c:v>1.4086046313948829E-3</c:v>
                </c:pt>
                <c:pt idx="31">
                  <c:v>1.1522673260196366E-3</c:v>
                </c:pt>
                <c:pt idx="32">
                  <c:v>1.8436153296614661E-3</c:v>
                </c:pt>
                <c:pt idx="33">
                  <c:v>1.420013312624806E-3</c:v>
                </c:pt>
                <c:pt idx="34">
                  <c:v>2.360717658168083E-3</c:v>
                </c:pt>
                <c:pt idx="35">
                  <c:v>2.2429023943966791E-3</c:v>
                </c:pt>
                <c:pt idx="36">
                  <c:v>2.0795130158610129E-3</c:v>
                </c:pt>
                <c:pt idx="37">
                  <c:v>3.0092907319283933E-3</c:v>
                </c:pt>
                <c:pt idx="38">
                  <c:v>2.0596536730490504E-3</c:v>
                </c:pt>
                <c:pt idx="39">
                  <c:v>2.3805508991539127E-3</c:v>
                </c:pt>
                <c:pt idx="40">
                  <c:v>2.4934498241923073E-3</c:v>
                </c:pt>
                <c:pt idx="41">
                  <c:v>3.3907770863251955E-3</c:v>
                </c:pt>
                <c:pt idx="42">
                  <c:v>2.7730066427994952E-3</c:v>
                </c:pt>
                <c:pt idx="43">
                  <c:v>3.9806771297659282E-3</c:v>
                </c:pt>
                <c:pt idx="44">
                  <c:v>5.1193286126409651E-3</c:v>
                </c:pt>
                <c:pt idx="45">
                  <c:v>5.165995593709641E-3</c:v>
                </c:pt>
                <c:pt idx="46">
                  <c:v>5.6166843147184755E-3</c:v>
                </c:pt>
                <c:pt idx="47">
                  <c:v>5.8187460602240216E-3</c:v>
                </c:pt>
                <c:pt idx="48">
                  <c:v>4.8382373537388113E-3</c:v>
                </c:pt>
                <c:pt idx="49">
                  <c:v>5.8738733883896693E-3</c:v>
                </c:pt>
                <c:pt idx="50">
                  <c:v>7.6307409851114486E-3</c:v>
                </c:pt>
                <c:pt idx="51">
                  <c:v>8.0981446787937398E-3</c:v>
                </c:pt>
                <c:pt idx="52">
                  <c:v>8.8247344700431787E-3</c:v>
                </c:pt>
                <c:pt idx="53">
                  <c:v>1.1003329955117996E-2</c:v>
                </c:pt>
                <c:pt idx="54">
                  <c:v>1.2350152013988437E-2</c:v>
                </c:pt>
                <c:pt idx="55">
                  <c:v>1.2465352271481591E-2</c:v>
                </c:pt>
                <c:pt idx="56">
                  <c:v>1.3082837301587302E-2</c:v>
                </c:pt>
                <c:pt idx="57">
                  <c:v>1.4284845906023949E-2</c:v>
                </c:pt>
                <c:pt idx="58">
                  <c:v>1.4846910176193434E-2</c:v>
                </c:pt>
                <c:pt idx="59">
                  <c:v>1.8253590526050561E-2</c:v>
                </c:pt>
                <c:pt idx="60">
                  <c:v>2.1393256005065406E-2</c:v>
                </c:pt>
                <c:pt idx="61">
                  <c:v>2.3220747889022918E-2</c:v>
                </c:pt>
                <c:pt idx="62">
                  <c:v>2.3531943896402053E-2</c:v>
                </c:pt>
                <c:pt idx="63">
                  <c:v>2.6954631175601495E-2</c:v>
                </c:pt>
                <c:pt idx="64">
                  <c:v>2.9172633060699463E-2</c:v>
                </c:pt>
                <c:pt idx="65">
                  <c:v>3.1409938414257883E-2</c:v>
                </c:pt>
                <c:pt idx="66">
                  <c:v>3.4584224512282068E-2</c:v>
                </c:pt>
                <c:pt idx="67">
                  <c:v>3.7668658251889371E-2</c:v>
                </c:pt>
                <c:pt idx="68">
                  <c:v>4.1178367917428231E-2</c:v>
                </c:pt>
                <c:pt idx="69">
                  <c:v>4.5077004174324344E-2</c:v>
                </c:pt>
                <c:pt idx="70">
                  <c:v>4.4001038913418791E-2</c:v>
                </c:pt>
                <c:pt idx="71">
                  <c:v>4.7583983767774451E-2</c:v>
                </c:pt>
                <c:pt idx="72">
                  <c:v>5.168655941878568E-2</c:v>
                </c:pt>
                <c:pt idx="73">
                  <c:v>5.3116161514853669E-2</c:v>
                </c:pt>
                <c:pt idx="74">
                  <c:v>5.9066511662420537E-2</c:v>
                </c:pt>
                <c:pt idx="75">
                  <c:v>6.1189358372456967E-2</c:v>
                </c:pt>
                <c:pt idx="76">
                  <c:v>6.3596131781675141E-2</c:v>
                </c:pt>
                <c:pt idx="77">
                  <c:v>7.594012413289522E-2</c:v>
                </c:pt>
                <c:pt idx="78">
                  <c:v>7.9940194368303019E-2</c:v>
                </c:pt>
                <c:pt idx="79">
                  <c:v>8.254648106687433E-2</c:v>
                </c:pt>
                <c:pt idx="80">
                  <c:v>0.10020715903068844</c:v>
                </c:pt>
                <c:pt idx="81">
                  <c:v>9.8956911146305504E-2</c:v>
                </c:pt>
                <c:pt idx="82">
                  <c:v>0.1109377708441671</c:v>
                </c:pt>
                <c:pt idx="83">
                  <c:v>0.11809106403700999</c:v>
                </c:pt>
                <c:pt idx="84">
                  <c:v>0.13783030142079405</c:v>
                </c:pt>
                <c:pt idx="85">
                  <c:v>0.14379850636989311</c:v>
                </c:pt>
                <c:pt idx="86">
                  <c:v>0.15177006659656503</c:v>
                </c:pt>
                <c:pt idx="87">
                  <c:v>0.16246498599439776</c:v>
                </c:pt>
                <c:pt idx="88">
                  <c:v>0.18262608309264608</c:v>
                </c:pt>
                <c:pt idx="89">
                  <c:v>0.19842775820005421</c:v>
                </c:pt>
                <c:pt idx="90">
                  <c:v>0.2161131415858891</c:v>
                </c:pt>
                <c:pt idx="91">
                  <c:v>0.24682557362441523</c:v>
                </c:pt>
                <c:pt idx="92">
                  <c:v>0.22946093975208995</c:v>
                </c:pt>
                <c:pt idx="93">
                  <c:v>0.23364485981308411</c:v>
                </c:pt>
                <c:pt idx="94">
                  <c:v>0.28089275993467611</c:v>
                </c:pt>
                <c:pt idx="95">
                  <c:v>0.27389014296463504</c:v>
                </c:pt>
                <c:pt idx="96">
                  <c:v>0.30891089108910891</c:v>
                </c:pt>
                <c:pt idx="97">
                  <c:v>0.259946949602122</c:v>
                </c:pt>
                <c:pt idx="98">
                  <c:v>0.30136986301369861</c:v>
                </c:pt>
                <c:pt idx="99">
                  <c:v>0.38356164383561642</c:v>
                </c:pt>
                <c:pt idx="100">
                  <c:v>0.14814814814814814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E7-41F2-9B70-DAFC8C3EB780}"/>
            </c:ext>
          </c:extLst>
        </c:ser>
        <c:ser>
          <c:idx val="6"/>
          <c:order val="1"/>
          <c:tx>
            <c:strRef>
              <c:f>'Liczymy metody dla męzczyzn 2'!$O$6</c:f>
              <c:strCache>
                <c:ptCount val="1"/>
                <c:pt idx="0">
                  <c:v>Metoda II</c:v>
                </c:pt>
              </c:strCache>
            </c:strRef>
          </c:tx>
          <c:marker>
            <c:symbol val="none"/>
          </c:marker>
          <c:val>
            <c:numRef>
              <c:f>'Liczymy metody dla męzczyzn 2'!$O$7:$O$107</c:f>
              <c:numCache>
                <c:formatCode>General</c:formatCode>
                <c:ptCount val="101"/>
                <c:pt idx="0">
                  <c:v>8.6274509803921568E-4</c:v>
                </c:pt>
                <c:pt idx="1">
                  <c:v>2.1471514457486402E-4</c:v>
                </c:pt>
                <c:pt idx="2">
                  <c:v>2.082176568573015E-4</c:v>
                </c:pt>
                <c:pt idx="3">
                  <c:v>1.3434089000839632E-4</c:v>
                </c:pt>
                <c:pt idx="4">
                  <c:v>0</c:v>
                </c:pt>
                <c:pt idx="5">
                  <c:v>7.1022727272727269E-5</c:v>
                </c:pt>
                <c:pt idx="6">
                  <c:v>1.3895161010178206E-4</c:v>
                </c:pt>
                <c:pt idx="7">
                  <c:v>1.4471256466842732E-4</c:v>
                </c:pt>
                <c:pt idx="8">
                  <c:v>0</c:v>
                </c:pt>
                <c:pt idx="9">
                  <c:v>1.3413366419637169E-4</c:v>
                </c:pt>
                <c:pt idx="10">
                  <c:v>0</c:v>
                </c:pt>
                <c:pt idx="11">
                  <c:v>0</c:v>
                </c:pt>
                <c:pt idx="12">
                  <c:v>6.2843676355066769E-5</c:v>
                </c:pt>
                <c:pt idx="13">
                  <c:v>1.3605442176870748E-4</c:v>
                </c:pt>
                <c:pt idx="14">
                  <c:v>2.8940418912563762E-4</c:v>
                </c:pt>
                <c:pt idx="15">
                  <c:v>6.0959347734979236E-4</c:v>
                </c:pt>
                <c:pt idx="16">
                  <c:v>1.5927371187385522E-4</c:v>
                </c:pt>
                <c:pt idx="17">
                  <c:v>5.7999834286187753E-4</c:v>
                </c:pt>
                <c:pt idx="18">
                  <c:v>1.2021157236736656E-3</c:v>
                </c:pt>
                <c:pt idx="19">
                  <c:v>6.2082880645661961E-4</c:v>
                </c:pt>
                <c:pt idx="20">
                  <c:v>1.0747735298633502E-3</c:v>
                </c:pt>
                <c:pt idx="21">
                  <c:v>8.2471135102714051E-4</c:v>
                </c:pt>
                <c:pt idx="22">
                  <c:v>4.2651501688288607E-4</c:v>
                </c:pt>
                <c:pt idx="23">
                  <c:v>8.7556827748779258E-4</c:v>
                </c:pt>
                <c:pt idx="24">
                  <c:v>1.0199853377107703E-3</c:v>
                </c:pt>
                <c:pt idx="25">
                  <c:v>7.9525295161191653E-4</c:v>
                </c:pt>
                <c:pt idx="26">
                  <c:v>1.5667159892070676E-3</c:v>
                </c:pt>
                <c:pt idx="27">
                  <c:v>1.6138007790762381E-3</c:v>
                </c:pt>
                <c:pt idx="28">
                  <c:v>1.3054475237292283E-3</c:v>
                </c:pt>
                <c:pt idx="29">
                  <c:v>1.7507440662281469E-3</c:v>
                </c:pt>
                <c:pt idx="30">
                  <c:v>1.244048900691404E-3</c:v>
                </c:pt>
                <c:pt idx="31">
                  <c:v>1.2817469736529788E-3</c:v>
                </c:pt>
                <c:pt idx="32">
                  <c:v>2.0116124902848261E-3</c:v>
                </c:pt>
                <c:pt idx="33">
                  <c:v>1.3254103249464313E-3</c:v>
                </c:pt>
                <c:pt idx="34">
                  <c:v>1.9269885451236484E-3</c:v>
                </c:pt>
                <c:pt idx="35">
                  <c:v>2.1572857423024124E-3</c:v>
                </c:pt>
                <c:pt idx="36">
                  <c:v>2.1144043798376438E-3</c:v>
                </c:pt>
                <c:pt idx="37">
                  <c:v>2.7919794046194569E-3</c:v>
                </c:pt>
                <c:pt idx="38">
                  <c:v>2.745210180154418E-3</c:v>
                </c:pt>
                <c:pt idx="39">
                  <c:v>3.1321240955496086E-3</c:v>
                </c:pt>
                <c:pt idx="40">
                  <c:v>2.8787613545739237E-3</c:v>
                </c:pt>
                <c:pt idx="41">
                  <c:v>3.2729304701844017E-3</c:v>
                </c:pt>
                <c:pt idx="42">
                  <c:v>3.6396724294813468E-3</c:v>
                </c:pt>
                <c:pt idx="43">
                  <c:v>4.6055224778540757E-3</c:v>
                </c:pt>
                <c:pt idx="44">
                  <c:v>4.7025234076499981E-3</c:v>
                </c:pt>
                <c:pt idx="45">
                  <c:v>5.6513139304888386E-3</c:v>
                </c:pt>
                <c:pt idx="46">
                  <c:v>5.5828546381525828E-3</c:v>
                </c:pt>
                <c:pt idx="47">
                  <c:v>5.5869992955522628E-3</c:v>
                </c:pt>
                <c:pt idx="48">
                  <c:v>5.7160355210778809E-3</c:v>
                </c:pt>
                <c:pt idx="49">
                  <c:v>6.5990534144692364E-3</c:v>
                </c:pt>
                <c:pt idx="50">
                  <c:v>6.746626686656672E-3</c:v>
                </c:pt>
                <c:pt idx="51">
                  <c:v>9.0324927255092148E-3</c:v>
                </c:pt>
                <c:pt idx="52">
                  <c:v>9.0027261776453437E-3</c:v>
                </c:pt>
                <c:pt idx="53">
                  <c:v>1.0425097937643669E-2</c:v>
                </c:pt>
                <c:pt idx="54">
                  <c:v>1.2330377856166778E-2</c:v>
                </c:pt>
                <c:pt idx="55">
                  <c:v>1.2814038631485924E-2</c:v>
                </c:pt>
                <c:pt idx="56">
                  <c:v>1.3380017506564961E-2</c:v>
                </c:pt>
                <c:pt idx="57">
                  <c:v>1.5650893021542996E-2</c:v>
                </c:pt>
                <c:pt idx="58">
                  <c:v>1.5227029506191713E-2</c:v>
                </c:pt>
                <c:pt idx="59">
                  <c:v>1.8425080786892679E-2</c:v>
                </c:pt>
                <c:pt idx="60">
                  <c:v>2.1487151448879169E-2</c:v>
                </c:pt>
                <c:pt idx="61">
                  <c:v>2.3884253234325959E-2</c:v>
                </c:pt>
                <c:pt idx="62">
                  <c:v>2.5767942932013392E-2</c:v>
                </c:pt>
                <c:pt idx="63">
                  <c:v>2.67455505574027E-2</c:v>
                </c:pt>
                <c:pt idx="64">
                  <c:v>3.1255409114512502E-2</c:v>
                </c:pt>
                <c:pt idx="65">
                  <c:v>3.349860628037199E-2</c:v>
                </c:pt>
                <c:pt idx="66">
                  <c:v>3.6333783533275071E-2</c:v>
                </c:pt>
                <c:pt idx="67">
                  <c:v>3.6206663968703631E-2</c:v>
                </c:pt>
                <c:pt idx="68">
                  <c:v>4.1161560502534715E-2</c:v>
                </c:pt>
                <c:pt idx="69">
                  <c:v>4.4943163554542531E-2</c:v>
                </c:pt>
                <c:pt idx="70">
                  <c:v>4.4539104832900051E-2</c:v>
                </c:pt>
                <c:pt idx="71">
                  <c:v>4.833450976437767E-2</c:v>
                </c:pt>
                <c:pt idx="72">
                  <c:v>5.3266868435107709E-2</c:v>
                </c:pt>
                <c:pt idx="73">
                  <c:v>5.0506302955156027E-2</c:v>
                </c:pt>
                <c:pt idx="74">
                  <c:v>5.9016058095530323E-2</c:v>
                </c:pt>
                <c:pt idx="75">
                  <c:v>5.8904442106966583E-2</c:v>
                </c:pt>
                <c:pt idx="76">
                  <c:v>6.5380675998634341E-2</c:v>
                </c:pt>
                <c:pt idx="77">
                  <c:v>7.6404067281193574E-2</c:v>
                </c:pt>
                <c:pt idx="78">
                  <c:v>7.5711753050370215E-2</c:v>
                </c:pt>
                <c:pt idx="79">
                  <c:v>7.9433497536945813E-2</c:v>
                </c:pt>
                <c:pt idx="80">
                  <c:v>9.646697388632873E-2</c:v>
                </c:pt>
                <c:pt idx="81">
                  <c:v>0.10406091370558376</c:v>
                </c:pt>
                <c:pt idx="82">
                  <c:v>0.10888393961890622</c:v>
                </c:pt>
                <c:pt idx="83">
                  <c:v>0.1216092255274538</c:v>
                </c:pt>
                <c:pt idx="84">
                  <c:v>0.13266331658291458</c:v>
                </c:pt>
                <c:pt idx="85">
                  <c:v>0.13975749840459475</c:v>
                </c:pt>
                <c:pt idx="86">
                  <c:v>0.15954198473282444</c:v>
                </c:pt>
                <c:pt idx="87">
                  <c:v>0.16244772176975567</c:v>
                </c:pt>
                <c:pt idx="88">
                  <c:v>0.18501984126984128</c:v>
                </c:pt>
                <c:pt idx="89">
                  <c:v>0.19939209726443768</c:v>
                </c:pt>
                <c:pt idx="90">
                  <c:v>0.23423423423423423</c:v>
                </c:pt>
                <c:pt idx="91">
                  <c:v>0.25536261491317669</c:v>
                </c:pt>
                <c:pt idx="92">
                  <c:v>0.24902216427640156</c:v>
                </c:pt>
                <c:pt idx="93">
                  <c:v>0.23139013452914797</c:v>
                </c:pt>
                <c:pt idx="94">
                  <c:v>0.26842105263157895</c:v>
                </c:pt>
                <c:pt idx="95">
                  <c:v>0.24087591240875914</c:v>
                </c:pt>
                <c:pt idx="96">
                  <c:v>0.30541871921182268</c:v>
                </c:pt>
                <c:pt idx="97">
                  <c:v>0.28749999999999998</c:v>
                </c:pt>
                <c:pt idx="98">
                  <c:v>0.30434782608695654</c:v>
                </c:pt>
                <c:pt idx="99">
                  <c:v>0.31372549019607843</c:v>
                </c:pt>
                <c:pt idx="100">
                  <c:v>6.6037735849056603E-2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E7-41F2-9B70-DAFC8C3EB780}"/>
            </c:ext>
          </c:extLst>
        </c:ser>
        <c:ser>
          <c:idx val="7"/>
          <c:order val="2"/>
          <c:tx>
            <c:strRef>
              <c:f>'Liczymy metody dla męzczyzn 2'!$P$6</c:f>
              <c:strCache>
                <c:ptCount val="1"/>
                <c:pt idx="0">
                  <c:v>Metoda III</c:v>
                </c:pt>
              </c:strCache>
            </c:strRef>
          </c:tx>
          <c:marker>
            <c:symbol val="none"/>
          </c:marker>
          <c:val>
            <c:numRef>
              <c:f>'Liczymy metody dla męzczyzn 2'!$P$7:$P$107</c:f>
              <c:numCache>
                <c:formatCode>General</c:formatCode>
                <c:ptCount val="101"/>
                <c:pt idx="0">
                  <c:v>5.9994909920932926E-3</c:v>
                </c:pt>
                <c:pt idx="1">
                  <c:v>4.4983391990327526E-4</c:v>
                </c:pt>
                <c:pt idx="2">
                  <c:v>1.3889371158726238E-4</c:v>
                </c:pt>
                <c:pt idx="3">
                  <c:v>2.0444330912339215E-4</c:v>
                </c:pt>
                <c:pt idx="4">
                  <c:v>0</c:v>
                </c:pt>
                <c:pt idx="5">
                  <c:v>7.1893310327419968E-5</c:v>
                </c:pt>
                <c:pt idx="6">
                  <c:v>7.0085679743536744E-5</c:v>
                </c:pt>
                <c:pt idx="7">
                  <c:v>2.1470486506303121E-4</c:v>
                </c:pt>
                <c:pt idx="8">
                  <c:v>0</c:v>
                </c:pt>
                <c:pt idx="9">
                  <c:v>1.3443796528134211E-4</c:v>
                </c:pt>
                <c:pt idx="10">
                  <c:v>0</c:v>
                </c:pt>
                <c:pt idx="11">
                  <c:v>0</c:v>
                </c:pt>
                <c:pt idx="12">
                  <c:v>6.2534198389752049E-5</c:v>
                </c:pt>
                <c:pt idx="13">
                  <c:v>6.759725555138818E-5</c:v>
                </c:pt>
                <c:pt idx="14">
                  <c:v>2.8426051332952618E-4</c:v>
                </c:pt>
                <c:pt idx="15">
                  <c:v>2.2424218475669555E-4</c:v>
                </c:pt>
                <c:pt idx="16">
                  <c:v>6.1813250759956695E-4</c:v>
                </c:pt>
                <c:pt idx="17">
                  <c:v>2.4711696869850197E-4</c:v>
                </c:pt>
                <c:pt idx="18">
                  <c:v>1.0520250114862684E-3</c:v>
                </c:pt>
                <c:pt idx="19">
                  <c:v>8.6910055872979619E-4</c:v>
                </c:pt>
                <c:pt idx="20">
                  <c:v>6.1822624586505004E-4</c:v>
                </c:pt>
                <c:pt idx="21">
                  <c:v>1.1413282790594392E-3</c:v>
                </c:pt>
                <c:pt idx="22">
                  <c:v>6.6024176168777426E-4</c:v>
                </c:pt>
                <c:pt idx="23">
                  <c:v>6.8866095210096123E-4</c:v>
                </c:pt>
                <c:pt idx="24">
                  <c:v>1.0469904586929424E-3</c:v>
                </c:pt>
                <c:pt idx="25">
                  <c:v>8.7574198378725931E-4</c:v>
                </c:pt>
                <c:pt idx="26">
                  <c:v>8.8903518051863806E-4</c:v>
                </c:pt>
                <c:pt idx="27">
                  <c:v>1.6513558651803928E-3</c:v>
                </c:pt>
                <c:pt idx="28">
                  <c:v>1.5955863665865211E-3</c:v>
                </c:pt>
                <c:pt idx="29">
                  <c:v>1.3490622253842233E-3</c:v>
                </c:pt>
                <c:pt idx="30">
                  <c:v>1.7582950613197479E-3</c:v>
                </c:pt>
                <c:pt idx="31">
                  <c:v>9.5205333217029953E-4</c:v>
                </c:pt>
                <c:pt idx="32">
                  <c:v>1.7661411639107172E-3</c:v>
                </c:pt>
                <c:pt idx="33">
                  <c:v>1.6205650480565215E-3</c:v>
                </c:pt>
                <c:pt idx="34">
                  <c:v>1.7777744340652379E-3</c:v>
                </c:pt>
                <c:pt idx="35">
                  <c:v>2.1954730373471287E-3</c:v>
                </c:pt>
                <c:pt idx="36">
                  <c:v>1.9190536896661614E-3</c:v>
                </c:pt>
                <c:pt idx="37">
                  <c:v>2.5434221604108131E-3</c:v>
                </c:pt>
                <c:pt idx="38">
                  <c:v>2.5634117589933281E-3</c:v>
                </c:pt>
                <c:pt idx="39">
                  <c:v>3.0336929163162774E-3</c:v>
                </c:pt>
                <c:pt idx="40">
                  <c:v>2.9100436549938102E-3</c:v>
                </c:pt>
                <c:pt idx="41">
                  <c:v>3.2301688818510144E-3</c:v>
                </c:pt>
                <c:pt idx="42">
                  <c:v>3.4988616722143595E-3</c:v>
                </c:pt>
                <c:pt idx="43">
                  <c:v>3.7291373036628661E-3</c:v>
                </c:pt>
                <c:pt idx="44">
                  <c:v>5.2592284890063956E-3</c:v>
                </c:pt>
                <c:pt idx="45">
                  <c:v>4.881718459786466E-3</c:v>
                </c:pt>
                <c:pt idx="46">
                  <c:v>5.7759539972371821E-3</c:v>
                </c:pt>
                <c:pt idx="47">
                  <c:v>5.595456931933751E-3</c:v>
                </c:pt>
                <c:pt idx="48">
                  <c:v>4.8694467958894094E-3</c:v>
                </c:pt>
                <c:pt idx="49">
                  <c:v>6.5994229590397024E-3</c:v>
                </c:pt>
                <c:pt idx="50">
                  <c:v>6.8077292499357789E-3</c:v>
                </c:pt>
                <c:pt idx="51">
                  <c:v>7.4658340608401152E-3</c:v>
                </c:pt>
                <c:pt idx="52">
                  <c:v>8.7083645162624457E-3</c:v>
                </c:pt>
                <c:pt idx="53">
                  <c:v>1.1332276320206836E-2</c:v>
                </c:pt>
                <c:pt idx="54">
                  <c:v>1.0054303687723976E-2</c:v>
                </c:pt>
                <c:pt idx="55">
                  <c:v>1.3233392692141743E-2</c:v>
                </c:pt>
                <c:pt idx="56">
                  <c:v>1.324208414636352E-2</c:v>
                </c:pt>
                <c:pt idx="57">
                  <c:v>1.3434108759486918E-2</c:v>
                </c:pt>
                <c:pt idx="58">
                  <c:v>1.5755068847162268E-2</c:v>
                </c:pt>
                <c:pt idx="59">
                  <c:v>1.7224730051333403E-2</c:v>
                </c:pt>
                <c:pt idx="60">
                  <c:v>1.9339694910142757E-2</c:v>
                </c:pt>
                <c:pt idx="61">
                  <c:v>2.3279530305610141E-2</c:v>
                </c:pt>
                <c:pt idx="62">
                  <c:v>2.4127080766900066E-2</c:v>
                </c:pt>
                <c:pt idx="63">
                  <c:v>2.7009642432571646E-2</c:v>
                </c:pt>
                <c:pt idx="64">
                  <c:v>2.7777583854469157E-2</c:v>
                </c:pt>
                <c:pt idx="65">
                  <c:v>3.2533859825328304E-2</c:v>
                </c:pt>
                <c:pt idx="66">
                  <c:v>3.5272908875424447E-2</c:v>
                </c:pt>
                <c:pt idx="67">
                  <c:v>3.7193268755187248E-2</c:v>
                </c:pt>
                <c:pt idx="68">
                  <c:v>3.7405834702519347E-2</c:v>
                </c:pt>
                <c:pt idx="69">
                  <c:v>4.4509434228584221E-2</c:v>
                </c:pt>
                <c:pt idx="70">
                  <c:v>4.3090108351959588E-2</c:v>
                </c:pt>
                <c:pt idx="71">
                  <c:v>4.6897487540659033E-2</c:v>
                </c:pt>
                <c:pt idx="72">
                  <c:v>5.156167695863878E-2</c:v>
                </c:pt>
                <c:pt idx="73">
                  <c:v>5.204245428185561E-2</c:v>
                </c:pt>
                <c:pt idx="74">
                  <c:v>5.3862845302100393E-2</c:v>
                </c:pt>
                <c:pt idx="75">
                  <c:v>5.7874227528841526E-2</c:v>
                </c:pt>
                <c:pt idx="76">
                  <c:v>5.9424044201892068E-2</c:v>
                </c:pt>
                <c:pt idx="77">
                  <c:v>7.4573547766954018E-2</c:v>
                </c:pt>
                <c:pt idx="78">
                  <c:v>7.6358149986028745E-2</c:v>
                </c:pt>
                <c:pt idx="79">
                  <c:v>7.5065388723693061E-2</c:v>
                </c:pt>
                <c:pt idx="80">
                  <c:v>8.8987793588788833E-2</c:v>
                </c:pt>
                <c:pt idx="81">
                  <c:v>9.9026145097821816E-2</c:v>
                </c:pt>
                <c:pt idx="82">
                  <c:v>0.10566625134133745</c:v>
                </c:pt>
                <c:pt idx="83">
                  <c:v>0.11319756068671682</c:v>
                </c:pt>
                <c:pt idx="84">
                  <c:v>0.1330232642623278</c:v>
                </c:pt>
                <c:pt idx="85">
                  <c:v>0.13105007826668702</c:v>
                </c:pt>
                <c:pt idx="86">
                  <c:v>0.15160789732129054</c:v>
                </c:pt>
                <c:pt idx="87">
                  <c:v>0.16199933493619212</c:v>
                </c:pt>
                <c:pt idx="88">
                  <c:v>0.16799287252642159</c:v>
                </c:pt>
                <c:pt idx="89">
                  <c:v>0.19802035915903538</c:v>
                </c:pt>
                <c:pt idx="90">
                  <c:v>0.20970545713917799</c:v>
                </c:pt>
                <c:pt idx="91">
                  <c:v>0.25599824423653927</c:v>
                </c:pt>
                <c:pt idx="92">
                  <c:v>0.24635855924498962</c:v>
                </c:pt>
                <c:pt idx="93">
                  <c:v>0.2328664048568807</c:v>
                </c:pt>
                <c:pt idx="94">
                  <c:v>0.25399905379382037</c:v>
                </c:pt>
                <c:pt idx="95">
                  <c:v>0.25622291021671828</c:v>
                </c:pt>
                <c:pt idx="96">
                  <c:v>0.2651252983293555</c:v>
                </c:pt>
                <c:pt idx="97">
                  <c:v>0.30163437641471957</c:v>
                </c:pt>
                <c:pt idx="98">
                  <c:v>0.32588130815861616</c:v>
                </c:pt>
                <c:pt idx="99">
                  <c:v>0.36601091089436266</c:v>
                </c:pt>
                <c:pt idx="100">
                  <c:v>0.1591015913516417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E7-41F2-9B70-DAFC8C3EB780}"/>
            </c:ext>
          </c:extLst>
        </c:ser>
        <c:ser>
          <c:idx val="8"/>
          <c:order val="3"/>
          <c:tx>
            <c:strRef>
              <c:f>'Liczymy metody dla męzczyzn 2'!$S$6</c:f>
              <c:strCache>
                <c:ptCount val="1"/>
                <c:pt idx="0">
                  <c:v>Metoda IV</c:v>
                </c:pt>
              </c:strCache>
            </c:strRef>
          </c:tx>
          <c:marker>
            <c:symbol val="none"/>
          </c:marker>
          <c:val>
            <c:numRef>
              <c:f>'Liczymy metody dla męzczyzn 2'!$S$7:$S$107</c:f>
              <c:numCache>
                <c:formatCode>General</c:formatCode>
                <c:ptCount val="101"/>
                <c:pt idx="0">
                  <c:v>5.9716034541011549E-3</c:v>
                </c:pt>
                <c:pt idx="1">
                  <c:v>4.4851429639319754E-4</c:v>
                </c:pt>
                <c:pt idx="2">
                  <c:v>1.4128284826222097E-4</c:v>
                </c:pt>
                <c:pt idx="3">
                  <c:v>2.0583190394511151E-4</c:v>
                </c:pt>
                <c:pt idx="4">
                  <c:v>0</c:v>
                </c:pt>
                <c:pt idx="5">
                  <c:v>6.9659712305388181E-5</c:v>
                </c:pt>
                <c:pt idx="6">
                  <c:v>7.0018204733230633E-5</c:v>
                </c:pt>
                <c:pt idx="7">
                  <c:v>2.1236682830141933E-4</c:v>
                </c:pt>
                <c:pt idx="8">
                  <c:v>0</c:v>
                </c:pt>
                <c:pt idx="9">
                  <c:v>1.347164219318335E-4</c:v>
                </c:pt>
                <c:pt idx="10">
                  <c:v>0</c:v>
                </c:pt>
                <c:pt idx="11">
                  <c:v>0</c:v>
                </c:pt>
                <c:pt idx="12">
                  <c:v>6.2938603392390726E-5</c:v>
                </c:pt>
                <c:pt idx="13">
                  <c:v>6.5269890999282033E-5</c:v>
                </c:pt>
                <c:pt idx="14">
                  <c:v>2.8074115665356538E-4</c:v>
                </c:pt>
                <c:pt idx="15">
                  <c:v>2.22667557336896E-4</c:v>
                </c:pt>
                <c:pt idx="16">
                  <c:v>6.2247121070650485E-4</c:v>
                </c:pt>
                <c:pt idx="17">
                  <c:v>2.4406117800195251E-4</c:v>
                </c:pt>
                <c:pt idx="18">
                  <c:v>1.0613544515654979E-3</c:v>
                </c:pt>
                <c:pt idx="19">
                  <c:v>8.6682427107959018E-4</c:v>
                </c:pt>
                <c:pt idx="20">
                  <c:v>6.2099747719774896E-4</c:v>
                </c:pt>
                <c:pt idx="21">
                  <c:v>1.1404242378164678E-3</c:v>
                </c:pt>
                <c:pt idx="22">
                  <c:v>6.6004180264750097E-4</c:v>
                </c:pt>
                <c:pt idx="23">
                  <c:v>6.9759330310429019E-4</c:v>
                </c:pt>
                <c:pt idx="24">
                  <c:v>1.053116566839992E-3</c:v>
                </c:pt>
                <c:pt idx="25">
                  <c:v>8.7700065775049335E-4</c:v>
                </c:pt>
                <c:pt idx="26">
                  <c:v>8.8991723769689423E-4</c:v>
                </c:pt>
                <c:pt idx="27">
                  <c:v>1.6547788873038517E-3</c:v>
                </c:pt>
                <c:pt idx="28">
                  <c:v>1.5989854712871836E-3</c:v>
                </c:pt>
                <c:pt idx="29">
                  <c:v>1.3507896924355777E-3</c:v>
                </c:pt>
                <c:pt idx="30">
                  <c:v>1.7531471426136501E-3</c:v>
                </c:pt>
                <c:pt idx="31">
                  <c:v>9.5068330362448007E-4</c:v>
                </c:pt>
                <c:pt idx="32">
                  <c:v>1.7659223458884213E-3</c:v>
                </c:pt>
                <c:pt idx="33">
                  <c:v>1.612722589315713E-3</c:v>
                </c:pt>
                <c:pt idx="34">
                  <c:v>1.7795525076499054E-3</c:v>
                </c:pt>
                <c:pt idx="35">
                  <c:v>2.2129333661175315E-3</c:v>
                </c:pt>
                <c:pt idx="36">
                  <c:v>1.9206760779794487E-3</c:v>
                </c:pt>
                <c:pt idx="37">
                  <c:v>2.5509732517514832E-3</c:v>
                </c:pt>
                <c:pt idx="38">
                  <c:v>2.5641978520197705E-3</c:v>
                </c:pt>
                <c:pt idx="39">
                  <c:v>3.0332490764145435E-3</c:v>
                </c:pt>
                <c:pt idx="40">
                  <c:v>2.9097200377477192E-3</c:v>
                </c:pt>
                <c:pt idx="41">
                  <c:v>3.2263141328297139E-3</c:v>
                </c:pt>
                <c:pt idx="42">
                  <c:v>3.4927403797339832E-3</c:v>
                </c:pt>
                <c:pt idx="43">
                  <c:v>3.7287152504453746E-3</c:v>
                </c:pt>
                <c:pt idx="44">
                  <c:v>5.2607406788860592E-3</c:v>
                </c:pt>
                <c:pt idx="45">
                  <c:v>4.8650378747466128E-3</c:v>
                </c:pt>
                <c:pt idx="46">
                  <c:v>5.770004920159234E-3</c:v>
                </c:pt>
                <c:pt idx="47">
                  <c:v>5.5887089135170974E-3</c:v>
                </c:pt>
                <c:pt idx="48">
                  <c:v>4.8778059827783585E-3</c:v>
                </c:pt>
                <c:pt idx="49">
                  <c:v>6.6044658769263019E-3</c:v>
                </c:pt>
                <c:pt idx="50">
                  <c:v>6.814500363067643E-3</c:v>
                </c:pt>
                <c:pt idx="51">
                  <c:v>7.4542980535999533E-3</c:v>
                </c:pt>
                <c:pt idx="52">
                  <c:v>8.732001857872736E-3</c:v>
                </c:pt>
                <c:pt idx="53">
                  <c:v>1.1320392696108217E-2</c:v>
                </c:pt>
                <c:pt idx="54">
                  <c:v>1.0064425141831469E-2</c:v>
                </c:pt>
                <c:pt idx="55">
                  <c:v>1.3234130125059362E-2</c:v>
                </c:pt>
                <c:pt idx="56">
                  <c:v>1.3242123760512113E-2</c:v>
                </c:pt>
                <c:pt idx="57">
                  <c:v>1.3443191673894189E-2</c:v>
                </c:pt>
                <c:pt idx="58">
                  <c:v>1.5755755142077676E-2</c:v>
                </c:pt>
                <c:pt idx="59">
                  <c:v>1.7255546425636814E-2</c:v>
                </c:pt>
                <c:pt idx="60">
                  <c:v>1.9350533807829182E-2</c:v>
                </c:pt>
                <c:pt idx="61">
                  <c:v>2.3280311808701149E-2</c:v>
                </c:pt>
                <c:pt idx="62">
                  <c:v>2.4134156050955414E-2</c:v>
                </c:pt>
                <c:pt idx="63">
                  <c:v>2.7002043397878761E-2</c:v>
                </c:pt>
                <c:pt idx="64">
                  <c:v>2.7779826437544564E-2</c:v>
                </c:pt>
                <c:pt idx="65">
                  <c:v>3.2527147087857845E-2</c:v>
                </c:pt>
                <c:pt idx="66">
                  <c:v>3.5304636607484993E-2</c:v>
                </c:pt>
                <c:pt idx="67">
                  <c:v>3.7203335471456059E-2</c:v>
                </c:pt>
                <c:pt idx="68">
                  <c:v>3.7402540755683993E-2</c:v>
                </c:pt>
                <c:pt idx="69">
                  <c:v>4.4501133786848071E-2</c:v>
                </c:pt>
                <c:pt idx="70">
                  <c:v>4.3152822812812512E-2</c:v>
                </c:pt>
                <c:pt idx="71">
                  <c:v>4.6915500259201652E-2</c:v>
                </c:pt>
                <c:pt idx="72">
                  <c:v>5.1528233465722675E-2</c:v>
                </c:pt>
                <c:pt idx="73">
                  <c:v>5.2217316183528512E-2</c:v>
                </c:pt>
                <c:pt idx="74">
                  <c:v>5.3588604406174134E-2</c:v>
                </c:pt>
                <c:pt idx="75">
                  <c:v>5.8693594193751968E-2</c:v>
                </c:pt>
                <c:pt idx="76">
                  <c:v>5.9542619542619538E-2</c:v>
                </c:pt>
                <c:pt idx="77">
                  <c:v>7.4712643678160912E-2</c:v>
                </c:pt>
                <c:pt idx="78">
                  <c:v>7.6516887516190096E-2</c:v>
                </c:pt>
                <c:pt idx="79">
                  <c:v>7.4953541193475123E-2</c:v>
                </c:pt>
                <c:pt idx="80">
                  <c:v>8.9025012761613065E-2</c:v>
                </c:pt>
                <c:pt idx="81">
                  <c:v>9.9218410768562748E-2</c:v>
                </c:pt>
                <c:pt idx="82">
                  <c:v>0.10595551303515906</c:v>
                </c:pt>
                <c:pt idx="83">
                  <c:v>0.11334180432020331</c:v>
                </c:pt>
                <c:pt idx="84">
                  <c:v>0.13355272178801589</c:v>
                </c:pt>
                <c:pt idx="85">
                  <c:v>0.13131159969673997</c:v>
                </c:pt>
                <c:pt idx="86">
                  <c:v>0.15223828601288975</c:v>
                </c:pt>
                <c:pt idx="87">
                  <c:v>0.16257166257166258</c:v>
                </c:pt>
                <c:pt idx="88">
                  <c:v>0.1684998829861924</c:v>
                </c:pt>
                <c:pt idx="89">
                  <c:v>0.19956140350877191</c:v>
                </c:pt>
                <c:pt idx="90">
                  <c:v>0.20997028722350611</c:v>
                </c:pt>
                <c:pt idx="91">
                  <c:v>0.25853242320819109</c:v>
                </c:pt>
                <c:pt idx="92">
                  <c:v>0.24911868390129258</c:v>
                </c:pt>
                <c:pt idx="93">
                  <c:v>0.23747108712413262</c:v>
                </c:pt>
                <c:pt idx="94">
                  <c:v>0.25841476655808904</c:v>
                </c:pt>
                <c:pt idx="95">
                  <c:v>0.26475279106858057</c:v>
                </c:pt>
                <c:pt idx="96">
                  <c:v>0.26337448559670784</c:v>
                </c:pt>
                <c:pt idx="97">
                  <c:v>0.30945558739255014</c:v>
                </c:pt>
                <c:pt idx="98">
                  <c:v>0.32800000000000001</c:v>
                </c:pt>
                <c:pt idx="99">
                  <c:v>0.39705882352941174</c:v>
                </c:pt>
                <c:pt idx="100">
                  <c:v>0.14432989690721651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E7-41F2-9B70-DAFC8C3EB780}"/>
            </c:ext>
          </c:extLst>
        </c:ser>
        <c:ser>
          <c:idx val="9"/>
          <c:order val="4"/>
          <c:tx>
            <c:strRef>
              <c:f>'Liczymy metody dla męzczyzn 2'!$T$6</c:f>
              <c:strCache>
                <c:ptCount val="1"/>
                <c:pt idx="0">
                  <c:v>Metoda V q</c:v>
                </c:pt>
              </c:strCache>
            </c:strRef>
          </c:tx>
          <c:marker>
            <c:symbol val="none"/>
          </c:marker>
          <c:val>
            <c:numRef>
              <c:f>'Liczymy metody dla męzczyzn 2'!$T$7:$T$107</c:f>
              <c:numCache>
                <c:formatCode>General</c:formatCode>
                <c:ptCount val="101"/>
                <c:pt idx="0">
                  <c:v>5.9669150264193005E-3</c:v>
                </c:pt>
                <c:pt idx="1">
                  <c:v>4.4851429639319754E-4</c:v>
                </c:pt>
                <c:pt idx="2">
                  <c:v>1.4128617514776179E-4</c:v>
                </c:pt>
                <c:pt idx="3">
                  <c:v>2.0583425768162014E-4</c:v>
                </c:pt>
                <c:pt idx="4">
                  <c:v>0</c:v>
                </c:pt>
                <c:pt idx="5">
                  <c:v>6.9660521060697526E-5</c:v>
                </c:pt>
                <c:pt idx="6">
                  <c:v>7.0019021834264982E-5</c:v>
                </c:pt>
                <c:pt idx="7">
                  <c:v>2.123693338681894E-4</c:v>
                </c:pt>
                <c:pt idx="8">
                  <c:v>0</c:v>
                </c:pt>
                <c:pt idx="9">
                  <c:v>1.347194467521387E-4</c:v>
                </c:pt>
                <c:pt idx="10">
                  <c:v>0</c:v>
                </c:pt>
                <c:pt idx="11">
                  <c:v>0</c:v>
                </c:pt>
                <c:pt idx="12">
                  <c:v>6.293926361061576E-5</c:v>
                </c:pt>
                <c:pt idx="13">
                  <c:v>6.5270601033451189E-5</c:v>
                </c:pt>
                <c:pt idx="14">
                  <c:v>2.8074772477364716E-4</c:v>
                </c:pt>
                <c:pt idx="15">
                  <c:v>2.2267031186214232E-4</c:v>
                </c:pt>
                <c:pt idx="16">
                  <c:v>6.2243892318066289E-4</c:v>
                </c:pt>
                <c:pt idx="17">
                  <c:v>2.4407110604889558E-4</c:v>
                </c:pt>
                <c:pt idx="18">
                  <c:v>1.0614266663037859E-3</c:v>
                </c:pt>
                <c:pt idx="19">
                  <c:v>8.6681288661824779E-4</c:v>
                </c:pt>
                <c:pt idx="20">
                  <c:v>6.2101354585796908E-4</c:v>
                </c:pt>
                <c:pt idx="21">
                  <c:v>1.1403808872163304E-3</c:v>
                </c:pt>
                <c:pt idx="22">
                  <c:v>6.6003373505756969E-4</c:v>
                </c:pt>
                <c:pt idx="23">
                  <c:v>6.9764197014092369E-4</c:v>
                </c:pt>
                <c:pt idx="24">
                  <c:v>1.05318588730911E-3</c:v>
                </c:pt>
                <c:pt idx="25">
                  <c:v>8.7703728452551231E-4</c:v>
                </c:pt>
                <c:pt idx="26">
                  <c:v>8.8997883828095651E-4</c:v>
                </c:pt>
                <c:pt idx="27">
                  <c:v>1.6547316766996664E-3</c:v>
                </c:pt>
                <c:pt idx="28">
                  <c:v>1.5989413905276506E-3</c:v>
                </c:pt>
                <c:pt idx="29">
                  <c:v>1.3508364795123135E-3</c:v>
                </c:pt>
                <c:pt idx="30">
                  <c:v>1.7530902273335982E-3</c:v>
                </c:pt>
                <c:pt idx="31">
                  <c:v>9.5068330362448007E-4</c:v>
                </c:pt>
                <c:pt idx="32">
                  <c:v>1.7659770577892755E-3</c:v>
                </c:pt>
                <c:pt idx="33">
                  <c:v>1.6126021874650043E-3</c:v>
                </c:pt>
                <c:pt idx="34">
                  <c:v>1.7796426246111554E-3</c:v>
                </c:pt>
                <c:pt idx="35">
                  <c:v>2.2131147540983601E-3</c:v>
                </c:pt>
                <c:pt idx="36">
                  <c:v>1.9207498607456352E-3</c:v>
                </c:pt>
                <c:pt idx="37">
                  <c:v>2.5511776087947845E-3</c:v>
                </c:pt>
                <c:pt idx="38">
                  <c:v>2.5641502071759048E-3</c:v>
                </c:pt>
                <c:pt idx="39">
                  <c:v>3.0332490764145435E-3</c:v>
                </c:pt>
                <c:pt idx="40">
                  <c:v>2.9096056304800852E-3</c:v>
                </c:pt>
                <c:pt idx="41">
                  <c:v>3.2263564468110214E-3</c:v>
                </c:pt>
                <c:pt idx="42">
                  <c:v>3.4928822370692285E-3</c:v>
                </c:pt>
                <c:pt idx="43">
                  <c:v>3.728869738150481E-3</c:v>
                </c:pt>
                <c:pt idx="44">
                  <c:v>5.2607406788860592E-3</c:v>
                </c:pt>
                <c:pt idx="45">
                  <c:v>4.8655915890709143E-3</c:v>
                </c:pt>
                <c:pt idx="46">
                  <c:v>5.769961906323849E-3</c:v>
                </c:pt>
                <c:pt idx="47">
                  <c:v>5.5888853804862649E-3</c:v>
                </c:pt>
                <c:pt idx="48">
                  <c:v>4.877401373635488E-3</c:v>
                </c:pt>
                <c:pt idx="49">
                  <c:v>6.603888956830133E-3</c:v>
                </c:pt>
                <c:pt idx="50">
                  <c:v>6.8141197497765859E-3</c:v>
                </c:pt>
                <c:pt idx="51">
                  <c:v>7.4548861059067157E-3</c:v>
                </c:pt>
                <c:pt idx="52">
                  <c:v>8.7299294175919428E-3</c:v>
                </c:pt>
                <c:pt idx="53">
                  <c:v>1.1321720219185092E-2</c:v>
                </c:pt>
                <c:pt idx="54">
                  <c:v>1.006689892491504E-2</c:v>
                </c:pt>
                <c:pt idx="55">
                  <c:v>1.3234269793359649E-2</c:v>
                </c:pt>
                <c:pt idx="56">
                  <c:v>1.3244201738693784E-2</c:v>
                </c:pt>
                <c:pt idx="57">
                  <c:v>1.344527401716286E-2</c:v>
                </c:pt>
                <c:pt idx="58">
                  <c:v>1.5752375114924912E-2</c:v>
                </c:pt>
                <c:pt idx="59">
                  <c:v>1.726094954792751E-2</c:v>
                </c:pt>
                <c:pt idx="60">
                  <c:v>1.9354838709677417E-2</c:v>
                </c:pt>
                <c:pt idx="61">
                  <c:v>2.3286035403203148E-2</c:v>
                </c:pt>
                <c:pt idx="62">
                  <c:v>2.4137959637349968E-2</c:v>
                </c:pt>
                <c:pt idx="63">
                  <c:v>2.7001386557688096E-2</c:v>
                </c:pt>
                <c:pt idx="64">
                  <c:v>2.7785063274539373E-2</c:v>
                </c:pt>
                <c:pt idx="65">
                  <c:v>3.2522598846821356E-2</c:v>
                </c:pt>
                <c:pt idx="66">
                  <c:v>3.52971224246552E-2</c:v>
                </c:pt>
                <c:pt idx="67">
                  <c:v>3.7200021379322636E-2</c:v>
                </c:pt>
                <c:pt idx="68">
                  <c:v>3.741273996509599E-2</c:v>
                </c:pt>
                <c:pt idx="69">
                  <c:v>4.4504077178195843E-2</c:v>
                </c:pt>
                <c:pt idx="70">
                  <c:v>4.3138007290646367E-2</c:v>
                </c:pt>
                <c:pt idx="71">
                  <c:v>4.6905368634734164E-2</c:v>
                </c:pt>
                <c:pt idx="72">
                  <c:v>5.1535352837553103E-2</c:v>
                </c:pt>
                <c:pt idx="73">
                  <c:v>5.2178583760694688E-2</c:v>
                </c:pt>
                <c:pt idx="74">
                  <c:v>5.3576334829196812E-2</c:v>
                </c:pt>
                <c:pt idx="75">
                  <c:v>5.8547026482561812E-2</c:v>
                </c:pt>
                <c:pt idx="76">
                  <c:v>5.9503033325022846E-2</c:v>
                </c:pt>
                <c:pt idx="77">
                  <c:v>7.4676878889420775E-2</c:v>
                </c:pt>
                <c:pt idx="78">
                  <c:v>7.6466098038564939E-2</c:v>
                </c:pt>
                <c:pt idx="79">
                  <c:v>7.4956120728223843E-2</c:v>
                </c:pt>
                <c:pt idx="80">
                  <c:v>8.9103852311046006E-2</c:v>
                </c:pt>
                <c:pt idx="81">
                  <c:v>9.9135905130337321E-2</c:v>
                </c:pt>
                <c:pt idx="82">
                  <c:v>0.1058500258850703</c:v>
                </c:pt>
                <c:pt idx="83">
                  <c:v>0.11326504698213834</c:v>
                </c:pt>
                <c:pt idx="84">
                  <c:v>0.13348560986751939</c:v>
                </c:pt>
                <c:pt idx="85">
                  <c:v>0.1312121212121212</c:v>
                </c:pt>
                <c:pt idx="86">
                  <c:v>0.15205288796102995</c:v>
                </c:pt>
                <c:pt idx="87">
                  <c:v>0.1623168654173765</c:v>
                </c:pt>
                <c:pt idx="88">
                  <c:v>0.16844732121968337</c:v>
                </c:pt>
                <c:pt idx="89">
                  <c:v>0.19908842297174112</c:v>
                </c:pt>
                <c:pt idx="90">
                  <c:v>0.20997028722350611</c:v>
                </c:pt>
                <c:pt idx="91">
                  <c:v>0.25747061322758819</c:v>
                </c:pt>
                <c:pt idx="92">
                  <c:v>0.24843749999999998</c:v>
                </c:pt>
                <c:pt idx="93">
                  <c:v>0.23565416985462895</c:v>
                </c:pt>
                <c:pt idx="94">
                  <c:v>0.25701943844492442</c:v>
                </c:pt>
                <c:pt idx="95">
                  <c:v>0.26238145416227615</c:v>
                </c:pt>
                <c:pt idx="96">
                  <c:v>0.26301369863013702</c:v>
                </c:pt>
                <c:pt idx="97">
                  <c:v>0.30710900473933644</c:v>
                </c:pt>
                <c:pt idx="98">
                  <c:v>0.32582781456953647</c:v>
                </c:pt>
                <c:pt idx="99">
                  <c:v>0.40399002493765584</c:v>
                </c:pt>
                <c:pt idx="100">
                  <c:v>0.14432989690721651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DE7-41F2-9B70-DAFC8C3EB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8444159"/>
        <c:axId val="1"/>
      </c:lineChart>
      <c:catAx>
        <c:axId val="7084441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l-PL"/>
                  <a:t>Wiek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l-PL"/>
                  <a:t>Prawdopodobieństwo zgoni</a:t>
                </a:r>
              </a:p>
            </c:rich>
          </c:tx>
          <c:overlay val="0"/>
        </c:title>
        <c:numFmt formatCode="0.00" sourceLinked="0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708444159"/>
        <c:crosses val="autoZero"/>
        <c:crossBetween val="between"/>
      </c:valAx>
    </c:plotArea>
    <c:legend>
      <c:legendPos val="r"/>
      <c:layout>
        <c:manualLayout>
          <c:xMode val="edge"/>
          <c:yMode val="edge"/>
          <c:wMode val="edge"/>
          <c:hMode val="edge"/>
          <c:x val="5.3859070017994476E-2"/>
          <c:y val="0.92090732976559753"/>
          <c:w val="0.92724825881480977"/>
          <c:h val="0.9780518912408676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pl-PL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485413244207783"/>
          <c:y val="0.12121212121212122"/>
          <c:w val="0.60608074170584791"/>
          <c:h val="0.77632438173967255"/>
        </c:manualLayout>
      </c:layout>
      <c:scatterChart>
        <c:scatterStyle val="lineMarker"/>
        <c:varyColors val="0"/>
        <c:ser>
          <c:idx val="0"/>
          <c:order val="0"/>
          <c:tx>
            <c:v>Mężczyźni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'Tablice trwania życia2'!$A$4:$A$103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'Tablice trwania życia2'!$C$4:$C$103</c:f>
              <c:numCache>
                <c:formatCode>0.0000000</c:formatCode>
                <c:ptCount val="100"/>
                <c:pt idx="0">
                  <c:v>5.9716034541011549E-3</c:v>
                </c:pt>
                <c:pt idx="1">
                  <c:v>4.4851429639319754E-4</c:v>
                </c:pt>
                <c:pt idx="2">
                  <c:v>1.4128284826222097E-4</c:v>
                </c:pt>
                <c:pt idx="3">
                  <c:v>2.0583190394511151E-4</c:v>
                </c:pt>
                <c:pt idx="4">
                  <c:v>0</c:v>
                </c:pt>
                <c:pt idx="5">
                  <c:v>6.9659712305388181E-5</c:v>
                </c:pt>
                <c:pt idx="6">
                  <c:v>7.0018204733230633E-5</c:v>
                </c:pt>
                <c:pt idx="7">
                  <c:v>2.1236682830141933E-4</c:v>
                </c:pt>
                <c:pt idx="8">
                  <c:v>0</c:v>
                </c:pt>
                <c:pt idx="9">
                  <c:v>1.347164219318335E-4</c:v>
                </c:pt>
                <c:pt idx="10">
                  <c:v>0</c:v>
                </c:pt>
                <c:pt idx="11">
                  <c:v>0</c:v>
                </c:pt>
                <c:pt idx="12">
                  <c:v>6.2938603392390726E-5</c:v>
                </c:pt>
                <c:pt idx="13">
                  <c:v>6.5269890999282033E-5</c:v>
                </c:pt>
                <c:pt idx="14">
                  <c:v>2.8074115665356538E-4</c:v>
                </c:pt>
                <c:pt idx="15">
                  <c:v>2.22667557336896E-4</c:v>
                </c:pt>
                <c:pt idx="16">
                  <c:v>6.2247121070650485E-4</c:v>
                </c:pt>
                <c:pt idx="17">
                  <c:v>2.4406117800195251E-4</c:v>
                </c:pt>
                <c:pt idx="18">
                  <c:v>1.0613544515654979E-3</c:v>
                </c:pt>
                <c:pt idx="19">
                  <c:v>8.6682427107959018E-4</c:v>
                </c:pt>
                <c:pt idx="20">
                  <c:v>6.2099747719774896E-4</c:v>
                </c:pt>
                <c:pt idx="21">
                  <c:v>1.1404242378164678E-3</c:v>
                </c:pt>
                <c:pt idx="22">
                  <c:v>6.6004180264750097E-4</c:v>
                </c:pt>
                <c:pt idx="23">
                  <c:v>6.9759330310429019E-4</c:v>
                </c:pt>
                <c:pt idx="24">
                  <c:v>1.053116566839992E-3</c:v>
                </c:pt>
                <c:pt idx="25">
                  <c:v>8.7700065775049335E-4</c:v>
                </c:pt>
                <c:pt idx="26">
                  <c:v>8.8991723769689423E-4</c:v>
                </c:pt>
                <c:pt idx="27">
                  <c:v>1.6547788873038517E-3</c:v>
                </c:pt>
                <c:pt idx="28">
                  <c:v>1.5989854712871836E-3</c:v>
                </c:pt>
                <c:pt idx="29">
                  <c:v>1.3507896924355777E-3</c:v>
                </c:pt>
                <c:pt idx="30">
                  <c:v>1.7531471426136501E-3</c:v>
                </c:pt>
                <c:pt idx="31">
                  <c:v>9.5068330362448007E-4</c:v>
                </c:pt>
                <c:pt idx="32">
                  <c:v>1.7659223458884213E-3</c:v>
                </c:pt>
                <c:pt idx="33">
                  <c:v>1.612722589315713E-3</c:v>
                </c:pt>
                <c:pt idx="34">
                  <c:v>1.7795525076499054E-3</c:v>
                </c:pt>
                <c:pt idx="35">
                  <c:v>2.2129333661175315E-3</c:v>
                </c:pt>
                <c:pt idx="36">
                  <c:v>1.9206760779794487E-3</c:v>
                </c:pt>
                <c:pt idx="37">
                  <c:v>2.5509732517514832E-3</c:v>
                </c:pt>
                <c:pt idx="38">
                  <c:v>2.5641978520197705E-3</c:v>
                </c:pt>
                <c:pt idx="39">
                  <c:v>3.0332490764145435E-3</c:v>
                </c:pt>
                <c:pt idx="40">
                  <c:v>2.9097200377477192E-3</c:v>
                </c:pt>
                <c:pt idx="41">
                  <c:v>3.2263141328297139E-3</c:v>
                </c:pt>
                <c:pt idx="42">
                  <c:v>3.4927403797339832E-3</c:v>
                </c:pt>
                <c:pt idx="43">
                  <c:v>3.7287152504453746E-3</c:v>
                </c:pt>
                <c:pt idx="44">
                  <c:v>5.2607406788860592E-3</c:v>
                </c:pt>
                <c:pt idx="45">
                  <c:v>4.8650378747466128E-3</c:v>
                </c:pt>
                <c:pt idx="46">
                  <c:v>5.770004920159234E-3</c:v>
                </c:pt>
                <c:pt idx="47">
                  <c:v>5.5887089135170974E-3</c:v>
                </c:pt>
                <c:pt idx="48">
                  <c:v>4.8778059827783585E-3</c:v>
                </c:pt>
                <c:pt idx="49">
                  <c:v>6.6044658769263019E-3</c:v>
                </c:pt>
                <c:pt idx="50">
                  <c:v>6.814500363067643E-3</c:v>
                </c:pt>
                <c:pt idx="51">
                  <c:v>7.4542980535999533E-3</c:v>
                </c:pt>
                <c:pt idx="52">
                  <c:v>8.732001857872736E-3</c:v>
                </c:pt>
                <c:pt idx="53">
                  <c:v>1.1320392696108217E-2</c:v>
                </c:pt>
                <c:pt idx="54">
                  <c:v>1.0064425141831469E-2</c:v>
                </c:pt>
                <c:pt idx="55">
                  <c:v>1.3234130125059362E-2</c:v>
                </c:pt>
                <c:pt idx="56">
                  <c:v>1.3242123760512113E-2</c:v>
                </c:pt>
                <c:pt idx="57">
                  <c:v>1.3443191673894189E-2</c:v>
                </c:pt>
                <c:pt idx="58">
                  <c:v>1.5755755142077676E-2</c:v>
                </c:pt>
                <c:pt idx="59">
                  <c:v>1.7255546425636814E-2</c:v>
                </c:pt>
                <c:pt idx="60">
                  <c:v>1.9350533807829182E-2</c:v>
                </c:pt>
                <c:pt idx="61">
                  <c:v>2.3280311808701149E-2</c:v>
                </c:pt>
                <c:pt idx="62">
                  <c:v>2.4134156050955414E-2</c:v>
                </c:pt>
                <c:pt idx="63">
                  <c:v>2.7002043397878761E-2</c:v>
                </c:pt>
                <c:pt idx="64">
                  <c:v>2.7779826437544564E-2</c:v>
                </c:pt>
                <c:pt idx="65">
                  <c:v>3.2527147087857845E-2</c:v>
                </c:pt>
                <c:pt idx="66">
                  <c:v>3.5304636607484993E-2</c:v>
                </c:pt>
                <c:pt idx="67">
                  <c:v>3.7203335471456059E-2</c:v>
                </c:pt>
                <c:pt idx="68">
                  <c:v>3.7402540755683993E-2</c:v>
                </c:pt>
                <c:pt idx="69">
                  <c:v>4.4501133786848071E-2</c:v>
                </c:pt>
                <c:pt idx="70">
                  <c:v>4.3152822812812512E-2</c:v>
                </c:pt>
                <c:pt idx="71">
                  <c:v>4.6915500259201652E-2</c:v>
                </c:pt>
                <c:pt idx="72">
                  <c:v>5.1528233465722675E-2</c:v>
                </c:pt>
                <c:pt idx="73">
                  <c:v>5.2217316183528512E-2</c:v>
                </c:pt>
                <c:pt idx="74">
                  <c:v>5.3588604406174134E-2</c:v>
                </c:pt>
                <c:pt idx="75">
                  <c:v>5.8693594193751968E-2</c:v>
                </c:pt>
                <c:pt idx="76">
                  <c:v>5.9542619542619538E-2</c:v>
                </c:pt>
                <c:pt idx="77">
                  <c:v>7.4712643678160912E-2</c:v>
                </c:pt>
                <c:pt idx="78">
                  <c:v>7.6516887516190096E-2</c:v>
                </c:pt>
                <c:pt idx="79">
                  <c:v>7.4953541193475123E-2</c:v>
                </c:pt>
                <c:pt idx="80">
                  <c:v>8.9025012761613065E-2</c:v>
                </c:pt>
                <c:pt idx="81">
                  <c:v>9.9218410768562748E-2</c:v>
                </c:pt>
                <c:pt idx="82">
                  <c:v>0.10595551303515906</c:v>
                </c:pt>
                <c:pt idx="83">
                  <c:v>0.11334180432020331</c:v>
                </c:pt>
                <c:pt idx="84">
                  <c:v>0.13355272178801589</c:v>
                </c:pt>
                <c:pt idx="85">
                  <c:v>0.13131159969673997</c:v>
                </c:pt>
                <c:pt idx="86">
                  <c:v>0.15223828601288975</c:v>
                </c:pt>
                <c:pt idx="87">
                  <c:v>0.16257166257166258</c:v>
                </c:pt>
                <c:pt idx="88">
                  <c:v>0.1684998829861924</c:v>
                </c:pt>
                <c:pt idx="89">
                  <c:v>0.19956140350877191</c:v>
                </c:pt>
                <c:pt idx="90">
                  <c:v>0.20997028722350611</c:v>
                </c:pt>
                <c:pt idx="91">
                  <c:v>0.25853242320819109</c:v>
                </c:pt>
                <c:pt idx="92">
                  <c:v>0.24911868390129258</c:v>
                </c:pt>
                <c:pt idx="93">
                  <c:v>0.23747108712413262</c:v>
                </c:pt>
                <c:pt idx="94">
                  <c:v>0.25841476655808904</c:v>
                </c:pt>
                <c:pt idx="95">
                  <c:v>0.26475279106858057</c:v>
                </c:pt>
                <c:pt idx="96">
                  <c:v>0.26337448559670784</c:v>
                </c:pt>
                <c:pt idx="97">
                  <c:v>0.30945558739255014</c:v>
                </c:pt>
                <c:pt idx="98">
                  <c:v>0.32800000000000001</c:v>
                </c:pt>
                <c:pt idx="99">
                  <c:v>0.39705882352941174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85-4DF3-84FB-222FFDB7BA43}"/>
            </c:ext>
          </c:extLst>
        </c:ser>
        <c:ser>
          <c:idx val="1"/>
          <c:order val="1"/>
          <c:tx>
            <c:v>Kobiety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'Tablice trwania życia2'!$A$4:$A$103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'Tablice trwania życia2'!$J$4:$J$103</c:f>
              <c:numCache>
                <c:formatCode>0.0000000</c:formatCode>
                <c:ptCount val="100"/>
                <c:pt idx="0">
                  <c:v>2.9107239386253073E-3</c:v>
                </c:pt>
                <c:pt idx="1">
                  <c:v>7.9264426125554851E-5</c:v>
                </c:pt>
                <c:pt idx="2">
                  <c:v>1.5067048365225254E-4</c:v>
                </c:pt>
                <c:pt idx="3">
                  <c:v>1.4340515541533719E-4</c:v>
                </c:pt>
                <c:pt idx="4">
                  <c:v>2.1353073063098328E-4</c:v>
                </c:pt>
                <c:pt idx="5">
                  <c:v>0</c:v>
                </c:pt>
                <c:pt idx="6">
                  <c:v>7.3459193418056273E-5</c:v>
                </c:pt>
                <c:pt idx="7">
                  <c:v>7.4460163812360393E-5</c:v>
                </c:pt>
                <c:pt idx="8">
                  <c:v>7.4515648286140076E-5</c:v>
                </c:pt>
                <c:pt idx="9">
                  <c:v>7.1875224610076915E-5</c:v>
                </c:pt>
                <c:pt idx="10">
                  <c:v>6.9976557853119203E-5</c:v>
                </c:pt>
                <c:pt idx="11">
                  <c:v>6.5720294426919044E-5</c:v>
                </c:pt>
                <c:pt idx="12">
                  <c:v>6.5578070693160203E-5</c:v>
                </c:pt>
                <c:pt idx="13">
                  <c:v>6.8201193520886605E-5</c:v>
                </c:pt>
                <c:pt idx="14">
                  <c:v>2.9368575624082231E-4</c:v>
                </c:pt>
                <c:pt idx="15">
                  <c:v>3.8869669996501732E-4</c:v>
                </c:pt>
                <c:pt idx="16">
                  <c:v>2.4554941682013501E-4</c:v>
                </c:pt>
                <c:pt idx="17">
                  <c:v>1.7185821697099891E-4</c:v>
                </c:pt>
                <c:pt idx="18">
                  <c:v>3.4969620142501201E-4</c:v>
                </c:pt>
                <c:pt idx="19">
                  <c:v>4.1325729399123895E-4</c:v>
                </c:pt>
                <c:pt idx="20">
                  <c:v>7.9283279156425901E-5</c:v>
                </c:pt>
                <c:pt idx="21">
                  <c:v>3.1144158523766885E-4</c:v>
                </c:pt>
                <c:pt idx="22">
                  <c:v>1.5183146707155058E-4</c:v>
                </c:pt>
                <c:pt idx="23">
                  <c:v>2.8688230653374448E-4</c:v>
                </c:pt>
                <c:pt idx="24">
                  <c:v>4.0361911809222694E-4</c:v>
                </c:pt>
                <c:pt idx="25">
                  <c:v>3.8540596094552933E-4</c:v>
                </c:pt>
                <c:pt idx="26">
                  <c:v>2.3948510701990723E-4</c:v>
                </c:pt>
                <c:pt idx="27">
                  <c:v>4.0139916279603185E-4</c:v>
                </c:pt>
                <c:pt idx="28">
                  <c:v>1.6961130742049473E-4</c:v>
                </c:pt>
                <c:pt idx="29">
                  <c:v>4.72193074501574E-4</c:v>
                </c:pt>
                <c:pt idx="30">
                  <c:v>7.8934385791810566E-4</c:v>
                </c:pt>
                <c:pt idx="31">
                  <c:v>2.8924026224450445E-4</c:v>
                </c:pt>
                <c:pt idx="32">
                  <c:v>4.707433036765052E-4</c:v>
                </c:pt>
                <c:pt idx="33">
                  <c:v>6.4038056902387713E-4</c:v>
                </c:pt>
                <c:pt idx="34">
                  <c:v>9.6187478139209506E-4</c:v>
                </c:pt>
                <c:pt idx="35">
                  <c:v>9.0717908539854016E-4</c:v>
                </c:pt>
                <c:pt idx="36">
                  <c:v>7.0722747185824025E-4</c:v>
                </c:pt>
                <c:pt idx="37">
                  <c:v>8.7667473461531121E-4</c:v>
                </c:pt>
                <c:pt idx="38">
                  <c:v>7.3072707343807086E-4</c:v>
                </c:pt>
                <c:pt idx="39">
                  <c:v>1.0710885433195812E-3</c:v>
                </c:pt>
                <c:pt idx="40">
                  <c:v>1.394950279986449E-3</c:v>
                </c:pt>
                <c:pt idx="41">
                  <c:v>1.0527168191756418E-3</c:v>
                </c:pt>
                <c:pt idx="42">
                  <c:v>1.367252237321843E-3</c:v>
                </c:pt>
                <c:pt idx="43">
                  <c:v>1.4444420842449604E-3</c:v>
                </c:pt>
                <c:pt idx="44">
                  <c:v>1.4611087236785563E-3</c:v>
                </c:pt>
                <c:pt idx="45">
                  <c:v>2.1865092380015305E-3</c:v>
                </c:pt>
                <c:pt idx="46">
                  <c:v>2.0525919675234341E-3</c:v>
                </c:pt>
                <c:pt idx="47">
                  <c:v>1.9731459646758747E-3</c:v>
                </c:pt>
                <c:pt idx="48">
                  <c:v>2.9465555781345259E-3</c:v>
                </c:pt>
                <c:pt idx="49">
                  <c:v>3.2096718110573193E-3</c:v>
                </c:pt>
                <c:pt idx="50">
                  <c:v>2.2539655706759081E-3</c:v>
                </c:pt>
                <c:pt idx="51">
                  <c:v>3.0183765868671028E-3</c:v>
                </c:pt>
                <c:pt idx="52">
                  <c:v>4.3203209381268322E-3</c:v>
                </c:pt>
                <c:pt idx="53">
                  <c:v>4.3321759627942529E-3</c:v>
                </c:pt>
                <c:pt idx="54">
                  <c:v>4.1753653444676405E-3</c:v>
                </c:pt>
                <c:pt idx="55">
                  <c:v>5.7246622141516115E-3</c:v>
                </c:pt>
                <c:pt idx="56">
                  <c:v>5.7368232341340978E-3</c:v>
                </c:pt>
                <c:pt idx="57">
                  <c:v>7.1538662866781058E-3</c:v>
                </c:pt>
                <c:pt idx="58">
                  <c:v>5.2056809822893686E-3</c:v>
                </c:pt>
                <c:pt idx="59">
                  <c:v>7.4147704376326456E-3</c:v>
                </c:pt>
                <c:pt idx="60">
                  <c:v>8.6185298391541817E-3</c:v>
                </c:pt>
                <c:pt idx="61">
                  <c:v>9.312119794103884E-3</c:v>
                </c:pt>
                <c:pt idx="62">
                  <c:v>1.1677934849416104E-2</c:v>
                </c:pt>
                <c:pt idx="63">
                  <c:v>1.2745641331685069E-2</c:v>
                </c:pt>
                <c:pt idx="64">
                  <c:v>1.1213219795969984E-2</c:v>
                </c:pt>
                <c:pt idx="65">
                  <c:v>1.4169661964222643E-2</c:v>
                </c:pt>
                <c:pt idx="66">
                  <c:v>1.5846328443529064E-2</c:v>
                </c:pt>
                <c:pt idx="67">
                  <c:v>1.6647568806347695E-2</c:v>
                </c:pt>
                <c:pt idx="68">
                  <c:v>1.7292694054007081E-2</c:v>
                </c:pt>
                <c:pt idx="69">
                  <c:v>1.7943680419122462E-2</c:v>
                </c:pt>
                <c:pt idx="70">
                  <c:v>2.1131592187714408E-2</c:v>
                </c:pt>
                <c:pt idx="71">
                  <c:v>2.307148257444577E-2</c:v>
                </c:pt>
                <c:pt idx="72">
                  <c:v>2.651017939412658E-2</c:v>
                </c:pt>
                <c:pt idx="73">
                  <c:v>2.9087233624392847E-2</c:v>
                </c:pt>
                <c:pt idx="74">
                  <c:v>2.9924861156484805E-2</c:v>
                </c:pt>
                <c:pt idx="75">
                  <c:v>2.9174963206648776E-2</c:v>
                </c:pt>
                <c:pt idx="76">
                  <c:v>3.7091423288192746E-2</c:v>
                </c:pt>
                <c:pt idx="77">
                  <c:v>4.0363843092666295E-2</c:v>
                </c:pt>
                <c:pt idx="78">
                  <c:v>4.4080080793679081E-2</c:v>
                </c:pt>
                <c:pt idx="79">
                  <c:v>4.5169530887134234E-2</c:v>
                </c:pt>
                <c:pt idx="80">
                  <c:v>5.1552624347348169E-2</c:v>
                </c:pt>
                <c:pt idx="81">
                  <c:v>5.2308194225436352E-2</c:v>
                </c:pt>
                <c:pt idx="82">
                  <c:v>6.6089515079499797E-2</c:v>
                </c:pt>
                <c:pt idx="83">
                  <c:v>7.132383130975424E-2</c:v>
                </c:pt>
                <c:pt idx="84">
                  <c:v>7.6483675064638337E-2</c:v>
                </c:pt>
                <c:pt idx="85">
                  <c:v>9.6730682767037057E-2</c:v>
                </c:pt>
                <c:pt idx="86">
                  <c:v>9.7919216646266821E-2</c:v>
                </c:pt>
                <c:pt idx="87">
                  <c:v>0.12406947890818859</c:v>
                </c:pt>
                <c:pt idx="88">
                  <c:v>0.13314397301615483</c:v>
                </c:pt>
                <c:pt idx="89">
                  <c:v>0.15386160490107464</c:v>
                </c:pt>
                <c:pt idx="90">
                  <c:v>0.1699074074074074</c:v>
                </c:pt>
                <c:pt idx="91">
                  <c:v>0.19000549148819329</c:v>
                </c:pt>
                <c:pt idx="92">
                  <c:v>0.21237458193979933</c:v>
                </c:pt>
                <c:pt idx="93">
                  <c:v>0.22807017543859648</c:v>
                </c:pt>
                <c:pt idx="94">
                  <c:v>0.25353706847764573</c:v>
                </c:pt>
                <c:pt idx="95">
                  <c:v>0.26358296622613808</c:v>
                </c:pt>
                <c:pt idx="96">
                  <c:v>0.26972010178117051</c:v>
                </c:pt>
                <c:pt idx="97">
                  <c:v>0.30513376717281276</c:v>
                </c:pt>
                <c:pt idx="98">
                  <c:v>0.32244897959183666</c:v>
                </c:pt>
                <c:pt idx="99">
                  <c:v>0.30799220272904482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85-4DF3-84FB-222FFDB7BA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7461855"/>
        <c:axId val="1"/>
      </c:scatterChart>
      <c:valAx>
        <c:axId val="657461855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l-PL"/>
                  <a:t>Wiek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1"/>
        <c:crosses val="autoZero"/>
        <c:crossBetween val="midCat"/>
      </c:valAx>
      <c:valAx>
        <c:axId val="1"/>
        <c:scaling>
          <c:logBase val="10"/>
          <c:orientation val="minMax"/>
          <c:max val="0.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l-PL"/>
                  <a:t>Surowe prawdopodobieństwo zgonu (skala logarytmicza)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657461855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2641440653251674"/>
          <c:y val="0.4331202647288136"/>
          <c:w val="0.98336377223680371"/>
          <c:h val="0.56010855785883895"/>
        </c:manualLayout>
      </c:layout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082575362741316"/>
          <c:y val="8.5899223963587998E-2"/>
          <c:w val="0.82964001181737257"/>
          <c:h val="0.70453144639163745"/>
        </c:manualLayout>
      </c:layout>
      <c:lineChart>
        <c:grouping val="standard"/>
        <c:varyColors val="0"/>
        <c:ser>
          <c:idx val="5"/>
          <c:order val="0"/>
          <c:tx>
            <c:strRef>
              <c:f>'Liczymy metody dla męzczyzn'!$N$6</c:f>
              <c:strCache>
                <c:ptCount val="1"/>
                <c:pt idx="0">
                  <c:v>Metoda I</c:v>
                </c:pt>
              </c:strCache>
            </c:strRef>
          </c:tx>
          <c:marker>
            <c:symbol val="none"/>
          </c:marker>
          <c:val>
            <c:numRef>
              <c:f>'Liczymy metody dla męzczyzn'!$N$7:$N$107</c:f>
              <c:numCache>
                <c:formatCode>0.00000</c:formatCode>
                <c:ptCount val="101"/>
                <c:pt idx="0">
                  <c:v>5.8950677932796229E-3</c:v>
                </c:pt>
                <c:pt idx="1">
                  <c:v>3.9225684978523936E-4</c:v>
                </c:pt>
                <c:pt idx="2">
                  <c:v>1.432870038687491E-4</c:v>
                </c:pt>
                <c:pt idx="3">
                  <c:v>1.386914462050553E-4</c:v>
                </c:pt>
                <c:pt idx="4">
                  <c:v>6.6782422866301584E-5</c:v>
                </c:pt>
                <c:pt idx="5">
                  <c:v>6.7216723520811976E-5</c:v>
                </c:pt>
                <c:pt idx="6">
                  <c:v>0</c:v>
                </c:pt>
                <c:pt idx="7">
                  <c:v>1.3775527774907877E-4</c:v>
                </c:pt>
                <c:pt idx="8">
                  <c:v>0</c:v>
                </c:pt>
                <c:pt idx="9">
                  <c:v>6.7918633477094439E-5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1.3691831111263243E-4</c:v>
                </c:pt>
                <c:pt idx="15">
                  <c:v>2.1836047675370757E-4</c:v>
                </c:pt>
                <c:pt idx="16">
                  <c:v>6.9046203417787069E-4</c:v>
                </c:pt>
                <c:pt idx="17">
                  <c:v>1.6040743488460689E-4</c:v>
                </c:pt>
                <c:pt idx="18">
                  <c:v>6.6615317359535354E-4</c:v>
                </c:pt>
                <c:pt idx="19">
                  <c:v>1.0478589420654912E-3</c:v>
                </c:pt>
                <c:pt idx="20">
                  <c:v>8.5806778735520101E-4</c:v>
                </c:pt>
                <c:pt idx="21">
                  <c:v>1.0742374832150394E-3</c:v>
                </c:pt>
                <c:pt idx="22">
                  <c:v>8.223069447559244E-4</c:v>
                </c:pt>
                <c:pt idx="23">
                  <c:v>8.4642649314923559E-4</c:v>
                </c:pt>
                <c:pt idx="24">
                  <c:v>7.9569001243265641E-4</c:v>
                </c:pt>
                <c:pt idx="25">
                  <c:v>6.8728522336769765E-4</c:v>
                </c:pt>
                <c:pt idx="26">
                  <c:v>7.7719820048724345E-4</c:v>
                </c:pt>
                <c:pt idx="27">
                  <c:v>1.5954415954415955E-3</c:v>
                </c:pt>
                <c:pt idx="28">
                  <c:v>1.5793916619012609E-3</c:v>
                </c:pt>
                <c:pt idx="29">
                  <c:v>1.3277214971387601E-3</c:v>
                </c:pt>
                <c:pt idx="30">
                  <c:v>1.571419802344853E-3</c:v>
                </c:pt>
                <c:pt idx="31">
                  <c:v>1.1329037739856971E-3</c:v>
                </c:pt>
                <c:pt idx="32">
                  <c:v>1.9245212166729253E-3</c:v>
                </c:pt>
                <c:pt idx="33">
                  <c:v>1.996007984031936E-3</c:v>
                </c:pt>
                <c:pt idx="34">
                  <c:v>1.5390873212185175E-3</c:v>
                </c:pt>
                <c:pt idx="35">
                  <c:v>2.0082466297775972E-3</c:v>
                </c:pt>
                <c:pt idx="36">
                  <c:v>1.9559902200488996E-3</c:v>
                </c:pt>
                <c:pt idx="37">
                  <c:v>2.3769772772291235E-3</c:v>
                </c:pt>
                <c:pt idx="38">
                  <c:v>2.320753519658414E-3</c:v>
                </c:pt>
                <c:pt idx="39">
                  <c:v>2.7456027456027455E-3</c:v>
                </c:pt>
                <c:pt idx="40">
                  <c:v>2.9337720776260235E-3</c:v>
                </c:pt>
                <c:pt idx="41">
                  <c:v>2.9530618588747282E-3</c:v>
                </c:pt>
                <c:pt idx="42">
                  <c:v>3.3533268795097756E-3</c:v>
                </c:pt>
                <c:pt idx="43">
                  <c:v>3.6423087270544899E-3</c:v>
                </c:pt>
                <c:pt idx="44">
                  <c:v>4.7324996108141764E-3</c:v>
                </c:pt>
                <c:pt idx="45">
                  <c:v>4.3282312031852422E-3</c:v>
                </c:pt>
                <c:pt idx="46">
                  <c:v>5.1823061262261704E-3</c:v>
                </c:pt>
                <c:pt idx="47">
                  <c:v>4.718399444894183E-3</c:v>
                </c:pt>
                <c:pt idx="48">
                  <c:v>5.5997857473279282E-3</c:v>
                </c:pt>
                <c:pt idx="49">
                  <c:v>6.4939215360425425E-3</c:v>
                </c:pt>
                <c:pt idx="50">
                  <c:v>7.2787517483941929E-3</c:v>
                </c:pt>
                <c:pt idx="51">
                  <c:v>7.0622286541244571E-3</c:v>
                </c:pt>
                <c:pt idx="52">
                  <c:v>8.8788883145315776E-3</c:v>
                </c:pt>
                <c:pt idx="53">
                  <c:v>1.1523157727200382E-2</c:v>
                </c:pt>
                <c:pt idx="54">
                  <c:v>1.0106608417826754E-2</c:v>
                </c:pt>
                <c:pt idx="55">
                  <c:v>1.2874711760184473E-2</c:v>
                </c:pt>
                <c:pt idx="56">
                  <c:v>1.3555870232772748E-2</c:v>
                </c:pt>
                <c:pt idx="57">
                  <c:v>1.3570019723865878E-2</c:v>
                </c:pt>
                <c:pt idx="58">
                  <c:v>1.5613382899628252E-2</c:v>
                </c:pt>
                <c:pt idx="59">
                  <c:v>1.5362309899127001E-2</c:v>
                </c:pt>
                <c:pt idx="60">
                  <c:v>1.7261401270232686E-2</c:v>
                </c:pt>
                <c:pt idx="61">
                  <c:v>2.021712639858203E-2</c:v>
                </c:pt>
                <c:pt idx="62">
                  <c:v>2.192846034214619E-2</c:v>
                </c:pt>
                <c:pt idx="63">
                  <c:v>2.4484869385291836E-2</c:v>
                </c:pt>
                <c:pt idx="64">
                  <c:v>2.4417534873312281E-2</c:v>
                </c:pt>
                <c:pt idx="65">
                  <c:v>3.2769556025369982E-2</c:v>
                </c:pt>
                <c:pt idx="66">
                  <c:v>3.4197060561485561E-2</c:v>
                </c:pt>
                <c:pt idx="67">
                  <c:v>3.5376688709481116E-2</c:v>
                </c:pt>
                <c:pt idx="68">
                  <c:v>3.4629647499965534E-2</c:v>
                </c:pt>
                <c:pt idx="69">
                  <c:v>3.9000197255332936E-2</c:v>
                </c:pt>
                <c:pt idx="70">
                  <c:v>4.1606714628297362E-2</c:v>
                </c:pt>
                <c:pt idx="71">
                  <c:v>4.4492883703038853E-2</c:v>
                </c:pt>
                <c:pt idx="72">
                  <c:v>4.7338094745195458E-2</c:v>
                </c:pt>
                <c:pt idx="73">
                  <c:v>4.9249513743623616E-2</c:v>
                </c:pt>
                <c:pt idx="74">
                  <c:v>5.0074388947927734E-2</c:v>
                </c:pt>
                <c:pt idx="75">
                  <c:v>5.4568963242473019E-2</c:v>
                </c:pt>
                <c:pt idx="76">
                  <c:v>5.5261070996285321E-2</c:v>
                </c:pt>
                <c:pt idx="77">
                  <c:v>6.6960352422907488E-2</c:v>
                </c:pt>
                <c:pt idx="78">
                  <c:v>7.2385661310259586E-2</c:v>
                </c:pt>
                <c:pt idx="79">
                  <c:v>7.3812754409769338E-2</c:v>
                </c:pt>
                <c:pt idx="80">
                  <c:v>8.2811747713047668E-2</c:v>
                </c:pt>
                <c:pt idx="81">
                  <c:v>9.3088401659214573E-2</c:v>
                </c:pt>
                <c:pt idx="82">
                  <c:v>9.9737852831799062E-2</c:v>
                </c:pt>
                <c:pt idx="83">
                  <c:v>0.11162059478579851</c:v>
                </c:pt>
                <c:pt idx="84">
                  <c:v>0.1231413612565445</c:v>
                </c:pt>
                <c:pt idx="85">
                  <c:v>0.13052534135616756</c:v>
                </c:pt>
                <c:pt idx="86">
                  <c:v>0.1408861084925872</c:v>
                </c:pt>
                <c:pt idx="87">
                  <c:v>0.15965166908563136</c:v>
                </c:pt>
                <c:pt idx="88">
                  <c:v>0.16275430359937401</c:v>
                </c:pt>
                <c:pt idx="89">
                  <c:v>0.18930714675395527</c:v>
                </c:pt>
                <c:pt idx="90">
                  <c:v>0.20709556951281616</c:v>
                </c:pt>
                <c:pt idx="91">
                  <c:v>0.24150634465820711</c:v>
                </c:pt>
                <c:pt idx="92">
                  <c:v>0.23592814371257484</c:v>
                </c:pt>
                <c:pt idx="93">
                  <c:v>0.25874388867995485</c:v>
                </c:pt>
                <c:pt idx="94">
                  <c:v>0.25846153846153846</c:v>
                </c:pt>
                <c:pt idx="95">
                  <c:v>0.32842757552285051</c:v>
                </c:pt>
                <c:pt idx="96">
                  <c:v>0.29645093945720252</c:v>
                </c:pt>
                <c:pt idx="97">
                  <c:v>0.31325301204819278</c:v>
                </c:pt>
                <c:pt idx="98">
                  <c:v>0.27715355805243447</c:v>
                </c:pt>
                <c:pt idx="99">
                  <c:v>0.20189274447949526</c:v>
                </c:pt>
                <c:pt idx="100">
                  <c:v>0.15658362989323843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67-4545-86B8-28308EE0E0F1}"/>
            </c:ext>
          </c:extLst>
        </c:ser>
        <c:ser>
          <c:idx val="6"/>
          <c:order val="1"/>
          <c:tx>
            <c:strRef>
              <c:f>'Liczymy metody dla męzczyzn'!$O$6</c:f>
              <c:strCache>
                <c:ptCount val="1"/>
                <c:pt idx="0">
                  <c:v>Metoda II</c:v>
                </c:pt>
              </c:strCache>
            </c:strRef>
          </c:tx>
          <c:marker>
            <c:symbol val="none"/>
          </c:marker>
          <c:val>
            <c:numRef>
              <c:f>'Liczymy metody dla męzczyzn'!$O$7:$O$107</c:f>
              <c:numCache>
                <c:formatCode>General</c:formatCode>
                <c:ptCount val="101"/>
                <c:pt idx="0">
                  <c:v>5.5113770569246512E-4</c:v>
                </c:pt>
                <c:pt idx="1">
                  <c:v>4.706436051300153E-4</c:v>
                </c:pt>
                <c:pt idx="2">
                  <c:v>2.8680002868000285E-4</c:v>
                </c:pt>
                <c:pt idx="3">
                  <c:v>6.9280864625190523E-5</c:v>
                </c:pt>
                <c:pt idx="4">
                  <c:v>1.3278008298755187E-4</c:v>
                </c:pt>
                <c:pt idx="5">
                  <c:v>6.671781699302799E-5</c:v>
                </c:pt>
                <c:pt idx="6">
                  <c:v>0</c:v>
                </c:pt>
                <c:pt idx="7">
                  <c:v>6.828968484310445E-5</c:v>
                </c:pt>
                <c:pt idx="8">
                  <c:v>0</c:v>
                </c:pt>
                <c:pt idx="9">
                  <c:v>6.7335532960743387E-5</c:v>
                </c:pt>
                <c:pt idx="10">
                  <c:v>6.6755674232309747E-5</c:v>
                </c:pt>
                <c:pt idx="11">
                  <c:v>6.315124723713294E-5</c:v>
                </c:pt>
                <c:pt idx="12">
                  <c:v>0</c:v>
                </c:pt>
                <c:pt idx="13">
                  <c:v>2.5358988176371763E-4</c:v>
                </c:pt>
                <c:pt idx="14">
                  <c:v>2.0668986186227567E-4</c:v>
                </c:pt>
                <c:pt idx="15">
                  <c:v>2.1965148630839068E-4</c:v>
                </c:pt>
                <c:pt idx="16">
                  <c:v>3.8633905115129037E-4</c:v>
                </c:pt>
                <c:pt idx="17">
                  <c:v>6.4612526753624359E-4</c:v>
                </c:pt>
                <c:pt idx="18">
                  <c:v>5.0215508222789475E-4</c:v>
                </c:pt>
                <c:pt idx="19">
                  <c:v>7.29483282674772E-4</c:v>
                </c:pt>
                <c:pt idx="20">
                  <c:v>1.1760094080752645E-3</c:v>
                </c:pt>
                <c:pt idx="21">
                  <c:v>1.0740314537782893E-3</c:v>
                </c:pt>
                <c:pt idx="22">
                  <c:v>1.1925169561004696E-3</c:v>
                </c:pt>
                <c:pt idx="23">
                  <c:v>1.39967807404297E-3</c:v>
                </c:pt>
                <c:pt idx="24">
                  <c:v>1.1098054576315446E-3</c:v>
                </c:pt>
                <c:pt idx="25">
                  <c:v>1.1022995192749318E-3</c:v>
                </c:pt>
                <c:pt idx="26">
                  <c:v>1.1688046050901441E-3</c:v>
                </c:pt>
                <c:pt idx="27">
                  <c:v>1.2876858046636621E-3</c:v>
                </c:pt>
                <c:pt idx="28">
                  <c:v>1.2266666666666667E-3</c:v>
                </c:pt>
                <c:pt idx="29">
                  <c:v>1.3488275575845611E-3</c:v>
                </c:pt>
                <c:pt idx="30">
                  <c:v>1.4471081954560803E-3</c:v>
                </c:pt>
                <c:pt idx="31">
                  <c:v>1.2106819398849853E-3</c:v>
                </c:pt>
                <c:pt idx="32">
                  <c:v>1.8573551263001485E-3</c:v>
                </c:pt>
                <c:pt idx="33">
                  <c:v>1.6206725791203349E-3</c:v>
                </c:pt>
                <c:pt idx="34">
                  <c:v>1.3133126121787856E-3</c:v>
                </c:pt>
                <c:pt idx="35">
                  <c:v>2.3446658851113715E-3</c:v>
                </c:pt>
                <c:pt idx="36">
                  <c:v>2.0670020670020672E-3</c:v>
                </c:pt>
                <c:pt idx="37">
                  <c:v>2.2998473052198995E-3</c:v>
                </c:pt>
                <c:pt idx="38">
                  <c:v>1.9216475408350103E-3</c:v>
                </c:pt>
                <c:pt idx="39">
                  <c:v>2.6321812771801329E-3</c:v>
                </c:pt>
                <c:pt idx="40">
                  <c:v>2.6166075286934804E-3</c:v>
                </c:pt>
                <c:pt idx="41">
                  <c:v>2.4844238271772676E-3</c:v>
                </c:pt>
                <c:pt idx="42">
                  <c:v>2.9144625212097017E-3</c:v>
                </c:pt>
                <c:pt idx="43">
                  <c:v>3.437279993373918E-3</c:v>
                </c:pt>
                <c:pt idx="44">
                  <c:v>3.4911267195877147E-3</c:v>
                </c:pt>
                <c:pt idx="45">
                  <c:v>4.4553727171468801E-3</c:v>
                </c:pt>
                <c:pt idx="46">
                  <c:v>5.2787714859087341E-3</c:v>
                </c:pt>
                <c:pt idx="47">
                  <c:v>4.7291188538841362E-3</c:v>
                </c:pt>
                <c:pt idx="48">
                  <c:v>5.6107140243456203E-3</c:v>
                </c:pt>
                <c:pt idx="49">
                  <c:v>6.1552665999846119E-3</c:v>
                </c:pt>
                <c:pt idx="50">
                  <c:v>7.8031212484993995E-3</c:v>
                </c:pt>
                <c:pt idx="51">
                  <c:v>7.8456442145638395E-3</c:v>
                </c:pt>
                <c:pt idx="52">
                  <c:v>8.3659013190034194E-3</c:v>
                </c:pt>
                <c:pt idx="53">
                  <c:v>1.152516327314637E-2</c:v>
                </c:pt>
                <c:pt idx="54">
                  <c:v>1.0552879100711171E-2</c:v>
                </c:pt>
                <c:pt idx="55">
                  <c:v>1.1695150712370367E-2</c:v>
                </c:pt>
                <c:pt idx="56">
                  <c:v>1.3277316314422244E-2</c:v>
                </c:pt>
                <c:pt idx="57">
                  <c:v>1.2925408296456655E-2</c:v>
                </c:pt>
                <c:pt idx="58">
                  <c:v>1.4971185166624906E-2</c:v>
                </c:pt>
                <c:pt idx="59">
                  <c:v>1.6571659969473258E-2</c:v>
                </c:pt>
                <c:pt idx="60">
                  <c:v>1.7461928934010152E-2</c:v>
                </c:pt>
                <c:pt idx="61">
                  <c:v>1.798055852109906E-2</c:v>
                </c:pt>
                <c:pt idx="62">
                  <c:v>2.0487162606978276E-2</c:v>
                </c:pt>
                <c:pt idx="63">
                  <c:v>2.3143393863494052E-2</c:v>
                </c:pt>
                <c:pt idx="64">
                  <c:v>2.38745574102175E-2</c:v>
                </c:pt>
                <c:pt idx="65">
                  <c:v>3.1745216386284837E-2</c:v>
                </c:pt>
                <c:pt idx="66">
                  <c:v>3.1906694754148895E-2</c:v>
                </c:pt>
                <c:pt idx="67">
                  <c:v>3.3862668068389307E-2</c:v>
                </c:pt>
                <c:pt idx="68">
                  <c:v>3.453132041460117E-2</c:v>
                </c:pt>
                <c:pt idx="69">
                  <c:v>3.7034897157383867E-2</c:v>
                </c:pt>
                <c:pt idx="70">
                  <c:v>3.8899984636656934E-2</c:v>
                </c:pt>
                <c:pt idx="71">
                  <c:v>4.388302246784434E-2</c:v>
                </c:pt>
                <c:pt idx="72">
                  <c:v>4.612382472946603E-2</c:v>
                </c:pt>
                <c:pt idx="73">
                  <c:v>4.5322135209775662E-2</c:v>
                </c:pt>
                <c:pt idx="74">
                  <c:v>5.1143069458408005E-2</c:v>
                </c:pt>
                <c:pt idx="75">
                  <c:v>5.2376016149271648E-2</c:v>
                </c:pt>
                <c:pt idx="76">
                  <c:v>6.0013836042891733E-2</c:v>
                </c:pt>
                <c:pt idx="77">
                  <c:v>6.2281829873231671E-2</c:v>
                </c:pt>
                <c:pt idx="78">
                  <c:v>6.784904103938956E-2</c:v>
                </c:pt>
                <c:pt idx="79">
                  <c:v>6.9925322471147314E-2</c:v>
                </c:pt>
                <c:pt idx="80">
                  <c:v>8.2668763338200613E-2</c:v>
                </c:pt>
                <c:pt idx="81">
                  <c:v>8.656036446469248E-2</c:v>
                </c:pt>
                <c:pt idx="82">
                  <c:v>9.4792884041033629E-2</c:v>
                </c:pt>
                <c:pt idx="83">
                  <c:v>0.10168067226890756</c:v>
                </c:pt>
                <c:pt idx="84">
                  <c:v>0.11651071536371868</c:v>
                </c:pt>
                <c:pt idx="85">
                  <c:v>0.12910720212412877</c:v>
                </c:pt>
                <c:pt idx="86">
                  <c:v>0.13989927252378287</c:v>
                </c:pt>
                <c:pt idx="87">
                  <c:v>0.15038618809631984</c:v>
                </c:pt>
                <c:pt idx="88">
                  <c:v>0.17594064652888183</c:v>
                </c:pt>
                <c:pt idx="89">
                  <c:v>0.17452541334966321</c:v>
                </c:pt>
                <c:pt idx="90">
                  <c:v>0.20984357115604732</c:v>
                </c:pt>
                <c:pt idx="91">
                  <c:v>0.22889842632331903</c:v>
                </c:pt>
                <c:pt idx="92">
                  <c:v>0.25174825174825177</c:v>
                </c:pt>
                <c:pt idx="93">
                  <c:v>0.25987708516242319</c:v>
                </c:pt>
                <c:pt idx="94">
                  <c:v>0.24727272727272728</c:v>
                </c:pt>
                <c:pt idx="95">
                  <c:v>0.33271028037383177</c:v>
                </c:pt>
                <c:pt idx="96">
                  <c:v>0.34146341463414637</c:v>
                </c:pt>
                <c:pt idx="97">
                  <c:v>0.32558139534883723</c:v>
                </c:pt>
                <c:pt idx="98">
                  <c:v>0.26168224299065418</c:v>
                </c:pt>
                <c:pt idx="99">
                  <c:v>0.22818791946308725</c:v>
                </c:pt>
                <c:pt idx="100">
                  <c:v>5.4054054054054057E-2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67-4545-86B8-28308EE0E0F1}"/>
            </c:ext>
          </c:extLst>
        </c:ser>
        <c:ser>
          <c:idx val="7"/>
          <c:order val="2"/>
          <c:tx>
            <c:strRef>
              <c:f>'Liczymy metody dla męzczyzn'!$P$6</c:f>
              <c:strCache>
                <c:ptCount val="1"/>
                <c:pt idx="0">
                  <c:v>Metoda III</c:v>
                </c:pt>
              </c:strCache>
            </c:strRef>
          </c:tx>
          <c:marker>
            <c:symbol val="none"/>
          </c:marker>
          <c:val>
            <c:numRef>
              <c:f>'Liczymy metody dla męzczyzn'!$P$7:$P$107</c:f>
              <c:numCache>
                <c:formatCode>General</c:formatCode>
                <c:ptCount val="101"/>
                <c:pt idx="0">
                  <c:v>5.0033392766796192E-3</c:v>
                </c:pt>
                <c:pt idx="1">
                  <c:v>1.5701360130315756E-4</c:v>
                </c:pt>
                <c:pt idx="2">
                  <c:v>4.5704629472598235E-4</c:v>
                </c:pt>
                <c:pt idx="3">
                  <c:v>2.125764841877098E-4</c:v>
                </c:pt>
                <c:pt idx="4">
                  <c:v>6.6422012254818696E-5</c:v>
                </c:pt>
                <c:pt idx="5">
                  <c:v>1.3311486336775591E-4</c:v>
                </c:pt>
                <c:pt idx="6">
                  <c:v>0</c:v>
                </c:pt>
                <c:pt idx="7">
                  <c:v>6.8293182633016869E-5</c:v>
                </c:pt>
                <c:pt idx="8">
                  <c:v>0</c:v>
                </c:pt>
                <c:pt idx="9">
                  <c:v>6.7344602330154935E-5</c:v>
                </c:pt>
                <c:pt idx="10">
                  <c:v>0</c:v>
                </c:pt>
                <c:pt idx="11">
                  <c:v>6.6746762781955127E-5</c:v>
                </c:pt>
                <c:pt idx="12">
                  <c:v>6.3139285263247302E-5</c:v>
                </c:pt>
                <c:pt idx="13">
                  <c:v>0</c:v>
                </c:pt>
                <c:pt idx="14">
                  <c:v>3.2232069389070972E-4</c:v>
                </c:pt>
                <c:pt idx="15">
                  <c:v>2.8420026908093643E-4</c:v>
                </c:pt>
                <c:pt idx="16">
                  <c:v>3.0490693339813024E-4</c:v>
                </c:pt>
                <c:pt idx="17">
                  <c:v>3.1622453687762953E-4</c:v>
                </c:pt>
                <c:pt idx="18">
                  <c:v>8.1945463790211726E-4</c:v>
                </c:pt>
                <c:pt idx="19">
                  <c:v>7.3361589921339121E-4</c:v>
                </c:pt>
                <c:pt idx="20">
                  <c:v>7.8914513451766588E-4</c:v>
                </c:pt>
                <c:pt idx="21">
                  <c:v>9.32622610574807E-4</c:v>
                </c:pt>
                <c:pt idx="22">
                  <c:v>1.1379094401235967E-3</c:v>
                </c:pt>
                <c:pt idx="23">
                  <c:v>1.445129328022654E-3</c:v>
                </c:pt>
                <c:pt idx="24">
                  <c:v>1.1571402315347923E-3</c:v>
                </c:pt>
                <c:pt idx="25">
                  <c:v>1.0205739465362074E-3</c:v>
                </c:pt>
                <c:pt idx="26">
                  <c:v>1.2607386666739773E-3</c:v>
                </c:pt>
                <c:pt idx="27">
                  <c:v>1.3146997374180458E-3</c:v>
                </c:pt>
                <c:pt idx="28">
                  <c:v>1.3092011860101893E-3</c:v>
                </c:pt>
                <c:pt idx="29">
                  <c:v>1.26028829418523E-3</c:v>
                </c:pt>
                <c:pt idx="30">
                  <c:v>1.2009981340308507E-3</c:v>
                </c:pt>
                <c:pt idx="31">
                  <c:v>1.5199054038617099E-3</c:v>
                </c:pt>
                <c:pt idx="32">
                  <c:v>1.6739188563650309E-3</c:v>
                </c:pt>
                <c:pt idx="33">
                  <c:v>1.6881651357083527E-3</c:v>
                </c:pt>
                <c:pt idx="34">
                  <c:v>1.4634519770023724E-3</c:v>
                </c:pt>
                <c:pt idx="35">
                  <c:v>1.6338279856820126E-3</c:v>
                </c:pt>
                <c:pt idx="36">
                  <c:v>2.328112759892309E-3</c:v>
                </c:pt>
                <c:pt idx="37">
                  <c:v>2.2941225462905779E-3</c:v>
                </c:pt>
                <c:pt idx="38">
                  <c:v>1.9958437251376138E-3</c:v>
                </c:pt>
                <c:pt idx="39">
                  <c:v>2.165198424666781E-3</c:v>
                </c:pt>
                <c:pt idx="40">
                  <c:v>2.7210262730144041E-3</c:v>
                </c:pt>
                <c:pt idx="41">
                  <c:v>2.6658347862101861E-3</c:v>
                </c:pt>
                <c:pt idx="42">
                  <c:v>2.8436131082928418E-3</c:v>
                </c:pt>
                <c:pt idx="43">
                  <c:v>3.0624555977950552E-3</c:v>
                </c:pt>
                <c:pt idx="44">
                  <c:v>3.6518651626306076E-3</c:v>
                </c:pt>
                <c:pt idx="45">
                  <c:v>3.6404593880918767E-3</c:v>
                </c:pt>
                <c:pt idx="46">
                  <c:v>4.5414780241159747E-3</c:v>
                </c:pt>
                <c:pt idx="47">
                  <c:v>5.0104181546634097E-3</c:v>
                </c:pt>
                <c:pt idx="48">
                  <c:v>5.615529731096025E-3</c:v>
                </c:pt>
                <c:pt idx="49">
                  <c:v>5.6612089219444384E-3</c:v>
                </c:pt>
                <c:pt idx="50">
                  <c:v>6.9468440761395467E-3</c:v>
                </c:pt>
                <c:pt idx="51">
                  <c:v>7.6451211328519841E-3</c:v>
                </c:pt>
                <c:pt idx="52">
                  <c:v>8.0921719625017818E-3</c:v>
                </c:pt>
                <c:pt idx="53">
                  <c:v>1.0720872575821994E-2</c:v>
                </c:pt>
                <c:pt idx="54">
                  <c:v>1.1022285515964958E-2</c:v>
                </c:pt>
                <c:pt idx="55">
                  <c:v>1.1048077562462955E-2</c:v>
                </c:pt>
                <c:pt idx="56">
                  <c:v>1.2799667125032999E-2</c:v>
                </c:pt>
                <c:pt idx="57">
                  <c:v>1.3160049148873698E-2</c:v>
                </c:pt>
                <c:pt idx="58">
                  <c:v>1.2745143971582773E-2</c:v>
                </c:pt>
                <c:pt idx="59">
                  <c:v>1.5241424744625864E-2</c:v>
                </c:pt>
                <c:pt idx="60">
                  <c:v>1.7281311066664196E-2</c:v>
                </c:pt>
                <c:pt idx="61">
                  <c:v>1.8266188467536582E-2</c:v>
                </c:pt>
                <c:pt idx="62">
                  <c:v>1.9098751196793273E-2</c:v>
                </c:pt>
                <c:pt idx="63">
                  <c:v>2.1391097838859507E-2</c:v>
                </c:pt>
                <c:pt idx="64">
                  <c:v>2.3349282654110293E-2</c:v>
                </c:pt>
                <c:pt idx="65">
                  <c:v>2.8761394760493886E-2</c:v>
                </c:pt>
                <c:pt idx="66">
                  <c:v>3.2202506316433066E-2</c:v>
                </c:pt>
                <c:pt idx="67">
                  <c:v>3.2010499698334138E-2</c:v>
                </c:pt>
                <c:pt idx="68">
                  <c:v>3.4105713304734886E-2</c:v>
                </c:pt>
                <c:pt idx="69">
                  <c:v>3.5128819058023675E-2</c:v>
                </c:pt>
                <c:pt idx="70">
                  <c:v>3.9215358722095139E-2</c:v>
                </c:pt>
                <c:pt idx="71">
                  <c:v>4.032892650281783E-2</c:v>
                </c:pt>
                <c:pt idx="72">
                  <c:v>4.5301480738185518E-2</c:v>
                </c:pt>
                <c:pt idx="73">
                  <c:v>4.6329337800191106E-2</c:v>
                </c:pt>
                <c:pt idx="74">
                  <c:v>4.7685257629734634E-2</c:v>
                </c:pt>
                <c:pt idx="75">
                  <c:v>5.0444327686023027E-2</c:v>
                </c:pt>
                <c:pt idx="76">
                  <c:v>5.2052805840724692E-2</c:v>
                </c:pt>
                <c:pt idx="77">
                  <c:v>6.5699311276482986E-2</c:v>
                </c:pt>
                <c:pt idx="78">
                  <c:v>6.5866624350378822E-2</c:v>
                </c:pt>
                <c:pt idx="79">
                  <c:v>6.9921700969888811E-2</c:v>
                </c:pt>
                <c:pt idx="80">
                  <c:v>7.4650101744726194E-2</c:v>
                </c:pt>
                <c:pt idx="81">
                  <c:v>8.5412092723489819E-2</c:v>
                </c:pt>
                <c:pt idx="82">
                  <c:v>8.8189174504385015E-2</c:v>
                </c:pt>
                <c:pt idx="83">
                  <c:v>0.10346681456495332</c:v>
                </c:pt>
                <c:pt idx="84">
                  <c:v>0.10484242640550057</c:v>
                </c:pt>
                <c:pt idx="85">
                  <c:v>0.12412914768492378</c:v>
                </c:pt>
                <c:pt idx="86">
                  <c:v>0.13082699371343809</c:v>
                </c:pt>
                <c:pt idx="87">
                  <c:v>0.1506543216615267</c:v>
                </c:pt>
                <c:pt idx="88">
                  <c:v>0.15328971945264247</c:v>
                </c:pt>
                <c:pt idx="89">
                  <c:v>0.18529057341690036</c:v>
                </c:pt>
                <c:pt idx="90">
                  <c:v>0.19119957050908931</c:v>
                </c:pt>
                <c:pt idx="91">
                  <c:v>0.22013389441175413</c:v>
                </c:pt>
                <c:pt idx="92">
                  <c:v>0.22397485873145373</c:v>
                </c:pt>
                <c:pt idx="93">
                  <c:v>0.2713979083320186</c:v>
                </c:pt>
                <c:pt idx="94">
                  <c:v>0.26209211206940575</c:v>
                </c:pt>
                <c:pt idx="95">
                  <c:v>0.30528187717961153</c:v>
                </c:pt>
                <c:pt idx="96">
                  <c:v>0.31224175412833477</c:v>
                </c:pt>
                <c:pt idx="97">
                  <c:v>0.32420747595844868</c:v>
                </c:pt>
                <c:pt idx="98">
                  <c:v>0.2990654205607477</c:v>
                </c:pt>
                <c:pt idx="99">
                  <c:v>0.22986485921091171</c:v>
                </c:pt>
                <c:pt idx="100">
                  <c:v>0.1861861861861861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67-4545-86B8-28308EE0E0F1}"/>
            </c:ext>
          </c:extLst>
        </c:ser>
        <c:ser>
          <c:idx val="8"/>
          <c:order val="3"/>
          <c:tx>
            <c:strRef>
              <c:f>'Liczymy metody dla męzczyzn'!$S$6</c:f>
              <c:strCache>
                <c:ptCount val="1"/>
                <c:pt idx="0">
                  <c:v>Metoda IV</c:v>
                </c:pt>
              </c:strCache>
            </c:strRef>
          </c:tx>
          <c:marker>
            <c:symbol val="none"/>
          </c:marker>
          <c:val>
            <c:numRef>
              <c:f>'Liczymy metody dla męzczyzn'!$S$7:$S$107</c:f>
              <c:numCache>
                <c:formatCode>General</c:formatCode>
                <c:ptCount val="101"/>
                <c:pt idx="0">
                  <c:v>4.8725699089903042E-3</c:v>
                </c:pt>
                <c:pt idx="1">
                  <c:v>1.5643943838241619E-4</c:v>
                </c:pt>
                <c:pt idx="2">
                  <c:v>4.4962344036869118E-4</c:v>
                </c:pt>
                <c:pt idx="3">
                  <c:v>2.1129736582617271E-4</c:v>
                </c:pt>
                <c:pt idx="4">
                  <c:v>6.7810402115684544E-5</c:v>
                </c:pt>
                <c:pt idx="5">
                  <c:v>1.331203407880724E-4</c:v>
                </c:pt>
                <c:pt idx="6">
                  <c:v>0</c:v>
                </c:pt>
                <c:pt idx="7">
                  <c:v>6.8683677324083925E-5</c:v>
                </c:pt>
                <c:pt idx="8">
                  <c:v>0</c:v>
                </c:pt>
                <c:pt idx="9">
                  <c:v>6.9235296153979294E-5</c:v>
                </c:pt>
                <c:pt idx="10">
                  <c:v>0</c:v>
                </c:pt>
                <c:pt idx="11">
                  <c:v>6.4907668841073584E-5</c:v>
                </c:pt>
                <c:pt idx="12">
                  <c:v>6.3397470440929406E-5</c:v>
                </c:pt>
                <c:pt idx="13">
                  <c:v>0</c:v>
                </c:pt>
                <c:pt idx="14">
                  <c:v>3.2997855139415937E-4</c:v>
                </c:pt>
                <c:pt idx="15">
                  <c:v>2.8391950881924969E-4</c:v>
                </c:pt>
                <c:pt idx="16">
                  <c:v>3.0060496749708792E-4</c:v>
                </c:pt>
                <c:pt idx="17">
                  <c:v>3.1621803233329376E-4</c:v>
                </c:pt>
                <c:pt idx="18">
                  <c:v>8.2253752827472749E-4</c:v>
                </c:pt>
                <c:pt idx="19">
                  <c:v>7.390072669047912E-4</c:v>
                </c:pt>
                <c:pt idx="20">
                  <c:v>7.9773443420685247E-4</c:v>
                </c:pt>
                <c:pt idx="21">
                  <c:v>9.3066542577943234E-4</c:v>
                </c:pt>
                <c:pt idx="22">
                  <c:v>1.1344299489506522E-3</c:v>
                </c:pt>
                <c:pt idx="23">
                  <c:v>1.4437827107020393E-3</c:v>
                </c:pt>
                <c:pt idx="24">
                  <c:v>1.1487650775416428E-3</c:v>
                </c:pt>
                <c:pt idx="25">
                  <c:v>1.0119537031180823E-3</c:v>
                </c:pt>
                <c:pt idx="26">
                  <c:v>1.2563565659587197E-3</c:v>
                </c:pt>
                <c:pt idx="27">
                  <c:v>1.3154132113239918E-3</c:v>
                </c:pt>
                <c:pt idx="28">
                  <c:v>1.3109739443928554E-3</c:v>
                </c:pt>
                <c:pt idx="29">
                  <c:v>1.2630914162412505E-3</c:v>
                </c:pt>
                <c:pt idx="30">
                  <c:v>1.1991605875886879E-3</c:v>
                </c:pt>
                <c:pt idx="31">
                  <c:v>1.5164439389631316E-3</c:v>
                </c:pt>
                <c:pt idx="32">
                  <c:v>1.6740682182798947E-3</c:v>
                </c:pt>
                <c:pt idx="33">
                  <c:v>1.6905784519784339E-3</c:v>
                </c:pt>
                <c:pt idx="34">
                  <c:v>1.4649412913679445E-3</c:v>
                </c:pt>
                <c:pt idx="35">
                  <c:v>1.6409016322653078E-3</c:v>
                </c:pt>
                <c:pt idx="36">
                  <c:v>2.321697690521771E-3</c:v>
                </c:pt>
                <c:pt idx="37">
                  <c:v>2.2993791676247416E-3</c:v>
                </c:pt>
                <c:pt idx="38">
                  <c:v>1.9965614774554931E-3</c:v>
                </c:pt>
                <c:pt idx="39">
                  <c:v>2.1561338289962824E-3</c:v>
                </c:pt>
                <c:pt idx="40">
                  <c:v>2.7214587018641991E-3</c:v>
                </c:pt>
                <c:pt idx="41">
                  <c:v>2.6668758333986981E-3</c:v>
                </c:pt>
                <c:pt idx="42">
                  <c:v>2.8343666961913195E-3</c:v>
                </c:pt>
                <c:pt idx="43">
                  <c:v>3.0484087306426049E-3</c:v>
                </c:pt>
                <c:pt idx="44">
                  <c:v>3.6509220652602317E-3</c:v>
                </c:pt>
                <c:pt idx="45">
                  <c:v>3.6347684401829916E-3</c:v>
                </c:pt>
                <c:pt idx="46">
                  <c:v>4.5387398574150591E-3</c:v>
                </c:pt>
                <c:pt idx="47">
                  <c:v>5.0364241388614079E-3</c:v>
                </c:pt>
                <c:pt idx="48">
                  <c:v>5.6063665518470123E-3</c:v>
                </c:pt>
                <c:pt idx="49">
                  <c:v>5.65240227096516E-3</c:v>
                </c:pt>
                <c:pt idx="50">
                  <c:v>6.9266358228684726E-3</c:v>
                </c:pt>
                <c:pt idx="51">
                  <c:v>7.6559333483449676E-3</c:v>
                </c:pt>
                <c:pt idx="52">
                  <c:v>8.1005420215617373E-3</c:v>
                </c:pt>
                <c:pt idx="53">
                  <c:v>1.0675490073667126E-2</c:v>
                </c:pt>
                <c:pt idx="54">
                  <c:v>1.101821245706138E-2</c:v>
                </c:pt>
                <c:pt idx="55">
                  <c:v>1.1055831951354339E-2</c:v>
                </c:pt>
                <c:pt idx="56">
                  <c:v>1.280731110825074E-2</c:v>
                </c:pt>
                <c:pt idx="57">
                  <c:v>1.3164201041633385E-2</c:v>
                </c:pt>
                <c:pt idx="58">
                  <c:v>1.2754940961040601E-2</c:v>
                </c:pt>
                <c:pt idx="59">
                  <c:v>1.5239046935015457E-2</c:v>
                </c:pt>
                <c:pt idx="60">
                  <c:v>1.7239825799669619E-2</c:v>
                </c:pt>
                <c:pt idx="61">
                  <c:v>1.8253900345112806E-2</c:v>
                </c:pt>
                <c:pt idx="62">
                  <c:v>1.912160143412011E-2</c:v>
                </c:pt>
                <c:pt idx="63">
                  <c:v>2.1396136381128299E-2</c:v>
                </c:pt>
                <c:pt idx="64">
                  <c:v>2.3357076338375575E-2</c:v>
                </c:pt>
                <c:pt idx="65">
                  <c:v>2.873124841088228E-2</c:v>
                </c:pt>
                <c:pt idx="66">
                  <c:v>3.2200909020876668E-2</c:v>
                </c:pt>
                <c:pt idx="67">
                  <c:v>3.1977828705430908E-2</c:v>
                </c:pt>
                <c:pt idx="68">
                  <c:v>3.4115971970183422E-2</c:v>
                </c:pt>
                <c:pt idx="69">
                  <c:v>3.5139760410724481E-2</c:v>
                </c:pt>
                <c:pt idx="70">
                  <c:v>3.9236700306629756E-2</c:v>
                </c:pt>
                <c:pt idx="71">
                  <c:v>4.0285941223193011E-2</c:v>
                </c:pt>
                <c:pt idx="72">
                  <c:v>4.5342802512974595E-2</c:v>
                </c:pt>
                <c:pt idx="73">
                  <c:v>4.6380422039859322E-2</c:v>
                </c:pt>
                <c:pt idx="74">
                  <c:v>4.756686553837413E-2</c:v>
                </c:pt>
                <c:pt idx="75">
                  <c:v>5.0725343199299E-2</c:v>
                </c:pt>
                <c:pt idx="76">
                  <c:v>5.3166431119187021E-2</c:v>
                </c:pt>
                <c:pt idx="77">
                  <c:v>6.5932113026479472E-2</c:v>
                </c:pt>
                <c:pt idx="78">
                  <c:v>6.590842811315252E-2</c:v>
                </c:pt>
                <c:pt idx="79">
                  <c:v>6.9933088711418095E-2</c:v>
                </c:pt>
                <c:pt idx="80">
                  <c:v>7.4648679033164717E-2</c:v>
                </c:pt>
                <c:pt idx="81">
                  <c:v>8.5443037974683542E-2</c:v>
                </c:pt>
                <c:pt idx="82">
                  <c:v>8.8267477203647429E-2</c:v>
                </c:pt>
                <c:pt idx="83">
                  <c:v>0.10343901128425578</c:v>
                </c:pt>
                <c:pt idx="84">
                  <c:v>0.10465116279069768</c:v>
                </c:pt>
                <c:pt idx="85">
                  <c:v>0.12417061611374405</c:v>
                </c:pt>
                <c:pt idx="86">
                  <c:v>0.13105513475427163</c:v>
                </c:pt>
                <c:pt idx="87">
                  <c:v>0.15106732348111659</c:v>
                </c:pt>
                <c:pt idx="88">
                  <c:v>0.1533169533169533</c:v>
                </c:pt>
                <c:pt idx="89">
                  <c:v>0.18657565415244595</c:v>
                </c:pt>
                <c:pt idx="90">
                  <c:v>0.18992511912865898</c:v>
                </c:pt>
                <c:pt idx="91">
                  <c:v>0.22023047375160051</c:v>
                </c:pt>
                <c:pt idx="92">
                  <c:v>0.2268760907504363</c:v>
                </c:pt>
                <c:pt idx="93">
                  <c:v>0.27521501172791241</c:v>
                </c:pt>
                <c:pt idx="94">
                  <c:v>0.26430801248699271</c:v>
                </c:pt>
                <c:pt idx="95">
                  <c:v>0.29203539823008851</c:v>
                </c:pt>
                <c:pt idx="96">
                  <c:v>0.31208791208791214</c:v>
                </c:pt>
                <c:pt idx="97">
                  <c:v>0.33650793650793648</c:v>
                </c:pt>
                <c:pt idx="98">
                  <c:v>0.30434782608695654</c:v>
                </c:pt>
                <c:pt idx="99">
                  <c:v>0.26143790849673204</c:v>
                </c:pt>
                <c:pt idx="100">
                  <c:v>0.17964071856287428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167-4545-86B8-28308EE0E0F1}"/>
            </c:ext>
          </c:extLst>
        </c:ser>
        <c:ser>
          <c:idx val="9"/>
          <c:order val="4"/>
          <c:tx>
            <c:strRef>
              <c:f>'Liczymy metody dla męzczyzn'!$T$6</c:f>
              <c:strCache>
                <c:ptCount val="1"/>
                <c:pt idx="0">
                  <c:v>Metoda V q</c:v>
                </c:pt>
              </c:strCache>
            </c:strRef>
          </c:tx>
          <c:marker>
            <c:symbol val="none"/>
          </c:marker>
          <c:val>
            <c:numRef>
              <c:f>'Liczymy metody dla męzczyzn'!$T$7:$T$107</c:f>
              <c:numCache>
                <c:formatCode>General</c:formatCode>
                <c:ptCount val="101"/>
                <c:pt idx="0">
                  <c:v>4.869553734287436E-3</c:v>
                </c:pt>
                <c:pt idx="1">
                  <c:v>1.5644351737174891E-4</c:v>
                </c:pt>
                <c:pt idx="2">
                  <c:v>4.4961220946933267E-4</c:v>
                </c:pt>
                <c:pt idx="3">
                  <c:v>2.112948854899107E-4</c:v>
                </c:pt>
                <c:pt idx="4">
                  <c:v>6.7811168499451864E-5</c:v>
                </c:pt>
                <c:pt idx="5">
                  <c:v>1.331203407880724E-4</c:v>
                </c:pt>
                <c:pt idx="6">
                  <c:v>0</c:v>
                </c:pt>
                <c:pt idx="7">
                  <c:v>6.8684463574339474E-5</c:v>
                </c:pt>
                <c:pt idx="8">
                  <c:v>0</c:v>
                </c:pt>
                <c:pt idx="9">
                  <c:v>6.9236095084237249E-5</c:v>
                </c:pt>
                <c:pt idx="10">
                  <c:v>0</c:v>
                </c:pt>
                <c:pt idx="11">
                  <c:v>6.4906966681090446E-5</c:v>
                </c:pt>
                <c:pt idx="12">
                  <c:v>6.3396800574797658E-5</c:v>
                </c:pt>
                <c:pt idx="13">
                  <c:v>0</c:v>
                </c:pt>
                <c:pt idx="14">
                  <c:v>3.2996766316900942E-4</c:v>
                </c:pt>
                <c:pt idx="15">
                  <c:v>2.8391950881924969E-4</c:v>
                </c:pt>
                <c:pt idx="16">
                  <c:v>3.0061249796460289E-4</c:v>
                </c:pt>
                <c:pt idx="17">
                  <c:v>3.1621803233329376E-4</c:v>
                </c:pt>
                <c:pt idx="18">
                  <c:v>8.2251497662686607E-4</c:v>
                </c:pt>
                <c:pt idx="19">
                  <c:v>7.3905783811896095E-4</c:v>
                </c:pt>
                <c:pt idx="20">
                  <c:v>7.977980773066336E-4</c:v>
                </c:pt>
                <c:pt idx="21">
                  <c:v>9.306413670087635E-4</c:v>
                </c:pt>
                <c:pt idx="22">
                  <c:v>1.1343870528624366E-3</c:v>
                </c:pt>
                <c:pt idx="23">
                  <c:v>1.4437827107020393E-3</c:v>
                </c:pt>
                <c:pt idx="24">
                  <c:v>1.1487262652881951E-3</c:v>
                </c:pt>
                <c:pt idx="25">
                  <c:v>1.0119110361547382E-3</c:v>
                </c:pt>
                <c:pt idx="26">
                  <c:v>1.2563189853728577E-3</c:v>
                </c:pt>
                <c:pt idx="27">
                  <c:v>1.3154257499356586E-3</c:v>
                </c:pt>
                <c:pt idx="28">
                  <c:v>1.3109978150036418E-3</c:v>
                </c:pt>
                <c:pt idx="29">
                  <c:v>1.2631357344607991E-3</c:v>
                </c:pt>
                <c:pt idx="30">
                  <c:v>1.1991605875886879E-3</c:v>
                </c:pt>
                <c:pt idx="31">
                  <c:v>1.5163960320970491E-3</c:v>
                </c:pt>
                <c:pt idx="32">
                  <c:v>1.6742239274502965E-3</c:v>
                </c:pt>
                <c:pt idx="33">
                  <c:v>1.6906428250489298E-3</c:v>
                </c:pt>
                <c:pt idx="34">
                  <c:v>1.4649738080440382E-3</c:v>
                </c:pt>
                <c:pt idx="35">
                  <c:v>1.6410669814444269E-3</c:v>
                </c:pt>
                <c:pt idx="36">
                  <c:v>2.3216819295756481E-3</c:v>
                </c:pt>
                <c:pt idx="37">
                  <c:v>2.2995260421324274E-3</c:v>
                </c:pt>
                <c:pt idx="38">
                  <c:v>1.9965860842879766E-3</c:v>
                </c:pt>
                <c:pt idx="39">
                  <c:v>2.1562407058590264E-3</c:v>
                </c:pt>
                <c:pt idx="40">
                  <c:v>2.7214234340475988E-3</c:v>
                </c:pt>
                <c:pt idx="41">
                  <c:v>2.6669455629346858E-3</c:v>
                </c:pt>
                <c:pt idx="42">
                  <c:v>2.8346642694505875E-3</c:v>
                </c:pt>
                <c:pt idx="43">
                  <c:v>3.0487598322504589E-3</c:v>
                </c:pt>
                <c:pt idx="44">
                  <c:v>3.6512755260810332E-3</c:v>
                </c:pt>
                <c:pt idx="45">
                  <c:v>3.6353000167140231E-3</c:v>
                </c:pt>
                <c:pt idx="46">
                  <c:v>4.5388046387154326E-3</c:v>
                </c:pt>
                <c:pt idx="47">
                  <c:v>5.0355938553765453E-3</c:v>
                </c:pt>
                <c:pt idx="48">
                  <c:v>5.6065441356973732E-3</c:v>
                </c:pt>
                <c:pt idx="49">
                  <c:v>5.6526378976855867E-3</c:v>
                </c:pt>
                <c:pt idx="50">
                  <c:v>6.9271852361059705E-3</c:v>
                </c:pt>
                <c:pt idx="51">
                  <c:v>7.6552151152972951E-3</c:v>
                </c:pt>
                <c:pt idx="52">
                  <c:v>8.09989875126561E-3</c:v>
                </c:pt>
                <c:pt idx="53">
                  <c:v>1.0678267747676487E-2</c:v>
                </c:pt>
                <c:pt idx="54">
                  <c:v>1.1018926626912109E-2</c:v>
                </c:pt>
                <c:pt idx="55">
                  <c:v>1.1058708733127337E-2</c:v>
                </c:pt>
                <c:pt idx="56">
                  <c:v>1.2811571187913774E-2</c:v>
                </c:pt>
                <c:pt idx="57">
                  <c:v>1.3167286324558693E-2</c:v>
                </c:pt>
                <c:pt idx="58">
                  <c:v>1.275816332975431E-2</c:v>
                </c:pt>
                <c:pt idx="59">
                  <c:v>1.5237778032203338E-2</c:v>
                </c:pt>
                <c:pt idx="60">
                  <c:v>1.723827256892306E-2</c:v>
                </c:pt>
                <c:pt idx="61">
                  <c:v>1.8253206194681851E-2</c:v>
                </c:pt>
                <c:pt idx="62">
                  <c:v>1.9126450105503384E-2</c:v>
                </c:pt>
                <c:pt idx="63">
                  <c:v>2.1399613404266236E-2</c:v>
                </c:pt>
                <c:pt idx="64">
                  <c:v>2.3352374241928587E-2</c:v>
                </c:pt>
                <c:pt idx="65">
                  <c:v>2.8746109947510794E-2</c:v>
                </c:pt>
                <c:pt idx="66">
                  <c:v>3.220559531554977E-2</c:v>
                </c:pt>
                <c:pt idx="67">
                  <c:v>3.1978396816372934E-2</c:v>
                </c:pt>
                <c:pt idx="68">
                  <c:v>3.4112479994044743E-2</c:v>
                </c:pt>
                <c:pt idx="69">
                  <c:v>3.5136419811769182E-2</c:v>
                </c:pt>
                <c:pt idx="70">
                  <c:v>3.9230082349439435E-2</c:v>
                </c:pt>
                <c:pt idx="71">
                  <c:v>4.0290208123709162E-2</c:v>
                </c:pt>
                <c:pt idx="72">
                  <c:v>4.5329389008988509E-2</c:v>
                </c:pt>
                <c:pt idx="73">
                  <c:v>4.6364002587985391E-2</c:v>
                </c:pt>
                <c:pt idx="74">
                  <c:v>4.7561717957389241E-2</c:v>
                </c:pt>
                <c:pt idx="75">
                  <c:v>5.066696922054556E-2</c:v>
                </c:pt>
                <c:pt idx="76">
                  <c:v>5.3029624988812307E-2</c:v>
                </c:pt>
                <c:pt idx="77">
                  <c:v>6.5848247300695162E-2</c:v>
                </c:pt>
                <c:pt idx="78">
                  <c:v>6.588494428608449E-2</c:v>
                </c:pt>
                <c:pt idx="79">
                  <c:v>6.9917997410444535E-2</c:v>
                </c:pt>
                <c:pt idx="80">
                  <c:v>7.4738303380482485E-2</c:v>
                </c:pt>
                <c:pt idx="81">
                  <c:v>8.5462355867058554E-2</c:v>
                </c:pt>
                <c:pt idx="82">
                  <c:v>8.8220998055735592E-2</c:v>
                </c:pt>
                <c:pt idx="83">
                  <c:v>0.10346217584091012</c:v>
                </c:pt>
                <c:pt idx="84">
                  <c:v>0.10477299185098951</c:v>
                </c:pt>
                <c:pt idx="85">
                  <c:v>0.1242033184092705</c:v>
                </c:pt>
                <c:pt idx="86">
                  <c:v>0.13099360291096893</c:v>
                </c:pt>
                <c:pt idx="87">
                  <c:v>0.15088150881508816</c:v>
                </c:pt>
                <c:pt idx="88">
                  <c:v>0.1533169533169533</c:v>
                </c:pt>
                <c:pt idx="89">
                  <c:v>0.18615209988649264</c:v>
                </c:pt>
                <c:pt idx="90">
                  <c:v>0.19020565844790363</c:v>
                </c:pt>
                <c:pt idx="91">
                  <c:v>0.22023047375160051</c:v>
                </c:pt>
                <c:pt idx="92">
                  <c:v>0.22569444444444445</c:v>
                </c:pt>
                <c:pt idx="93">
                  <c:v>0.27407215157020509</c:v>
                </c:pt>
                <c:pt idx="94">
                  <c:v>0.26348547717842324</c:v>
                </c:pt>
                <c:pt idx="95">
                  <c:v>0.29391390400791689</c:v>
                </c:pt>
                <c:pt idx="96">
                  <c:v>0.31323529411764706</c:v>
                </c:pt>
                <c:pt idx="97">
                  <c:v>0.33263598326359828</c:v>
                </c:pt>
                <c:pt idx="98">
                  <c:v>0.30129124820659969</c:v>
                </c:pt>
                <c:pt idx="99">
                  <c:v>0.2569593147751606</c:v>
                </c:pt>
                <c:pt idx="100">
                  <c:v>0.17716535433070865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167-4545-86B8-28308EE0E0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8451839"/>
        <c:axId val="1"/>
      </c:lineChart>
      <c:catAx>
        <c:axId val="7084518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l-PL"/>
                  <a:t>Wiek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l-PL"/>
                  <a:t>Prawdopodobieństwo zgoni</a:t>
                </a:r>
              </a:p>
            </c:rich>
          </c:tx>
          <c:overlay val="0"/>
        </c:title>
        <c:numFmt formatCode="0.00" sourceLinked="0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708451839"/>
        <c:crosses val="autoZero"/>
        <c:crossBetween val="between"/>
      </c:valAx>
    </c:plotArea>
    <c:legend>
      <c:legendPos val="r"/>
      <c:layout>
        <c:manualLayout>
          <c:xMode val="edge"/>
          <c:yMode val="edge"/>
          <c:wMode val="edge"/>
          <c:hMode val="edge"/>
          <c:x val="5.3859070017994476E-2"/>
          <c:y val="0.92090732976559753"/>
          <c:w val="0.92724825881480977"/>
          <c:h val="0.9780518912408676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pl-PL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pl-PL"/>
              <a:t>Prawdobodobieństwo (skala logarytm.)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300576060906901"/>
          <c:y val="0.14422825789087726"/>
          <c:w val="0.83212207464130561"/>
          <c:h val="0.77022249234909845"/>
        </c:manualLayout>
      </c:layout>
      <c:lineChart>
        <c:grouping val="standard"/>
        <c:varyColors val="0"/>
        <c:ser>
          <c:idx val="0"/>
          <c:order val="0"/>
          <c:tx>
            <c:strRef>
              <c:f>'Liczymy metody dla męzczyzn'!$N$6</c:f>
              <c:strCache>
                <c:ptCount val="1"/>
                <c:pt idx="0">
                  <c:v>Metoda 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'Liczymy metody dla męzczyzn'!$N$7:$N$107</c:f>
              <c:numCache>
                <c:formatCode>0.00000</c:formatCode>
                <c:ptCount val="101"/>
                <c:pt idx="0">
                  <c:v>5.8950677932796229E-3</c:v>
                </c:pt>
                <c:pt idx="1">
                  <c:v>3.9225684978523936E-4</c:v>
                </c:pt>
                <c:pt idx="2">
                  <c:v>1.432870038687491E-4</c:v>
                </c:pt>
                <c:pt idx="3">
                  <c:v>1.386914462050553E-4</c:v>
                </c:pt>
                <c:pt idx="4">
                  <c:v>6.6782422866301584E-5</c:v>
                </c:pt>
                <c:pt idx="5">
                  <c:v>6.7216723520811976E-5</c:v>
                </c:pt>
                <c:pt idx="6">
                  <c:v>0</c:v>
                </c:pt>
                <c:pt idx="7">
                  <c:v>1.3775527774907877E-4</c:v>
                </c:pt>
                <c:pt idx="8">
                  <c:v>0</c:v>
                </c:pt>
                <c:pt idx="9">
                  <c:v>6.7918633477094439E-5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1.3691831111263243E-4</c:v>
                </c:pt>
                <c:pt idx="15">
                  <c:v>2.1836047675370757E-4</c:v>
                </c:pt>
                <c:pt idx="16">
                  <c:v>6.9046203417787069E-4</c:v>
                </c:pt>
                <c:pt idx="17">
                  <c:v>1.6040743488460689E-4</c:v>
                </c:pt>
                <c:pt idx="18">
                  <c:v>6.6615317359535354E-4</c:v>
                </c:pt>
                <c:pt idx="19">
                  <c:v>1.0478589420654912E-3</c:v>
                </c:pt>
                <c:pt idx="20">
                  <c:v>8.5806778735520101E-4</c:v>
                </c:pt>
                <c:pt idx="21">
                  <c:v>1.0742374832150394E-3</c:v>
                </c:pt>
                <c:pt idx="22">
                  <c:v>8.223069447559244E-4</c:v>
                </c:pt>
                <c:pt idx="23">
                  <c:v>8.4642649314923559E-4</c:v>
                </c:pt>
                <c:pt idx="24">
                  <c:v>7.9569001243265641E-4</c:v>
                </c:pt>
                <c:pt idx="25">
                  <c:v>6.8728522336769765E-4</c:v>
                </c:pt>
                <c:pt idx="26">
                  <c:v>7.7719820048724345E-4</c:v>
                </c:pt>
                <c:pt idx="27">
                  <c:v>1.5954415954415955E-3</c:v>
                </c:pt>
                <c:pt idx="28">
                  <c:v>1.5793916619012609E-3</c:v>
                </c:pt>
                <c:pt idx="29">
                  <c:v>1.3277214971387601E-3</c:v>
                </c:pt>
                <c:pt idx="30">
                  <c:v>1.571419802344853E-3</c:v>
                </c:pt>
                <c:pt idx="31">
                  <c:v>1.1329037739856971E-3</c:v>
                </c:pt>
                <c:pt idx="32">
                  <c:v>1.9245212166729253E-3</c:v>
                </c:pt>
                <c:pt idx="33">
                  <c:v>1.996007984031936E-3</c:v>
                </c:pt>
                <c:pt idx="34">
                  <c:v>1.5390873212185175E-3</c:v>
                </c:pt>
                <c:pt idx="35">
                  <c:v>2.0082466297775972E-3</c:v>
                </c:pt>
                <c:pt idx="36">
                  <c:v>1.9559902200488996E-3</c:v>
                </c:pt>
                <c:pt idx="37">
                  <c:v>2.3769772772291235E-3</c:v>
                </c:pt>
                <c:pt idx="38">
                  <c:v>2.320753519658414E-3</c:v>
                </c:pt>
                <c:pt idx="39">
                  <c:v>2.7456027456027455E-3</c:v>
                </c:pt>
                <c:pt idx="40">
                  <c:v>2.9337720776260235E-3</c:v>
                </c:pt>
                <c:pt idx="41">
                  <c:v>2.9530618588747282E-3</c:v>
                </c:pt>
                <c:pt idx="42">
                  <c:v>3.3533268795097756E-3</c:v>
                </c:pt>
                <c:pt idx="43">
                  <c:v>3.6423087270544899E-3</c:v>
                </c:pt>
                <c:pt idx="44">
                  <c:v>4.7324996108141764E-3</c:v>
                </c:pt>
                <c:pt idx="45">
                  <c:v>4.3282312031852422E-3</c:v>
                </c:pt>
                <c:pt idx="46">
                  <c:v>5.1823061262261704E-3</c:v>
                </c:pt>
                <c:pt idx="47">
                  <c:v>4.718399444894183E-3</c:v>
                </c:pt>
                <c:pt idx="48">
                  <c:v>5.5997857473279282E-3</c:v>
                </c:pt>
                <c:pt idx="49">
                  <c:v>6.4939215360425425E-3</c:v>
                </c:pt>
                <c:pt idx="50">
                  <c:v>7.2787517483941929E-3</c:v>
                </c:pt>
                <c:pt idx="51">
                  <c:v>7.0622286541244571E-3</c:v>
                </c:pt>
                <c:pt idx="52">
                  <c:v>8.8788883145315776E-3</c:v>
                </c:pt>
                <c:pt idx="53">
                  <c:v>1.1523157727200382E-2</c:v>
                </c:pt>
                <c:pt idx="54">
                  <c:v>1.0106608417826754E-2</c:v>
                </c:pt>
                <c:pt idx="55">
                  <c:v>1.2874711760184473E-2</c:v>
                </c:pt>
                <c:pt idx="56">
                  <c:v>1.3555870232772748E-2</c:v>
                </c:pt>
                <c:pt idx="57">
                  <c:v>1.3570019723865878E-2</c:v>
                </c:pt>
                <c:pt idx="58">
                  <c:v>1.5613382899628252E-2</c:v>
                </c:pt>
                <c:pt idx="59">
                  <c:v>1.5362309899127001E-2</c:v>
                </c:pt>
                <c:pt idx="60">
                  <c:v>1.7261401270232686E-2</c:v>
                </c:pt>
                <c:pt idx="61">
                  <c:v>2.021712639858203E-2</c:v>
                </c:pt>
                <c:pt idx="62">
                  <c:v>2.192846034214619E-2</c:v>
                </c:pt>
                <c:pt idx="63">
                  <c:v>2.4484869385291836E-2</c:v>
                </c:pt>
                <c:pt idx="64">
                  <c:v>2.4417534873312281E-2</c:v>
                </c:pt>
                <c:pt idx="65">
                  <c:v>3.2769556025369982E-2</c:v>
                </c:pt>
                <c:pt idx="66">
                  <c:v>3.4197060561485561E-2</c:v>
                </c:pt>
                <c:pt idx="67">
                  <c:v>3.5376688709481116E-2</c:v>
                </c:pt>
                <c:pt idx="68">
                  <c:v>3.4629647499965534E-2</c:v>
                </c:pt>
                <c:pt idx="69">
                  <c:v>3.9000197255332936E-2</c:v>
                </c:pt>
                <c:pt idx="70">
                  <c:v>4.1606714628297362E-2</c:v>
                </c:pt>
                <c:pt idx="71">
                  <c:v>4.4492883703038853E-2</c:v>
                </c:pt>
                <c:pt idx="72">
                  <c:v>4.7338094745195458E-2</c:v>
                </c:pt>
                <c:pt idx="73">
                  <c:v>4.9249513743623616E-2</c:v>
                </c:pt>
                <c:pt idx="74">
                  <c:v>5.0074388947927734E-2</c:v>
                </c:pt>
                <c:pt idx="75">
                  <c:v>5.4568963242473019E-2</c:v>
                </c:pt>
                <c:pt idx="76">
                  <c:v>5.5261070996285321E-2</c:v>
                </c:pt>
                <c:pt idx="77">
                  <c:v>6.6960352422907488E-2</c:v>
                </c:pt>
                <c:pt idx="78">
                  <c:v>7.2385661310259586E-2</c:v>
                </c:pt>
                <c:pt idx="79">
                  <c:v>7.3812754409769338E-2</c:v>
                </c:pt>
                <c:pt idx="80">
                  <c:v>8.2811747713047668E-2</c:v>
                </c:pt>
                <c:pt idx="81">
                  <c:v>9.3088401659214573E-2</c:v>
                </c:pt>
                <c:pt idx="82">
                  <c:v>9.9737852831799062E-2</c:v>
                </c:pt>
                <c:pt idx="83">
                  <c:v>0.11162059478579851</c:v>
                </c:pt>
                <c:pt idx="84">
                  <c:v>0.1231413612565445</c:v>
                </c:pt>
                <c:pt idx="85">
                  <c:v>0.13052534135616756</c:v>
                </c:pt>
                <c:pt idx="86">
                  <c:v>0.1408861084925872</c:v>
                </c:pt>
                <c:pt idx="87">
                  <c:v>0.15965166908563136</c:v>
                </c:pt>
                <c:pt idx="88">
                  <c:v>0.16275430359937401</c:v>
                </c:pt>
                <c:pt idx="89">
                  <c:v>0.18930714675395527</c:v>
                </c:pt>
                <c:pt idx="90">
                  <c:v>0.20709556951281616</c:v>
                </c:pt>
                <c:pt idx="91">
                  <c:v>0.24150634465820711</c:v>
                </c:pt>
                <c:pt idx="92">
                  <c:v>0.23592814371257484</c:v>
                </c:pt>
                <c:pt idx="93">
                  <c:v>0.25874388867995485</c:v>
                </c:pt>
                <c:pt idx="94">
                  <c:v>0.25846153846153846</c:v>
                </c:pt>
                <c:pt idx="95">
                  <c:v>0.32842757552285051</c:v>
                </c:pt>
                <c:pt idx="96">
                  <c:v>0.29645093945720252</c:v>
                </c:pt>
                <c:pt idx="97">
                  <c:v>0.31325301204819278</c:v>
                </c:pt>
                <c:pt idx="98">
                  <c:v>0.27715355805243447</c:v>
                </c:pt>
                <c:pt idx="99">
                  <c:v>0.20189274447949526</c:v>
                </c:pt>
                <c:pt idx="100">
                  <c:v>0.15658362989323843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D5-4D53-A54D-D4106DE4ED42}"/>
            </c:ext>
          </c:extLst>
        </c:ser>
        <c:ser>
          <c:idx val="1"/>
          <c:order val="1"/>
          <c:tx>
            <c:strRef>
              <c:f>'Liczymy metody dla męzczyzn'!$O$6</c:f>
              <c:strCache>
                <c:ptCount val="1"/>
                <c:pt idx="0">
                  <c:v>Metoda II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'Liczymy metody dla męzczyzn'!$O$7:$O$107</c:f>
              <c:numCache>
                <c:formatCode>General</c:formatCode>
                <c:ptCount val="101"/>
                <c:pt idx="0">
                  <c:v>5.5113770569246512E-4</c:v>
                </c:pt>
                <c:pt idx="1">
                  <c:v>4.706436051300153E-4</c:v>
                </c:pt>
                <c:pt idx="2">
                  <c:v>2.8680002868000285E-4</c:v>
                </c:pt>
                <c:pt idx="3">
                  <c:v>6.9280864625190523E-5</c:v>
                </c:pt>
                <c:pt idx="4">
                  <c:v>1.3278008298755187E-4</c:v>
                </c:pt>
                <c:pt idx="5">
                  <c:v>6.671781699302799E-5</c:v>
                </c:pt>
                <c:pt idx="6">
                  <c:v>0</c:v>
                </c:pt>
                <c:pt idx="7">
                  <c:v>6.828968484310445E-5</c:v>
                </c:pt>
                <c:pt idx="8">
                  <c:v>0</c:v>
                </c:pt>
                <c:pt idx="9">
                  <c:v>6.7335532960743387E-5</c:v>
                </c:pt>
                <c:pt idx="10">
                  <c:v>6.6755674232309747E-5</c:v>
                </c:pt>
                <c:pt idx="11">
                  <c:v>6.315124723713294E-5</c:v>
                </c:pt>
                <c:pt idx="12">
                  <c:v>0</c:v>
                </c:pt>
                <c:pt idx="13">
                  <c:v>2.5358988176371763E-4</c:v>
                </c:pt>
                <c:pt idx="14">
                  <c:v>2.0668986186227567E-4</c:v>
                </c:pt>
                <c:pt idx="15">
                  <c:v>2.1965148630839068E-4</c:v>
                </c:pt>
                <c:pt idx="16">
                  <c:v>3.8633905115129037E-4</c:v>
                </c:pt>
                <c:pt idx="17">
                  <c:v>6.4612526753624359E-4</c:v>
                </c:pt>
                <c:pt idx="18">
                  <c:v>5.0215508222789475E-4</c:v>
                </c:pt>
                <c:pt idx="19">
                  <c:v>7.29483282674772E-4</c:v>
                </c:pt>
                <c:pt idx="20">
                  <c:v>1.1760094080752645E-3</c:v>
                </c:pt>
                <c:pt idx="21">
                  <c:v>1.0740314537782893E-3</c:v>
                </c:pt>
                <c:pt idx="22">
                  <c:v>1.1925169561004696E-3</c:v>
                </c:pt>
                <c:pt idx="23">
                  <c:v>1.39967807404297E-3</c:v>
                </c:pt>
                <c:pt idx="24">
                  <c:v>1.1098054576315446E-3</c:v>
                </c:pt>
                <c:pt idx="25">
                  <c:v>1.1022995192749318E-3</c:v>
                </c:pt>
                <c:pt idx="26">
                  <c:v>1.1688046050901441E-3</c:v>
                </c:pt>
                <c:pt idx="27">
                  <c:v>1.2876858046636621E-3</c:v>
                </c:pt>
                <c:pt idx="28">
                  <c:v>1.2266666666666667E-3</c:v>
                </c:pt>
                <c:pt idx="29">
                  <c:v>1.3488275575845611E-3</c:v>
                </c:pt>
                <c:pt idx="30">
                  <c:v>1.4471081954560803E-3</c:v>
                </c:pt>
                <c:pt idx="31">
                  <c:v>1.2106819398849853E-3</c:v>
                </c:pt>
                <c:pt idx="32">
                  <c:v>1.8573551263001485E-3</c:v>
                </c:pt>
                <c:pt idx="33">
                  <c:v>1.6206725791203349E-3</c:v>
                </c:pt>
                <c:pt idx="34">
                  <c:v>1.3133126121787856E-3</c:v>
                </c:pt>
                <c:pt idx="35">
                  <c:v>2.3446658851113715E-3</c:v>
                </c:pt>
                <c:pt idx="36">
                  <c:v>2.0670020670020672E-3</c:v>
                </c:pt>
                <c:pt idx="37">
                  <c:v>2.2998473052198995E-3</c:v>
                </c:pt>
                <c:pt idx="38">
                  <c:v>1.9216475408350103E-3</c:v>
                </c:pt>
                <c:pt idx="39">
                  <c:v>2.6321812771801329E-3</c:v>
                </c:pt>
                <c:pt idx="40">
                  <c:v>2.6166075286934804E-3</c:v>
                </c:pt>
                <c:pt idx="41">
                  <c:v>2.4844238271772676E-3</c:v>
                </c:pt>
                <c:pt idx="42">
                  <c:v>2.9144625212097017E-3</c:v>
                </c:pt>
                <c:pt idx="43">
                  <c:v>3.437279993373918E-3</c:v>
                </c:pt>
                <c:pt idx="44">
                  <c:v>3.4911267195877147E-3</c:v>
                </c:pt>
                <c:pt idx="45">
                  <c:v>4.4553727171468801E-3</c:v>
                </c:pt>
                <c:pt idx="46">
                  <c:v>5.2787714859087341E-3</c:v>
                </c:pt>
                <c:pt idx="47">
                  <c:v>4.7291188538841362E-3</c:v>
                </c:pt>
                <c:pt idx="48">
                  <c:v>5.6107140243456203E-3</c:v>
                </c:pt>
                <c:pt idx="49">
                  <c:v>6.1552665999846119E-3</c:v>
                </c:pt>
                <c:pt idx="50">
                  <c:v>7.8031212484993995E-3</c:v>
                </c:pt>
                <c:pt idx="51">
                  <c:v>7.8456442145638395E-3</c:v>
                </c:pt>
                <c:pt idx="52">
                  <c:v>8.3659013190034194E-3</c:v>
                </c:pt>
                <c:pt idx="53">
                  <c:v>1.152516327314637E-2</c:v>
                </c:pt>
                <c:pt idx="54">
                  <c:v>1.0552879100711171E-2</c:v>
                </c:pt>
                <c:pt idx="55">
                  <c:v>1.1695150712370367E-2</c:v>
                </c:pt>
                <c:pt idx="56">
                  <c:v>1.3277316314422244E-2</c:v>
                </c:pt>
                <c:pt idx="57">
                  <c:v>1.2925408296456655E-2</c:v>
                </c:pt>
                <c:pt idx="58">
                  <c:v>1.4971185166624906E-2</c:v>
                </c:pt>
                <c:pt idx="59">
                  <c:v>1.6571659969473258E-2</c:v>
                </c:pt>
                <c:pt idx="60">
                  <c:v>1.7461928934010152E-2</c:v>
                </c:pt>
                <c:pt idx="61">
                  <c:v>1.798055852109906E-2</c:v>
                </c:pt>
                <c:pt idx="62">
                  <c:v>2.0487162606978276E-2</c:v>
                </c:pt>
                <c:pt idx="63">
                  <c:v>2.3143393863494052E-2</c:v>
                </c:pt>
                <c:pt idx="64">
                  <c:v>2.38745574102175E-2</c:v>
                </c:pt>
                <c:pt idx="65">
                  <c:v>3.1745216386284837E-2</c:v>
                </c:pt>
                <c:pt idx="66">
                  <c:v>3.1906694754148895E-2</c:v>
                </c:pt>
                <c:pt idx="67">
                  <c:v>3.3862668068389307E-2</c:v>
                </c:pt>
                <c:pt idx="68">
                  <c:v>3.453132041460117E-2</c:v>
                </c:pt>
                <c:pt idx="69">
                  <c:v>3.7034897157383867E-2</c:v>
                </c:pt>
                <c:pt idx="70">
                  <c:v>3.8899984636656934E-2</c:v>
                </c:pt>
                <c:pt idx="71">
                  <c:v>4.388302246784434E-2</c:v>
                </c:pt>
                <c:pt idx="72">
                  <c:v>4.612382472946603E-2</c:v>
                </c:pt>
                <c:pt idx="73">
                  <c:v>4.5322135209775662E-2</c:v>
                </c:pt>
                <c:pt idx="74">
                  <c:v>5.1143069458408005E-2</c:v>
                </c:pt>
                <c:pt idx="75">
                  <c:v>5.2376016149271648E-2</c:v>
                </c:pt>
                <c:pt idx="76">
                  <c:v>6.0013836042891733E-2</c:v>
                </c:pt>
                <c:pt idx="77">
                  <c:v>6.2281829873231671E-2</c:v>
                </c:pt>
                <c:pt idx="78">
                  <c:v>6.784904103938956E-2</c:v>
                </c:pt>
                <c:pt idx="79">
                  <c:v>6.9925322471147314E-2</c:v>
                </c:pt>
                <c:pt idx="80">
                  <c:v>8.2668763338200613E-2</c:v>
                </c:pt>
                <c:pt idx="81">
                  <c:v>8.656036446469248E-2</c:v>
                </c:pt>
                <c:pt idx="82">
                  <c:v>9.4792884041033629E-2</c:v>
                </c:pt>
                <c:pt idx="83">
                  <c:v>0.10168067226890756</c:v>
                </c:pt>
                <c:pt idx="84">
                  <c:v>0.11651071536371868</c:v>
                </c:pt>
                <c:pt idx="85">
                  <c:v>0.12910720212412877</c:v>
                </c:pt>
                <c:pt idx="86">
                  <c:v>0.13989927252378287</c:v>
                </c:pt>
                <c:pt idx="87">
                  <c:v>0.15038618809631984</c:v>
                </c:pt>
                <c:pt idx="88">
                  <c:v>0.17594064652888183</c:v>
                </c:pt>
                <c:pt idx="89">
                  <c:v>0.17452541334966321</c:v>
                </c:pt>
                <c:pt idx="90">
                  <c:v>0.20984357115604732</c:v>
                </c:pt>
                <c:pt idx="91">
                  <c:v>0.22889842632331903</c:v>
                </c:pt>
                <c:pt idx="92">
                  <c:v>0.25174825174825177</c:v>
                </c:pt>
                <c:pt idx="93">
                  <c:v>0.25987708516242319</c:v>
                </c:pt>
                <c:pt idx="94">
                  <c:v>0.24727272727272728</c:v>
                </c:pt>
                <c:pt idx="95">
                  <c:v>0.33271028037383177</c:v>
                </c:pt>
                <c:pt idx="96">
                  <c:v>0.34146341463414637</c:v>
                </c:pt>
                <c:pt idx="97">
                  <c:v>0.32558139534883723</c:v>
                </c:pt>
                <c:pt idx="98">
                  <c:v>0.26168224299065418</c:v>
                </c:pt>
                <c:pt idx="99">
                  <c:v>0.22818791946308725</c:v>
                </c:pt>
                <c:pt idx="100">
                  <c:v>5.4054054054054057E-2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D5-4D53-A54D-D4106DE4ED42}"/>
            </c:ext>
          </c:extLst>
        </c:ser>
        <c:ser>
          <c:idx val="2"/>
          <c:order val="2"/>
          <c:tx>
            <c:strRef>
              <c:f>'Liczymy metody dla męzczyzn'!$P$6</c:f>
              <c:strCache>
                <c:ptCount val="1"/>
                <c:pt idx="0">
                  <c:v>Metoda III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'Liczymy metody dla męzczyzn'!$P$7:$P$107</c:f>
              <c:numCache>
                <c:formatCode>General</c:formatCode>
                <c:ptCount val="101"/>
                <c:pt idx="0">
                  <c:v>5.0033392766796192E-3</c:v>
                </c:pt>
                <c:pt idx="1">
                  <c:v>1.5701360130315756E-4</c:v>
                </c:pt>
                <c:pt idx="2">
                  <c:v>4.5704629472598235E-4</c:v>
                </c:pt>
                <c:pt idx="3">
                  <c:v>2.125764841877098E-4</c:v>
                </c:pt>
                <c:pt idx="4">
                  <c:v>6.6422012254818696E-5</c:v>
                </c:pt>
                <c:pt idx="5">
                  <c:v>1.3311486336775591E-4</c:v>
                </c:pt>
                <c:pt idx="6">
                  <c:v>0</c:v>
                </c:pt>
                <c:pt idx="7">
                  <c:v>6.8293182633016869E-5</c:v>
                </c:pt>
                <c:pt idx="8">
                  <c:v>0</c:v>
                </c:pt>
                <c:pt idx="9">
                  <c:v>6.7344602330154935E-5</c:v>
                </c:pt>
                <c:pt idx="10">
                  <c:v>0</c:v>
                </c:pt>
                <c:pt idx="11">
                  <c:v>6.6746762781955127E-5</c:v>
                </c:pt>
                <c:pt idx="12">
                  <c:v>6.3139285263247302E-5</c:v>
                </c:pt>
                <c:pt idx="13">
                  <c:v>0</c:v>
                </c:pt>
                <c:pt idx="14">
                  <c:v>3.2232069389070972E-4</c:v>
                </c:pt>
                <c:pt idx="15">
                  <c:v>2.8420026908093643E-4</c:v>
                </c:pt>
                <c:pt idx="16">
                  <c:v>3.0490693339813024E-4</c:v>
                </c:pt>
                <c:pt idx="17">
                  <c:v>3.1622453687762953E-4</c:v>
                </c:pt>
                <c:pt idx="18">
                  <c:v>8.1945463790211726E-4</c:v>
                </c:pt>
                <c:pt idx="19">
                  <c:v>7.3361589921339121E-4</c:v>
                </c:pt>
                <c:pt idx="20">
                  <c:v>7.8914513451766588E-4</c:v>
                </c:pt>
                <c:pt idx="21">
                  <c:v>9.32622610574807E-4</c:v>
                </c:pt>
                <c:pt idx="22">
                  <c:v>1.1379094401235967E-3</c:v>
                </c:pt>
                <c:pt idx="23">
                  <c:v>1.445129328022654E-3</c:v>
                </c:pt>
                <c:pt idx="24">
                  <c:v>1.1571402315347923E-3</c:v>
                </c:pt>
                <c:pt idx="25">
                  <c:v>1.0205739465362074E-3</c:v>
                </c:pt>
                <c:pt idx="26">
                  <c:v>1.2607386666739773E-3</c:v>
                </c:pt>
                <c:pt idx="27">
                  <c:v>1.3146997374180458E-3</c:v>
                </c:pt>
                <c:pt idx="28">
                  <c:v>1.3092011860101893E-3</c:v>
                </c:pt>
                <c:pt idx="29">
                  <c:v>1.26028829418523E-3</c:v>
                </c:pt>
                <c:pt idx="30">
                  <c:v>1.2009981340308507E-3</c:v>
                </c:pt>
                <c:pt idx="31">
                  <c:v>1.5199054038617099E-3</c:v>
                </c:pt>
                <c:pt idx="32">
                  <c:v>1.6739188563650309E-3</c:v>
                </c:pt>
                <c:pt idx="33">
                  <c:v>1.6881651357083527E-3</c:v>
                </c:pt>
                <c:pt idx="34">
                  <c:v>1.4634519770023724E-3</c:v>
                </c:pt>
                <c:pt idx="35">
                  <c:v>1.6338279856820126E-3</c:v>
                </c:pt>
                <c:pt idx="36">
                  <c:v>2.328112759892309E-3</c:v>
                </c:pt>
                <c:pt idx="37">
                  <c:v>2.2941225462905779E-3</c:v>
                </c:pt>
                <c:pt idx="38">
                  <c:v>1.9958437251376138E-3</c:v>
                </c:pt>
                <c:pt idx="39">
                  <c:v>2.165198424666781E-3</c:v>
                </c:pt>
                <c:pt idx="40">
                  <c:v>2.7210262730144041E-3</c:v>
                </c:pt>
                <c:pt idx="41">
                  <c:v>2.6658347862101861E-3</c:v>
                </c:pt>
                <c:pt idx="42">
                  <c:v>2.8436131082928418E-3</c:v>
                </c:pt>
                <c:pt idx="43">
                  <c:v>3.0624555977950552E-3</c:v>
                </c:pt>
                <c:pt idx="44">
                  <c:v>3.6518651626306076E-3</c:v>
                </c:pt>
                <c:pt idx="45">
                  <c:v>3.6404593880918767E-3</c:v>
                </c:pt>
                <c:pt idx="46">
                  <c:v>4.5414780241159747E-3</c:v>
                </c:pt>
                <c:pt idx="47">
                  <c:v>5.0104181546634097E-3</c:v>
                </c:pt>
                <c:pt idx="48">
                  <c:v>5.615529731096025E-3</c:v>
                </c:pt>
                <c:pt idx="49">
                  <c:v>5.6612089219444384E-3</c:v>
                </c:pt>
                <c:pt idx="50">
                  <c:v>6.9468440761395467E-3</c:v>
                </c:pt>
                <c:pt idx="51">
                  <c:v>7.6451211328519841E-3</c:v>
                </c:pt>
                <c:pt idx="52">
                  <c:v>8.0921719625017818E-3</c:v>
                </c:pt>
                <c:pt idx="53">
                  <c:v>1.0720872575821994E-2</c:v>
                </c:pt>
                <c:pt idx="54">
                  <c:v>1.1022285515964958E-2</c:v>
                </c:pt>
                <c:pt idx="55">
                  <c:v>1.1048077562462955E-2</c:v>
                </c:pt>
                <c:pt idx="56">
                  <c:v>1.2799667125032999E-2</c:v>
                </c:pt>
                <c:pt idx="57">
                  <c:v>1.3160049148873698E-2</c:v>
                </c:pt>
                <c:pt idx="58">
                  <c:v>1.2745143971582773E-2</c:v>
                </c:pt>
                <c:pt idx="59">
                  <c:v>1.5241424744625864E-2</c:v>
                </c:pt>
                <c:pt idx="60">
                  <c:v>1.7281311066664196E-2</c:v>
                </c:pt>
                <c:pt idx="61">
                  <c:v>1.8266188467536582E-2</c:v>
                </c:pt>
                <c:pt idx="62">
                  <c:v>1.9098751196793273E-2</c:v>
                </c:pt>
                <c:pt idx="63">
                  <c:v>2.1391097838859507E-2</c:v>
                </c:pt>
                <c:pt idx="64">
                  <c:v>2.3349282654110293E-2</c:v>
                </c:pt>
                <c:pt idx="65">
                  <c:v>2.8761394760493886E-2</c:v>
                </c:pt>
                <c:pt idx="66">
                  <c:v>3.2202506316433066E-2</c:v>
                </c:pt>
                <c:pt idx="67">
                  <c:v>3.2010499698334138E-2</c:v>
                </c:pt>
                <c:pt idx="68">
                  <c:v>3.4105713304734886E-2</c:v>
                </c:pt>
                <c:pt idx="69">
                  <c:v>3.5128819058023675E-2</c:v>
                </c:pt>
                <c:pt idx="70">
                  <c:v>3.9215358722095139E-2</c:v>
                </c:pt>
                <c:pt idx="71">
                  <c:v>4.032892650281783E-2</c:v>
                </c:pt>
                <c:pt idx="72">
                  <c:v>4.5301480738185518E-2</c:v>
                </c:pt>
                <c:pt idx="73">
                  <c:v>4.6329337800191106E-2</c:v>
                </c:pt>
                <c:pt idx="74">
                  <c:v>4.7685257629734634E-2</c:v>
                </c:pt>
                <c:pt idx="75">
                  <c:v>5.0444327686023027E-2</c:v>
                </c:pt>
                <c:pt idx="76">
                  <c:v>5.2052805840724692E-2</c:v>
                </c:pt>
                <c:pt idx="77">
                  <c:v>6.5699311276482986E-2</c:v>
                </c:pt>
                <c:pt idx="78">
                  <c:v>6.5866624350378822E-2</c:v>
                </c:pt>
                <c:pt idx="79">
                  <c:v>6.9921700969888811E-2</c:v>
                </c:pt>
                <c:pt idx="80">
                  <c:v>7.4650101744726194E-2</c:v>
                </c:pt>
                <c:pt idx="81">
                  <c:v>8.5412092723489819E-2</c:v>
                </c:pt>
                <c:pt idx="82">
                  <c:v>8.8189174504385015E-2</c:v>
                </c:pt>
                <c:pt idx="83">
                  <c:v>0.10346681456495332</c:v>
                </c:pt>
                <c:pt idx="84">
                  <c:v>0.10484242640550057</c:v>
                </c:pt>
                <c:pt idx="85">
                  <c:v>0.12412914768492378</c:v>
                </c:pt>
                <c:pt idx="86">
                  <c:v>0.13082699371343809</c:v>
                </c:pt>
                <c:pt idx="87">
                  <c:v>0.1506543216615267</c:v>
                </c:pt>
                <c:pt idx="88">
                  <c:v>0.15328971945264247</c:v>
                </c:pt>
                <c:pt idx="89">
                  <c:v>0.18529057341690036</c:v>
                </c:pt>
                <c:pt idx="90">
                  <c:v>0.19119957050908931</c:v>
                </c:pt>
                <c:pt idx="91">
                  <c:v>0.22013389441175413</c:v>
                </c:pt>
                <c:pt idx="92">
                  <c:v>0.22397485873145373</c:v>
                </c:pt>
                <c:pt idx="93">
                  <c:v>0.2713979083320186</c:v>
                </c:pt>
                <c:pt idx="94">
                  <c:v>0.26209211206940575</c:v>
                </c:pt>
                <c:pt idx="95">
                  <c:v>0.30528187717961153</c:v>
                </c:pt>
                <c:pt idx="96">
                  <c:v>0.31224175412833477</c:v>
                </c:pt>
                <c:pt idx="97">
                  <c:v>0.32420747595844868</c:v>
                </c:pt>
                <c:pt idx="98">
                  <c:v>0.2990654205607477</c:v>
                </c:pt>
                <c:pt idx="99">
                  <c:v>0.22986485921091171</c:v>
                </c:pt>
                <c:pt idx="100">
                  <c:v>0.1861861861861861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AD5-4D53-A54D-D4106DE4ED42}"/>
            </c:ext>
          </c:extLst>
        </c:ser>
        <c:ser>
          <c:idx val="3"/>
          <c:order val="3"/>
          <c:tx>
            <c:strRef>
              <c:f>'Liczymy metody dla męzczyzn'!$S$6</c:f>
              <c:strCache>
                <c:ptCount val="1"/>
                <c:pt idx="0">
                  <c:v>Metoda IV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'Liczymy metody dla męzczyzn'!$S$7:$S$107</c:f>
              <c:numCache>
                <c:formatCode>General</c:formatCode>
                <c:ptCount val="101"/>
                <c:pt idx="0">
                  <c:v>4.8725699089903042E-3</c:v>
                </c:pt>
                <c:pt idx="1">
                  <c:v>1.5643943838241619E-4</c:v>
                </c:pt>
                <c:pt idx="2">
                  <c:v>4.4962344036869118E-4</c:v>
                </c:pt>
                <c:pt idx="3">
                  <c:v>2.1129736582617271E-4</c:v>
                </c:pt>
                <c:pt idx="4">
                  <c:v>6.7810402115684544E-5</c:v>
                </c:pt>
                <c:pt idx="5">
                  <c:v>1.331203407880724E-4</c:v>
                </c:pt>
                <c:pt idx="6">
                  <c:v>0</c:v>
                </c:pt>
                <c:pt idx="7">
                  <c:v>6.8683677324083925E-5</c:v>
                </c:pt>
                <c:pt idx="8">
                  <c:v>0</c:v>
                </c:pt>
                <c:pt idx="9">
                  <c:v>6.9235296153979294E-5</c:v>
                </c:pt>
                <c:pt idx="10">
                  <c:v>0</c:v>
                </c:pt>
                <c:pt idx="11">
                  <c:v>6.4907668841073584E-5</c:v>
                </c:pt>
                <c:pt idx="12">
                  <c:v>6.3397470440929406E-5</c:v>
                </c:pt>
                <c:pt idx="13">
                  <c:v>0</c:v>
                </c:pt>
                <c:pt idx="14">
                  <c:v>3.2997855139415937E-4</c:v>
                </c:pt>
                <c:pt idx="15">
                  <c:v>2.8391950881924969E-4</c:v>
                </c:pt>
                <c:pt idx="16">
                  <c:v>3.0060496749708792E-4</c:v>
                </c:pt>
                <c:pt idx="17">
                  <c:v>3.1621803233329376E-4</c:v>
                </c:pt>
                <c:pt idx="18">
                  <c:v>8.2253752827472749E-4</c:v>
                </c:pt>
                <c:pt idx="19">
                  <c:v>7.390072669047912E-4</c:v>
                </c:pt>
                <c:pt idx="20">
                  <c:v>7.9773443420685247E-4</c:v>
                </c:pt>
                <c:pt idx="21">
                  <c:v>9.3066542577943234E-4</c:v>
                </c:pt>
                <c:pt idx="22">
                  <c:v>1.1344299489506522E-3</c:v>
                </c:pt>
                <c:pt idx="23">
                  <c:v>1.4437827107020393E-3</c:v>
                </c:pt>
                <c:pt idx="24">
                  <c:v>1.1487650775416428E-3</c:v>
                </c:pt>
                <c:pt idx="25">
                  <c:v>1.0119537031180823E-3</c:v>
                </c:pt>
                <c:pt idx="26">
                  <c:v>1.2563565659587197E-3</c:v>
                </c:pt>
                <c:pt idx="27">
                  <c:v>1.3154132113239918E-3</c:v>
                </c:pt>
                <c:pt idx="28">
                  <c:v>1.3109739443928554E-3</c:v>
                </c:pt>
                <c:pt idx="29">
                  <c:v>1.2630914162412505E-3</c:v>
                </c:pt>
                <c:pt idx="30">
                  <c:v>1.1991605875886879E-3</c:v>
                </c:pt>
                <c:pt idx="31">
                  <c:v>1.5164439389631316E-3</c:v>
                </c:pt>
                <c:pt idx="32">
                  <c:v>1.6740682182798947E-3</c:v>
                </c:pt>
                <c:pt idx="33">
                  <c:v>1.6905784519784339E-3</c:v>
                </c:pt>
                <c:pt idx="34">
                  <c:v>1.4649412913679445E-3</c:v>
                </c:pt>
                <c:pt idx="35">
                  <c:v>1.6409016322653078E-3</c:v>
                </c:pt>
                <c:pt idx="36">
                  <c:v>2.321697690521771E-3</c:v>
                </c:pt>
                <c:pt idx="37">
                  <c:v>2.2993791676247416E-3</c:v>
                </c:pt>
                <c:pt idx="38">
                  <c:v>1.9965614774554931E-3</c:v>
                </c:pt>
                <c:pt idx="39">
                  <c:v>2.1561338289962824E-3</c:v>
                </c:pt>
                <c:pt idx="40">
                  <c:v>2.7214587018641991E-3</c:v>
                </c:pt>
                <c:pt idx="41">
                  <c:v>2.6668758333986981E-3</c:v>
                </c:pt>
                <c:pt idx="42">
                  <c:v>2.8343666961913195E-3</c:v>
                </c:pt>
                <c:pt idx="43">
                  <c:v>3.0484087306426049E-3</c:v>
                </c:pt>
                <c:pt idx="44">
                  <c:v>3.6509220652602317E-3</c:v>
                </c:pt>
                <c:pt idx="45">
                  <c:v>3.6347684401829916E-3</c:v>
                </c:pt>
                <c:pt idx="46">
                  <c:v>4.5387398574150591E-3</c:v>
                </c:pt>
                <c:pt idx="47">
                  <c:v>5.0364241388614079E-3</c:v>
                </c:pt>
                <c:pt idx="48">
                  <c:v>5.6063665518470123E-3</c:v>
                </c:pt>
                <c:pt idx="49">
                  <c:v>5.65240227096516E-3</c:v>
                </c:pt>
                <c:pt idx="50">
                  <c:v>6.9266358228684726E-3</c:v>
                </c:pt>
                <c:pt idx="51">
                  <c:v>7.6559333483449676E-3</c:v>
                </c:pt>
                <c:pt idx="52">
                  <c:v>8.1005420215617373E-3</c:v>
                </c:pt>
                <c:pt idx="53">
                  <c:v>1.0675490073667126E-2</c:v>
                </c:pt>
                <c:pt idx="54">
                  <c:v>1.101821245706138E-2</c:v>
                </c:pt>
                <c:pt idx="55">
                  <c:v>1.1055831951354339E-2</c:v>
                </c:pt>
                <c:pt idx="56">
                  <c:v>1.280731110825074E-2</c:v>
                </c:pt>
                <c:pt idx="57">
                  <c:v>1.3164201041633385E-2</c:v>
                </c:pt>
                <c:pt idx="58">
                  <c:v>1.2754940961040601E-2</c:v>
                </c:pt>
                <c:pt idx="59">
                  <c:v>1.5239046935015457E-2</c:v>
                </c:pt>
                <c:pt idx="60">
                  <c:v>1.7239825799669619E-2</c:v>
                </c:pt>
                <c:pt idx="61">
                  <c:v>1.8253900345112806E-2</c:v>
                </c:pt>
                <c:pt idx="62">
                  <c:v>1.912160143412011E-2</c:v>
                </c:pt>
                <c:pt idx="63">
                  <c:v>2.1396136381128299E-2</c:v>
                </c:pt>
                <c:pt idx="64">
                  <c:v>2.3357076338375575E-2</c:v>
                </c:pt>
                <c:pt idx="65">
                  <c:v>2.873124841088228E-2</c:v>
                </c:pt>
                <c:pt idx="66">
                  <c:v>3.2200909020876668E-2</c:v>
                </c:pt>
                <c:pt idx="67">
                  <c:v>3.1977828705430908E-2</c:v>
                </c:pt>
                <c:pt idx="68">
                  <c:v>3.4115971970183422E-2</c:v>
                </c:pt>
                <c:pt idx="69">
                  <c:v>3.5139760410724481E-2</c:v>
                </c:pt>
                <c:pt idx="70">
                  <c:v>3.9236700306629756E-2</c:v>
                </c:pt>
                <c:pt idx="71">
                  <c:v>4.0285941223193011E-2</c:v>
                </c:pt>
                <c:pt idx="72">
                  <c:v>4.5342802512974595E-2</c:v>
                </c:pt>
                <c:pt idx="73">
                  <c:v>4.6380422039859322E-2</c:v>
                </c:pt>
                <c:pt idx="74">
                  <c:v>4.756686553837413E-2</c:v>
                </c:pt>
                <c:pt idx="75">
                  <c:v>5.0725343199299E-2</c:v>
                </c:pt>
                <c:pt idx="76">
                  <c:v>5.3166431119187021E-2</c:v>
                </c:pt>
                <c:pt idx="77">
                  <c:v>6.5932113026479472E-2</c:v>
                </c:pt>
                <c:pt idx="78">
                  <c:v>6.590842811315252E-2</c:v>
                </c:pt>
                <c:pt idx="79">
                  <c:v>6.9933088711418095E-2</c:v>
                </c:pt>
                <c:pt idx="80">
                  <c:v>7.4648679033164717E-2</c:v>
                </c:pt>
                <c:pt idx="81">
                  <c:v>8.5443037974683542E-2</c:v>
                </c:pt>
                <c:pt idx="82">
                  <c:v>8.8267477203647429E-2</c:v>
                </c:pt>
                <c:pt idx="83">
                  <c:v>0.10343901128425578</c:v>
                </c:pt>
                <c:pt idx="84">
                  <c:v>0.10465116279069768</c:v>
                </c:pt>
                <c:pt idx="85">
                  <c:v>0.12417061611374405</c:v>
                </c:pt>
                <c:pt idx="86">
                  <c:v>0.13105513475427163</c:v>
                </c:pt>
                <c:pt idx="87">
                  <c:v>0.15106732348111659</c:v>
                </c:pt>
                <c:pt idx="88">
                  <c:v>0.1533169533169533</c:v>
                </c:pt>
                <c:pt idx="89">
                  <c:v>0.18657565415244595</c:v>
                </c:pt>
                <c:pt idx="90">
                  <c:v>0.18992511912865898</c:v>
                </c:pt>
                <c:pt idx="91">
                  <c:v>0.22023047375160051</c:v>
                </c:pt>
                <c:pt idx="92">
                  <c:v>0.2268760907504363</c:v>
                </c:pt>
                <c:pt idx="93">
                  <c:v>0.27521501172791241</c:v>
                </c:pt>
                <c:pt idx="94">
                  <c:v>0.26430801248699271</c:v>
                </c:pt>
                <c:pt idx="95">
                  <c:v>0.29203539823008851</c:v>
                </c:pt>
                <c:pt idx="96">
                  <c:v>0.31208791208791214</c:v>
                </c:pt>
                <c:pt idx="97">
                  <c:v>0.33650793650793648</c:v>
                </c:pt>
                <c:pt idx="98">
                  <c:v>0.30434782608695654</c:v>
                </c:pt>
                <c:pt idx="99">
                  <c:v>0.26143790849673204</c:v>
                </c:pt>
                <c:pt idx="100">
                  <c:v>0.17964071856287428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AD5-4D53-A54D-D4106DE4ED42}"/>
            </c:ext>
          </c:extLst>
        </c:ser>
        <c:ser>
          <c:idx val="4"/>
          <c:order val="4"/>
          <c:tx>
            <c:strRef>
              <c:f>'Liczymy metody dla męzczyzn'!$T$6</c:f>
              <c:strCache>
                <c:ptCount val="1"/>
                <c:pt idx="0">
                  <c:v>Metoda V q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'Liczymy metody dla męzczyzn'!$T$7:$T$107</c:f>
              <c:numCache>
                <c:formatCode>General</c:formatCode>
                <c:ptCount val="101"/>
                <c:pt idx="0">
                  <c:v>4.869553734287436E-3</c:v>
                </c:pt>
                <c:pt idx="1">
                  <c:v>1.5644351737174891E-4</c:v>
                </c:pt>
                <c:pt idx="2">
                  <c:v>4.4961220946933267E-4</c:v>
                </c:pt>
                <c:pt idx="3">
                  <c:v>2.112948854899107E-4</c:v>
                </c:pt>
                <c:pt idx="4">
                  <c:v>6.7811168499451864E-5</c:v>
                </c:pt>
                <c:pt idx="5">
                  <c:v>1.331203407880724E-4</c:v>
                </c:pt>
                <c:pt idx="6">
                  <c:v>0</c:v>
                </c:pt>
                <c:pt idx="7">
                  <c:v>6.8684463574339474E-5</c:v>
                </c:pt>
                <c:pt idx="8">
                  <c:v>0</c:v>
                </c:pt>
                <c:pt idx="9">
                  <c:v>6.9236095084237249E-5</c:v>
                </c:pt>
                <c:pt idx="10">
                  <c:v>0</c:v>
                </c:pt>
                <c:pt idx="11">
                  <c:v>6.4906966681090446E-5</c:v>
                </c:pt>
                <c:pt idx="12">
                  <c:v>6.3396800574797658E-5</c:v>
                </c:pt>
                <c:pt idx="13">
                  <c:v>0</c:v>
                </c:pt>
                <c:pt idx="14">
                  <c:v>3.2996766316900942E-4</c:v>
                </c:pt>
                <c:pt idx="15">
                  <c:v>2.8391950881924969E-4</c:v>
                </c:pt>
                <c:pt idx="16">
                  <c:v>3.0061249796460289E-4</c:v>
                </c:pt>
                <c:pt idx="17">
                  <c:v>3.1621803233329376E-4</c:v>
                </c:pt>
                <c:pt idx="18">
                  <c:v>8.2251497662686607E-4</c:v>
                </c:pt>
                <c:pt idx="19">
                  <c:v>7.3905783811896095E-4</c:v>
                </c:pt>
                <c:pt idx="20">
                  <c:v>7.977980773066336E-4</c:v>
                </c:pt>
                <c:pt idx="21">
                  <c:v>9.306413670087635E-4</c:v>
                </c:pt>
                <c:pt idx="22">
                  <c:v>1.1343870528624366E-3</c:v>
                </c:pt>
                <c:pt idx="23">
                  <c:v>1.4437827107020393E-3</c:v>
                </c:pt>
                <c:pt idx="24">
                  <c:v>1.1487262652881951E-3</c:v>
                </c:pt>
                <c:pt idx="25">
                  <c:v>1.0119110361547382E-3</c:v>
                </c:pt>
                <c:pt idx="26">
                  <c:v>1.2563189853728577E-3</c:v>
                </c:pt>
                <c:pt idx="27">
                  <c:v>1.3154257499356586E-3</c:v>
                </c:pt>
                <c:pt idx="28">
                  <c:v>1.3109978150036418E-3</c:v>
                </c:pt>
                <c:pt idx="29">
                  <c:v>1.2631357344607991E-3</c:v>
                </c:pt>
                <c:pt idx="30">
                  <c:v>1.1991605875886879E-3</c:v>
                </c:pt>
                <c:pt idx="31">
                  <c:v>1.5163960320970491E-3</c:v>
                </c:pt>
                <c:pt idx="32">
                  <c:v>1.6742239274502965E-3</c:v>
                </c:pt>
                <c:pt idx="33">
                  <c:v>1.6906428250489298E-3</c:v>
                </c:pt>
                <c:pt idx="34">
                  <c:v>1.4649738080440382E-3</c:v>
                </c:pt>
                <c:pt idx="35">
                  <c:v>1.6410669814444269E-3</c:v>
                </c:pt>
                <c:pt idx="36">
                  <c:v>2.3216819295756481E-3</c:v>
                </c:pt>
                <c:pt idx="37">
                  <c:v>2.2995260421324274E-3</c:v>
                </c:pt>
                <c:pt idx="38">
                  <c:v>1.9965860842879766E-3</c:v>
                </c:pt>
                <c:pt idx="39">
                  <c:v>2.1562407058590264E-3</c:v>
                </c:pt>
                <c:pt idx="40">
                  <c:v>2.7214234340475988E-3</c:v>
                </c:pt>
                <c:pt idx="41">
                  <c:v>2.6669455629346858E-3</c:v>
                </c:pt>
                <c:pt idx="42">
                  <c:v>2.8346642694505875E-3</c:v>
                </c:pt>
                <c:pt idx="43">
                  <c:v>3.0487598322504589E-3</c:v>
                </c:pt>
                <c:pt idx="44">
                  <c:v>3.6512755260810332E-3</c:v>
                </c:pt>
                <c:pt idx="45">
                  <c:v>3.6353000167140231E-3</c:v>
                </c:pt>
                <c:pt idx="46">
                  <c:v>4.5388046387154326E-3</c:v>
                </c:pt>
                <c:pt idx="47">
                  <c:v>5.0355938553765453E-3</c:v>
                </c:pt>
                <c:pt idx="48">
                  <c:v>5.6065441356973732E-3</c:v>
                </c:pt>
                <c:pt idx="49">
                  <c:v>5.6526378976855867E-3</c:v>
                </c:pt>
                <c:pt idx="50">
                  <c:v>6.9271852361059705E-3</c:v>
                </c:pt>
                <c:pt idx="51">
                  <c:v>7.6552151152972951E-3</c:v>
                </c:pt>
                <c:pt idx="52">
                  <c:v>8.09989875126561E-3</c:v>
                </c:pt>
                <c:pt idx="53">
                  <c:v>1.0678267747676487E-2</c:v>
                </c:pt>
                <c:pt idx="54">
                  <c:v>1.1018926626912109E-2</c:v>
                </c:pt>
                <c:pt idx="55">
                  <c:v>1.1058708733127337E-2</c:v>
                </c:pt>
                <c:pt idx="56">
                  <c:v>1.2811571187913774E-2</c:v>
                </c:pt>
                <c:pt idx="57">
                  <c:v>1.3167286324558693E-2</c:v>
                </c:pt>
                <c:pt idx="58">
                  <c:v>1.275816332975431E-2</c:v>
                </c:pt>
                <c:pt idx="59">
                  <c:v>1.5237778032203338E-2</c:v>
                </c:pt>
                <c:pt idx="60">
                  <c:v>1.723827256892306E-2</c:v>
                </c:pt>
                <c:pt idx="61">
                  <c:v>1.8253206194681851E-2</c:v>
                </c:pt>
                <c:pt idx="62">
                  <c:v>1.9126450105503384E-2</c:v>
                </c:pt>
                <c:pt idx="63">
                  <c:v>2.1399613404266236E-2</c:v>
                </c:pt>
                <c:pt idx="64">
                  <c:v>2.3352374241928587E-2</c:v>
                </c:pt>
                <c:pt idx="65">
                  <c:v>2.8746109947510794E-2</c:v>
                </c:pt>
                <c:pt idx="66">
                  <c:v>3.220559531554977E-2</c:v>
                </c:pt>
                <c:pt idx="67">
                  <c:v>3.1978396816372934E-2</c:v>
                </c:pt>
                <c:pt idx="68">
                  <c:v>3.4112479994044743E-2</c:v>
                </c:pt>
                <c:pt idx="69">
                  <c:v>3.5136419811769182E-2</c:v>
                </c:pt>
                <c:pt idx="70">
                  <c:v>3.9230082349439435E-2</c:v>
                </c:pt>
                <c:pt idx="71">
                  <c:v>4.0290208123709162E-2</c:v>
                </c:pt>
                <c:pt idx="72">
                  <c:v>4.5329389008988509E-2</c:v>
                </c:pt>
                <c:pt idx="73">
                  <c:v>4.6364002587985391E-2</c:v>
                </c:pt>
                <c:pt idx="74">
                  <c:v>4.7561717957389241E-2</c:v>
                </c:pt>
                <c:pt idx="75">
                  <c:v>5.066696922054556E-2</c:v>
                </c:pt>
                <c:pt idx="76">
                  <c:v>5.3029624988812307E-2</c:v>
                </c:pt>
                <c:pt idx="77">
                  <c:v>6.5848247300695162E-2</c:v>
                </c:pt>
                <c:pt idx="78">
                  <c:v>6.588494428608449E-2</c:v>
                </c:pt>
                <c:pt idx="79">
                  <c:v>6.9917997410444535E-2</c:v>
                </c:pt>
                <c:pt idx="80">
                  <c:v>7.4738303380482485E-2</c:v>
                </c:pt>
                <c:pt idx="81">
                  <c:v>8.5462355867058554E-2</c:v>
                </c:pt>
                <c:pt idx="82">
                  <c:v>8.8220998055735592E-2</c:v>
                </c:pt>
                <c:pt idx="83">
                  <c:v>0.10346217584091012</c:v>
                </c:pt>
                <c:pt idx="84">
                  <c:v>0.10477299185098951</c:v>
                </c:pt>
                <c:pt idx="85">
                  <c:v>0.1242033184092705</c:v>
                </c:pt>
                <c:pt idx="86">
                  <c:v>0.13099360291096893</c:v>
                </c:pt>
                <c:pt idx="87">
                  <c:v>0.15088150881508816</c:v>
                </c:pt>
                <c:pt idx="88">
                  <c:v>0.1533169533169533</c:v>
                </c:pt>
                <c:pt idx="89">
                  <c:v>0.18615209988649264</c:v>
                </c:pt>
                <c:pt idx="90">
                  <c:v>0.19020565844790363</c:v>
                </c:pt>
                <c:pt idx="91">
                  <c:v>0.22023047375160051</c:v>
                </c:pt>
                <c:pt idx="92">
                  <c:v>0.22569444444444445</c:v>
                </c:pt>
                <c:pt idx="93">
                  <c:v>0.27407215157020509</c:v>
                </c:pt>
                <c:pt idx="94">
                  <c:v>0.26348547717842324</c:v>
                </c:pt>
                <c:pt idx="95">
                  <c:v>0.29391390400791689</c:v>
                </c:pt>
                <c:pt idx="96">
                  <c:v>0.31323529411764706</c:v>
                </c:pt>
                <c:pt idx="97">
                  <c:v>0.33263598326359828</c:v>
                </c:pt>
                <c:pt idx="98">
                  <c:v>0.30129124820659969</c:v>
                </c:pt>
                <c:pt idx="99">
                  <c:v>0.2569593147751606</c:v>
                </c:pt>
                <c:pt idx="100">
                  <c:v>0.17716535433070865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AD5-4D53-A54D-D4106DE4ED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8447519"/>
        <c:axId val="1"/>
      </c:lineChart>
      <c:catAx>
        <c:axId val="708447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logBase val="10"/>
          <c:orientation val="minMax"/>
          <c:min val="1.0000000000000004E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708447519"/>
        <c:crosses val="autoZero"/>
        <c:crossBetween val="between"/>
      </c:valAx>
    </c:plotArea>
    <c:legend>
      <c:legendPos val="r"/>
      <c:layout>
        <c:manualLayout>
          <c:xMode val="edge"/>
          <c:yMode val="edge"/>
          <c:wMode val="edge"/>
          <c:hMode val="edge"/>
          <c:x val="4.8922373911894107E-2"/>
          <c:y val="0.9187093090636399"/>
          <c:w val="0.93671934893030462"/>
          <c:h val="0.9758538705389100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pl-PL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281425728869278"/>
          <c:y val="4.881232656250109E-2"/>
          <c:w val="0.8444954802157586"/>
          <c:h val="0.74218985304589613"/>
        </c:manualLayout>
      </c:layout>
      <c:lineChart>
        <c:grouping val="standard"/>
        <c:varyColors val="0"/>
        <c:ser>
          <c:idx val="0"/>
          <c:order val="0"/>
          <c:tx>
            <c:strRef>
              <c:f>'Liczymy metody dla kobiet'!$N$6</c:f>
              <c:strCache>
                <c:ptCount val="1"/>
                <c:pt idx="0">
                  <c:v>Metoda 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'Liczymy metody dla kobiet'!$N$7:$N$107</c:f>
              <c:numCache>
                <c:formatCode>0.00000</c:formatCode>
                <c:ptCount val="101"/>
                <c:pt idx="0">
                  <c:v>2.7096255212853788E-3</c:v>
                </c:pt>
                <c:pt idx="1">
                  <c:v>8.1323953970642058E-5</c:v>
                </c:pt>
                <c:pt idx="2">
                  <c:v>7.7127762137981572E-5</c:v>
                </c:pt>
                <c:pt idx="3">
                  <c:v>0</c:v>
                </c:pt>
                <c:pt idx="4">
                  <c:v>3.4702340672878386E-4</c:v>
                </c:pt>
                <c:pt idx="5">
                  <c:v>0</c:v>
                </c:pt>
                <c:pt idx="6">
                  <c:v>0</c:v>
                </c:pt>
                <c:pt idx="7">
                  <c:v>7.1734724986998076E-5</c:v>
                </c:pt>
                <c:pt idx="8">
                  <c:v>7.5846638097766322E-5</c:v>
                </c:pt>
                <c:pt idx="9">
                  <c:v>7.208635945863144E-5</c:v>
                </c:pt>
                <c:pt idx="10">
                  <c:v>0</c:v>
                </c:pt>
                <c:pt idx="11">
                  <c:v>6.7382039317419938E-5</c:v>
                </c:pt>
                <c:pt idx="12">
                  <c:v>1.3078947798649598E-4</c:v>
                </c:pt>
                <c:pt idx="13">
                  <c:v>1.3241963783229053E-4</c:v>
                </c:pt>
                <c:pt idx="14">
                  <c:v>3.569516330537212E-4</c:v>
                </c:pt>
                <c:pt idx="15">
                  <c:v>1.5274754649253447E-4</c:v>
                </c:pt>
                <c:pt idx="16">
                  <c:v>2.4177949709864604E-4</c:v>
                </c:pt>
                <c:pt idx="17">
                  <c:v>1.6857365615188487E-4</c:v>
                </c:pt>
                <c:pt idx="18">
                  <c:v>0</c:v>
                </c:pt>
                <c:pt idx="19">
                  <c:v>3.4199726402188782E-4</c:v>
                </c:pt>
                <c:pt idx="20">
                  <c:v>1.5967745154787331E-4</c:v>
                </c:pt>
                <c:pt idx="21">
                  <c:v>3.0932219773421491E-4</c:v>
                </c:pt>
                <c:pt idx="22">
                  <c:v>3.8280442521915556E-4</c:v>
                </c:pt>
                <c:pt idx="23">
                  <c:v>1.4521428182461744E-4</c:v>
                </c:pt>
                <c:pt idx="24">
                  <c:v>4.0198311670909824E-4</c:v>
                </c:pt>
                <c:pt idx="25">
                  <c:v>3.8340495550904998E-4</c:v>
                </c:pt>
                <c:pt idx="26">
                  <c:v>3.0444644025999723E-4</c:v>
                </c:pt>
                <c:pt idx="27">
                  <c:v>5.0558247314093114E-4</c:v>
                </c:pt>
                <c:pt idx="28">
                  <c:v>1.6701461377870565E-4</c:v>
                </c:pt>
                <c:pt idx="29">
                  <c:v>4.3385124325496897E-4</c:v>
                </c:pt>
                <c:pt idx="30">
                  <c:v>7.4538791229268901E-4</c:v>
                </c:pt>
                <c:pt idx="31">
                  <c:v>1.9286635566966815E-4</c:v>
                </c:pt>
                <c:pt idx="32">
                  <c:v>5.6897655342452768E-4</c:v>
                </c:pt>
                <c:pt idx="33">
                  <c:v>8.8569830318851388E-4</c:v>
                </c:pt>
                <c:pt idx="34">
                  <c:v>5.8467039206647252E-4</c:v>
                </c:pt>
                <c:pt idx="35">
                  <c:v>8.0944925498716599E-4</c:v>
                </c:pt>
                <c:pt idx="36">
                  <c:v>6.7965337677784331E-4</c:v>
                </c:pt>
                <c:pt idx="37">
                  <c:v>8.4995412179456227E-4</c:v>
                </c:pt>
                <c:pt idx="38">
                  <c:v>6.3882756353046178E-4</c:v>
                </c:pt>
                <c:pt idx="39">
                  <c:v>1.2210733628754309E-3</c:v>
                </c:pt>
                <c:pt idx="40">
                  <c:v>9.5714769985443383E-4</c:v>
                </c:pt>
                <c:pt idx="41">
                  <c:v>1.0365586253637921E-3</c:v>
                </c:pt>
                <c:pt idx="42">
                  <c:v>1.025567395161373E-3</c:v>
                </c:pt>
                <c:pt idx="43">
                  <c:v>9.2195832329306751E-4</c:v>
                </c:pt>
                <c:pt idx="44">
                  <c:v>8.1608985578833211E-4</c:v>
                </c:pt>
                <c:pt idx="45">
                  <c:v>1.6815055942397655E-3</c:v>
                </c:pt>
                <c:pt idx="46">
                  <c:v>1.7733051082270274E-3</c:v>
                </c:pt>
                <c:pt idx="47">
                  <c:v>2.0191585274229903E-3</c:v>
                </c:pt>
                <c:pt idx="48">
                  <c:v>2.8175279899162156E-3</c:v>
                </c:pt>
                <c:pt idx="49">
                  <c:v>2.9401727351481902E-3</c:v>
                </c:pt>
                <c:pt idx="50">
                  <c:v>2.409308692676249E-3</c:v>
                </c:pt>
                <c:pt idx="51">
                  <c:v>2.6746129805945199E-3</c:v>
                </c:pt>
                <c:pt idx="52">
                  <c:v>3.3942479619359337E-3</c:v>
                </c:pt>
                <c:pt idx="53">
                  <c:v>4.8081485464840411E-3</c:v>
                </c:pt>
                <c:pt idx="54">
                  <c:v>3.7387997163669182E-3</c:v>
                </c:pt>
                <c:pt idx="55">
                  <c:v>4.3932594847334236E-3</c:v>
                </c:pt>
                <c:pt idx="56">
                  <c:v>5.1077025979356372E-3</c:v>
                </c:pt>
                <c:pt idx="57">
                  <c:v>6.1836667954930586E-3</c:v>
                </c:pt>
                <c:pt idx="58">
                  <c:v>4.8414985590778097E-3</c:v>
                </c:pt>
                <c:pt idx="59">
                  <c:v>6.9505752441809954E-3</c:v>
                </c:pt>
                <c:pt idx="60">
                  <c:v>7.790951515706088E-3</c:v>
                </c:pt>
                <c:pt idx="61">
                  <c:v>8.8684232966658137E-3</c:v>
                </c:pt>
                <c:pt idx="62">
                  <c:v>9.3265545205354801E-3</c:v>
                </c:pt>
                <c:pt idx="63">
                  <c:v>1.1472978969813077E-2</c:v>
                </c:pt>
                <c:pt idx="64">
                  <c:v>9.4819117584248064E-3</c:v>
                </c:pt>
                <c:pt idx="65">
                  <c:v>1.1899090629995447E-2</c:v>
                </c:pt>
                <c:pt idx="66">
                  <c:v>1.3607140627925847E-2</c:v>
                </c:pt>
                <c:pt idx="67">
                  <c:v>1.5006126055795899E-2</c:v>
                </c:pt>
                <c:pt idx="68">
                  <c:v>1.5256404603377575E-2</c:v>
                </c:pt>
                <c:pt idx="69">
                  <c:v>1.5422193500334075E-2</c:v>
                </c:pt>
                <c:pt idx="70">
                  <c:v>1.9110195445180691E-2</c:v>
                </c:pt>
                <c:pt idx="71">
                  <c:v>1.9322507589264203E-2</c:v>
                </c:pt>
                <c:pt idx="72">
                  <c:v>2.2364826227841667E-2</c:v>
                </c:pt>
                <c:pt idx="73">
                  <c:v>2.746056909476852E-2</c:v>
                </c:pt>
                <c:pt idx="74">
                  <c:v>2.8830687991259749E-2</c:v>
                </c:pt>
                <c:pt idx="75">
                  <c:v>3.3965633484575153E-2</c:v>
                </c:pt>
                <c:pt idx="76">
                  <c:v>3.6762688614540469E-2</c:v>
                </c:pt>
                <c:pt idx="77">
                  <c:v>3.5805197348177574E-2</c:v>
                </c:pt>
                <c:pt idx="78">
                  <c:v>4.2501811156725432E-2</c:v>
                </c:pt>
                <c:pt idx="79">
                  <c:v>4.6524474451434712E-2</c:v>
                </c:pt>
                <c:pt idx="80">
                  <c:v>5.1925573344872349E-2</c:v>
                </c:pt>
                <c:pt idx="81">
                  <c:v>4.9653036963313149E-2</c:v>
                </c:pt>
                <c:pt idx="82">
                  <c:v>6.2737534743887907E-2</c:v>
                </c:pt>
                <c:pt idx="83">
                  <c:v>7.0600345130332115E-2</c:v>
                </c:pt>
                <c:pt idx="84">
                  <c:v>7.5217031197275991E-2</c:v>
                </c:pt>
                <c:pt idx="85">
                  <c:v>9.1281002301201744E-2</c:v>
                </c:pt>
                <c:pt idx="86">
                  <c:v>9.7672917637778342E-2</c:v>
                </c:pt>
                <c:pt idx="87">
                  <c:v>0.11618124273867234</c:v>
                </c:pt>
                <c:pt idx="88">
                  <c:v>0.13468321957029639</c:v>
                </c:pt>
                <c:pt idx="89">
                  <c:v>0.14531775885963175</c:v>
                </c:pt>
                <c:pt idx="90">
                  <c:v>0.16868335929076314</c:v>
                </c:pt>
                <c:pt idx="91">
                  <c:v>0.18917640699952706</c:v>
                </c:pt>
                <c:pt idx="92">
                  <c:v>0.20534650093648901</c:v>
                </c:pt>
                <c:pt idx="93">
                  <c:v>0.21015616920053781</c:v>
                </c:pt>
                <c:pt idx="94">
                  <c:v>0.24975110226141373</c:v>
                </c:pt>
                <c:pt idx="95">
                  <c:v>0.26363805622789055</c:v>
                </c:pt>
                <c:pt idx="96">
                  <c:v>0.27268316351285782</c:v>
                </c:pt>
                <c:pt idx="97">
                  <c:v>0.30311820159535896</c:v>
                </c:pt>
                <c:pt idx="98">
                  <c:v>0.30397584297936586</c:v>
                </c:pt>
                <c:pt idx="99">
                  <c:v>0.25330549756437021</c:v>
                </c:pt>
                <c:pt idx="100">
                  <c:v>0.14457831325301204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19-4393-B98C-5F516314C39A}"/>
            </c:ext>
          </c:extLst>
        </c:ser>
        <c:ser>
          <c:idx val="1"/>
          <c:order val="1"/>
          <c:tx>
            <c:strRef>
              <c:f>'Liczymy metody dla kobiet'!$O$6</c:f>
              <c:strCache>
                <c:ptCount val="1"/>
                <c:pt idx="0">
                  <c:v>Metoda II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'Liczymy metody dla kobiet'!$O$7:$O$107</c:f>
              <c:numCache>
                <c:formatCode>General</c:formatCode>
                <c:ptCount val="101"/>
                <c:pt idx="0">
                  <c:v>3.3796628786278567E-4</c:v>
                </c:pt>
                <c:pt idx="1">
                  <c:v>8.1251269551086731E-5</c:v>
                </c:pt>
                <c:pt idx="2">
                  <c:v>0</c:v>
                </c:pt>
                <c:pt idx="3">
                  <c:v>0</c:v>
                </c:pt>
                <c:pt idx="4">
                  <c:v>2.0694650432863106E-4</c:v>
                </c:pt>
                <c:pt idx="5">
                  <c:v>0</c:v>
                </c:pt>
                <c:pt idx="6">
                  <c:v>0</c:v>
                </c:pt>
                <c:pt idx="7">
                  <c:v>7.0944627718066047E-5</c:v>
                </c:pt>
                <c:pt idx="8">
                  <c:v>7.5058170081813405E-5</c:v>
                </c:pt>
                <c:pt idx="9">
                  <c:v>7.1492403932082213E-5</c:v>
                </c:pt>
                <c:pt idx="10">
                  <c:v>0</c:v>
                </c:pt>
                <c:pt idx="11">
                  <c:v>0</c:v>
                </c:pt>
                <c:pt idx="12">
                  <c:v>1.9701198489574783E-4</c:v>
                </c:pt>
                <c:pt idx="13">
                  <c:v>1.9935541748347012E-4</c:v>
                </c:pt>
                <c:pt idx="14">
                  <c:v>7.1849403649949711E-5</c:v>
                </c:pt>
                <c:pt idx="15">
                  <c:v>1.537042729787888E-4</c:v>
                </c:pt>
                <c:pt idx="16">
                  <c:v>1.6254215937258726E-4</c:v>
                </c:pt>
                <c:pt idx="17">
                  <c:v>2.5458248472505089E-4</c:v>
                </c:pt>
                <c:pt idx="18">
                  <c:v>0</c:v>
                </c:pt>
                <c:pt idx="19">
                  <c:v>3.4199726402188782E-4</c:v>
                </c:pt>
                <c:pt idx="20">
                  <c:v>3.9881949429688122E-4</c:v>
                </c:pt>
                <c:pt idx="21">
                  <c:v>3.8420162901490703E-4</c:v>
                </c:pt>
                <c:pt idx="22">
                  <c:v>5.3080568720379146E-4</c:v>
                </c:pt>
                <c:pt idx="23">
                  <c:v>2.1455390666905061E-4</c:v>
                </c:pt>
                <c:pt idx="24">
                  <c:v>3.9272156041366671E-4</c:v>
                </c:pt>
                <c:pt idx="25">
                  <c:v>2.4913581015851264E-4</c:v>
                </c:pt>
                <c:pt idx="26">
                  <c:v>4.1493775933609957E-4</c:v>
                </c:pt>
                <c:pt idx="27">
                  <c:v>4.3886115530199134E-4</c:v>
                </c:pt>
                <c:pt idx="28">
                  <c:v>3.8037276531000382E-4</c:v>
                </c:pt>
                <c:pt idx="29">
                  <c:v>2.642007926023778E-4</c:v>
                </c:pt>
                <c:pt idx="30">
                  <c:v>5.3834483433661234E-4</c:v>
                </c:pt>
                <c:pt idx="31">
                  <c:v>4.2959427207637233E-4</c:v>
                </c:pt>
                <c:pt idx="32">
                  <c:v>6.1103146812060819E-4</c:v>
                </c:pt>
                <c:pt idx="33">
                  <c:v>5.1110491590000934E-4</c:v>
                </c:pt>
                <c:pt idx="34">
                  <c:v>4.9464879935245975E-4</c:v>
                </c:pt>
                <c:pt idx="35">
                  <c:v>4.6903315211597909E-4</c:v>
                </c:pt>
                <c:pt idx="36">
                  <c:v>7.9971210364268867E-4</c:v>
                </c:pt>
                <c:pt idx="37">
                  <c:v>8.8868281751091531E-4</c:v>
                </c:pt>
                <c:pt idx="38">
                  <c:v>5.6369785794813977E-4</c:v>
                </c:pt>
                <c:pt idx="39">
                  <c:v>1.2216508049102482E-3</c:v>
                </c:pt>
                <c:pt idx="40">
                  <c:v>7.9722565472156899E-4</c:v>
                </c:pt>
                <c:pt idx="41">
                  <c:v>1.0364553227960377E-3</c:v>
                </c:pt>
                <c:pt idx="42">
                  <c:v>9.0180566088008036E-4</c:v>
                </c:pt>
                <c:pt idx="43">
                  <c:v>1.3409319477036541E-3</c:v>
                </c:pt>
                <c:pt idx="44">
                  <c:v>6.4351444689933284E-4</c:v>
                </c:pt>
                <c:pt idx="45">
                  <c:v>1.6402995705005073E-3</c:v>
                </c:pt>
                <c:pt idx="46">
                  <c:v>1.55169356268842E-3</c:v>
                </c:pt>
                <c:pt idx="47">
                  <c:v>1.9715070293613727E-3</c:v>
                </c:pt>
                <c:pt idx="48">
                  <c:v>2.4254423957431009E-3</c:v>
                </c:pt>
                <c:pt idx="49">
                  <c:v>2.1052077576905869E-3</c:v>
                </c:pt>
                <c:pt idx="50">
                  <c:v>2.7973562241175986E-3</c:v>
                </c:pt>
                <c:pt idx="51">
                  <c:v>2.7954108671597463E-3</c:v>
                </c:pt>
                <c:pt idx="52">
                  <c:v>2.9192641021742434E-3</c:v>
                </c:pt>
                <c:pt idx="53">
                  <c:v>4.5065058711520152E-3</c:v>
                </c:pt>
                <c:pt idx="54">
                  <c:v>3.7482228253845158E-3</c:v>
                </c:pt>
                <c:pt idx="55">
                  <c:v>4.7288776796973516E-3</c:v>
                </c:pt>
                <c:pt idx="56">
                  <c:v>5.2482226222805356E-3</c:v>
                </c:pt>
                <c:pt idx="57">
                  <c:v>5.9205214843165987E-3</c:v>
                </c:pt>
                <c:pt idx="58">
                  <c:v>5.2736808553794446E-3</c:v>
                </c:pt>
                <c:pt idx="59">
                  <c:v>7.2181807928720461E-3</c:v>
                </c:pt>
                <c:pt idx="60">
                  <c:v>7.6850194757342874E-3</c:v>
                </c:pt>
                <c:pt idx="61">
                  <c:v>8.8840896262301523E-3</c:v>
                </c:pt>
                <c:pt idx="62">
                  <c:v>8.6593970493906349E-3</c:v>
                </c:pt>
                <c:pt idx="63">
                  <c:v>1.0186014994863275E-2</c:v>
                </c:pt>
                <c:pt idx="64">
                  <c:v>9.822294022617124E-3</c:v>
                </c:pt>
                <c:pt idx="65">
                  <c:v>1.0267818944125953E-2</c:v>
                </c:pt>
                <c:pt idx="66">
                  <c:v>1.1905513136029952E-2</c:v>
                </c:pt>
                <c:pt idx="67">
                  <c:v>1.4084198056292916E-2</c:v>
                </c:pt>
                <c:pt idx="68">
                  <c:v>1.5611757883937731E-2</c:v>
                </c:pt>
                <c:pt idx="69">
                  <c:v>1.6222685164664685E-2</c:v>
                </c:pt>
                <c:pt idx="70">
                  <c:v>1.6992046276211134E-2</c:v>
                </c:pt>
                <c:pt idx="71">
                  <c:v>1.9443562373287086E-2</c:v>
                </c:pt>
                <c:pt idx="72">
                  <c:v>2.1385402138540215E-2</c:v>
                </c:pt>
                <c:pt idx="73">
                  <c:v>2.4669073405535501E-2</c:v>
                </c:pt>
                <c:pt idx="74">
                  <c:v>2.6946015265288465E-2</c:v>
                </c:pt>
                <c:pt idx="75">
                  <c:v>3.3277746896423939E-2</c:v>
                </c:pt>
                <c:pt idx="76">
                  <c:v>3.3987661245092539E-2</c:v>
                </c:pt>
                <c:pt idx="77">
                  <c:v>3.691639522258415E-2</c:v>
                </c:pt>
                <c:pt idx="78">
                  <c:v>3.9230245653115524E-2</c:v>
                </c:pt>
                <c:pt idx="79">
                  <c:v>4.386186034786993E-2</c:v>
                </c:pt>
                <c:pt idx="80">
                  <c:v>4.9250535331905779E-2</c:v>
                </c:pt>
                <c:pt idx="81">
                  <c:v>5.2931132612407512E-2</c:v>
                </c:pt>
                <c:pt idx="82">
                  <c:v>5.8536585365853662E-2</c:v>
                </c:pt>
                <c:pt idx="83">
                  <c:v>7.3543277390156508E-2</c:v>
                </c:pt>
                <c:pt idx="84">
                  <c:v>7.7868852459016397E-2</c:v>
                </c:pt>
                <c:pt idx="85">
                  <c:v>9.2135437744502904E-2</c:v>
                </c:pt>
                <c:pt idx="86">
                  <c:v>9.9051952976867655E-2</c:v>
                </c:pt>
                <c:pt idx="87">
                  <c:v>0.1169098712446352</c:v>
                </c:pt>
                <c:pt idx="88">
                  <c:v>0.13081885856079403</c:v>
                </c:pt>
                <c:pt idx="89">
                  <c:v>0.14146447140381282</c:v>
                </c:pt>
                <c:pt idx="90">
                  <c:v>0.17523457116426588</c:v>
                </c:pt>
                <c:pt idx="91">
                  <c:v>0.18572080986451514</c:v>
                </c:pt>
                <c:pt idx="92">
                  <c:v>0.20485908649173956</c:v>
                </c:pt>
                <c:pt idx="93">
                  <c:v>0.21355039502034953</c:v>
                </c:pt>
                <c:pt idx="94">
                  <c:v>0.24313462826523777</c:v>
                </c:pt>
                <c:pt idx="95">
                  <c:v>0.26238286479250333</c:v>
                </c:pt>
                <c:pt idx="96">
                  <c:v>0.3131964809384164</c:v>
                </c:pt>
                <c:pt idx="97">
                  <c:v>0.28778280542986423</c:v>
                </c:pt>
                <c:pt idx="98">
                  <c:v>0.30188679245283018</c:v>
                </c:pt>
                <c:pt idx="99">
                  <c:v>0.23372781065088757</c:v>
                </c:pt>
                <c:pt idx="100">
                  <c:v>6.9444444444444448E-2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19-4393-B98C-5F516314C39A}"/>
            </c:ext>
          </c:extLst>
        </c:ser>
        <c:ser>
          <c:idx val="2"/>
          <c:order val="2"/>
          <c:tx>
            <c:strRef>
              <c:f>'Liczymy metody dla kobiet'!$P$6</c:f>
              <c:strCache>
                <c:ptCount val="1"/>
                <c:pt idx="0">
                  <c:v>Metoda III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'Liczymy metody dla kobiet'!$P$7:$P$107</c:f>
              <c:numCache>
                <c:formatCode>General</c:formatCode>
                <c:ptCount val="101"/>
                <c:pt idx="0">
                  <c:v>2.1823618317372562E-3</c:v>
                </c:pt>
                <c:pt idx="1">
                  <c:v>8.4007140606967567E-5</c:v>
                </c:pt>
                <c:pt idx="2">
                  <c:v>8.1163890185309562E-5</c:v>
                </c:pt>
                <c:pt idx="3">
                  <c:v>0</c:v>
                </c:pt>
                <c:pt idx="4">
                  <c:v>2.0713582932008201E-4</c:v>
                </c:pt>
                <c:pt idx="5">
                  <c:v>0</c:v>
                </c:pt>
                <c:pt idx="6">
                  <c:v>0</c:v>
                </c:pt>
                <c:pt idx="7">
                  <c:v>7.0981136762959807E-5</c:v>
                </c:pt>
                <c:pt idx="8">
                  <c:v>0</c:v>
                </c:pt>
                <c:pt idx="9">
                  <c:v>1.465155151343378E-4</c:v>
                </c:pt>
                <c:pt idx="10">
                  <c:v>0</c:v>
                </c:pt>
                <c:pt idx="11">
                  <c:v>0</c:v>
                </c:pt>
                <c:pt idx="12">
                  <c:v>1.3134347961718529E-4</c:v>
                </c:pt>
                <c:pt idx="13">
                  <c:v>1.3213337911976986E-4</c:v>
                </c:pt>
                <c:pt idx="14">
                  <c:v>2.047755765554049E-4</c:v>
                </c:pt>
                <c:pt idx="15">
                  <c:v>0</c:v>
                </c:pt>
                <c:pt idx="16">
                  <c:v>2.3494209918573095E-4</c:v>
                </c:pt>
                <c:pt idx="17">
                  <c:v>1.6621855016418774E-4</c:v>
                </c:pt>
                <c:pt idx="18">
                  <c:v>1.6959213092515579E-4</c:v>
                </c:pt>
                <c:pt idx="19">
                  <c:v>1.7086715079028814E-4</c:v>
                </c:pt>
                <c:pt idx="20">
                  <c:v>2.5087488162844895E-4</c:v>
                </c:pt>
                <c:pt idx="21">
                  <c:v>5.4963308090028029E-4</c:v>
                </c:pt>
                <c:pt idx="22">
                  <c:v>4.5679805052778466E-4</c:v>
                </c:pt>
                <c:pt idx="23">
                  <c:v>2.9920712699704755E-4</c:v>
                </c:pt>
                <c:pt idx="24">
                  <c:v>3.3960126668963753E-4</c:v>
                </c:pt>
                <c:pt idx="25">
                  <c:v>3.8332722374057049E-4</c:v>
                </c:pt>
                <c:pt idx="26">
                  <c:v>2.4026469820670471E-4</c:v>
                </c:pt>
                <c:pt idx="27">
                  <c:v>5.1157084802555541E-4</c:v>
                </c:pt>
                <c:pt idx="28">
                  <c:v>2.7317109178770504E-4</c:v>
                </c:pt>
                <c:pt idx="29">
                  <c:v>4.2996911569348484E-4</c:v>
                </c:pt>
                <c:pt idx="30">
                  <c:v>4.4872638352067007E-4</c:v>
                </c:pt>
                <c:pt idx="31">
                  <c:v>3.3880989249690519E-4</c:v>
                </c:pt>
                <c:pt idx="32">
                  <c:v>6.6249709882559848E-4</c:v>
                </c:pt>
                <c:pt idx="33">
                  <c:v>6.532674510053571E-4</c:v>
                </c:pt>
                <c:pt idx="34">
                  <c:v>2.7284905255853253E-4</c:v>
                </c:pt>
                <c:pt idx="35">
                  <c:v>4.8517018146843061E-4</c:v>
                </c:pt>
                <c:pt idx="36">
                  <c:v>6.5844756891175749E-4</c:v>
                </c:pt>
                <c:pt idx="37">
                  <c:v>9.8073331951575859E-4</c:v>
                </c:pt>
                <c:pt idx="38">
                  <c:v>5.3557336427001445E-4</c:v>
                </c:pt>
                <c:pt idx="39">
                  <c:v>1.0060402819531689E-3</c:v>
                </c:pt>
                <c:pt idx="40">
                  <c:v>9.501353972626303E-4</c:v>
                </c:pt>
                <c:pt idx="41">
                  <c:v>9.9647719967987936E-4</c:v>
                </c:pt>
                <c:pt idx="42">
                  <c:v>9.292437851177171E-4</c:v>
                </c:pt>
                <c:pt idx="43">
                  <c:v>8.281333263094881E-4</c:v>
                </c:pt>
                <c:pt idx="44">
                  <c:v>1.1784633517621934E-3</c:v>
                </c:pt>
                <c:pt idx="45">
                  <c:v>9.0357967402066031E-4</c:v>
                </c:pt>
                <c:pt idx="46">
                  <c:v>1.919045051345547E-3</c:v>
                </c:pt>
                <c:pt idx="47">
                  <c:v>1.8307730366422525E-3</c:v>
                </c:pt>
                <c:pt idx="48">
                  <c:v>1.9779750703746712E-3</c:v>
                </c:pt>
                <c:pt idx="49">
                  <c:v>2.5962381902939757E-3</c:v>
                </c:pt>
                <c:pt idx="50">
                  <c:v>2.1564018825810383E-3</c:v>
                </c:pt>
                <c:pt idx="51">
                  <c:v>2.7586850460491474E-3</c:v>
                </c:pt>
                <c:pt idx="52">
                  <c:v>2.5459047278069136E-3</c:v>
                </c:pt>
                <c:pt idx="53">
                  <c:v>4.4826706879751432E-3</c:v>
                </c:pt>
                <c:pt idx="54">
                  <c:v>3.907048425882409E-3</c:v>
                </c:pt>
                <c:pt idx="55">
                  <c:v>3.7012397485713944E-3</c:v>
                </c:pt>
                <c:pt idx="56">
                  <c:v>5.2157097599245805E-3</c:v>
                </c:pt>
                <c:pt idx="57">
                  <c:v>5.4992689203026135E-3</c:v>
                </c:pt>
                <c:pt idx="58">
                  <c:v>5.2614961071892896E-3</c:v>
                </c:pt>
                <c:pt idx="59">
                  <c:v>6.4572097009729656E-3</c:v>
                </c:pt>
                <c:pt idx="60">
                  <c:v>7.9005220889307726E-3</c:v>
                </c:pt>
                <c:pt idx="61">
                  <c:v>7.5244293660188255E-3</c:v>
                </c:pt>
                <c:pt idx="62">
                  <c:v>9.140777441917658E-3</c:v>
                </c:pt>
                <c:pt idx="63">
                  <c:v>9.6118195135406204E-3</c:v>
                </c:pt>
                <c:pt idx="64">
                  <c:v>9.2984832377485116E-3</c:v>
                </c:pt>
                <c:pt idx="65">
                  <c:v>1.0476655923366107E-2</c:v>
                </c:pt>
                <c:pt idx="66">
                  <c:v>1.1113268668811016E-2</c:v>
                </c:pt>
                <c:pt idx="67">
                  <c:v>1.2880792124096874E-2</c:v>
                </c:pt>
                <c:pt idx="68">
                  <c:v>1.4501821018440553E-2</c:v>
                </c:pt>
                <c:pt idx="69">
                  <c:v>1.5175189013491575E-2</c:v>
                </c:pt>
                <c:pt idx="70">
                  <c:v>1.7687017437261199E-2</c:v>
                </c:pt>
                <c:pt idx="71">
                  <c:v>1.74869401539548E-2</c:v>
                </c:pt>
                <c:pt idx="72">
                  <c:v>1.9973401636239174E-2</c:v>
                </c:pt>
                <c:pt idx="73">
                  <c:v>2.429166628523638E-2</c:v>
                </c:pt>
                <c:pt idx="74">
                  <c:v>2.6318868816393892E-2</c:v>
                </c:pt>
                <c:pt idx="75">
                  <c:v>3.1893932734728958E-2</c:v>
                </c:pt>
                <c:pt idx="76">
                  <c:v>3.1964567221583806E-2</c:v>
                </c:pt>
                <c:pt idx="77">
                  <c:v>3.3402951592078067E-2</c:v>
                </c:pt>
                <c:pt idx="78">
                  <c:v>3.9959151712683827E-2</c:v>
                </c:pt>
                <c:pt idx="79">
                  <c:v>4.220043406366214E-2</c:v>
                </c:pt>
                <c:pt idx="80">
                  <c:v>4.5735878049373402E-2</c:v>
                </c:pt>
                <c:pt idx="81">
                  <c:v>4.8638631670076204E-2</c:v>
                </c:pt>
                <c:pt idx="82">
                  <c:v>5.9429710123473645E-2</c:v>
                </c:pt>
                <c:pt idx="83">
                  <c:v>6.357371251315358E-2</c:v>
                </c:pt>
                <c:pt idx="84">
                  <c:v>7.4031169947826103E-2</c:v>
                </c:pt>
                <c:pt idx="85">
                  <c:v>8.4765166210629128E-2</c:v>
                </c:pt>
                <c:pt idx="86">
                  <c:v>9.7430849230113914E-2</c:v>
                </c:pt>
                <c:pt idx="87">
                  <c:v>0.10553118710890297</c:v>
                </c:pt>
                <c:pt idx="88">
                  <c:v>0.12659917216090133</c:v>
                </c:pt>
                <c:pt idx="89">
                  <c:v>0.13445040198345004</c:v>
                </c:pt>
                <c:pt idx="90">
                  <c:v>0.15566371123392897</c:v>
                </c:pt>
                <c:pt idx="91">
                  <c:v>0.18348058596978034</c:v>
                </c:pt>
                <c:pt idx="92">
                  <c:v>0.19124093578610013</c:v>
                </c:pt>
                <c:pt idx="93">
                  <c:v>0.20307693234262869</c:v>
                </c:pt>
                <c:pt idx="94">
                  <c:v>0.23663711647487207</c:v>
                </c:pt>
                <c:pt idx="95">
                  <c:v>0.25177387010543806</c:v>
                </c:pt>
                <c:pt idx="96">
                  <c:v>0.26868772834437638</c:v>
                </c:pt>
                <c:pt idx="97">
                  <c:v>0.32551427689422252</c:v>
                </c:pt>
                <c:pt idx="98">
                  <c:v>0.28695667203136266</c:v>
                </c:pt>
                <c:pt idx="99">
                  <c:v>0.28267209240671232</c:v>
                </c:pt>
                <c:pt idx="100">
                  <c:v>0.17780608119036068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19-4393-B98C-5F516314C39A}"/>
            </c:ext>
          </c:extLst>
        </c:ser>
        <c:ser>
          <c:idx val="3"/>
          <c:order val="3"/>
          <c:tx>
            <c:strRef>
              <c:f>'Liczymy metody dla kobiet'!$S$6</c:f>
              <c:strCache>
                <c:ptCount val="1"/>
                <c:pt idx="0">
                  <c:v>Metoda IV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'Liczymy metody dla kobiet'!$S$7:$S$107</c:f>
              <c:numCache>
                <c:formatCode>General</c:formatCode>
                <c:ptCount val="101"/>
                <c:pt idx="0">
                  <c:v>2.1305683291017877E-3</c:v>
                </c:pt>
                <c:pt idx="1">
                  <c:v>8.2453825857519786E-5</c:v>
                </c:pt>
                <c:pt idx="2">
                  <c:v>7.907013520993121E-5</c:v>
                </c:pt>
                <c:pt idx="3">
                  <c:v>0</c:v>
                </c:pt>
                <c:pt idx="4">
                  <c:v>2.1265284423179159E-4</c:v>
                </c:pt>
                <c:pt idx="5">
                  <c:v>0</c:v>
                </c:pt>
                <c:pt idx="6">
                  <c:v>0</c:v>
                </c:pt>
                <c:pt idx="7">
                  <c:v>7.1743731391469667E-5</c:v>
                </c:pt>
                <c:pt idx="8">
                  <c:v>0</c:v>
                </c:pt>
                <c:pt idx="9">
                  <c:v>1.4640216675206792E-4</c:v>
                </c:pt>
                <c:pt idx="10">
                  <c:v>0</c:v>
                </c:pt>
                <c:pt idx="11">
                  <c:v>0</c:v>
                </c:pt>
                <c:pt idx="12">
                  <c:v>1.3256445946841652E-4</c:v>
                </c:pt>
                <c:pt idx="13">
                  <c:v>1.3213530655391121E-4</c:v>
                </c:pt>
                <c:pt idx="14">
                  <c:v>2.0721809704714214E-4</c:v>
                </c:pt>
                <c:pt idx="15">
                  <c:v>0</c:v>
                </c:pt>
                <c:pt idx="16">
                  <c:v>2.3693875133278048E-4</c:v>
                </c:pt>
                <c:pt idx="17">
                  <c:v>1.6622340425531914E-4</c:v>
                </c:pt>
                <c:pt idx="18">
                  <c:v>1.7391304347826085E-4</c:v>
                </c:pt>
                <c:pt idx="19">
                  <c:v>1.733102253032929E-4</c:v>
                </c:pt>
                <c:pt idx="20">
                  <c:v>2.4767801857585134E-4</c:v>
                </c:pt>
                <c:pt idx="21">
                  <c:v>5.4803100289673541E-4</c:v>
                </c:pt>
                <c:pt idx="22">
                  <c:v>4.577182744021055E-4</c:v>
                </c:pt>
                <c:pt idx="23">
                  <c:v>2.9462674474275405E-4</c:v>
                </c:pt>
                <c:pt idx="24">
                  <c:v>3.4214938242036467E-4</c:v>
                </c:pt>
                <c:pt idx="25">
                  <c:v>3.8325189230621831E-4</c:v>
                </c:pt>
                <c:pt idx="26">
                  <c:v>2.4293219155203304E-4</c:v>
                </c:pt>
                <c:pt idx="27">
                  <c:v>5.1314214037288331E-4</c:v>
                </c:pt>
                <c:pt idx="28">
                  <c:v>2.730151796439882E-4</c:v>
                </c:pt>
                <c:pt idx="29">
                  <c:v>4.2860969729440124E-4</c:v>
                </c:pt>
                <c:pt idx="30">
                  <c:v>4.5741004269160394E-4</c:v>
                </c:pt>
                <c:pt idx="31">
                  <c:v>3.3814791555963479E-4</c:v>
                </c:pt>
                <c:pt idx="32">
                  <c:v>6.6308286167617871E-4</c:v>
                </c:pt>
                <c:pt idx="33">
                  <c:v>6.5396113602391619E-4</c:v>
                </c:pt>
                <c:pt idx="34">
                  <c:v>2.7416664762731615E-4</c:v>
                </c:pt>
                <c:pt idx="35">
                  <c:v>4.8131618097488403E-4</c:v>
                </c:pt>
                <c:pt idx="36">
                  <c:v>6.6052924906081004E-4</c:v>
                </c:pt>
                <c:pt idx="37">
                  <c:v>9.8237617148358458E-4</c:v>
                </c:pt>
                <c:pt idx="38">
                  <c:v>5.332419204326877E-4</c:v>
                </c:pt>
                <c:pt idx="39">
                  <c:v>9.9984617751115203E-4</c:v>
                </c:pt>
                <c:pt idx="40">
                  <c:v>9.5151250842485024E-4</c:v>
                </c:pt>
                <c:pt idx="41">
                  <c:v>9.9645262864203436E-4</c:v>
                </c:pt>
                <c:pt idx="42">
                  <c:v>9.2955583397324494E-4</c:v>
                </c:pt>
                <c:pt idx="43">
                  <c:v>8.2899836272823358E-4</c:v>
                </c:pt>
                <c:pt idx="44">
                  <c:v>1.1872455902306649E-3</c:v>
                </c:pt>
                <c:pt idx="45">
                  <c:v>9.0330350997935307E-4</c:v>
                </c:pt>
                <c:pt idx="46">
                  <c:v>1.9246752110581337E-3</c:v>
                </c:pt>
                <c:pt idx="47">
                  <c:v>1.8243597637454105E-3</c:v>
                </c:pt>
                <c:pt idx="48">
                  <c:v>1.9750469675803269E-3</c:v>
                </c:pt>
                <c:pt idx="49">
                  <c:v>2.6017089656931516E-3</c:v>
                </c:pt>
                <c:pt idx="50">
                  <c:v>2.1490933512424443E-3</c:v>
                </c:pt>
                <c:pt idx="51">
                  <c:v>2.7679706256178503E-3</c:v>
                </c:pt>
                <c:pt idx="52">
                  <c:v>2.5587622731329963E-3</c:v>
                </c:pt>
                <c:pt idx="53">
                  <c:v>4.4703837079349308E-3</c:v>
                </c:pt>
                <c:pt idx="54">
                  <c:v>3.9068754603388094E-3</c:v>
                </c:pt>
                <c:pt idx="55">
                  <c:v>3.7022852036256862E-3</c:v>
                </c:pt>
                <c:pt idx="56">
                  <c:v>5.207848972379801E-3</c:v>
                </c:pt>
                <c:pt idx="57">
                  <c:v>5.4971608070556958E-3</c:v>
                </c:pt>
                <c:pt idx="58">
                  <c:v>5.239763327544081E-3</c:v>
                </c:pt>
                <c:pt idx="59">
                  <c:v>6.4549297383754145E-3</c:v>
                </c:pt>
                <c:pt idx="60">
                  <c:v>7.8926598263614825E-3</c:v>
                </c:pt>
                <c:pt idx="61">
                  <c:v>7.5178421761105327E-3</c:v>
                </c:pt>
                <c:pt idx="62">
                  <c:v>9.0950001184244792E-3</c:v>
                </c:pt>
                <c:pt idx="63">
                  <c:v>9.6158146607630036E-3</c:v>
                </c:pt>
                <c:pt idx="64">
                  <c:v>9.2847690739093647E-3</c:v>
                </c:pt>
                <c:pt idx="65">
                  <c:v>1.047277721741743E-2</c:v>
                </c:pt>
                <c:pt idx="66">
                  <c:v>1.1114410554447885E-2</c:v>
                </c:pt>
                <c:pt idx="67">
                  <c:v>1.2879405830077706E-2</c:v>
                </c:pt>
                <c:pt idx="68">
                  <c:v>1.4508780466227276E-2</c:v>
                </c:pt>
                <c:pt idx="69">
                  <c:v>1.5169039145907474E-2</c:v>
                </c:pt>
                <c:pt idx="70">
                  <c:v>1.7703071214627386E-2</c:v>
                </c:pt>
                <c:pt idx="71">
                  <c:v>1.7517082677812476E-2</c:v>
                </c:pt>
                <c:pt idx="72">
                  <c:v>2.003313752071095E-2</c:v>
                </c:pt>
                <c:pt idx="73">
                  <c:v>2.4320305862361939E-2</c:v>
                </c:pt>
                <c:pt idx="74">
                  <c:v>2.6285250087037249E-2</c:v>
                </c:pt>
                <c:pt idx="75">
                  <c:v>3.1456284521083122E-2</c:v>
                </c:pt>
                <c:pt idx="76">
                  <c:v>3.1538392617149004E-2</c:v>
                </c:pt>
                <c:pt idx="77">
                  <c:v>3.3401268115942025E-2</c:v>
                </c:pt>
                <c:pt idx="78">
                  <c:v>3.9999999999999994E-2</c:v>
                </c:pt>
                <c:pt idx="79">
                  <c:v>4.2191986019223568E-2</c:v>
                </c:pt>
                <c:pt idx="80">
                  <c:v>4.5793137135181343E-2</c:v>
                </c:pt>
                <c:pt idx="81">
                  <c:v>4.8584878247224968E-2</c:v>
                </c:pt>
                <c:pt idx="82">
                  <c:v>5.9455091202955432E-2</c:v>
                </c:pt>
                <c:pt idx="83">
                  <c:v>6.3372587106956424E-2</c:v>
                </c:pt>
                <c:pt idx="84">
                  <c:v>7.4031818469924571E-2</c:v>
                </c:pt>
                <c:pt idx="85">
                  <c:v>8.4796854521625165E-2</c:v>
                </c:pt>
                <c:pt idx="86">
                  <c:v>9.7644539614561029E-2</c:v>
                </c:pt>
                <c:pt idx="87">
                  <c:v>0.10548353329575651</c:v>
                </c:pt>
                <c:pt idx="88">
                  <c:v>0.12675926777665347</c:v>
                </c:pt>
                <c:pt idx="89">
                  <c:v>0.13459145582745749</c:v>
                </c:pt>
                <c:pt idx="90">
                  <c:v>0.15553435114503816</c:v>
                </c:pt>
                <c:pt idx="91">
                  <c:v>0.18413237165888841</c:v>
                </c:pt>
                <c:pt idx="92">
                  <c:v>0.19238062403033959</c:v>
                </c:pt>
                <c:pt idx="93">
                  <c:v>0.20509499136442141</c:v>
                </c:pt>
                <c:pt idx="94">
                  <c:v>0.24031665253039297</c:v>
                </c:pt>
                <c:pt idx="95">
                  <c:v>0.2537717601547389</c:v>
                </c:pt>
                <c:pt idx="96">
                  <c:v>0.27174472465259908</c:v>
                </c:pt>
                <c:pt idx="97">
                  <c:v>0.34042553191489361</c:v>
                </c:pt>
                <c:pt idx="98">
                  <c:v>0.29067245119305857</c:v>
                </c:pt>
                <c:pt idx="99">
                  <c:v>0.3108974358974359</c:v>
                </c:pt>
                <c:pt idx="100">
                  <c:v>0.17241379310344829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D19-4393-B98C-5F516314C39A}"/>
            </c:ext>
          </c:extLst>
        </c:ser>
        <c:ser>
          <c:idx val="4"/>
          <c:order val="4"/>
          <c:tx>
            <c:strRef>
              <c:f>'Liczymy metody dla kobiet'!$T$6</c:f>
              <c:strCache>
                <c:ptCount val="1"/>
                <c:pt idx="0">
                  <c:v>Metoda V q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'Liczymy metody dla kobiet'!$T$7:$T$107</c:f>
              <c:numCache>
                <c:formatCode>General</c:formatCode>
                <c:ptCount val="101"/>
                <c:pt idx="0">
                  <c:v>2.1300010650005326E-3</c:v>
                </c:pt>
                <c:pt idx="1">
                  <c:v>8.2452692767524623E-5</c:v>
                </c:pt>
                <c:pt idx="2">
                  <c:v>7.9069093209282725E-5</c:v>
                </c:pt>
                <c:pt idx="3">
                  <c:v>0</c:v>
                </c:pt>
                <c:pt idx="4">
                  <c:v>2.1266038137095059E-4</c:v>
                </c:pt>
                <c:pt idx="5">
                  <c:v>0</c:v>
                </c:pt>
                <c:pt idx="6">
                  <c:v>0</c:v>
                </c:pt>
                <c:pt idx="7">
                  <c:v>7.1744589262226466E-5</c:v>
                </c:pt>
                <c:pt idx="8">
                  <c:v>0</c:v>
                </c:pt>
                <c:pt idx="9">
                  <c:v>1.4640216675206792E-4</c:v>
                </c:pt>
                <c:pt idx="10">
                  <c:v>0</c:v>
                </c:pt>
                <c:pt idx="11">
                  <c:v>0</c:v>
                </c:pt>
                <c:pt idx="12">
                  <c:v>1.3256738842244809E-4</c:v>
                </c:pt>
                <c:pt idx="13">
                  <c:v>1.3213530655391121E-4</c:v>
                </c:pt>
                <c:pt idx="14">
                  <c:v>2.0721571155572953E-4</c:v>
                </c:pt>
                <c:pt idx="15">
                  <c:v>0</c:v>
                </c:pt>
                <c:pt idx="16">
                  <c:v>2.3693563248650785E-4</c:v>
                </c:pt>
                <c:pt idx="17">
                  <c:v>1.6622340425531914E-4</c:v>
                </c:pt>
                <c:pt idx="18">
                  <c:v>1.7390800266658935E-4</c:v>
                </c:pt>
                <c:pt idx="19">
                  <c:v>1.7331523152026347E-4</c:v>
                </c:pt>
                <c:pt idx="20">
                  <c:v>2.4767461060047337E-4</c:v>
                </c:pt>
                <c:pt idx="21">
                  <c:v>5.4802385208575278E-4</c:v>
                </c:pt>
                <c:pt idx="22">
                  <c:v>4.5772991392134673E-4</c:v>
                </c:pt>
                <c:pt idx="23">
                  <c:v>2.9461951117712768E-4</c:v>
                </c:pt>
                <c:pt idx="24">
                  <c:v>3.4215328467153286E-4</c:v>
                </c:pt>
                <c:pt idx="25">
                  <c:v>3.8325189230621831E-4</c:v>
                </c:pt>
                <c:pt idx="26">
                  <c:v>2.4293710965573784E-4</c:v>
                </c:pt>
                <c:pt idx="27">
                  <c:v>5.1314701662026174E-4</c:v>
                </c:pt>
                <c:pt idx="28">
                  <c:v>2.7301269509032172E-4</c:v>
                </c:pt>
                <c:pt idx="29">
                  <c:v>4.2860204300307169E-4</c:v>
                </c:pt>
                <c:pt idx="30">
                  <c:v>4.5742941609982129E-4</c:v>
                </c:pt>
                <c:pt idx="31">
                  <c:v>3.381451931050584E-4</c:v>
                </c:pt>
                <c:pt idx="32">
                  <c:v>6.6309333038625179E-4</c:v>
                </c:pt>
                <c:pt idx="33">
                  <c:v>6.539815016660958E-4</c:v>
                </c:pt>
                <c:pt idx="34">
                  <c:v>2.7417082365484942E-4</c:v>
                </c:pt>
                <c:pt idx="35">
                  <c:v>4.8130565096589291E-4</c:v>
                </c:pt>
                <c:pt idx="36">
                  <c:v>6.6053833874607807E-4</c:v>
                </c:pt>
                <c:pt idx="37">
                  <c:v>9.8239547312165996E-4</c:v>
                </c:pt>
                <c:pt idx="38">
                  <c:v>5.3322838044575353E-4</c:v>
                </c:pt>
                <c:pt idx="39">
                  <c:v>9.9988462869668904E-4</c:v>
                </c:pt>
                <c:pt idx="40">
                  <c:v>9.5147478591817321E-4</c:v>
                </c:pt>
                <c:pt idx="41">
                  <c:v>9.9647248739462312E-4</c:v>
                </c:pt>
                <c:pt idx="42">
                  <c:v>9.295495726092725E-4</c:v>
                </c:pt>
                <c:pt idx="43">
                  <c:v>8.2898690891506342E-4</c:v>
                </c:pt>
                <c:pt idx="44">
                  <c:v>1.1870945860007632E-3</c:v>
                </c:pt>
                <c:pt idx="45">
                  <c:v>9.033099858768201E-4</c:v>
                </c:pt>
                <c:pt idx="46">
                  <c:v>1.9245349040648506E-3</c:v>
                </c:pt>
                <c:pt idx="47">
                  <c:v>1.8244152369079202E-3</c:v>
                </c:pt>
                <c:pt idx="48">
                  <c:v>1.975062824660988E-3</c:v>
                </c:pt>
                <c:pt idx="49">
                  <c:v>2.6015983676245542E-3</c:v>
                </c:pt>
                <c:pt idx="50">
                  <c:v>2.1492088225022162E-3</c:v>
                </c:pt>
                <c:pt idx="51">
                  <c:v>2.7677882171301613E-3</c:v>
                </c:pt>
                <c:pt idx="52">
                  <c:v>2.5584831566525519E-3</c:v>
                </c:pt>
                <c:pt idx="53">
                  <c:v>4.4707538187688869E-3</c:v>
                </c:pt>
                <c:pt idx="54">
                  <c:v>3.9068337567515644E-3</c:v>
                </c:pt>
                <c:pt idx="55">
                  <c:v>3.7023639806796176E-3</c:v>
                </c:pt>
                <c:pt idx="56">
                  <c:v>5.2075261151235241E-3</c:v>
                </c:pt>
                <c:pt idx="57">
                  <c:v>5.4969947748346373E-3</c:v>
                </c:pt>
                <c:pt idx="58">
                  <c:v>5.2386838542586378E-3</c:v>
                </c:pt>
                <c:pt idx="59">
                  <c:v>6.4548682845092685E-3</c:v>
                </c:pt>
                <c:pt idx="60">
                  <c:v>7.8927314294008778E-3</c:v>
                </c:pt>
                <c:pt idx="61">
                  <c:v>7.5179694709482971E-3</c:v>
                </c:pt>
                <c:pt idx="62">
                  <c:v>9.0935642509255409E-3</c:v>
                </c:pt>
                <c:pt idx="63">
                  <c:v>9.616459800961645E-3</c:v>
                </c:pt>
                <c:pt idx="64">
                  <c:v>9.2828895524114542E-3</c:v>
                </c:pt>
                <c:pt idx="65">
                  <c:v>1.0470829727429427E-2</c:v>
                </c:pt>
                <c:pt idx="66">
                  <c:v>1.1114410554447885E-2</c:v>
                </c:pt>
                <c:pt idx="67">
                  <c:v>1.2879037220417566E-2</c:v>
                </c:pt>
                <c:pt idx="68">
                  <c:v>1.4506855373728438E-2</c:v>
                </c:pt>
                <c:pt idx="69">
                  <c:v>1.5163530449347434E-2</c:v>
                </c:pt>
                <c:pt idx="70">
                  <c:v>1.7697269436458163E-2</c:v>
                </c:pt>
                <c:pt idx="71">
                  <c:v>1.7513381538172598E-2</c:v>
                </c:pt>
                <c:pt idx="72">
                  <c:v>2.0024591603723867E-2</c:v>
                </c:pt>
                <c:pt idx="73">
                  <c:v>2.4315571522112306E-2</c:v>
                </c:pt>
                <c:pt idx="74">
                  <c:v>2.6281945908312947E-2</c:v>
                </c:pt>
                <c:pt idx="75">
                  <c:v>3.1468649273929984E-2</c:v>
                </c:pt>
                <c:pt idx="76">
                  <c:v>3.1517683927771975E-2</c:v>
                </c:pt>
                <c:pt idx="77">
                  <c:v>3.3399377299745257E-2</c:v>
                </c:pt>
                <c:pt idx="78">
                  <c:v>3.9986552494709983E-2</c:v>
                </c:pt>
                <c:pt idx="79">
                  <c:v>4.2213063569376798E-2</c:v>
                </c:pt>
                <c:pt idx="80">
                  <c:v>4.5831381255983537E-2</c:v>
                </c:pt>
                <c:pt idx="81">
                  <c:v>4.8590526009880848E-2</c:v>
                </c:pt>
                <c:pt idx="82">
                  <c:v>5.946538883436292E-2</c:v>
                </c:pt>
                <c:pt idx="83">
                  <c:v>6.3436765778173865E-2</c:v>
                </c:pt>
                <c:pt idx="84">
                  <c:v>7.400992713063681E-2</c:v>
                </c:pt>
                <c:pt idx="85">
                  <c:v>8.4798706830642875E-2</c:v>
                </c:pt>
                <c:pt idx="86">
                  <c:v>9.7565614302015963E-2</c:v>
                </c:pt>
                <c:pt idx="87">
                  <c:v>0.10548070213108593</c:v>
                </c:pt>
                <c:pt idx="88">
                  <c:v>0.12668546212306936</c:v>
                </c:pt>
                <c:pt idx="89">
                  <c:v>0.13459610798105839</c:v>
                </c:pt>
                <c:pt idx="90">
                  <c:v>0.1555096199713786</c:v>
                </c:pt>
                <c:pt idx="91">
                  <c:v>0.18389830508474578</c:v>
                </c:pt>
                <c:pt idx="92">
                  <c:v>0.19196147009919154</c:v>
                </c:pt>
                <c:pt idx="93">
                  <c:v>0.20422787531350772</c:v>
                </c:pt>
                <c:pt idx="94">
                  <c:v>0.23916713562183453</c:v>
                </c:pt>
                <c:pt idx="95">
                  <c:v>0.25298881604319318</c:v>
                </c:pt>
                <c:pt idx="96">
                  <c:v>0.27081552402120018</c:v>
                </c:pt>
                <c:pt idx="97">
                  <c:v>0.33566433566433568</c:v>
                </c:pt>
                <c:pt idx="98">
                  <c:v>0.28962536023054758</c:v>
                </c:pt>
                <c:pt idx="99">
                  <c:v>0.30777366472765727</c:v>
                </c:pt>
                <c:pt idx="100">
                  <c:v>0.17077798861480076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D19-4393-B98C-5F516314C3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8450879"/>
        <c:axId val="1"/>
      </c:lineChart>
      <c:catAx>
        <c:axId val="7084508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l-PL"/>
                  <a:t>Wiek</a:t>
                </a:r>
              </a:p>
            </c:rich>
          </c:tx>
          <c:layout>
            <c:manualLayout>
              <c:xMode val="edge"/>
              <c:yMode val="edge"/>
              <c:x val="0.50747953030534865"/>
              <c:y val="0.86575864597807628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l-PL"/>
                  <a:t>Prawdopodobieństwo zgonu</a:t>
                </a:r>
              </a:p>
            </c:rich>
          </c:tx>
          <c:overlay val="0"/>
        </c:title>
        <c:numFmt formatCode="0.00" sourceLinked="0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708450879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5.9792694074675648E-2"/>
          <c:y val="0.90526574803149606"/>
          <c:w val="0.93426059971203157"/>
          <c:h val="0.9701057588389686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pl-PL"/>
              <a:t>Prawdopodobieństwo zgonu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'Liczymy metody dla kobiet'!$N$6</c:f>
              <c:strCache>
                <c:ptCount val="1"/>
                <c:pt idx="0">
                  <c:v>Metoda 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'Liczymy metody dla kobiet'!$N$7:$N$107</c:f>
              <c:numCache>
                <c:formatCode>0.00000</c:formatCode>
                <c:ptCount val="101"/>
                <c:pt idx="0">
                  <c:v>2.7096255212853788E-3</c:v>
                </c:pt>
                <c:pt idx="1">
                  <c:v>8.1323953970642058E-5</c:v>
                </c:pt>
                <c:pt idx="2">
                  <c:v>7.7127762137981572E-5</c:v>
                </c:pt>
                <c:pt idx="3">
                  <c:v>0</c:v>
                </c:pt>
                <c:pt idx="4">
                  <c:v>3.4702340672878386E-4</c:v>
                </c:pt>
                <c:pt idx="5">
                  <c:v>0</c:v>
                </c:pt>
                <c:pt idx="6">
                  <c:v>0</c:v>
                </c:pt>
                <c:pt idx="7">
                  <c:v>7.1734724986998076E-5</c:v>
                </c:pt>
                <c:pt idx="8">
                  <c:v>7.5846638097766322E-5</c:v>
                </c:pt>
                <c:pt idx="9">
                  <c:v>7.208635945863144E-5</c:v>
                </c:pt>
                <c:pt idx="10">
                  <c:v>0</c:v>
                </c:pt>
                <c:pt idx="11">
                  <c:v>6.7382039317419938E-5</c:v>
                </c:pt>
                <c:pt idx="12">
                  <c:v>1.3078947798649598E-4</c:v>
                </c:pt>
                <c:pt idx="13">
                  <c:v>1.3241963783229053E-4</c:v>
                </c:pt>
                <c:pt idx="14">
                  <c:v>3.569516330537212E-4</c:v>
                </c:pt>
                <c:pt idx="15">
                  <c:v>1.5274754649253447E-4</c:v>
                </c:pt>
                <c:pt idx="16">
                  <c:v>2.4177949709864604E-4</c:v>
                </c:pt>
                <c:pt idx="17">
                  <c:v>1.6857365615188487E-4</c:v>
                </c:pt>
                <c:pt idx="18">
                  <c:v>0</c:v>
                </c:pt>
                <c:pt idx="19">
                  <c:v>3.4199726402188782E-4</c:v>
                </c:pt>
                <c:pt idx="20">
                  <c:v>1.5967745154787331E-4</c:v>
                </c:pt>
                <c:pt idx="21">
                  <c:v>3.0932219773421491E-4</c:v>
                </c:pt>
                <c:pt idx="22">
                  <c:v>3.8280442521915556E-4</c:v>
                </c:pt>
                <c:pt idx="23">
                  <c:v>1.4521428182461744E-4</c:v>
                </c:pt>
                <c:pt idx="24">
                  <c:v>4.0198311670909824E-4</c:v>
                </c:pt>
                <c:pt idx="25">
                  <c:v>3.8340495550904998E-4</c:v>
                </c:pt>
                <c:pt idx="26">
                  <c:v>3.0444644025999723E-4</c:v>
                </c:pt>
                <c:pt idx="27">
                  <c:v>5.0558247314093114E-4</c:v>
                </c:pt>
                <c:pt idx="28">
                  <c:v>1.6701461377870565E-4</c:v>
                </c:pt>
                <c:pt idx="29">
                  <c:v>4.3385124325496897E-4</c:v>
                </c:pt>
                <c:pt idx="30">
                  <c:v>7.4538791229268901E-4</c:v>
                </c:pt>
                <c:pt idx="31">
                  <c:v>1.9286635566966815E-4</c:v>
                </c:pt>
                <c:pt idx="32">
                  <c:v>5.6897655342452768E-4</c:v>
                </c:pt>
                <c:pt idx="33">
                  <c:v>8.8569830318851388E-4</c:v>
                </c:pt>
                <c:pt idx="34">
                  <c:v>5.8467039206647252E-4</c:v>
                </c:pt>
                <c:pt idx="35">
                  <c:v>8.0944925498716599E-4</c:v>
                </c:pt>
                <c:pt idx="36">
                  <c:v>6.7965337677784331E-4</c:v>
                </c:pt>
                <c:pt idx="37">
                  <c:v>8.4995412179456227E-4</c:v>
                </c:pt>
                <c:pt idx="38">
                  <c:v>6.3882756353046178E-4</c:v>
                </c:pt>
                <c:pt idx="39">
                  <c:v>1.2210733628754309E-3</c:v>
                </c:pt>
                <c:pt idx="40">
                  <c:v>9.5714769985443383E-4</c:v>
                </c:pt>
                <c:pt idx="41">
                  <c:v>1.0365586253637921E-3</c:v>
                </c:pt>
                <c:pt idx="42">
                  <c:v>1.025567395161373E-3</c:v>
                </c:pt>
                <c:pt idx="43">
                  <c:v>9.2195832329306751E-4</c:v>
                </c:pt>
                <c:pt idx="44">
                  <c:v>8.1608985578833211E-4</c:v>
                </c:pt>
                <c:pt idx="45">
                  <c:v>1.6815055942397655E-3</c:v>
                </c:pt>
                <c:pt idx="46">
                  <c:v>1.7733051082270274E-3</c:v>
                </c:pt>
                <c:pt idx="47">
                  <c:v>2.0191585274229903E-3</c:v>
                </c:pt>
                <c:pt idx="48">
                  <c:v>2.8175279899162156E-3</c:v>
                </c:pt>
                <c:pt idx="49">
                  <c:v>2.9401727351481902E-3</c:v>
                </c:pt>
                <c:pt idx="50">
                  <c:v>2.409308692676249E-3</c:v>
                </c:pt>
                <c:pt idx="51">
                  <c:v>2.6746129805945199E-3</c:v>
                </c:pt>
                <c:pt idx="52">
                  <c:v>3.3942479619359337E-3</c:v>
                </c:pt>
                <c:pt idx="53">
                  <c:v>4.8081485464840411E-3</c:v>
                </c:pt>
                <c:pt idx="54">
                  <c:v>3.7387997163669182E-3</c:v>
                </c:pt>
                <c:pt idx="55">
                  <c:v>4.3932594847334236E-3</c:v>
                </c:pt>
                <c:pt idx="56">
                  <c:v>5.1077025979356372E-3</c:v>
                </c:pt>
                <c:pt idx="57">
                  <c:v>6.1836667954930586E-3</c:v>
                </c:pt>
                <c:pt idx="58">
                  <c:v>4.8414985590778097E-3</c:v>
                </c:pt>
                <c:pt idx="59">
                  <c:v>6.9505752441809954E-3</c:v>
                </c:pt>
                <c:pt idx="60">
                  <c:v>7.790951515706088E-3</c:v>
                </c:pt>
                <c:pt idx="61">
                  <c:v>8.8684232966658137E-3</c:v>
                </c:pt>
                <c:pt idx="62">
                  <c:v>9.3265545205354801E-3</c:v>
                </c:pt>
                <c:pt idx="63">
                  <c:v>1.1472978969813077E-2</c:v>
                </c:pt>
                <c:pt idx="64">
                  <c:v>9.4819117584248064E-3</c:v>
                </c:pt>
                <c:pt idx="65">
                  <c:v>1.1899090629995447E-2</c:v>
                </c:pt>
                <c:pt idx="66">
                  <c:v>1.3607140627925847E-2</c:v>
                </c:pt>
                <c:pt idx="67">
                  <c:v>1.5006126055795899E-2</c:v>
                </c:pt>
                <c:pt idx="68">
                  <c:v>1.5256404603377575E-2</c:v>
                </c:pt>
                <c:pt idx="69">
                  <c:v>1.5422193500334075E-2</c:v>
                </c:pt>
                <c:pt idx="70">
                  <c:v>1.9110195445180691E-2</c:v>
                </c:pt>
                <c:pt idx="71">
                  <c:v>1.9322507589264203E-2</c:v>
                </c:pt>
                <c:pt idx="72">
                  <c:v>2.2364826227841667E-2</c:v>
                </c:pt>
                <c:pt idx="73">
                  <c:v>2.746056909476852E-2</c:v>
                </c:pt>
                <c:pt idx="74">
                  <c:v>2.8830687991259749E-2</c:v>
                </c:pt>
                <c:pt idx="75">
                  <c:v>3.3965633484575153E-2</c:v>
                </c:pt>
                <c:pt idx="76">
                  <c:v>3.6762688614540469E-2</c:v>
                </c:pt>
                <c:pt idx="77">
                  <c:v>3.5805197348177574E-2</c:v>
                </c:pt>
                <c:pt idx="78">
                  <c:v>4.2501811156725432E-2</c:v>
                </c:pt>
                <c:pt idx="79">
                  <c:v>4.6524474451434712E-2</c:v>
                </c:pt>
                <c:pt idx="80">
                  <c:v>5.1925573344872349E-2</c:v>
                </c:pt>
                <c:pt idx="81">
                  <c:v>4.9653036963313149E-2</c:v>
                </c:pt>
                <c:pt idx="82">
                  <c:v>6.2737534743887907E-2</c:v>
                </c:pt>
                <c:pt idx="83">
                  <c:v>7.0600345130332115E-2</c:v>
                </c:pt>
                <c:pt idx="84">
                  <c:v>7.5217031197275991E-2</c:v>
                </c:pt>
                <c:pt idx="85">
                  <c:v>9.1281002301201744E-2</c:v>
                </c:pt>
                <c:pt idx="86">
                  <c:v>9.7672917637778342E-2</c:v>
                </c:pt>
                <c:pt idx="87">
                  <c:v>0.11618124273867234</c:v>
                </c:pt>
                <c:pt idx="88">
                  <c:v>0.13468321957029639</c:v>
                </c:pt>
                <c:pt idx="89">
                  <c:v>0.14531775885963175</c:v>
                </c:pt>
                <c:pt idx="90">
                  <c:v>0.16868335929076314</c:v>
                </c:pt>
                <c:pt idx="91">
                  <c:v>0.18917640699952706</c:v>
                </c:pt>
                <c:pt idx="92">
                  <c:v>0.20534650093648901</c:v>
                </c:pt>
                <c:pt idx="93">
                  <c:v>0.21015616920053781</c:v>
                </c:pt>
                <c:pt idx="94">
                  <c:v>0.24975110226141373</c:v>
                </c:pt>
                <c:pt idx="95">
                  <c:v>0.26363805622789055</c:v>
                </c:pt>
                <c:pt idx="96">
                  <c:v>0.27268316351285782</c:v>
                </c:pt>
                <c:pt idx="97">
                  <c:v>0.30311820159535896</c:v>
                </c:pt>
                <c:pt idx="98">
                  <c:v>0.30397584297936586</c:v>
                </c:pt>
                <c:pt idx="99">
                  <c:v>0.25330549756437021</c:v>
                </c:pt>
                <c:pt idx="100">
                  <c:v>0.14457831325301204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83-4CC4-8F61-36F84118397B}"/>
            </c:ext>
          </c:extLst>
        </c:ser>
        <c:ser>
          <c:idx val="1"/>
          <c:order val="1"/>
          <c:tx>
            <c:strRef>
              <c:f>'Liczymy metody dla kobiet'!$O$6</c:f>
              <c:strCache>
                <c:ptCount val="1"/>
                <c:pt idx="0">
                  <c:v>Metoda II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'Liczymy metody dla kobiet'!$O$7:$O$107</c:f>
              <c:numCache>
                <c:formatCode>General</c:formatCode>
                <c:ptCount val="101"/>
                <c:pt idx="0">
                  <c:v>3.3796628786278567E-4</c:v>
                </c:pt>
                <c:pt idx="1">
                  <c:v>8.1251269551086731E-5</c:v>
                </c:pt>
                <c:pt idx="2">
                  <c:v>0</c:v>
                </c:pt>
                <c:pt idx="3">
                  <c:v>0</c:v>
                </c:pt>
                <c:pt idx="4">
                  <c:v>2.0694650432863106E-4</c:v>
                </c:pt>
                <c:pt idx="5">
                  <c:v>0</c:v>
                </c:pt>
                <c:pt idx="6">
                  <c:v>0</c:v>
                </c:pt>
                <c:pt idx="7">
                  <c:v>7.0944627718066047E-5</c:v>
                </c:pt>
                <c:pt idx="8">
                  <c:v>7.5058170081813405E-5</c:v>
                </c:pt>
                <c:pt idx="9">
                  <c:v>7.1492403932082213E-5</c:v>
                </c:pt>
                <c:pt idx="10">
                  <c:v>0</c:v>
                </c:pt>
                <c:pt idx="11">
                  <c:v>0</c:v>
                </c:pt>
                <c:pt idx="12">
                  <c:v>1.9701198489574783E-4</c:v>
                </c:pt>
                <c:pt idx="13">
                  <c:v>1.9935541748347012E-4</c:v>
                </c:pt>
                <c:pt idx="14">
                  <c:v>7.1849403649949711E-5</c:v>
                </c:pt>
                <c:pt idx="15">
                  <c:v>1.537042729787888E-4</c:v>
                </c:pt>
                <c:pt idx="16">
                  <c:v>1.6254215937258726E-4</c:v>
                </c:pt>
                <c:pt idx="17">
                  <c:v>2.5458248472505089E-4</c:v>
                </c:pt>
                <c:pt idx="18">
                  <c:v>0</c:v>
                </c:pt>
                <c:pt idx="19">
                  <c:v>3.4199726402188782E-4</c:v>
                </c:pt>
                <c:pt idx="20">
                  <c:v>3.9881949429688122E-4</c:v>
                </c:pt>
                <c:pt idx="21">
                  <c:v>3.8420162901490703E-4</c:v>
                </c:pt>
                <c:pt idx="22">
                  <c:v>5.3080568720379146E-4</c:v>
                </c:pt>
                <c:pt idx="23">
                  <c:v>2.1455390666905061E-4</c:v>
                </c:pt>
                <c:pt idx="24">
                  <c:v>3.9272156041366671E-4</c:v>
                </c:pt>
                <c:pt idx="25">
                  <c:v>2.4913581015851264E-4</c:v>
                </c:pt>
                <c:pt idx="26">
                  <c:v>4.1493775933609957E-4</c:v>
                </c:pt>
                <c:pt idx="27">
                  <c:v>4.3886115530199134E-4</c:v>
                </c:pt>
                <c:pt idx="28">
                  <c:v>3.8037276531000382E-4</c:v>
                </c:pt>
                <c:pt idx="29">
                  <c:v>2.642007926023778E-4</c:v>
                </c:pt>
                <c:pt idx="30">
                  <c:v>5.3834483433661234E-4</c:v>
                </c:pt>
                <c:pt idx="31">
                  <c:v>4.2959427207637233E-4</c:v>
                </c:pt>
                <c:pt idx="32">
                  <c:v>6.1103146812060819E-4</c:v>
                </c:pt>
                <c:pt idx="33">
                  <c:v>5.1110491590000934E-4</c:v>
                </c:pt>
                <c:pt idx="34">
                  <c:v>4.9464879935245975E-4</c:v>
                </c:pt>
                <c:pt idx="35">
                  <c:v>4.6903315211597909E-4</c:v>
                </c:pt>
                <c:pt idx="36">
                  <c:v>7.9971210364268867E-4</c:v>
                </c:pt>
                <c:pt idx="37">
                  <c:v>8.8868281751091531E-4</c:v>
                </c:pt>
                <c:pt idx="38">
                  <c:v>5.6369785794813977E-4</c:v>
                </c:pt>
                <c:pt idx="39">
                  <c:v>1.2216508049102482E-3</c:v>
                </c:pt>
                <c:pt idx="40">
                  <c:v>7.9722565472156899E-4</c:v>
                </c:pt>
                <c:pt idx="41">
                  <c:v>1.0364553227960377E-3</c:v>
                </c:pt>
                <c:pt idx="42">
                  <c:v>9.0180566088008036E-4</c:v>
                </c:pt>
                <c:pt idx="43">
                  <c:v>1.3409319477036541E-3</c:v>
                </c:pt>
                <c:pt idx="44">
                  <c:v>6.4351444689933284E-4</c:v>
                </c:pt>
                <c:pt idx="45">
                  <c:v>1.6402995705005073E-3</c:v>
                </c:pt>
                <c:pt idx="46">
                  <c:v>1.55169356268842E-3</c:v>
                </c:pt>
                <c:pt idx="47">
                  <c:v>1.9715070293613727E-3</c:v>
                </c:pt>
                <c:pt idx="48">
                  <c:v>2.4254423957431009E-3</c:v>
                </c:pt>
                <c:pt idx="49">
                  <c:v>2.1052077576905869E-3</c:v>
                </c:pt>
                <c:pt idx="50">
                  <c:v>2.7973562241175986E-3</c:v>
                </c:pt>
                <c:pt idx="51">
                  <c:v>2.7954108671597463E-3</c:v>
                </c:pt>
                <c:pt idx="52">
                  <c:v>2.9192641021742434E-3</c:v>
                </c:pt>
                <c:pt idx="53">
                  <c:v>4.5065058711520152E-3</c:v>
                </c:pt>
                <c:pt idx="54">
                  <c:v>3.7482228253845158E-3</c:v>
                </c:pt>
                <c:pt idx="55">
                  <c:v>4.7288776796973516E-3</c:v>
                </c:pt>
                <c:pt idx="56">
                  <c:v>5.2482226222805356E-3</c:v>
                </c:pt>
                <c:pt idx="57">
                  <c:v>5.9205214843165987E-3</c:v>
                </c:pt>
                <c:pt idx="58">
                  <c:v>5.2736808553794446E-3</c:v>
                </c:pt>
                <c:pt idx="59">
                  <c:v>7.2181807928720461E-3</c:v>
                </c:pt>
                <c:pt idx="60">
                  <c:v>7.6850194757342874E-3</c:v>
                </c:pt>
                <c:pt idx="61">
                  <c:v>8.8840896262301523E-3</c:v>
                </c:pt>
                <c:pt idx="62">
                  <c:v>8.6593970493906349E-3</c:v>
                </c:pt>
                <c:pt idx="63">
                  <c:v>1.0186014994863275E-2</c:v>
                </c:pt>
                <c:pt idx="64">
                  <c:v>9.822294022617124E-3</c:v>
                </c:pt>
                <c:pt idx="65">
                  <c:v>1.0267818944125953E-2</c:v>
                </c:pt>
                <c:pt idx="66">
                  <c:v>1.1905513136029952E-2</c:v>
                </c:pt>
                <c:pt idx="67">
                  <c:v>1.4084198056292916E-2</c:v>
                </c:pt>
                <c:pt idx="68">
                  <c:v>1.5611757883937731E-2</c:v>
                </c:pt>
                <c:pt idx="69">
                  <c:v>1.6222685164664685E-2</c:v>
                </c:pt>
                <c:pt idx="70">
                  <c:v>1.6992046276211134E-2</c:v>
                </c:pt>
                <c:pt idx="71">
                  <c:v>1.9443562373287086E-2</c:v>
                </c:pt>
                <c:pt idx="72">
                  <c:v>2.1385402138540215E-2</c:v>
                </c:pt>
                <c:pt idx="73">
                  <c:v>2.4669073405535501E-2</c:v>
                </c:pt>
                <c:pt idx="74">
                  <c:v>2.6946015265288465E-2</c:v>
                </c:pt>
                <c:pt idx="75">
                  <c:v>3.3277746896423939E-2</c:v>
                </c:pt>
                <c:pt idx="76">
                  <c:v>3.3987661245092539E-2</c:v>
                </c:pt>
                <c:pt idx="77">
                  <c:v>3.691639522258415E-2</c:v>
                </c:pt>
                <c:pt idx="78">
                  <c:v>3.9230245653115524E-2</c:v>
                </c:pt>
                <c:pt idx="79">
                  <c:v>4.386186034786993E-2</c:v>
                </c:pt>
                <c:pt idx="80">
                  <c:v>4.9250535331905779E-2</c:v>
                </c:pt>
                <c:pt idx="81">
                  <c:v>5.2931132612407512E-2</c:v>
                </c:pt>
                <c:pt idx="82">
                  <c:v>5.8536585365853662E-2</c:v>
                </c:pt>
                <c:pt idx="83">
                  <c:v>7.3543277390156508E-2</c:v>
                </c:pt>
                <c:pt idx="84">
                  <c:v>7.7868852459016397E-2</c:v>
                </c:pt>
                <c:pt idx="85">
                  <c:v>9.2135437744502904E-2</c:v>
                </c:pt>
                <c:pt idx="86">
                  <c:v>9.9051952976867655E-2</c:v>
                </c:pt>
                <c:pt idx="87">
                  <c:v>0.1169098712446352</c:v>
                </c:pt>
                <c:pt idx="88">
                  <c:v>0.13081885856079403</c:v>
                </c:pt>
                <c:pt idx="89">
                  <c:v>0.14146447140381282</c:v>
                </c:pt>
                <c:pt idx="90">
                  <c:v>0.17523457116426588</c:v>
                </c:pt>
                <c:pt idx="91">
                  <c:v>0.18572080986451514</c:v>
                </c:pt>
                <c:pt idx="92">
                  <c:v>0.20485908649173956</c:v>
                </c:pt>
                <c:pt idx="93">
                  <c:v>0.21355039502034953</c:v>
                </c:pt>
                <c:pt idx="94">
                  <c:v>0.24313462826523777</c:v>
                </c:pt>
                <c:pt idx="95">
                  <c:v>0.26238286479250333</c:v>
                </c:pt>
                <c:pt idx="96">
                  <c:v>0.3131964809384164</c:v>
                </c:pt>
                <c:pt idx="97">
                  <c:v>0.28778280542986423</c:v>
                </c:pt>
                <c:pt idx="98">
                  <c:v>0.30188679245283018</c:v>
                </c:pt>
                <c:pt idx="99">
                  <c:v>0.23372781065088757</c:v>
                </c:pt>
                <c:pt idx="100">
                  <c:v>6.9444444444444448E-2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83-4CC4-8F61-36F84118397B}"/>
            </c:ext>
          </c:extLst>
        </c:ser>
        <c:ser>
          <c:idx val="2"/>
          <c:order val="2"/>
          <c:tx>
            <c:strRef>
              <c:f>'Liczymy metody dla kobiet'!$P$6</c:f>
              <c:strCache>
                <c:ptCount val="1"/>
                <c:pt idx="0">
                  <c:v>Metoda III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'Liczymy metody dla kobiet'!$P$7:$P$107</c:f>
              <c:numCache>
                <c:formatCode>General</c:formatCode>
                <c:ptCount val="101"/>
                <c:pt idx="0">
                  <c:v>2.1823618317372562E-3</c:v>
                </c:pt>
                <c:pt idx="1">
                  <c:v>8.4007140606967567E-5</c:v>
                </c:pt>
                <c:pt idx="2">
                  <c:v>8.1163890185309562E-5</c:v>
                </c:pt>
                <c:pt idx="3">
                  <c:v>0</c:v>
                </c:pt>
                <c:pt idx="4">
                  <c:v>2.0713582932008201E-4</c:v>
                </c:pt>
                <c:pt idx="5">
                  <c:v>0</c:v>
                </c:pt>
                <c:pt idx="6">
                  <c:v>0</c:v>
                </c:pt>
                <c:pt idx="7">
                  <c:v>7.0981136762959807E-5</c:v>
                </c:pt>
                <c:pt idx="8">
                  <c:v>0</c:v>
                </c:pt>
                <c:pt idx="9">
                  <c:v>1.465155151343378E-4</c:v>
                </c:pt>
                <c:pt idx="10">
                  <c:v>0</c:v>
                </c:pt>
                <c:pt idx="11">
                  <c:v>0</c:v>
                </c:pt>
                <c:pt idx="12">
                  <c:v>1.3134347961718529E-4</c:v>
                </c:pt>
                <c:pt idx="13">
                  <c:v>1.3213337911976986E-4</c:v>
                </c:pt>
                <c:pt idx="14">
                  <c:v>2.047755765554049E-4</c:v>
                </c:pt>
                <c:pt idx="15">
                  <c:v>0</c:v>
                </c:pt>
                <c:pt idx="16">
                  <c:v>2.3494209918573095E-4</c:v>
                </c:pt>
                <c:pt idx="17">
                  <c:v>1.6621855016418774E-4</c:v>
                </c:pt>
                <c:pt idx="18">
                  <c:v>1.6959213092515579E-4</c:v>
                </c:pt>
                <c:pt idx="19">
                  <c:v>1.7086715079028814E-4</c:v>
                </c:pt>
                <c:pt idx="20">
                  <c:v>2.5087488162844895E-4</c:v>
                </c:pt>
                <c:pt idx="21">
                  <c:v>5.4963308090028029E-4</c:v>
                </c:pt>
                <c:pt idx="22">
                  <c:v>4.5679805052778466E-4</c:v>
                </c:pt>
                <c:pt idx="23">
                  <c:v>2.9920712699704755E-4</c:v>
                </c:pt>
                <c:pt idx="24">
                  <c:v>3.3960126668963753E-4</c:v>
                </c:pt>
                <c:pt idx="25">
                  <c:v>3.8332722374057049E-4</c:v>
                </c:pt>
                <c:pt idx="26">
                  <c:v>2.4026469820670471E-4</c:v>
                </c:pt>
                <c:pt idx="27">
                  <c:v>5.1157084802555541E-4</c:v>
                </c:pt>
                <c:pt idx="28">
                  <c:v>2.7317109178770504E-4</c:v>
                </c:pt>
                <c:pt idx="29">
                  <c:v>4.2996911569348484E-4</c:v>
                </c:pt>
                <c:pt idx="30">
                  <c:v>4.4872638352067007E-4</c:v>
                </c:pt>
                <c:pt idx="31">
                  <c:v>3.3880989249690519E-4</c:v>
                </c:pt>
                <c:pt idx="32">
                  <c:v>6.6249709882559848E-4</c:v>
                </c:pt>
                <c:pt idx="33">
                  <c:v>6.532674510053571E-4</c:v>
                </c:pt>
                <c:pt idx="34">
                  <c:v>2.7284905255853253E-4</c:v>
                </c:pt>
                <c:pt idx="35">
                  <c:v>4.8517018146843061E-4</c:v>
                </c:pt>
                <c:pt idx="36">
                  <c:v>6.5844756891175749E-4</c:v>
                </c:pt>
                <c:pt idx="37">
                  <c:v>9.8073331951575859E-4</c:v>
                </c:pt>
                <c:pt idx="38">
                  <c:v>5.3557336427001445E-4</c:v>
                </c:pt>
                <c:pt idx="39">
                  <c:v>1.0060402819531689E-3</c:v>
                </c:pt>
                <c:pt idx="40">
                  <c:v>9.501353972626303E-4</c:v>
                </c:pt>
                <c:pt idx="41">
                  <c:v>9.9647719967987936E-4</c:v>
                </c:pt>
                <c:pt idx="42">
                  <c:v>9.292437851177171E-4</c:v>
                </c:pt>
                <c:pt idx="43">
                  <c:v>8.281333263094881E-4</c:v>
                </c:pt>
                <c:pt idx="44">
                  <c:v>1.1784633517621934E-3</c:v>
                </c:pt>
                <c:pt idx="45">
                  <c:v>9.0357967402066031E-4</c:v>
                </c:pt>
                <c:pt idx="46">
                  <c:v>1.919045051345547E-3</c:v>
                </c:pt>
                <c:pt idx="47">
                  <c:v>1.8307730366422525E-3</c:v>
                </c:pt>
                <c:pt idx="48">
                  <c:v>1.9779750703746712E-3</c:v>
                </c:pt>
                <c:pt idx="49">
                  <c:v>2.5962381902939757E-3</c:v>
                </c:pt>
                <c:pt idx="50">
                  <c:v>2.1564018825810383E-3</c:v>
                </c:pt>
                <c:pt idx="51">
                  <c:v>2.7586850460491474E-3</c:v>
                </c:pt>
                <c:pt idx="52">
                  <c:v>2.5459047278069136E-3</c:v>
                </c:pt>
                <c:pt idx="53">
                  <c:v>4.4826706879751432E-3</c:v>
                </c:pt>
                <c:pt idx="54">
                  <c:v>3.907048425882409E-3</c:v>
                </c:pt>
                <c:pt idx="55">
                  <c:v>3.7012397485713944E-3</c:v>
                </c:pt>
                <c:pt idx="56">
                  <c:v>5.2157097599245805E-3</c:v>
                </c:pt>
                <c:pt idx="57">
                  <c:v>5.4992689203026135E-3</c:v>
                </c:pt>
                <c:pt idx="58">
                  <c:v>5.2614961071892896E-3</c:v>
                </c:pt>
                <c:pt idx="59">
                  <c:v>6.4572097009729656E-3</c:v>
                </c:pt>
                <c:pt idx="60">
                  <c:v>7.9005220889307726E-3</c:v>
                </c:pt>
                <c:pt idx="61">
                  <c:v>7.5244293660188255E-3</c:v>
                </c:pt>
                <c:pt idx="62">
                  <c:v>9.140777441917658E-3</c:v>
                </c:pt>
                <c:pt idx="63">
                  <c:v>9.6118195135406204E-3</c:v>
                </c:pt>
                <c:pt idx="64">
                  <c:v>9.2984832377485116E-3</c:v>
                </c:pt>
                <c:pt idx="65">
                  <c:v>1.0476655923366107E-2</c:v>
                </c:pt>
                <c:pt idx="66">
                  <c:v>1.1113268668811016E-2</c:v>
                </c:pt>
                <c:pt idx="67">
                  <c:v>1.2880792124096874E-2</c:v>
                </c:pt>
                <c:pt idx="68">
                  <c:v>1.4501821018440553E-2</c:v>
                </c:pt>
                <c:pt idx="69">
                  <c:v>1.5175189013491575E-2</c:v>
                </c:pt>
                <c:pt idx="70">
                  <c:v>1.7687017437261199E-2</c:v>
                </c:pt>
                <c:pt idx="71">
                  <c:v>1.74869401539548E-2</c:v>
                </c:pt>
                <c:pt idx="72">
                  <c:v>1.9973401636239174E-2</c:v>
                </c:pt>
                <c:pt idx="73">
                  <c:v>2.429166628523638E-2</c:v>
                </c:pt>
                <c:pt idx="74">
                  <c:v>2.6318868816393892E-2</c:v>
                </c:pt>
                <c:pt idx="75">
                  <c:v>3.1893932734728958E-2</c:v>
                </c:pt>
                <c:pt idx="76">
                  <c:v>3.1964567221583806E-2</c:v>
                </c:pt>
                <c:pt idx="77">
                  <c:v>3.3402951592078067E-2</c:v>
                </c:pt>
                <c:pt idx="78">
                  <c:v>3.9959151712683827E-2</c:v>
                </c:pt>
                <c:pt idx="79">
                  <c:v>4.220043406366214E-2</c:v>
                </c:pt>
                <c:pt idx="80">
                  <c:v>4.5735878049373402E-2</c:v>
                </c:pt>
                <c:pt idx="81">
                  <c:v>4.8638631670076204E-2</c:v>
                </c:pt>
                <c:pt idx="82">
                  <c:v>5.9429710123473645E-2</c:v>
                </c:pt>
                <c:pt idx="83">
                  <c:v>6.357371251315358E-2</c:v>
                </c:pt>
                <c:pt idx="84">
                  <c:v>7.4031169947826103E-2</c:v>
                </c:pt>
                <c:pt idx="85">
                  <c:v>8.4765166210629128E-2</c:v>
                </c:pt>
                <c:pt idx="86">
                  <c:v>9.7430849230113914E-2</c:v>
                </c:pt>
                <c:pt idx="87">
                  <c:v>0.10553118710890297</c:v>
                </c:pt>
                <c:pt idx="88">
                  <c:v>0.12659917216090133</c:v>
                </c:pt>
                <c:pt idx="89">
                  <c:v>0.13445040198345004</c:v>
                </c:pt>
                <c:pt idx="90">
                  <c:v>0.15566371123392897</c:v>
                </c:pt>
                <c:pt idx="91">
                  <c:v>0.18348058596978034</c:v>
                </c:pt>
                <c:pt idx="92">
                  <c:v>0.19124093578610013</c:v>
                </c:pt>
                <c:pt idx="93">
                  <c:v>0.20307693234262869</c:v>
                </c:pt>
                <c:pt idx="94">
                  <c:v>0.23663711647487207</c:v>
                </c:pt>
                <c:pt idx="95">
                  <c:v>0.25177387010543806</c:v>
                </c:pt>
                <c:pt idx="96">
                  <c:v>0.26868772834437638</c:v>
                </c:pt>
                <c:pt idx="97">
                  <c:v>0.32551427689422252</c:v>
                </c:pt>
                <c:pt idx="98">
                  <c:v>0.28695667203136266</c:v>
                </c:pt>
                <c:pt idx="99">
                  <c:v>0.28267209240671232</c:v>
                </c:pt>
                <c:pt idx="100">
                  <c:v>0.17780608119036068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83-4CC4-8F61-36F84118397B}"/>
            </c:ext>
          </c:extLst>
        </c:ser>
        <c:ser>
          <c:idx val="3"/>
          <c:order val="3"/>
          <c:tx>
            <c:strRef>
              <c:f>'Liczymy metody dla kobiet'!$S$6</c:f>
              <c:strCache>
                <c:ptCount val="1"/>
                <c:pt idx="0">
                  <c:v>Metoda IV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'Liczymy metody dla kobiet'!$S$7:$S$107</c:f>
              <c:numCache>
                <c:formatCode>General</c:formatCode>
                <c:ptCount val="101"/>
                <c:pt idx="0">
                  <c:v>2.1305683291017877E-3</c:v>
                </c:pt>
                <c:pt idx="1">
                  <c:v>8.2453825857519786E-5</c:v>
                </c:pt>
                <c:pt idx="2">
                  <c:v>7.907013520993121E-5</c:v>
                </c:pt>
                <c:pt idx="3">
                  <c:v>0</c:v>
                </c:pt>
                <c:pt idx="4">
                  <c:v>2.1265284423179159E-4</c:v>
                </c:pt>
                <c:pt idx="5">
                  <c:v>0</c:v>
                </c:pt>
                <c:pt idx="6">
                  <c:v>0</c:v>
                </c:pt>
                <c:pt idx="7">
                  <c:v>7.1743731391469667E-5</c:v>
                </c:pt>
                <c:pt idx="8">
                  <c:v>0</c:v>
                </c:pt>
                <c:pt idx="9">
                  <c:v>1.4640216675206792E-4</c:v>
                </c:pt>
                <c:pt idx="10">
                  <c:v>0</c:v>
                </c:pt>
                <c:pt idx="11">
                  <c:v>0</c:v>
                </c:pt>
                <c:pt idx="12">
                  <c:v>1.3256445946841652E-4</c:v>
                </c:pt>
                <c:pt idx="13">
                  <c:v>1.3213530655391121E-4</c:v>
                </c:pt>
                <c:pt idx="14">
                  <c:v>2.0721809704714214E-4</c:v>
                </c:pt>
                <c:pt idx="15">
                  <c:v>0</c:v>
                </c:pt>
                <c:pt idx="16">
                  <c:v>2.3693875133278048E-4</c:v>
                </c:pt>
                <c:pt idx="17">
                  <c:v>1.6622340425531914E-4</c:v>
                </c:pt>
                <c:pt idx="18">
                  <c:v>1.7391304347826085E-4</c:v>
                </c:pt>
                <c:pt idx="19">
                  <c:v>1.733102253032929E-4</c:v>
                </c:pt>
                <c:pt idx="20">
                  <c:v>2.4767801857585134E-4</c:v>
                </c:pt>
                <c:pt idx="21">
                  <c:v>5.4803100289673541E-4</c:v>
                </c:pt>
                <c:pt idx="22">
                  <c:v>4.577182744021055E-4</c:v>
                </c:pt>
                <c:pt idx="23">
                  <c:v>2.9462674474275405E-4</c:v>
                </c:pt>
                <c:pt idx="24">
                  <c:v>3.4214938242036467E-4</c:v>
                </c:pt>
                <c:pt idx="25">
                  <c:v>3.8325189230621831E-4</c:v>
                </c:pt>
                <c:pt idx="26">
                  <c:v>2.4293219155203304E-4</c:v>
                </c:pt>
                <c:pt idx="27">
                  <c:v>5.1314214037288331E-4</c:v>
                </c:pt>
                <c:pt idx="28">
                  <c:v>2.730151796439882E-4</c:v>
                </c:pt>
                <c:pt idx="29">
                  <c:v>4.2860969729440124E-4</c:v>
                </c:pt>
                <c:pt idx="30">
                  <c:v>4.5741004269160394E-4</c:v>
                </c:pt>
                <c:pt idx="31">
                  <c:v>3.3814791555963479E-4</c:v>
                </c:pt>
                <c:pt idx="32">
                  <c:v>6.6308286167617871E-4</c:v>
                </c:pt>
                <c:pt idx="33">
                  <c:v>6.5396113602391619E-4</c:v>
                </c:pt>
                <c:pt idx="34">
                  <c:v>2.7416664762731615E-4</c:v>
                </c:pt>
                <c:pt idx="35">
                  <c:v>4.8131618097488403E-4</c:v>
                </c:pt>
                <c:pt idx="36">
                  <c:v>6.6052924906081004E-4</c:v>
                </c:pt>
                <c:pt idx="37">
                  <c:v>9.8237617148358458E-4</c:v>
                </c:pt>
                <c:pt idx="38">
                  <c:v>5.332419204326877E-4</c:v>
                </c:pt>
                <c:pt idx="39">
                  <c:v>9.9984617751115203E-4</c:v>
                </c:pt>
                <c:pt idx="40">
                  <c:v>9.5151250842485024E-4</c:v>
                </c:pt>
                <c:pt idx="41">
                  <c:v>9.9645262864203436E-4</c:v>
                </c:pt>
                <c:pt idx="42">
                  <c:v>9.2955583397324494E-4</c:v>
                </c:pt>
                <c:pt idx="43">
                  <c:v>8.2899836272823358E-4</c:v>
                </c:pt>
                <c:pt idx="44">
                  <c:v>1.1872455902306649E-3</c:v>
                </c:pt>
                <c:pt idx="45">
                  <c:v>9.0330350997935307E-4</c:v>
                </c:pt>
                <c:pt idx="46">
                  <c:v>1.9246752110581337E-3</c:v>
                </c:pt>
                <c:pt idx="47">
                  <c:v>1.8243597637454105E-3</c:v>
                </c:pt>
                <c:pt idx="48">
                  <c:v>1.9750469675803269E-3</c:v>
                </c:pt>
                <c:pt idx="49">
                  <c:v>2.6017089656931516E-3</c:v>
                </c:pt>
                <c:pt idx="50">
                  <c:v>2.1490933512424443E-3</c:v>
                </c:pt>
                <c:pt idx="51">
                  <c:v>2.7679706256178503E-3</c:v>
                </c:pt>
                <c:pt idx="52">
                  <c:v>2.5587622731329963E-3</c:v>
                </c:pt>
                <c:pt idx="53">
                  <c:v>4.4703837079349308E-3</c:v>
                </c:pt>
                <c:pt idx="54">
                  <c:v>3.9068754603388094E-3</c:v>
                </c:pt>
                <c:pt idx="55">
                  <c:v>3.7022852036256862E-3</c:v>
                </c:pt>
                <c:pt idx="56">
                  <c:v>5.207848972379801E-3</c:v>
                </c:pt>
                <c:pt idx="57">
                  <c:v>5.4971608070556958E-3</c:v>
                </c:pt>
                <c:pt idx="58">
                  <c:v>5.239763327544081E-3</c:v>
                </c:pt>
                <c:pt idx="59">
                  <c:v>6.4549297383754145E-3</c:v>
                </c:pt>
                <c:pt idx="60">
                  <c:v>7.8926598263614825E-3</c:v>
                </c:pt>
                <c:pt idx="61">
                  <c:v>7.5178421761105327E-3</c:v>
                </c:pt>
                <c:pt idx="62">
                  <c:v>9.0950001184244792E-3</c:v>
                </c:pt>
                <c:pt idx="63">
                  <c:v>9.6158146607630036E-3</c:v>
                </c:pt>
                <c:pt idx="64">
                  <c:v>9.2847690739093647E-3</c:v>
                </c:pt>
                <c:pt idx="65">
                  <c:v>1.047277721741743E-2</c:v>
                </c:pt>
                <c:pt idx="66">
                  <c:v>1.1114410554447885E-2</c:v>
                </c:pt>
                <c:pt idx="67">
                  <c:v>1.2879405830077706E-2</c:v>
                </c:pt>
                <c:pt idx="68">
                  <c:v>1.4508780466227276E-2</c:v>
                </c:pt>
                <c:pt idx="69">
                  <c:v>1.5169039145907474E-2</c:v>
                </c:pt>
                <c:pt idx="70">
                  <c:v>1.7703071214627386E-2</c:v>
                </c:pt>
                <c:pt idx="71">
                  <c:v>1.7517082677812476E-2</c:v>
                </c:pt>
                <c:pt idx="72">
                  <c:v>2.003313752071095E-2</c:v>
                </c:pt>
                <c:pt idx="73">
                  <c:v>2.4320305862361939E-2</c:v>
                </c:pt>
                <c:pt idx="74">
                  <c:v>2.6285250087037249E-2</c:v>
                </c:pt>
                <c:pt idx="75">
                  <c:v>3.1456284521083122E-2</c:v>
                </c:pt>
                <c:pt idx="76">
                  <c:v>3.1538392617149004E-2</c:v>
                </c:pt>
                <c:pt idx="77">
                  <c:v>3.3401268115942025E-2</c:v>
                </c:pt>
                <c:pt idx="78">
                  <c:v>3.9999999999999994E-2</c:v>
                </c:pt>
                <c:pt idx="79">
                  <c:v>4.2191986019223568E-2</c:v>
                </c:pt>
                <c:pt idx="80">
                  <c:v>4.5793137135181343E-2</c:v>
                </c:pt>
                <c:pt idx="81">
                  <c:v>4.8584878247224968E-2</c:v>
                </c:pt>
                <c:pt idx="82">
                  <c:v>5.9455091202955432E-2</c:v>
                </c:pt>
                <c:pt idx="83">
                  <c:v>6.3372587106956424E-2</c:v>
                </c:pt>
                <c:pt idx="84">
                  <c:v>7.4031818469924571E-2</c:v>
                </c:pt>
                <c:pt idx="85">
                  <c:v>8.4796854521625165E-2</c:v>
                </c:pt>
                <c:pt idx="86">
                  <c:v>9.7644539614561029E-2</c:v>
                </c:pt>
                <c:pt idx="87">
                  <c:v>0.10548353329575651</c:v>
                </c:pt>
                <c:pt idx="88">
                  <c:v>0.12675926777665347</c:v>
                </c:pt>
                <c:pt idx="89">
                  <c:v>0.13459145582745749</c:v>
                </c:pt>
                <c:pt idx="90">
                  <c:v>0.15553435114503816</c:v>
                </c:pt>
                <c:pt idx="91">
                  <c:v>0.18413237165888841</c:v>
                </c:pt>
                <c:pt idx="92">
                  <c:v>0.19238062403033959</c:v>
                </c:pt>
                <c:pt idx="93">
                  <c:v>0.20509499136442141</c:v>
                </c:pt>
                <c:pt idx="94">
                  <c:v>0.24031665253039297</c:v>
                </c:pt>
                <c:pt idx="95">
                  <c:v>0.2537717601547389</c:v>
                </c:pt>
                <c:pt idx="96">
                  <c:v>0.27174472465259908</c:v>
                </c:pt>
                <c:pt idx="97">
                  <c:v>0.34042553191489361</c:v>
                </c:pt>
                <c:pt idx="98">
                  <c:v>0.29067245119305857</c:v>
                </c:pt>
                <c:pt idx="99">
                  <c:v>0.3108974358974359</c:v>
                </c:pt>
                <c:pt idx="100">
                  <c:v>0.17241379310344829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C83-4CC4-8F61-36F84118397B}"/>
            </c:ext>
          </c:extLst>
        </c:ser>
        <c:ser>
          <c:idx val="4"/>
          <c:order val="4"/>
          <c:tx>
            <c:strRef>
              <c:f>'Liczymy metody dla kobiet'!$T$6</c:f>
              <c:strCache>
                <c:ptCount val="1"/>
                <c:pt idx="0">
                  <c:v>Metoda V q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'Liczymy metody dla kobiet'!$T$7:$T$107</c:f>
              <c:numCache>
                <c:formatCode>General</c:formatCode>
                <c:ptCount val="101"/>
                <c:pt idx="0">
                  <c:v>2.1300010650005326E-3</c:v>
                </c:pt>
                <c:pt idx="1">
                  <c:v>8.2452692767524623E-5</c:v>
                </c:pt>
                <c:pt idx="2">
                  <c:v>7.9069093209282725E-5</c:v>
                </c:pt>
                <c:pt idx="3">
                  <c:v>0</c:v>
                </c:pt>
                <c:pt idx="4">
                  <c:v>2.1266038137095059E-4</c:v>
                </c:pt>
                <c:pt idx="5">
                  <c:v>0</c:v>
                </c:pt>
                <c:pt idx="6">
                  <c:v>0</c:v>
                </c:pt>
                <c:pt idx="7">
                  <c:v>7.1744589262226466E-5</c:v>
                </c:pt>
                <c:pt idx="8">
                  <c:v>0</c:v>
                </c:pt>
                <c:pt idx="9">
                  <c:v>1.4640216675206792E-4</c:v>
                </c:pt>
                <c:pt idx="10">
                  <c:v>0</c:v>
                </c:pt>
                <c:pt idx="11">
                  <c:v>0</c:v>
                </c:pt>
                <c:pt idx="12">
                  <c:v>1.3256738842244809E-4</c:v>
                </c:pt>
                <c:pt idx="13">
                  <c:v>1.3213530655391121E-4</c:v>
                </c:pt>
                <c:pt idx="14">
                  <c:v>2.0721571155572953E-4</c:v>
                </c:pt>
                <c:pt idx="15">
                  <c:v>0</c:v>
                </c:pt>
                <c:pt idx="16">
                  <c:v>2.3693563248650785E-4</c:v>
                </c:pt>
                <c:pt idx="17">
                  <c:v>1.6622340425531914E-4</c:v>
                </c:pt>
                <c:pt idx="18">
                  <c:v>1.7390800266658935E-4</c:v>
                </c:pt>
                <c:pt idx="19">
                  <c:v>1.7331523152026347E-4</c:v>
                </c:pt>
                <c:pt idx="20">
                  <c:v>2.4767461060047337E-4</c:v>
                </c:pt>
                <c:pt idx="21">
                  <c:v>5.4802385208575278E-4</c:v>
                </c:pt>
                <c:pt idx="22">
                  <c:v>4.5772991392134673E-4</c:v>
                </c:pt>
                <c:pt idx="23">
                  <c:v>2.9461951117712768E-4</c:v>
                </c:pt>
                <c:pt idx="24">
                  <c:v>3.4215328467153286E-4</c:v>
                </c:pt>
                <c:pt idx="25">
                  <c:v>3.8325189230621831E-4</c:v>
                </c:pt>
                <c:pt idx="26">
                  <c:v>2.4293710965573784E-4</c:v>
                </c:pt>
                <c:pt idx="27">
                  <c:v>5.1314701662026174E-4</c:v>
                </c:pt>
                <c:pt idx="28">
                  <c:v>2.7301269509032172E-4</c:v>
                </c:pt>
                <c:pt idx="29">
                  <c:v>4.2860204300307169E-4</c:v>
                </c:pt>
                <c:pt idx="30">
                  <c:v>4.5742941609982129E-4</c:v>
                </c:pt>
                <c:pt idx="31">
                  <c:v>3.381451931050584E-4</c:v>
                </c:pt>
                <c:pt idx="32">
                  <c:v>6.6309333038625179E-4</c:v>
                </c:pt>
                <c:pt idx="33">
                  <c:v>6.539815016660958E-4</c:v>
                </c:pt>
                <c:pt idx="34">
                  <c:v>2.7417082365484942E-4</c:v>
                </c:pt>
                <c:pt idx="35">
                  <c:v>4.8130565096589291E-4</c:v>
                </c:pt>
                <c:pt idx="36">
                  <c:v>6.6053833874607807E-4</c:v>
                </c:pt>
                <c:pt idx="37">
                  <c:v>9.8239547312165996E-4</c:v>
                </c:pt>
                <c:pt idx="38">
                  <c:v>5.3322838044575353E-4</c:v>
                </c:pt>
                <c:pt idx="39">
                  <c:v>9.9988462869668904E-4</c:v>
                </c:pt>
                <c:pt idx="40">
                  <c:v>9.5147478591817321E-4</c:v>
                </c:pt>
                <c:pt idx="41">
                  <c:v>9.9647248739462312E-4</c:v>
                </c:pt>
                <c:pt idx="42">
                  <c:v>9.295495726092725E-4</c:v>
                </c:pt>
                <c:pt idx="43">
                  <c:v>8.2898690891506342E-4</c:v>
                </c:pt>
                <c:pt idx="44">
                  <c:v>1.1870945860007632E-3</c:v>
                </c:pt>
                <c:pt idx="45">
                  <c:v>9.033099858768201E-4</c:v>
                </c:pt>
                <c:pt idx="46">
                  <c:v>1.9245349040648506E-3</c:v>
                </c:pt>
                <c:pt idx="47">
                  <c:v>1.8244152369079202E-3</c:v>
                </c:pt>
                <c:pt idx="48">
                  <c:v>1.975062824660988E-3</c:v>
                </c:pt>
                <c:pt idx="49">
                  <c:v>2.6015983676245542E-3</c:v>
                </c:pt>
                <c:pt idx="50">
                  <c:v>2.1492088225022162E-3</c:v>
                </c:pt>
                <c:pt idx="51">
                  <c:v>2.7677882171301613E-3</c:v>
                </c:pt>
                <c:pt idx="52">
                  <c:v>2.5584831566525519E-3</c:v>
                </c:pt>
                <c:pt idx="53">
                  <c:v>4.4707538187688869E-3</c:v>
                </c:pt>
                <c:pt idx="54">
                  <c:v>3.9068337567515644E-3</c:v>
                </c:pt>
                <c:pt idx="55">
                  <c:v>3.7023639806796176E-3</c:v>
                </c:pt>
                <c:pt idx="56">
                  <c:v>5.2075261151235241E-3</c:v>
                </c:pt>
                <c:pt idx="57">
                  <c:v>5.4969947748346373E-3</c:v>
                </c:pt>
                <c:pt idx="58">
                  <c:v>5.2386838542586378E-3</c:v>
                </c:pt>
                <c:pt idx="59">
                  <c:v>6.4548682845092685E-3</c:v>
                </c:pt>
                <c:pt idx="60">
                  <c:v>7.8927314294008778E-3</c:v>
                </c:pt>
                <c:pt idx="61">
                  <c:v>7.5179694709482971E-3</c:v>
                </c:pt>
                <c:pt idx="62">
                  <c:v>9.0935642509255409E-3</c:v>
                </c:pt>
                <c:pt idx="63">
                  <c:v>9.616459800961645E-3</c:v>
                </c:pt>
                <c:pt idx="64">
                  <c:v>9.2828895524114542E-3</c:v>
                </c:pt>
                <c:pt idx="65">
                  <c:v>1.0470829727429427E-2</c:v>
                </c:pt>
                <c:pt idx="66">
                  <c:v>1.1114410554447885E-2</c:v>
                </c:pt>
                <c:pt idx="67">
                  <c:v>1.2879037220417566E-2</c:v>
                </c:pt>
                <c:pt idx="68">
                  <c:v>1.4506855373728438E-2</c:v>
                </c:pt>
                <c:pt idx="69">
                  <c:v>1.5163530449347434E-2</c:v>
                </c:pt>
                <c:pt idx="70">
                  <c:v>1.7697269436458163E-2</c:v>
                </c:pt>
                <c:pt idx="71">
                  <c:v>1.7513381538172598E-2</c:v>
                </c:pt>
                <c:pt idx="72">
                  <c:v>2.0024591603723867E-2</c:v>
                </c:pt>
                <c:pt idx="73">
                  <c:v>2.4315571522112306E-2</c:v>
                </c:pt>
                <c:pt idx="74">
                  <c:v>2.6281945908312947E-2</c:v>
                </c:pt>
                <c:pt idx="75">
                  <c:v>3.1468649273929984E-2</c:v>
                </c:pt>
                <c:pt idx="76">
                  <c:v>3.1517683927771975E-2</c:v>
                </c:pt>
                <c:pt idx="77">
                  <c:v>3.3399377299745257E-2</c:v>
                </c:pt>
                <c:pt idx="78">
                  <c:v>3.9986552494709983E-2</c:v>
                </c:pt>
                <c:pt idx="79">
                  <c:v>4.2213063569376798E-2</c:v>
                </c:pt>
                <c:pt idx="80">
                  <c:v>4.5831381255983537E-2</c:v>
                </c:pt>
                <c:pt idx="81">
                  <c:v>4.8590526009880848E-2</c:v>
                </c:pt>
                <c:pt idx="82">
                  <c:v>5.946538883436292E-2</c:v>
                </c:pt>
                <c:pt idx="83">
                  <c:v>6.3436765778173865E-2</c:v>
                </c:pt>
                <c:pt idx="84">
                  <c:v>7.400992713063681E-2</c:v>
                </c:pt>
                <c:pt idx="85">
                  <c:v>8.4798706830642875E-2</c:v>
                </c:pt>
                <c:pt idx="86">
                  <c:v>9.7565614302015963E-2</c:v>
                </c:pt>
                <c:pt idx="87">
                  <c:v>0.10548070213108593</c:v>
                </c:pt>
                <c:pt idx="88">
                  <c:v>0.12668546212306936</c:v>
                </c:pt>
                <c:pt idx="89">
                  <c:v>0.13459610798105839</c:v>
                </c:pt>
                <c:pt idx="90">
                  <c:v>0.1555096199713786</c:v>
                </c:pt>
                <c:pt idx="91">
                  <c:v>0.18389830508474578</c:v>
                </c:pt>
                <c:pt idx="92">
                  <c:v>0.19196147009919154</c:v>
                </c:pt>
                <c:pt idx="93">
                  <c:v>0.20422787531350772</c:v>
                </c:pt>
                <c:pt idx="94">
                  <c:v>0.23916713562183453</c:v>
                </c:pt>
                <c:pt idx="95">
                  <c:v>0.25298881604319318</c:v>
                </c:pt>
                <c:pt idx="96">
                  <c:v>0.27081552402120018</c:v>
                </c:pt>
                <c:pt idx="97">
                  <c:v>0.33566433566433568</c:v>
                </c:pt>
                <c:pt idx="98">
                  <c:v>0.28962536023054758</c:v>
                </c:pt>
                <c:pt idx="99">
                  <c:v>0.30777366472765727</c:v>
                </c:pt>
                <c:pt idx="100">
                  <c:v>0.17077798861480076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C83-4CC4-8F61-36F8411839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8439359"/>
        <c:axId val="1"/>
      </c:lineChart>
      <c:catAx>
        <c:axId val="708439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708439359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5.0347062984353021E-2"/>
          <c:y val="0.90349561487740859"/>
          <c:w val="0.93685111917772368"/>
          <c:h val="0.9678541706676908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089823119549437"/>
          <c:y val="4.3087054045982127E-2"/>
          <c:w val="0.6329628323635782"/>
          <c:h val="0.79978805640208606"/>
        </c:manualLayout>
      </c:layout>
      <c:scatterChart>
        <c:scatterStyle val="lineMarker"/>
        <c:varyColors val="0"/>
        <c:ser>
          <c:idx val="0"/>
          <c:order val="0"/>
          <c:tx>
            <c:v>Mężczyźni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'Tablice trwania życia'!$D$4:$D$103</c:f>
              <c:numCache>
                <c:formatCode>0</c:formatCode>
                <c:ptCount val="100"/>
                <c:pt idx="0">
                  <c:v>487.25699089903043</c:v>
                </c:pt>
                <c:pt idx="1">
                  <c:v>15.567717628237469</c:v>
                </c:pt>
                <c:pt idx="2">
                  <c:v>44.736262261518711</c:v>
                </c:pt>
                <c:pt idx="3">
                  <c:v>21.014038391860382</c:v>
                </c:pt>
                <c:pt idx="4">
                  <c:v>6.7424849115629861</c:v>
                </c:pt>
                <c:pt idx="5">
                  <c:v>13.235447617932346</c:v>
                </c:pt>
                <c:pt idx="6">
                  <c:v>0</c:v>
                </c:pt>
                <c:pt idx="7">
                  <c:v>6.8279437520718336</c:v>
                </c:pt>
                <c:pt idx="8">
                  <c:v>0</c:v>
                </c:pt>
                <c:pt idx="9">
                  <c:v>6.8823082434685352</c:v>
                </c:pt>
                <c:pt idx="10">
                  <c:v>0</c:v>
                </c:pt>
                <c:pt idx="11">
                  <c:v>6.4516753841751431</c:v>
                </c:pt>
                <c:pt idx="12">
                  <c:v>6.301156061172863</c:v>
                </c:pt>
                <c:pt idx="13">
                  <c:v>0</c:v>
                </c:pt>
                <c:pt idx="14">
                  <c:v>32.794913042352405</c:v>
                </c:pt>
                <c:pt idx="15">
                  <c:v>28.208024718545367</c:v>
                </c:pt>
                <c:pt idx="16">
                  <c:v>29.857282091335236</c:v>
                </c:pt>
                <c:pt idx="17">
                  <c:v>31.39859243606363</c:v>
                </c:pt>
                <c:pt idx="18">
                  <c:v>81.647316605026248</c:v>
                </c:pt>
                <c:pt idx="19">
                  <c:v>73.295537267611024</c:v>
                </c:pt>
                <c:pt idx="20">
                  <c:v>79.06169064551716</c:v>
                </c:pt>
                <c:pt idx="21">
                  <c:v>92.162606438382994</c:v>
                </c:pt>
                <c:pt idx="22">
                  <c:v>112.23659445445732</c:v>
                </c:pt>
                <c:pt idx="23">
                  <c:v>142.68084665894196</c:v>
                </c:pt>
                <c:pt idx="24">
                  <c:v>113.36202248189632</c:v>
                </c:pt>
                <c:pt idx="25">
                  <c:v>99.746534486632171</c:v>
                </c:pt>
                <c:pt idx="26">
                  <c:v>123.71158673550501</c:v>
                </c:pt>
                <c:pt idx="27">
                  <c:v>129.36407605468079</c:v>
                </c:pt>
                <c:pt idx="28">
                  <c:v>128.75790421246347</c:v>
                </c:pt>
                <c:pt idx="29">
                  <c:v>123.89246685524284</c:v>
                </c:pt>
                <c:pt idx="30">
                  <c:v>117.47313598041087</c:v>
                </c:pt>
                <c:pt idx="31">
                  <c:v>148.37696194663468</c:v>
                </c:pt>
                <c:pt idx="32">
                  <c:v>163.55136886430938</c:v>
                </c:pt>
                <c:pt idx="33">
                  <c:v>164.88787201755915</c:v>
                </c:pt>
                <c:pt idx="34">
                  <c:v>142.6391605064359</c:v>
                </c:pt>
                <c:pt idx="35">
                  <c:v>159.53810105593143</c:v>
                </c:pt>
                <c:pt idx="36">
                  <c:v>225.35869596430703</c:v>
                </c:pt>
                <c:pt idx="37">
                  <c:v>222.67413355559606</c:v>
                </c:pt>
                <c:pt idx="38">
                  <c:v>192.90438887426276</c:v>
                </c:pt>
                <c:pt idx="39">
                  <c:v>207.90607157368524</c:v>
                </c:pt>
                <c:pt idx="40">
                  <c:v>261.85194200387855</c:v>
                </c:pt>
                <c:pt idx="41">
                  <c:v>255.90178845469637</c:v>
                </c:pt>
                <c:pt idx="42">
                  <c:v>271.24816257606119</c:v>
                </c:pt>
                <c:pt idx="43">
                  <c:v>290.90505486004923</c:v>
                </c:pt>
                <c:pt idx="44">
                  <c:v>347.33992343211082</c:v>
                </c:pt>
                <c:pt idx="45">
                  <c:v>344.54060629466102</c:v>
                </c:pt>
                <c:pt idx="46">
                  <c:v>428.66450203774838</c:v>
                </c:pt>
                <c:pt idx="47">
                  <c:v>473.50971041831946</c:v>
                </c:pt>
                <c:pt idx="48">
                  <c:v>524.43934239749251</c:v>
                </c:pt>
                <c:pt idx="49">
                  <c:v>525.78134414246392</c:v>
                </c:pt>
                <c:pt idx="50">
                  <c:v>640.66750013825288</c:v>
                </c:pt>
                <c:pt idx="51">
                  <c:v>703.21773727254242</c:v>
                </c:pt>
                <c:pt idx="52">
                  <c:v>738.35977560547849</c:v>
                </c:pt>
                <c:pt idx="53">
                  <c:v>965.18246645319221</c:v>
                </c:pt>
                <c:pt idx="54">
                  <c:v>985.53377792796039</c:v>
                </c:pt>
                <c:pt idx="55">
                  <c:v>978.00279110348549</c:v>
                </c:pt>
                <c:pt idx="56">
                  <c:v>1120.4136686302709</c:v>
                </c:pt>
                <c:pt idx="57">
                  <c:v>1136.885887790444</c:v>
                </c:pt>
                <c:pt idx="58">
                  <c:v>1087.0404825265382</c:v>
                </c:pt>
                <c:pt idx="59">
                  <c:v>1282.1830776981121</c:v>
                </c:pt>
                <c:pt idx="60">
                  <c:v>1428.4200161676004</c:v>
                </c:pt>
                <c:pt idx="61">
                  <c:v>1486.3677641850504</c:v>
                </c:pt>
                <c:pt idx="62">
                  <c:v>1528.6006815361104</c:v>
                </c:pt>
                <c:pt idx="63">
                  <c:v>1677.723219257831</c:v>
                </c:pt>
                <c:pt idx="64">
                  <c:v>1792.2985929383342</c:v>
                </c:pt>
                <c:pt idx="65">
                  <c:v>2153.1891784650002</c:v>
                </c:pt>
                <c:pt idx="66">
                  <c:v>2343.8792793863959</c:v>
                </c:pt>
                <c:pt idx="67">
                  <c:v>2252.6892655425604</c:v>
                </c:pt>
                <c:pt idx="68">
                  <c:v>2326.4588276669047</c:v>
                </c:pt>
                <c:pt idx="69">
                  <c:v>2314.5224774106123</c:v>
                </c:pt>
                <c:pt idx="70">
                  <c:v>2493.5581140459235</c:v>
                </c:pt>
                <c:pt idx="71">
                  <c:v>2459.7837985085343</c:v>
                </c:pt>
                <c:pt idx="72">
                  <c:v>2657.0127465683668</c:v>
                </c:pt>
                <c:pt idx="73">
                  <c:v>2594.5821510011301</c:v>
                </c:pt>
                <c:pt idx="74">
                  <c:v>2537.5372291765334</c:v>
                </c:pt>
                <c:pt idx="75">
                  <c:v>2577.3142702922846</c:v>
                </c:pt>
                <c:pt idx="76">
                  <c:v>2564.3174008328733</c:v>
                </c:pt>
                <c:pt idx="77">
                  <c:v>3010.9594880627233</c:v>
                </c:pt>
                <c:pt idx="78">
                  <c:v>2811.4302486184779</c:v>
                </c:pt>
                <c:pt idx="79">
                  <c:v>2786.4966333949938</c:v>
                </c:pt>
                <c:pt idx="80">
                  <c:v>2766.3818942361004</c:v>
                </c:pt>
                <c:pt idx="81">
                  <c:v>2930.0385705607937</c:v>
                </c:pt>
                <c:pt idx="82">
                  <c:v>2768.26798443608</c:v>
                </c:pt>
                <c:pt idx="83">
                  <c:v>2957.7347488928062</c:v>
                </c:pt>
                <c:pt idx="84">
                  <c:v>2682.8646243883313</c:v>
                </c:pt>
                <c:pt idx="85">
                  <c:v>2850.1374898583563</c:v>
                </c:pt>
                <c:pt idx="86">
                  <c:v>2634.6354289211276</c:v>
                </c:pt>
                <c:pt idx="87">
                  <c:v>2638.9383365111344</c:v>
                </c:pt>
                <c:pt idx="88">
                  <c:v>2273.6422894594166</c:v>
                </c:pt>
                <c:pt idx="89">
                  <c:v>2342.6520850366323</c:v>
                </c:pt>
                <c:pt idx="90">
                  <c:v>1939.7796376476972</c:v>
                </c:pt>
                <c:pt idx="91">
                  <c:v>1822.1015068161425</c:v>
                </c:pt>
                <c:pt idx="92">
                  <c:v>1463.6934970436505</c:v>
                </c:pt>
                <c:pt idx="93">
                  <c:v>1372.722133607979</c:v>
                </c:pt>
                <c:pt idx="94">
                  <c:v>955.49855777323432</c:v>
                </c:pt>
                <c:pt idx="95">
                  <c:v>776.69628776417437</c:v>
                </c:pt>
                <c:pt idx="96">
                  <c:v>587.63035824182634</c:v>
                </c:pt>
                <c:pt idx="97">
                  <c:v>435.86854517655502</c:v>
                </c:pt>
                <c:pt idx="98">
                  <c:v>261.55688334425764</c:v>
                </c:pt>
                <c:pt idx="99">
                  <c:v>156.29916465016328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2E-4621-98A7-96D3C6FC46C4}"/>
            </c:ext>
          </c:extLst>
        </c:ser>
        <c:ser>
          <c:idx val="1"/>
          <c:order val="1"/>
          <c:tx>
            <c:v>Kobiety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'Tablice trwania życia'!$K$4:$K$103</c:f>
              <c:numCache>
                <c:formatCode>#,##0</c:formatCode>
                <c:ptCount val="100"/>
                <c:pt idx="0">
                  <c:v>213.05683291017877</c:v>
                </c:pt>
                <c:pt idx="1">
                  <c:v>8.2278152347534483</c:v>
                </c:pt>
                <c:pt idx="2">
                  <c:v>7.889516513944419</c:v>
                </c:pt>
                <c:pt idx="3">
                  <c:v>0</c:v>
                </c:pt>
                <c:pt idx="4">
                  <c:v>21.216549885240003</c:v>
                </c:pt>
                <c:pt idx="5">
                  <c:v>0</c:v>
                </c:pt>
                <c:pt idx="6">
                  <c:v>0</c:v>
                </c:pt>
                <c:pt idx="7">
                  <c:v>7.1564091749797951</c:v>
                </c:pt>
                <c:pt idx="8">
                  <c:v>0</c:v>
                </c:pt>
                <c:pt idx="9">
                  <c:v>14.602511218253554</c:v>
                </c:pt>
                <c:pt idx="10">
                  <c:v>0</c:v>
                </c:pt>
                <c:pt idx="11">
                  <c:v>0</c:v>
                </c:pt>
                <c:pt idx="12">
                  <c:v>13.220368577591655</c:v>
                </c:pt>
                <c:pt idx="13">
                  <c:v>13.175823202495383</c:v>
                </c:pt>
                <c:pt idx="14">
                  <c:v>20.659945606620461</c:v>
                </c:pt>
                <c:pt idx="15">
                  <c:v>0</c:v>
                </c:pt>
                <c:pt idx="16">
                  <c:v>23.618242916165372</c:v>
                </c:pt>
                <c:pt idx="17">
                  <c:v>16.565355050658205</c:v>
                </c:pt>
                <c:pt idx="18">
                  <c:v>17.328801848645064</c:v>
                </c:pt>
                <c:pt idx="19">
                  <c:v>17.265733419039943</c:v>
                </c:pt>
                <c:pt idx="20">
                  <c:v>24.67022070450561</c:v>
                </c:pt>
                <c:pt idx="21">
                  <c:v>54.573664848990731</c:v>
                </c:pt>
                <c:pt idx="22">
                  <c:v>45.555222432263619</c:v>
                </c:pt>
                <c:pt idx="23">
                  <c:v>29.309827123767004</c:v>
                </c:pt>
                <c:pt idx="24">
                  <c:v>34.02740861509286</c:v>
                </c:pt>
                <c:pt idx="25">
                  <c:v>38.102090543534288</c:v>
                </c:pt>
                <c:pt idx="26">
                  <c:v>24.142547182939673</c:v>
                </c:pt>
                <c:pt idx="27">
                  <c:v>50.983563259987065</c:v>
                </c:pt>
                <c:pt idx="28">
                  <c:v>27.111677282333286</c:v>
                </c:pt>
                <c:pt idx="29">
                  <c:v>42.551316312862802</c:v>
                </c:pt>
                <c:pt idx="30">
                  <c:v>45.391080351962614</c:v>
                </c:pt>
                <c:pt idx="31">
                  <c:v>33.540755631635299</c:v>
                </c:pt>
                <c:pt idx="32">
                  <c:v>65.748681842523595</c:v>
                </c:pt>
                <c:pt idx="33">
                  <c:v>64.801210413692374</c:v>
                </c:pt>
                <c:pt idx="34">
                  <c:v>27.149491236599975</c:v>
                </c:pt>
                <c:pt idx="35">
                  <c:v>47.649511276067479</c:v>
                </c:pt>
                <c:pt idx="36">
                  <c:v>65.359836733935651</c:v>
                </c:pt>
                <c:pt idx="37">
                  <c:v>97.142609572910757</c:v>
                </c:pt>
                <c:pt idx="38">
                  <c:v>52.678012352437179</c:v>
                </c:pt>
                <c:pt idx="39">
                  <c:v>98.720339622166151</c:v>
                </c:pt>
                <c:pt idx="40">
                  <c:v>93.854155677375005</c:v>
                </c:pt>
                <c:pt idx="41">
                  <c:v>98.193384422878438</c:v>
                </c:pt>
                <c:pt idx="42">
                  <c:v>91.509900505234739</c:v>
                </c:pt>
                <c:pt idx="43">
                  <c:v>81.534682876206318</c:v>
                </c:pt>
                <c:pt idx="44">
                  <c:v>116.67266016372743</c:v>
                </c:pt>
                <c:pt idx="45">
                  <c:v>88.663794180685329</c:v>
                </c:pt>
                <c:pt idx="46">
                  <c:v>188.74592763956545</c:v>
                </c:pt>
                <c:pt idx="47">
                  <c:v>178.56401454313118</c:v>
                </c:pt>
                <c:pt idx="48">
                  <c:v>192.96024899035555</c:v>
                </c:pt>
                <c:pt idx="49">
                  <c:v>253.68251606495124</c:v>
                </c:pt>
                <c:pt idx="50">
                  <c:v>209.00454155441156</c:v>
                </c:pt>
                <c:pt idx="51">
                  <c:v>268.61333929239674</c:v>
                </c:pt>
                <c:pt idx="52">
                  <c:v>247.62372734490833</c:v>
                </c:pt>
                <c:pt idx="53">
                  <c:v>431.51355132477772</c:v>
                </c:pt>
                <c:pt idx="54">
                  <c:v>375.4338172436519</c:v>
                </c:pt>
                <c:pt idx="55">
                  <c:v>354.3836162636324</c:v>
                </c:pt>
                <c:pt idx="56">
                  <c:v>496.65096032221226</c:v>
                </c:pt>
                <c:pt idx="57">
                  <c:v>521.51126006831544</c:v>
                </c:pt>
                <c:pt idx="58">
                  <c:v>494.35957096626129</c:v>
                </c:pt>
                <c:pt idx="59">
                  <c:v>605.8166596261392</c:v>
                </c:pt>
                <c:pt idx="60">
                  <c:v>735.97091316519663</c:v>
                </c:pt>
                <c:pt idx="61">
                  <c:v>695.48718564295609</c:v>
                </c:pt>
                <c:pt idx="62">
                  <c:v>835.06704564319534</c:v>
                </c:pt>
                <c:pt idx="63">
                  <c:v>874.85633320003149</c:v>
                </c:pt>
                <c:pt idx="64">
                  <c:v>836.6146390941326</c:v>
                </c:pt>
                <c:pt idx="65">
                  <c:v>934.89978040790277</c:v>
                </c:pt>
                <c:pt idx="66">
                  <c:v>981.7872195235982</c:v>
                </c:pt>
                <c:pt idx="67">
                  <c:v>1125.0525683426793</c:v>
                </c:pt>
                <c:pt idx="68">
                  <c:v>1251.0599157901327</c:v>
                </c:pt>
                <c:pt idx="69">
                  <c:v>1289.0151784765228</c:v>
                </c:pt>
                <c:pt idx="70">
                  <c:v>1481.5293822621782</c:v>
                </c:pt>
                <c:pt idx="71">
                  <c:v>1440.0123559822366</c:v>
                </c:pt>
                <c:pt idx="72">
                  <c:v>1617.9996339819938</c:v>
                </c:pt>
                <c:pt idx="73">
                  <c:v>1924.9075215752498</c:v>
                </c:pt>
                <c:pt idx="74">
                  <c:v>2029.8325708656678</c:v>
                </c:pt>
                <c:pt idx="75">
                  <c:v>2365.3056908294393</c:v>
                </c:pt>
                <c:pt idx="76">
                  <c:v>2296.8817400468656</c:v>
                </c:pt>
                <c:pt idx="77">
                  <c:v>2355.8326915584394</c:v>
                </c:pt>
                <c:pt idx="78">
                  <c:v>2727.0160932656809</c:v>
                </c:pt>
                <c:pt idx="79">
                  <c:v>2761.3973971503192</c:v>
                </c:pt>
                <c:pt idx="80">
                  <c:v>2870.6338765978462</c:v>
                </c:pt>
                <c:pt idx="81">
                  <c:v>2906.1703231492515</c:v>
                </c:pt>
                <c:pt idx="82">
                  <c:v>3383.600218236164</c:v>
                </c:pt>
                <c:pt idx="83">
                  <c:v>3392.1181338998099</c:v>
                </c:pt>
                <c:pt idx="84">
                  <c:v>3711.5457074191918</c:v>
                </c:pt>
                <c:pt idx="85">
                  <c:v>3936.5176430543493</c:v>
                </c:pt>
                <c:pt idx="86">
                  <c:v>4148.5652548446378</c:v>
                </c:pt>
                <c:pt idx="87">
                  <c:v>4044.0105778301372</c:v>
                </c:pt>
                <c:pt idx="88">
                  <c:v>4347.0604132403851</c:v>
                </c:pt>
                <c:pt idx="89">
                  <c:v>4030.578926529929</c:v>
                </c:pt>
                <c:pt idx="90">
                  <c:v>4030.8574484037849</c:v>
                </c:pt>
                <c:pt idx="91">
                  <c:v>4029.7977759952987</c:v>
                </c:pt>
                <c:pt idx="92">
                  <c:v>3435.0584928288536</c:v>
                </c:pt>
                <c:pt idx="93">
                  <c:v>2957.5670005907987</c:v>
                </c:pt>
                <c:pt idx="94">
                  <c:v>2754.7274501879447</c:v>
                </c:pt>
                <c:pt idx="95">
                  <c:v>2209.890064434036</c:v>
                </c:pt>
                <c:pt idx="96">
                  <c:v>1765.8759001252456</c:v>
                </c:pt>
                <c:pt idx="97">
                  <c:v>1611.0344285475321</c:v>
                </c:pt>
                <c:pt idx="98">
                  <c:v>907.29894471074408</c:v>
                </c:pt>
                <c:pt idx="99">
                  <c:v>688.35187589169766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22E-4621-98A7-96D3C6FC46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0734031"/>
        <c:axId val="1"/>
      </c:scatterChart>
      <c:valAx>
        <c:axId val="660734031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l-PL"/>
                  <a:t>Wiek</a:t>
                </a:r>
              </a:p>
            </c:rich>
          </c:tx>
          <c:layout>
            <c:manualLayout>
              <c:xMode val="edge"/>
              <c:yMode val="edge"/>
              <c:x val="0.42186814619063029"/>
              <c:y val="0.91326220617450438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l-PL"/>
                  <a:t>Liczba zmarłych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660734031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8598317333620971"/>
          <c:y val="0.42266570960397903"/>
          <c:w val="0.97948239132779635"/>
          <c:h val="0.57736691753309843"/>
        </c:manualLayout>
      </c:layout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Mężczyźni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'Tablice trwania życia'!$G$4:$G$103</c:f>
              <c:numCache>
                <c:formatCode>0.00</c:formatCode>
                <c:ptCount val="100"/>
                <c:pt idx="0">
                  <c:v>72.892527751466645</c:v>
                </c:pt>
                <c:pt idx="1">
                  <c:v>72.248951129614994</c:v>
                </c:pt>
                <c:pt idx="2">
                  <c:v>71.260177251442443</c:v>
                </c:pt>
                <c:pt idx="3">
                  <c:v>70.292006997179115</c:v>
                </c:pt>
                <c:pt idx="4">
                  <c:v>69.306756981046078</c:v>
                </c:pt>
                <c:pt idx="5">
                  <c:v>68.31142311131741</c:v>
                </c:pt>
                <c:pt idx="6">
                  <c:v>67.320451392919225</c:v>
                </c:pt>
                <c:pt idx="7">
                  <c:v>66.320451392919239</c:v>
                </c:pt>
                <c:pt idx="8">
                  <c:v>65.324972494089891</c:v>
                </c:pt>
                <c:pt idx="9">
                  <c:v>64.324972494089877</c:v>
                </c:pt>
                <c:pt idx="10">
                  <c:v>63.329391740930411</c:v>
                </c:pt>
                <c:pt idx="11">
                  <c:v>62.329391740930411</c:v>
                </c:pt>
                <c:pt idx="12">
                  <c:v>61.333405203118645</c:v>
                </c:pt>
                <c:pt idx="13">
                  <c:v>60.337262131646369</c:v>
                </c:pt>
                <c:pt idx="14">
                  <c:v>59.337262131646355</c:v>
                </c:pt>
                <c:pt idx="15">
                  <c:v>58.356683574832239</c:v>
                </c:pt>
                <c:pt idx="16">
                  <c:v>57.373114881183156</c:v>
                </c:pt>
                <c:pt idx="17">
                  <c:v>56.390216362823807</c:v>
                </c:pt>
                <c:pt idx="18">
                  <c:v>55.407895447514107</c:v>
                </c:pt>
                <c:pt idx="19">
                  <c:v>54.453096431624019</c:v>
                </c:pt>
                <c:pt idx="20">
                  <c:v>53.492997649248785</c:v>
                </c:pt>
                <c:pt idx="21">
                  <c:v>52.535305738865354</c:v>
                </c:pt>
                <c:pt idx="22">
                  <c:v>51.583778310582979</c:v>
                </c:pt>
                <c:pt idx="23">
                  <c:v>50.641795094581383</c:v>
                </c:pt>
                <c:pt idx="24">
                  <c:v>49.714293623545167</c:v>
                </c:pt>
                <c:pt idx="25">
                  <c:v>48.770894306263443</c:v>
                </c:pt>
                <c:pt idx="26">
                  <c:v>47.819791698406547</c:v>
                </c:pt>
                <c:pt idx="27">
                  <c:v>46.879317014428281</c:v>
                </c:pt>
                <c:pt idx="28">
                  <c:v>45.940405337148</c:v>
                </c:pt>
                <c:pt idx="29">
                  <c:v>45.000054723358765</c:v>
                </c:pt>
                <c:pt idx="30">
                  <c:v>44.056333445673175</c:v>
                </c:pt>
                <c:pt idx="31">
                  <c:v>43.108627192681496</c:v>
                </c:pt>
                <c:pt idx="32">
                  <c:v>42.173338918840287</c:v>
                </c:pt>
                <c:pt idx="33">
                  <c:v>41.243219916631389</c:v>
                </c:pt>
                <c:pt idx="34">
                  <c:v>40.312216169865636</c:v>
                </c:pt>
                <c:pt idx="35">
                  <c:v>39.370624293706115</c:v>
                </c:pt>
                <c:pt idx="36">
                  <c:v>38.434511997995074</c:v>
                </c:pt>
                <c:pt idx="37">
                  <c:v>37.522789420379567</c:v>
                </c:pt>
                <c:pt idx="38">
                  <c:v>36.608115047068615</c:v>
                </c:pt>
                <c:pt idx="39">
                  <c:v>35.680351342800456</c:v>
                </c:pt>
                <c:pt idx="40">
                  <c:v>34.756368792240977</c:v>
                </c:pt>
                <c:pt idx="41">
                  <c:v>33.849850491769537</c:v>
                </c:pt>
                <c:pt idx="42">
                  <c:v>32.939028228043234</c:v>
                </c:pt>
                <c:pt idx="43">
                  <c:v>32.031233673353007</c:v>
                </c:pt>
                <c:pt idx="44">
                  <c:v>31.127647670641881</c:v>
                </c:pt>
                <c:pt idx="45">
                  <c:v>30.239876564273764</c:v>
                </c:pt>
                <c:pt idx="46">
                  <c:v>29.348368471986692</c:v>
                </c:pt>
                <c:pt idx="47">
                  <c:v>28.479900702368464</c:v>
                </c:pt>
                <c:pt idx="48">
                  <c:v>27.62153266832097</c:v>
                </c:pt>
                <c:pt idx="49">
                  <c:v>26.774443194366121</c:v>
                </c:pt>
                <c:pt idx="50">
                  <c:v>25.923801147982509</c:v>
                </c:pt>
                <c:pt idx="51">
                  <c:v>25.101130858090098</c:v>
                </c:pt>
                <c:pt idx="52">
                  <c:v>24.290928554748831</c:v>
                </c:pt>
                <c:pt idx="53">
                  <c:v>23.485221852259553</c:v>
                </c:pt>
                <c:pt idx="54">
                  <c:v>22.733248162396251</c:v>
                </c:pt>
                <c:pt idx="55">
                  <c:v>21.980948023960401</c:v>
                </c:pt>
                <c:pt idx="56">
                  <c:v>21.221092775485953</c:v>
                </c:pt>
                <c:pt idx="57">
                  <c:v>20.489917174881068</c:v>
                </c:pt>
                <c:pt idx="58">
                  <c:v>19.756578851295217</c:v>
                </c:pt>
                <c:pt idx="59">
                  <c:v>19.005368677196184</c:v>
                </c:pt>
                <c:pt idx="60">
                  <c:v>18.291736836843295</c:v>
                </c:pt>
                <c:pt idx="61">
                  <c:v>17.603843952895616</c:v>
                </c:pt>
                <c:pt idx="62">
                  <c:v>16.921860864950851</c:v>
                </c:pt>
                <c:pt idx="63">
                  <c:v>16.241994613155804</c:v>
                </c:pt>
                <c:pt idx="64">
                  <c:v>15.58617664244856</c:v>
                </c:pt>
                <c:pt idx="65">
                  <c:v>14.946972764505922</c:v>
                </c:pt>
                <c:pt idx="66">
                  <c:v>14.374330859372206</c:v>
                </c:pt>
                <c:pt idx="67">
                  <c:v>13.835961863051072</c:v>
                </c:pt>
                <c:pt idx="68">
                  <c:v>13.276504566229548</c:v>
                </c:pt>
                <c:pt idx="69">
                  <c:v>12.727783248772328</c:v>
                </c:pt>
                <c:pt idx="70">
                  <c:v>12.173113417936554</c:v>
                </c:pt>
                <c:pt idx="71">
                  <c:v>11.649832764908956</c:v>
                </c:pt>
                <c:pt idx="72">
                  <c:v>11.117869575777449</c:v>
                </c:pt>
                <c:pt idx="73">
                  <c:v>10.622180405413806</c:v>
                </c:pt>
                <c:pt idx="74">
                  <c:v>10.114484684831933</c:v>
                </c:pt>
                <c:pt idx="75">
                  <c:v>9.5946558209218882</c:v>
                </c:pt>
                <c:pt idx="76">
                  <c:v>9.0806369165834564</c:v>
                </c:pt>
                <c:pt idx="77">
                  <c:v>8.5624553233004193</c:v>
                </c:pt>
                <c:pt idx="78">
                  <c:v>8.1315517702076594</c:v>
                </c:pt>
                <c:pt idx="79">
                  <c:v>7.670025295049034</c:v>
                </c:pt>
                <c:pt idx="80">
                  <c:v>7.2091499633237799</c:v>
                </c:pt>
                <c:pt idx="81">
                  <c:v>6.7503813538774198</c:v>
                </c:pt>
                <c:pt idx="82">
                  <c:v>6.3343270166964176</c:v>
                </c:pt>
                <c:pt idx="83">
                  <c:v>5.8991651836682273</c:v>
                </c:pt>
                <c:pt idx="84">
                  <c:v>5.522083552176551</c:v>
                </c:pt>
                <c:pt idx="85">
                  <c:v>5.1090803310023816</c:v>
                </c:pt>
                <c:pt idx="86">
                  <c:v>4.7625321961120255</c:v>
                </c:pt>
                <c:pt idx="87">
                  <c:v>4.4054115705104335</c:v>
                </c:pt>
                <c:pt idx="88">
                  <c:v>4.1003784263846326</c:v>
                </c:pt>
                <c:pt idx="89">
                  <c:v>3.7523331965715174</c:v>
                </c:pt>
                <c:pt idx="90">
                  <c:v>3.498322908792117</c:v>
                </c:pt>
                <c:pt idx="91">
                  <c:v>3.2012910529543013</c:v>
                </c:pt>
                <c:pt idx="92">
                  <c:v>2.9642172616704583</c:v>
                </c:pt>
                <c:pt idx="93">
                  <c:v>2.6873509953435049</c:v>
                </c:pt>
                <c:pt idx="94">
                  <c:v>2.5179308770704885</c:v>
                </c:pt>
                <c:pt idx="95">
                  <c:v>2.242901800374455</c:v>
                </c:pt>
                <c:pt idx="96">
                  <c:v>1.961848793028917</c:v>
                </c:pt>
                <c:pt idx="97">
                  <c:v>1.6250517598343683</c:v>
                </c:pt>
                <c:pt idx="98">
                  <c:v>1.1956521739130435</c:v>
                </c:pt>
                <c:pt idx="99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D3-4B22-B618-3C4ACDFEE36C}"/>
            </c:ext>
          </c:extLst>
        </c:ser>
        <c:ser>
          <c:idx val="1"/>
          <c:order val="1"/>
          <c:tx>
            <c:v>Kobiety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'Tablice trwania życia'!$N$4:$N$103</c:f>
              <c:numCache>
                <c:formatCode>0.00</c:formatCode>
                <c:ptCount val="100"/>
                <c:pt idx="0">
                  <c:v>81.098878308441314</c:v>
                </c:pt>
                <c:pt idx="1">
                  <c:v>80.271820418239955</c:v>
                </c:pt>
                <c:pt idx="2">
                  <c:v>79.278398452413143</c:v>
                </c:pt>
                <c:pt idx="3">
                  <c:v>78.284627963598709</c:v>
                </c:pt>
                <c:pt idx="4">
                  <c:v>77.284627963598695</c:v>
                </c:pt>
                <c:pt idx="5">
                  <c:v>76.300959906162475</c:v>
                </c:pt>
                <c:pt idx="6">
                  <c:v>75.300959906162461</c:v>
                </c:pt>
                <c:pt idx="7">
                  <c:v>74.300959906162461</c:v>
                </c:pt>
                <c:pt idx="8">
                  <c:v>73.306255042299213</c:v>
                </c:pt>
                <c:pt idx="9">
                  <c:v>72.306255042299213</c:v>
                </c:pt>
                <c:pt idx="10">
                  <c:v>71.316769172915272</c:v>
                </c:pt>
                <c:pt idx="11">
                  <c:v>70.316769172915272</c:v>
                </c:pt>
                <c:pt idx="12">
                  <c:v>69.316769172915272</c:v>
                </c:pt>
                <c:pt idx="13">
                  <c:v>68.325893040223576</c:v>
                </c:pt>
                <c:pt idx="14">
                  <c:v>67.33485641977164</c:v>
                </c:pt>
                <c:pt idx="15">
                  <c:v>66.34870868197477</c:v>
                </c:pt>
                <c:pt idx="16">
                  <c:v>65.348708681974784</c:v>
                </c:pt>
                <c:pt idx="17">
                  <c:v>64.364077495502926</c:v>
                </c:pt>
                <c:pt idx="18">
                  <c:v>63.374694964745728</c:v>
                </c:pt>
                <c:pt idx="19">
                  <c:v>62.385631596327691</c:v>
                </c:pt>
                <c:pt idx="20">
                  <c:v>61.396358868228603</c:v>
                </c:pt>
                <c:pt idx="21">
                  <c:v>60.411445294307676</c:v>
                </c:pt>
                <c:pt idx="22">
                  <c:v>59.444296627306279</c:v>
                </c:pt>
                <c:pt idx="23">
                  <c:v>58.471288863884318</c:v>
                </c:pt>
                <c:pt idx="24">
                  <c:v>57.488373789686896</c:v>
                </c:pt>
                <c:pt idx="25">
                  <c:v>56.507879000279935</c:v>
                </c:pt>
                <c:pt idx="26">
                  <c:v>55.529352355594902</c:v>
                </c:pt>
                <c:pt idx="27">
                  <c:v>54.542724005166477</c:v>
                </c:pt>
                <c:pt idx="28">
                  <c:v>53.570469841792068</c:v>
                </c:pt>
                <c:pt idx="29">
                  <c:v>52.584962842458893</c:v>
                </c:pt>
                <c:pt idx="30">
                  <c:v>51.607296535053607</c:v>
                </c:pt>
                <c:pt idx="31">
                  <c:v>50.630684223507139</c:v>
                </c:pt>
                <c:pt idx="32">
                  <c:v>49.647641543965456</c:v>
                </c:pt>
                <c:pt idx="33">
                  <c:v>48.6802521262833</c:v>
                </c:pt>
                <c:pt idx="34">
                  <c:v>47.711780757197012</c:v>
                </c:pt>
                <c:pt idx="35">
                  <c:v>46.724728202613427</c:v>
                </c:pt>
                <c:pt idx="36">
                  <c:v>45.746987626079196</c:v>
                </c:pt>
                <c:pt idx="37">
                  <c:v>44.776894339096813</c:v>
                </c:pt>
                <c:pt idx="38">
                  <c:v>43.820433677050971</c:v>
                </c:pt>
                <c:pt idx="39">
                  <c:v>42.843546272903893</c:v>
                </c:pt>
                <c:pt idx="40">
                  <c:v>41.885925678673964</c:v>
                </c:pt>
                <c:pt idx="41">
                  <c:v>40.925342410142996</c:v>
                </c:pt>
                <c:pt idx="42">
                  <c:v>39.965664527931601</c:v>
                </c:pt>
                <c:pt idx="43">
                  <c:v>39.002384199620209</c:v>
                </c:pt>
                <c:pt idx="44">
                  <c:v>38.034329095349086</c:v>
                </c:pt>
                <c:pt idx="45">
                  <c:v>37.078944531529665</c:v>
                </c:pt>
                <c:pt idx="46">
                  <c:v>36.112016294355783</c:v>
                </c:pt>
                <c:pt idx="47">
                  <c:v>35.180690033977626</c:v>
                </c:pt>
                <c:pt idx="48">
                  <c:v>34.244075727763878</c:v>
                </c:pt>
                <c:pt idx="49">
                  <c:v>33.310853751937948</c:v>
                </c:pt>
                <c:pt idx="50">
                  <c:v>32.396440716689952</c:v>
                </c:pt>
                <c:pt idx="51">
                  <c:v>31.465136779614575</c:v>
                </c:pt>
                <c:pt idx="52">
                  <c:v>30.551085271539755</c:v>
                </c:pt>
                <c:pt idx="53">
                  <c:v>29.628176111933275</c:v>
                </c:pt>
                <c:pt idx="54">
                  <c:v>28.758974956891439</c:v>
                </c:pt>
                <c:pt idx="55">
                  <c:v>27.86981228030378</c:v>
                </c:pt>
                <c:pt idx="56">
                  <c:v>26.971519681140375</c:v>
                </c:pt>
                <c:pt idx="57">
                  <c:v>26.110101068645644</c:v>
                </c:pt>
                <c:pt idx="58">
                  <c:v>25.25166209623762</c:v>
                </c:pt>
                <c:pt idx="59">
                  <c:v>24.382038086920023</c:v>
                </c:pt>
                <c:pt idx="60">
                  <c:v>23.537196501444367</c:v>
                </c:pt>
                <c:pt idx="61">
                  <c:v>22.720467754439159</c:v>
                </c:pt>
                <c:pt idx="62">
                  <c:v>21.888783092241805</c:v>
                </c:pt>
                <c:pt idx="63">
                  <c:v>21.085099575436608</c:v>
                </c:pt>
                <c:pt idx="64">
                  <c:v>20.284963936379476</c:v>
                </c:pt>
                <c:pt idx="65">
                  <c:v>19.470384343324454</c:v>
                </c:pt>
                <c:pt idx="66">
                  <c:v>18.671159627098607</c:v>
                </c:pt>
                <c:pt idx="67">
                  <c:v>17.875391269769437</c:v>
                </c:pt>
                <c:pt idx="68">
                  <c:v>17.102095805103275</c:v>
                </c:pt>
                <c:pt idx="69">
                  <c:v>16.346518239865784</c:v>
                </c:pt>
                <c:pt idx="70">
                  <c:v>15.590597137729016</c:v>
                </c:pt>
                <c:pt idx="71">
                  <c:v>14.862561660850149</c:v>
                </c:pt>
                <c:pt idx="72">
                  <c:v>14.118637543333699</c:v>
                </c:pt>
                <c:pt idx="73">
                  <c:v>13.397038833414141</c:v>
                </c:pt>
                <c:pt idx="74">
                  <c:v>12.71851721513308</c:v>
                </c:pt>
                <c:pt idx="75">
                  <c:v>12.048353833836092</c:v>
                </c:pt>
                <c:pt idx="76">
                  <c:v>11.423420336402435</c:v>
                </c:pt>
                <c:pt idx="77">
                  <c:v>10.779146486685875</c:v>
                </c:pt>
                <c:pt idx="78">
                  <c:v>10.134347167671271</c:v>
                </c:pt>
                <c:pt idx="79">
                  <c:v>9.5357782996575757</c:v>
                </c:pt>
                <c:pt idx="80">
                  <c:v>8.9338094563478254</c:v>
                </c:pt>
                <c:pt idx="81">
                  <c:v>8.3385545991850929</c:v>
                </c:pt>
                <c:pt idx="82">
                  <c:v>7.7388375168394044</c:v>
                </c:pt>
                <c:pt idx="83">
                  <c:v>7.1964294305711194</c:v>
                </c:pt>
                <c:pt idx="84">
                  <c:v>6.6495125365669878</c:v>
                </c:pt>
                <c:pt idx="85">
                  <c:v>6.1411704626885744</c:v>
                </c:pt>
                <c:pt idx="86">
                  <c:v>5.6638451425338436</c:v>
                </c:pt>
                <c:pt idx="87">
                  <c:v>5.2226285751383603</c:v>
                </c:pt>
                <c:pt idx="88">
                  <c:v>4.779532295854108</c:v>
                </c:pt>
                <c:pt idx="89">
                  <c:v>4.4007474547803644</c:v>
                </c:pt>
                <c:pt idx="90">
                  <c:v>4.0074057577164917</c:v>
                </c:pt>
                <c:pt idx="91">
                  <c:v>3.6534025243919577</c:v>
                </c:pt>
                <c:pt idx="92">
                  <c:v>3.3650908736307041</c:v>
                </c:pt>
                <c:pt idx="93">
                  <c:v>3.0475757007324895</c:v>
                </c:pt>
                <c:pt idx="94">
                  <c:v>2.7048806751202856</c:v>
                </c:pt>
                <c:pt idx="95">
                  <c:v>2.4023680490883699</c:v>
                </c:pt>
                <c:pt idx="96">
                  <c:v>2.0493112529255755</c:v>
                </c:pt>
                <c:pt idx="97">
                  <c:v>1.6274288087875572</c:v>
                </c:pt>
                <c:pt idx="98">
                  <c:v>1.2093275488069415</c:v>
                </c:pt>
                <c:pt idx="99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D3-4B22-B618-3C4ACDFEE36C}"/>
            </c:ext>
          </c:extLst>
        </c:ser>
        <c:ser>
          <c:idx val="2"/>
          <c:order val="2"/>
          <c:tx>
            <c:v>Ogółem</c:v>
          </c:tx>
          <c:marker>
            <c:symbol val="none"/>
          </c:marker>
          <c:xVal>
            <c:numRef>
              <c:f>'Tablice trwania życia'!$A$4:$A$103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'Tablice trwania życia'!$X$4:$X$103</c:f>
              <c:numCache>
                <c:formatCode>0.00</c:formatCode>
                <c:ptCount val="100"/>
                <c:pt idx="0">
                  <c:v>76.872607771599334</c:v>
                </c:pt>
                <c:pt idx="1">
                  <c:v>76.14555700033668</c:v>
                </c:pt>
                <c:pt idx="2">
                  <c:v>75.154673809521341</c:v>
                </c:pt>
                <c:pt idx="3">
                  <c:v>74.174809390231857</c:v>
                </c:pt>
                <c:pt idx="4">
                  <c:v>73.18281498724599</c:v>
                </c:pt>
                <c:pt idx="5">
                  <c:v>72.192859851857435</c:v>
                </c:pt>
                <c:pt idx="6">
                  <c:v>71.197767455325746</c:v>
                </c:pt>
                <c:pt idx="7">
                  <c:v>70.197767455325746</c:v>
                </c:pt>
                <c:pt idx="8">
                  <c:v>69.202658518701057</c:v>
                </c:pt>
                <c:pt idx="9">
                  <c:v>68.202658518701071</c:v>
                </c:pt>
                <c:pt idx="10">
                  <c:v>67.209884966262493</c:v>
                </c:pt>
                <c:pt idx="11">
                  <c:v>66.209884966262493</c:v>
                </c:pt>
                <c:pt idx="12">
                  <c:v>65.212078020962352</c:v>
                </c:pt>
                <c:pt idx="13">
                  <c:v>64.218355822237513</c:v>
                </c:pt>
                <c:pt idx="14">
                  <c:v>63.222446479451754</c:v>
                </c:pt>
                <c:pt idx="15">
                  <c:v>62.239407591652956</c:v>
                </c:pt>
                <c:pt idx="16">
                  <c:v>61.248421896097732</c:v>
                </c:pt>
                <c:pt idx="17">
                  <c:v>60.26480833130077</c:v>
                </c:pt>
                <c:pt idx="18">
                  <c:v>59.279354674578826</c:v>
                </c:pt>
                <c:pt idx="19">
                  <c:v>58.309190872411349</c:v>
                </c:pt>
                <c:pt idx="20">
                  <c:v>57.33602769041125</c:v>
                </c:pt>
                <c:pt idx="21">
                  <c:v>56.366182010711206</c:v>
                </c:pt>
                <c:pt idx="22">
                  <c:v>55.407808495593734</c:v>
                </c:pt>
                <c:pt idx="23">
                  <c:v>54.452056955687702</c:v>
                </c:pt>
                <c:pt idx="24">
                  <c:v>53.499821973178236</c:v>
                </c:pt>
                <c:pt idx="25">
                  <c:v>52.539919610808361</c:v>
                </c:pt>
                <c:pt idx="26">
                  <c:v>51.576669356993321</c:v>
                </c:pt>
                <c:pt idx="27">
                  <c:v>50.615645738076879</c:v>
                </c:pt>
                <c:pt idx="28">
                  <c:v>49.662008592700914</c:v>
                </c:pt>
                <c:pt idx="29">
                  <c:v>48.701601328507046</c:v>
                </c:pt>
                <c:pt idx="30">
                  <c:v>47.742890106184568</c:v>
                </c:pt>
                <c:pt idx="31">
                  <c:v>46.782466506345735</c:v>
                </c:pt>
                <c:pt idx="32">
                  <c:v>45.826057182146101</c:v>
                </c:pt>
                <c:pt idx="33">
                  <c:v>44.879604938110177</c:v>
                </c:pt>
                <c:pt idx="34">
                  <c:v>43.932200120186103</c:v>
                </c:pt>
                <c:pt idx="35">
                  <c:v>42.970558345896372</c:v>
                </c:pt>
                <c:pt idx="36">
                  <c:v>42.01618964387481</c:v>
                </c:pt>
                <c:pt idx="37">
                  <c:v>41.078892744445398</c:v>
                </c:pt>
                <c:pt idx="38">
                  <c:v>40.146111604445679</c:v>
                </c:pt>
                <c:pt idx="39">
                  <c:v>39.196873241010884</c:v>
                </c:pt>
                <c:pt idx="40">
                  <c:v>38.258440812783164</c:v>
                </c:pt>
                <c:pt idx="41">
                  <c:v>37.328501193238701</c:v>
                </c:pt>
                <c:pt idx="42">
                  <c:v>36.396598137081263</c:v>
                </c:pt>
                <c:pt idx="43">
                  <c:v>35.464826064119933</c:v>
                </c:pt>
                <c:pt idx="44">
                  <c:v>34.533325091148996</c:v>
                </c:pt>
                <c:pt idx="45">
                  <c:v>33.616435654233953</c:v>
                </c:pt>
                <c:pt idx="46">
                  <c:v>32.692319928687169</c:v>
                </c:pt>
                <c:pt idx="47">
                  <c:v>31.797167669734602</c:v>
                </c:pt>
                <c:pt idx="48">
                  <c:v>30.905399215069441</c:v>
                </c:pt>
                <c:pt idx="49">
                  <c:v>30.021556128385473</c:v>
                </c:pt>
                <c:pt idx="50">
                  <c:v>29.144191179951154</c:v>
                </c:pt>
                <c:pt idx="51">
                  <c:v>28.275107055946592</c:v>
                </c:pt>
                <c:pt idx="52">
                  <c:v>27.420801064118027</c:v>
                </c:pt>
                <c:pt idx="53">
                  <c:v>26.565053315624866</c:v>
                </c:pt>
                <c:pt idx="54">
                  <c:v>25.763725213294407</c:v>
                </c:pt>
                <c:pt idx="55">
                  <c:v>24.953141305383582</c:v>
                </c:pt>
                <c:pt idx="56">
                  <c:v>24.134063540603808</c:v>
                </c:pt>
                <c:pt idx="57">
                  <c:v>23.347683504917285</c:v>
                </c:pt>
                <c:pt idx="58">
                  <c:v>22.561361866167651</c:v>
                </c:pt>
                <c:pt idx="59">
                  <c:v>21.759899417306531</c:v>
                </c:pt>
                <c:pt idx="60">
                  <c:v>20.990684455642089</c:v>
                </c:pt>
                <c:pt idx="61">
                  <c:v>20.248598377575554</c:v>
                </c:pt>
                <c:pt idx="62">
                  <c:v>19.502722799496659</c:v>
                </c:pt>
                <c:pt idx="63">
                  <c:v>18.770812175331315</c:v>
                </c:pt>
                <c:pt idx="64">
                  <c:v>18.053663988341917</c:v>
                </c:pt>
                <c:pt idx="65">
                  <c:v>17.338495639508565</c:v>
                </c:pt>
                <c:pt idx="66">
                  <c:v>16.665988613583202</c:v>
                </c:pt>
                <c:pt idx="67">
                  <c:v>16.011992449188369</c:v>
                </c:pt>
                <c:pt idx="68">
                  <c:v>15.355899873447203</c:v>
                </c:pt>
                <c:pt idx="69">
                  <c:v>14.712768725492213</c:v>
                </c:pt>
                <c:pt idx="70">
                  <c:v>14.065027056948892</c:v>
                </c:pt>
                <c:pt idx="71">
                  <c:v>13.445971260361659</c:v>
                </c:pt>
                <c:pt idx="72">
                  <c:v>12.812827093092755</c:v>
                </c:pt>
                <c:pt idx="73">
                  <c:v>12.207350420098638</c:v>
                </c:pt>
                <c:pt idx="74">
                  <c:v>11.616629884406846</c:v>
                </c:pt>
                <c:pt idx="75">
                  <c:v>11.023292545856931</c:v>
                </c:pt>
                <c:pt idx="76">
                  <c:v>10.456127066515053</c:v>
                </c:pt>
                <c:pt idx="77">
                  <c:v>9.8760264059877869</c:v>
                </c:pt>
                <c:pt idx="78">
                  <c:v>9.3348715805948643</c:v>
                </c:pt>
                <c:pt idx="79">
                  <c:v>8.8032151808861592</c:v>
                </c:pt>
                <c:pt idx="80">
                  <c:v>8.2686939443828695</c:v>
                </c:pt>
                <c:pt idx="81">
                  <c:v>7.7375880544866344</c:v>
                </c:pt>
                <c:pt idx="82">
                  <c:v>7.220357836670054</c:v>
                </c:pt>
                <c:pt idx="83">
                  <c:v>6.7269005344014579</c:v>
                </c:pt>
                <c:pt idx="84">
                  <c:v>6.2527663990230726</c:v>
                </c:pt>
                <c:pt idx="85">
                  <c:v>5.7858496388169574</c:v>
                </c:pt>
                <c:pt idx="86">
                  <c:v>5.362432670658313</c:v>
                </c:pt>
                <c:pt idx="87">
                  <c:v>4.9561584074356109</c:v>
                </c:pt>
                <c:pt idx="88">
                  <c:v>4.5658142139494933</c:v>
                </c:pt>
                <c:pt idx="89">
                  <c:v>4.2009964812204386</c:v>
                </c:pt>
                <c:pt idx="90">
                  <c:v>3.8572186469910457</c:v>
                </c:pt>
                <c:pt idx="91">
                  <c:v>3.5238987845488343</c:v>
                </c:pt>
                <c:pt idx="92">
                  <c:v>3.2539355982608797</c:v>
                </c:pt>
                <c:pt idx="93">
                  <c:v>2.9508119438897933</c:v>
                </c:pt>
                <c:pt idx="94">
                  <c:v>2.6579806693946084</c:v>
                </c:pt>
                <c:pt idx="95">
                  <c:v>2.3633168336085739</c:v>
                </c:pt>
                <c:pt idx="96">
                  <c:v>2.0287326814687519</c:v>
                </c:pt>
                <c:pt idx="97">
                  <c:v>1.6268935315169708</c:v>
                </c:pt>
                <c:pt idx="98">
                  <c:v>1.2062338977285842</c:v>
                </c:pt>
                <c:pt idx="99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6D3-4B22-B618-3C4ACDFEE3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0734527"/>
        <c:axId val="1"/>
      </c:scatterChart>
      <c:valAx>
        <c:axId val="660734527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l-PL"/>
                  <a:t>Wiek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l-PL"/>
                  <a:t>Przeciętne dalsze trwanie życia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660734527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8660084658092433"/>
          <c:y val="0.38357494696724553"/>
          <c:w val="0.98109942582478393"/>
          <c:h val="0.61371984323877327"/>
        </c:manualLayout>
      </c:layout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15986806571544"/>
          <c:y val="4.3375002899088515E-2"/>
          <c:w val="0.58595422270950603"/>
          <c:h val="0.80305074622961681"/>
        </c:manualLayout>
      </c:layout>
      <c:scatterChart>
        <c:scatterStyle val="lineMarker"/>
        <c:varyColors val="0"/>
        <c:ser>
          <c:idx val="0"/>
          <c:order val="0"/>
          <c:tx>
            <c:v>Mężczyźni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'Tablice trwania życia'!$B$4:$B$103</c:f>
              <c:numCache>
                <c:formatCode>#,##0</c:formatCode>
                <c:ptCount val="100"/>
                <c:pt idx="0">
                  <c:v>100000</c:v>
                </c:pt>
                <c:pt idx="1">
                  <c:v>99512.743009100974</c:v>
                </c:pt>
                <c:pt idx="2">
                  <c:v>99497.17529147274</c:v>
                </c:pt>
                <c:pt idx="3">
                  <c:v>99452.439029211222</c:v>
                </c:pt>
                <c:pt idx="4">
                  <c:v>99431.42499081936</c:v>
                </c:pt>
                <c:pt idx="5">
                  <c:v>99424.682505907796</c:v>
                </c:pt>
                <c:pt idx="6">
                  <c:v>99411.447058289865</c:v>
                </c:pt>
                <c:pt idx="7">
                  <c:v>99411.447058289865</c:v>
                </c:pt>
                <c:pt idx="8">
                  <c:v>99404.619114537796</c:v>
                </c:pt>
                <c:pt idx="9">
                  <c:v>99404.619114537796</c:v>
                </c:pt>
                <c:pt idx="10">
                  <c:v>99397.736806294328</c:v>
                </c:pt>
                <c:pt idx="11">
                  <c:v>99397.736806294328</c:v>
                </c:pt>
                <c:pt idx="12">
                  <c:v>99391.285130910153</c:v>
                </c:pt>
                <c:pt idx="13">
                  <c:v>99384.983974848976</c:v>
                </c:pt>
                <c:pt idx="14">
                  <c:v>99384.983974848976</c:v>
                </c:pt>
                <c:pt idx="15">
                  <c:v>99352.189061806625</c:v>
                </c:pt>
                <c:pt idx="16">
                  <c:v>99323.981037088073</c:v>
                </c:pt>
                <c:pt idx="17">
                  <c:v>99294.123754996734</c:v>
                </c:pt>
                <c:pt idx="18">
                  <c:v>99262.725162560673</c:v>
                </c:pt>
                <c:pt idx="19">
                  <c:v>99181.077845955646</c:v>
                </c:pt>
                <c:pt idx="20">
                  <c:v>99107.782308688038</c:v>
                </c:pt>
                <c:pt idx="21">
                  <c:v>99028.720618042527</c:v>
                </c:pt>
                <c:pt idx="22">
                  <c:v>98936.558011604138</c:v>
                </c:pt>
                <c:pt idx="23">
                  <c:v>98824.32141714968</c:v>
                </c:pt>
                <c:pt idx="24">
                  <c:v>98681.640570490737</c:v>
                </c:pt>
                <c:pt idx="25">
                  <c:v>98568.278548008835</c:v>
                </c:pt>
                <c:pt idx="26">
                  <c:v>98468.532013522199</c:v>
                </c:pt>
                <c:pt idx="27">
                  <c:v>98344.820426786697</c:v>
                </c:pt>
                <c:pt idx="28">
                  <c:v>98215.456350732013</c:v>
                </c:pt>
                <c:pt idx="29">
                  <c:v>98086.698446519556</c:v>
                </c:pt>
                <c:pt idx="30">
                  <c:v>97962.805979664307</c:v>
                </c:pt>
                <c:pt idx="31">
                  <c:v>97845.332843683893</c:v>
                </c:pt>
                <c:pt idx="32">
                  <c:v>97696.95588173726</c:v>
                </c:pt>
                <c:pt idx="33">
                  <c:v>97533.404512872949</c:v>
                </c:pt>
                <c:pt idx="34">
                  <c:v>97368.516640855392</c:v>
                </c:pt>
                <c:pt idx="35">
                  <c:v>97225.87748034895</c:v>
                </c:pt>
                <c:pt idx="36">
                  <c:v>97066.339379293015</c:v>
                </c:pt>
                <c:pt idx="37">
                  <c:v>96840.980683328715</c:v>
                </c:pt>
                <c:pt idx="38">
                  <c:v>96618.306549773115</c:v>
                </c:pt>
                <c:pt idx="39">
                  <c:v>96425.402160898855</c:v>
                </c:pt>
                <c:pt idx="40">
                  <c:v>96217.49608932517</c:v>
                </c:pt>
                <c:pt idx="41">
                  <c:v>95955.644147321291</c:v>
                </c:pt>
                <c:pt idx="42">
                  <c:v>95699.742358866599</c:v>
                </c:pt>
                <c:pt idx="43">
                  <c:v>95428.494196290543</c:v>
                </c:pt>
                <c:pt idx="44">
                  <c:v>95137.589141430493</c:v>
                </c:pt>
                <c:pt idx="45">
                  <c:v>94790.249217998382</c:v>
                </c:pt>
                <c:pt idx="46">
                  <c:v>94445.708611703725</c:v>
                </c:pt>
                <c:pt idx="47">
                  <c:v>94017.044109665978</c:v>
                </c:pt>
                <c:pt idx="48">
                  <c:v>93543.534399247656</c:v>
                </c:pt>
                <c:pt idx="49">
                  <c:v>93019.095056850158</c:v>
                </c:pt>
                <c:pt idx="50">
                  <c:v>92493.313712707692</c:v>
                </c:pt>
                <c:pt idx="51">
                  <c:v>91852.646212569438</c:v>
                </c:pt>
                <c:pt idx="52">
                  <c:v>91149.428475296896</c:v>
                </c:pt>
                <c:pt idx="53">
                  <c:v>90411.068699691416</c:v>
                </c:pt>
                <c:pt idx="54">
                  <c:v>89445.886233238227</c:v>
                </c:pt>
                <c:pt idx="55">
                  <c:v>88460.352455310262</c:v>
                </c:pt>
                <c:pt idx="56">
                  <c:v>87482.349664206777</c:v>
                </c:pt>
                <c:pt idx="57">
                  <c:v>86361.93599557651</c:v>
                </c:pt>
                <c:pt idx="58">
                  <c:v>85225.050107786068</c:v>
                </c:pt>
                <c:pt idx="59">
                  <c:v>84138.009625259525</c:v>
                </c:pt>
                <c:pt idx="60">
                  <c:v>82855.826547561417</c:v>
                </c:pt>
                <c:pt idx="61">
                  <c:v>81427.406531393819</c:v>
                </c:pt>
                <c:pt idx="62">
                  <c:v>79941.038767208767</c:v>
                </c:pt>
                <c:pt idx="63">
                  <c:v>78412.438085672664</c:v>
                </c:pt>
                <c:pt idx="64">
                  <c:v>76734.714866414826</c:v>
                </c:pt>
                <c:pt idx="65">
                  <c:v>74942.416273476498</c:v>
                </c:pt>
                <c:pt idx="66">
                  <c:v>72789.227095011491</c:v>
                </c:pt>
                <c:pt idx="67">
                  <c:v>70445.347815625093</c:v>
                </c:pt>
                <c:pt idx="68">
                  <c:v>68192.658550082531</c:v>
                </c:pt>
                <c:pt idx="69">
                  <c:v>65866.199722415622</c:v>
                </c:pt>
                <c:pt idx="70">
                  <c:v>63551.677245005012</c:v>
                </c:pt>
                <c:pt idx="71">
                  <c:v>61058.119130959087</c:v>
                </c:pt>
                <c:pt idx="72">
                  <c:v>58598.335332450552</c:v>
                </c:pt>
                <c:pt idx="73">
                  <c:v>55941.322585882182</c:v>
                </c:pt>
                <c:pt idx="74">
                  <c:v>53346.740434881052</c:v>
                </c:pt>
                <c:pt idx="75">
                  <c:v>50809.203205704522</c:v>
                </c:pt>
                <c:pt idx="76">
                  <c:v>48231.888935412237</c:v>
                </c:pt>
                <c:pt idx="77">
                  <c:v>45667.571534579365</c:v>
                </c:pt>
                <c:pt idx="78">
                  <c:v>42656.612046516639</c:v>
                </c:pt>
                <c:pt idx="79">
                  <c:v>39845.181797898163</c:v>
                </c:pt>
                <c:pt idx="80">
                  <c:v>37058.685164503171</c:v>
                </c:pt>
                <c:pt idx="81">
                  <c:v>34292.303270267068</c:v>
                </c:pt>
                <c:pt idx="82">
                  <c:v>31362.264699706273</c:v>
                </c:pt>
                <c:pt idx="83">
                  <c:v>28593.996715270194</c:v>
                </c:pt>
                <c:pt idx="84">
                  <c:v>25636.261966377388</c:v>
                </c:pt>
                <c:pt idx="85">
                  <c:v>22953.397341989057</c:v>
                </c:pt>
                <c:pt idx="86">
                  <c:v>20103.259852130701</c:v>
                </c:pt>
                <c:pt idx="87">
                  <c:v>17468.624423209574</c:v>
                </c:pt>
                <c:pt idx="88">
                  <c:v>14829.686086698439</c:v>
                </c:pt>
                <c:pt idx="89">
                  <c:v>12556.043797239023</c:v>
                </c:pt>
                <c:pt idx="90">
                  <c:v>10213.39171220239</c:v>
                </c:pt>
                <c:pt idx="91">
                  <c:v>8273.6120745546941</c:v>
                </c:pt>
                <c:pt idx="92">
                  <c:v>6451.5105677385518</c:v>
                </c:pt>
                <c:pt idx="93">
                  <c:v>4987.8170706949013</c:v>
                </c:pt>
                <c:pt idx="94">
                  <c:v>3615.0949370869221</c:v>
                </c:pt>
                <c:pt idx="95">
                  <c:v>2659.596379313688</c:v>
                </c:pt>
                <c:pt idx="96">
                  <c:v>1882.9000915495135</c:v>
                </c:pt>
                <c:pt idx="97">
                  <c:v>1295.2697333076871</c:v>
                </c:pt>
                <c:pt idx="98">
                  <c:v>859.40118813113213</c:v>
                </c:pt>
                <c:pt idx="99">
                  <c:v>597.84430478687455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A9-425E-98E4-57BD848F8578}"/>
            </c:ext>
          </c:extLst>
        </c:ser>
        <c:ser>
          <c:idx val="1"/>
          <c:order val="1"/>
          <c:tx>
            <c:v>Kobiety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'Tablice trwania życia'!$I$4:$I$103</c:f>
              <c:numCache>
                <c:formatCode>#,##0</c:formatCode>
                <c:ptCount val="100"/>
                <c:pt idx="0">
                  <c:v>100000</c:v>
                </c:pt>
                <c:pt idx="1">
                  <c:v>99786.943167089819</c:v>
                </c:pt>
                <c:pt idx="2">
                  <c:v>99778.715351855062</c:v>
                </c:pt>
                <c:pt idx="3">
                  <c:v>99770.825835341122</c:v>
                </c:pt>
                <c:pt idx="4">
                  <c:v>99770.825835341122</c:v>
                </c:pt>
                <c:pt idx="5">
                  <c:v>99749.609285455881</c:v>
                </c:pt>
                <c:pt idx="6">
                  <c:v>99749.609285455881</c:v>
                </c:pt>
                <c:pt idx="7">
                  <c:v>99749.609285455881</c:v>
                </c:pt>
                <c:pt idx="8">
                  <c:v>99742.452876280906</c:v>
                </c:pt>
                <c:pt idx="9">
                  <c:v>99742.452876280906</c:v>
                </c:pt>
                <c:pt idx="10">
                  <c:v>99727.850365062652</c:v>
                </c:pt>
                <c:pt idx="11">
                  <c:v>99727.850365062652</c:v>
                </c:pt>
                <c:pt idx="12">
                  <c:v>99727.850365062652</c:v>
                </c:pt>
                <c:pt idx="13">
                  <c:v>99714.629996485062</c:v>
                </c:pt>
                <c:pt idx="14">
                  <c:v>99701.45417328256</c:v>
                </c:pt>
                <c:pt idx="15">
                  <c:v>99680.794227675942</c:v>
                </c:pt>
                <c:pt idx="16">
                  <c:v>99680.794227675942</c:v>
                </c:pt>
                <c:pt idx="17">
                  <c:v>99657.175984759771</c:v>
                </c:pt>
                <c:pt idx="18">
                  <c:v>99640.610629709117</c:v>
                </c:pt>
                <c:pt idx="19">
                  <c:v>99623.281827860468</c:v>
                </c:pt>
                <c:pt idx="20">
                  <c:v>99606.016094441424</c:v>
                </c:pt>
                <c:pt idx="21">
                  <c:v>99581.345873736922</c:v>
                </c:pt>
                <c:pt idx="22">
                  <c:v>99526.772208887938</c:v>
                </c:pt>
                <c:pt idx="23">
                  <c:v>99481.216986455678</c:v>
                </c:pt>
                <c:pt idx="24">
                  <c:v>99451.907159331909</c:v>
                </c:pt>
                <c:pt idx="25">
                  <c:v>99417.87975071682</c:v>
                </c:pt>
                <c:pt idx="26">
                  <c:v>99379.777660173291</c:v>
                </c:pt>
                <c:pt idx="27">
                  <c:v>99355.635112990349</c:v>
                </c:pt>
                <c:pt idx="28">
                  <c:v>99304.651549730363</c:v>
                </c:pt>
                <c:pt idx="29">
                  <c:v>99277.539872448033</c:v>
                </c:pt>
                <c:pt idx="30">
                  <c:v>99234.988556135169</c:v>
                </c:pt>
                <c:pt idx="31">
                  <c:v>99189.597475783201</c:v>
                </c:pt>
                <c:pt idx="32">
                  <c:v>99156.056720151566</c:v>
                </c:pt>
                <c:pt idx="33">
                  <c:v>99090.308038309042</c:v>
                </c:pt>
                <c:pt idx="34">
                  <c:v>99025.506827895355</c:v>
                </c:pt>
                <c:pt idx="35">
                  <c:v>98998.357336658752</c:v>
                </c:pt>
                <c:pt idx="36">
                  <c:v>98950.707825382691</c:v>
                </c:pt>
                <c:pt idx="37">
                  <c:v>98885.347988648762</c:v>
                </c:pt>
                <c:pt idx="38">
                  <c:v>98788.205379075851</c:v>
                </c:pt>
                <c:pt idx="39">
                  <c:v>98735.527366723414</c:v>
                </c:pt>
                <c:pt idx="40">
                  <c:v>98636.807027101255</c:v>
                </c:pt>
                <c:pt idx="41">
                  <c:v>98542.952871423884</c:v>
                </c:pt>
                <c:pt idx="42">
                  <c:v>98444.759487001007</c:v>
                </c:pt>
                <c:pt idx="43">
                  <c:v>98353.249586495775</c:v>
                </c:pt>
                <c:pt idx="44">
                  <c:v>98271.714903619562</c:v>
                </c:pt>
                <c:pt idx="45">
                  <c:v>98155.042243455828</c:v>
                </c:pt>
                <c:pt idx="46">
                  <c:v>98066.378449275144</c:v>
                </c:pt>
                <c:pt idx="47">
                  <c:v>97877.632521635576</c:v>
                </c:pt>
                <c:pt idx="48">
                  <c:v>97699.068507092452</c:v>
                </c:pt>
                <c:pt idx="49">
                  <c:v>97506.108258102089</c:v>
                </c:pt>
                <c:pt idx="50">
                  <c:v>97252.425742037143</c:v>
                </c:pt>
                <c:pt idx="51">
                  <c:v>97043.421200482728</c:v>
                </c:pt>
                <c:pt idx="52">
                  <c:v>96774.807861190333</c:v>
                </c:pt>
                <c:pt idx="53">
                  <c:v>96527.184133845425</c:v>
                </c:pt>
                <c:pt idx="54">
                  <c:v>96095.670582520645</c:v>
                </c:pt>
                <c:pt idx="55">
                  <c:v>95720.23676527699</c:v>
                </c:pt>
                <c:pt idx="56">
                  <c:v>95365.853149013361</c:v>
                </c:pt>
                <c:pt idx="57">
                  <c:v>94869.202188691153</c:v>
                </c:pt>
                <c:pt idx="58">
                  <c:v>94347.690928622833</c:v>
                </c:pt>
                <c:pt idx="59">
                  <c:v>93853.331357656571</c:v>
                </c:pt>
                <c:pt idx="60">
                  <c:v>93247.514698030427</c:v>
                </c:pt>
                <c:pt idx="61">
                  <c:v>92511.543784865236</c:v>
                </c:pt>
                <c:pt idx="62">
                  <c:v>91816.056599222284</c:v>
                </c:pt>
                <c:pt idx="63">
                  <c:v>90980.989553579086</c:v>
                </c:pt>
                <c:pt idx="64">
                  <c:v>90106.133220379052</c:v>
                </c:pt>
                <c:pt idx="65">
                  <c:v>89269.518581284923</c:v>
                </c:pt>
                <c:pt idx="66">
                  <c:v>88334.618800877026</c:v>
                </c:pt>
                <c:pt idx="67">
                  <c:v>87352.831581353428</c:v>
                </c:pt>
                <c:pt idx="68">
                  <c:v>86227.779013010746</c:v>
                </c:pt>
                <c:pt idx="69">
                  <c:v>84976.719097220615</c:v>
                </c:pt>
                <c:pt idx="70">
                  <c:v>83687.703918744097</c:v>
                </c:pt>
                <c:pt idx="71">
                  <c:v>82206.174536481922</c:v>
                </c:pt>
                <c:pt idx="72">
                  <c:v>80766.162180499683</c:v>
                </c:pt>
                <c:pt idx="73">
                  <c:v>79148.162546517691</c:v>
                </c:pt>
                <c:pt idx="74">
                  <c:v>77223.255024942438</c:v>
                </c:pt>
                <c:pt idx="75">
                  <c:v>75193.422454076775</c:v>
                </c:pt>
                <c:pt idx="76">
                  <c:v>72828.116763247337</c:v>
                </c:pt>
                <c:pt idx="77">
                  <c:v>70531.235023200468</c:v>
                </c:pt>
                <c:pt idx="78">
                  <c:v>68175.402331642035</c:v>
                </c:pt>
                <c:pt idx="79">
                  <c:v>65448.386238376355</c:v>
                </c:pt>
                <c:pt idx="80">
                  <c:v>62686.988841226033</c:v>
                </c:pt>
                <c:pt idx="81">
                  <c:v>59816.35496462819</c:v>
                </c:pt>
                <c:pt idx="82">
                  <c:v>56910.18464147894</c:v>
                </c:pt>
                <c:pt idx="83">
                  <c:v>53526.584423242777</c:v>
                </c:pt>
                <c:pt idx="84">
                  <c:v>50134.46628934297</c:v>
                </c:pt>
                <c:pt idx="85">
                  <c:v>46422.920581923776</c:v>
                </c:pt>
                <c:pt idx="86">
                  <c:v>42486.402938869425</c:v>
                </c:pt>
                <c:pt idx="87">
                  <c:v>38337.837684024787</c:v>
                </c:pt>
                <c:pt idx="88">
                  <c:v>34293.827106194651</c:v>
                </c:pt>
                <c:pt idx="89">
                  <c:v>29946.766692954265</c:v>
                </c:pt>
                <c:pt idx="90">
                  <c:v>25916.187766424337</c:v>
                </c:pt>
                <c:pt idx="91">
                  <c:v>21885.330318020551</c:v>
                </c:pt>
                <c:pt idx="92">
                  <c:v>17855.532542025252</c:v>
                </c:pt>
                <c:pt idx="93">
                  <c:v>14420.474049196398</c:v>
                </c:pt>
                <c:pt idx="94">
                  <c:v>11462.907048605601</c:v>
                </c:pt>
                <c:pt idx="95">
                  <c:v>8708.179598417657</c:v>
                </c:pt>
                <c:pt idx="96">
                  <c:v>6498.2895339836214</c:v>
                </c:pt>
                <c:pt idx="97">
                  <c:v>4732.4136338583758</c:v>
                </c:pt>
                <c:pt idx="98">
                  <c:v>3121.3792053108436</c:v>
                </c:pt>
                <c:pt idx="99">
                  <c:v>2214.0802606000998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A9-425E-98E4-57BD848F8578}"/>
            </c:ext>
          </c:extLst>
        </c:ser>
        <c:ser>
          <c:idx val="2"/>
          <c:order val="2"/>
          <c:tx>
            <c:v>Ogółem</c:v>
          </c:tx>
          <c:marker>
            <c:symbol val="none"/>
          </c:marker>
          <c:xVal>
            <c:numRef>
              <c:f>'Tablice trwania życia'!$A$4:$A$103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'Tablice trwania życia'!$S$4:$S$103</c:f>
              <c:numCache>
                <c:formatCode>0</c:formatCode>
                <c:ptCount val="100"/>
                <c:pt idx="0">
                  <c:v>100000</c:v>
                </c:pt>
                <c:pt idx="1">
                  <c:v>99645.730085725561</c:v>
                </c:pt>
                <c:pt idx="2">
                  <c:v>99633.722220758165</c:v>
                </c:pt>
                <c:pt idx="3">
                  <c:v>99606.856630184222</c:v>
                </c:pt>
                <c:pt idx="4">
                  <c:v>99596.034400412405</c:v>
                </c:pt>
                <c:pt idx="5">
                  <c:v>99582.27199398863</c:v>
                </c:pt>
                <c:pt idx="6">
                  <c:v>99575.455738465389</c:v>
                </c:pt>
                <c:pt idx="7">
                  <c:v>99575.455738465389</c:v>
                </c:pt>
                <c:pt idx="8">
                  <c:v>99568.468488983199</c:v>
                </c:pt>
                <c:pt idx="9">
                  <c:v>99568.468488983199</c:v>
                </c:pt>
                <c:pt idx="10">
                  <c:v>99557.841882296954</c:v>
                </c:pt>
                <c:pt idx="11">
                  <c:v>99557.841882296954</c:v>
                </c:pt>
                <c:pt idx="12">
                  <c:v>99554.519269474113</c:v>
                </c:pt>
                <c:pt idx="13">
                  <c:v>99544.862295342478</c:v>
                </c:pt>
                <c:pt idx="14">
                  <c:v>99538.472021089256</c:v>
                </c:pt>
                <c:pt idx="15">
                  <c:v>99511.562567253248</c:v>
                </c:pt>
                <c:pt idx="16">
                  <c:v>99497.03543452319</c:v>
                </c:pt>
                <c:pt idx="17">
                  <c:v>99470.204086431797</c:v>
                </c:pt>
                <c:pt idx="18">
                  <c:v>99445.999614127679</c:v>
                </c:pt>
                <c:pt idx="19">
                  <c:v>99395.546777179494</c:v>
                </c:pt>
                <c:pt idx="20">
                  <c:v>99349.425694778431</c:v>
                </c:pt>
                <c:pt idx="21">
                  <c:v>99296.74386705432</c:v>
                </c:pt>
                <c:pt idx="22">
                  <c:v>99222.811897286781</c:v>
                </c:pt>
                <c:pt idx="23">
                  <c:v>99142.91576826309</c:v>
                </c:pt>
                <c:pt idx="24">
                  <c:v>99055.219866078711</c:v>
                </c:pt>
                <c:pt idx="25">
                  <c:v>98980.335131322208</c:v>
                </c:pt>
                <c:pt idx="26">
                  <c:v>98910.486152147976</c:v>
                </c:pt>
                <c:pt idx="27">
                  <c:v>98835.065549595456</c:v>
                </c:pt>
                <c:pt idx="28">
                  <c:v>98743.716022246212</c:v>
                </c:pt>
                <c:pt idx="29">
                  <c:v>98664.256538094865</c:v>
                </c:pt>
                <c:pt idx="30">
                  <c:v>98579.814529252675</c:v>
                </c:pt>
                <c:pt idx="31">
                  <c:v>98497.301190252067</c:v>
                </c:pt>
                <c:pt idx="32">
                  <c:v>98404.619788368203</c:v>
                </c:pt>
                <c:pt idx="33">
                  <c:v>98288.502722709454</c:v>
                </c:pt>
                <c:pt idx="34">
                  <c:v>98172.156881569768</c:v>
                </c:pt>
                <c:pt idx="35">
                  <c:v>98085.530210659199</c:v>
                </c:pt>
                <c:pt idx="36">
                  <c:v>97980.258075646503</c:v>
                </c:pt>
                <c:pt idx="37">
                  <c:v>97832.498826408933</c:v>
                </c:pt>
                <c:pt idx="38">
                  <c:v>97670.707481984951</c:v>
                </c:pt>
                <c:pt idx="39">
                  <c:v>97545.812885723775</c:v>
                </c:pt>
                <c:pt idx="40">
                  <c:v>97390.861894146568</c:v>
                </c:pt>
                <c:pt idx="41">
                  <c:v>97210.488878511038</c:v>
                </c:pt>
                <c:pt idx="42">
                  <c:v>97031.075666011777</c:v>
                </c:pt>
                <c:pt idx="43">
                  <c:v>96847.00056054008</c:v>
                </c:pt>
                <c:pt idx="44">
                  <c:v>96657.640136092203</c:v>
                </c:pt>
                <c:pt idx="45">
                  <c:v>96422.173835345253</c:v>
                </c:pt>
                <c:pt idx="46">
                  <c:v>96201.733482925862</c:v>
                </c:pt>
                <c:pt idx="47">
                  <c:v>95889.429489471222</c:v>
                </c:pt>
                <c:pt idx="48">
                  <c:v>95558.968441552395</c:v>
                </c:pt>
                <c:pt idx="49">
                  <c:v>95195.296459457342</c:v>
                </c:pt>
                <c:pt idx="50">
                  <c:v>94801.483046932466</c:v>
                </c:pt>
                <c:pt idx="51">
                  <c:v>94370.17208170738</c:v>
                </c:pt>
                <c:pt idx="52">
                  <c:v>93877.737477455215</c:v>
                </c:pt>
                <c:pt idx="53">
                  <c:v>93377.384685256111</c:v>
                </c:pt>
                <c:pt idx="54">
                  <c:v>92671.031642640199</c:v>
                </c:pt>
                <c:pt idx="55">
                  <c:v>91981.396345644127</c:v>
                </c:pt>
                <c:pt idx="56">
                  <c:v>91305.848854337964</c:v>
                </c:pt>
                <c:pt idx="57">
                  <c:v>90487.960099237112</c:v>
                </c:pt>
                <c:pt idx="58">
                  <c:v>89649.530905891894</c:v>
                </c:pt>
                <c:pt idx="59">
                  <c:v>88849.940665472095</c:v>
                </c:pt>
                <c:pt idx="60">
                  <c:v>87895.795300538884</c:v>
                </c:pt>
                <c:pt idx="61">
                  <c:v>86803.213099327462</c:v>
                </c:pt>
                <c:pt idx="62">
                  <c:v>85700.422415735316</c:v>
                </c:pt>
                <c:pt idx="63">
                  <c:v>84508.185547607281</c:v>
                </c:pt>
                <c:pt idx="64">
                  <c:v>83219.852768087469</c:v>
                </c:pt>
                <c:pt idx="65">
                  <c:v>81891.060892763577</c:v>
                </c:pt>
                <c:pt idx="66">
                  <c:v>80328.742072356283</c:v>
                </c:pt>
                <c:pt idx="67">
                  <c:v>78645.477442003335</c:v>
                </c:pt>
                <c:pt idx="68">
                  <c:v>76939.691974602727</c:v>
                </c:pt>
                <c:pt idx="69">
                  <c:v>75134.801619196049</c:v>
                </c:pt>
                <c:pt idx="70">
                  <c:v>73317.650181768462</c:v>
                </c:pt>
                <c:pt idx="71">
                  <c:v>71314.926002637658</c:v>
                </c:pt>
                <c:pt idx="72">
                  <c:v>69349.731353754381</c:v>
                </c:pt>
                <c:pt idx="73">
                  <c:v>67196.639966790404</c:v>
                </c:pt>
                <c:pt idx="74">
                  <c:v>64926.850011060829</c:v>
                </c:pt>
                <c:pt idx="75">
                  <c:v>62635.549541165063</c:v>
                </c:pt>
                <c:pt idx="76">
                  <c:v>60161.059431912261</c:v>
                </c:pt>
                <c:pt idx="77">
                  <c:v>57726.448326560603</c:v>
                </c:pt>
                <c:pt idx="78">
                  <c:v>55033.225334802453</c:v>
                </c:pt>
                <c:pt idx="79">
                  <c:v>52262.735951530085</c:v>
                </c:pt>
                <c:pt idx="80">
                  <c:v>49488.412447713759</c:v>
                </c:pt>
                <c:pt idx="81">
                  <c:v>46671.468342032211</c:v>
                </c:pt>
                <c:pt idx="82">
                  <c:v>43753.005871466012</c:v>
                </c:pt>
                <c:pt idx="83">
                  <c:v>40686.301753636893</c:v>
                </c:pt>
                <c:pt idx="84">
                  <c:v>37517.891063015697</c:v>
                </c:pt>
                <c:pt idx="85">
                  <c:v>34336.116113357399</c:v>
                </c:pt>
                <c:pt idx="86">
                  <c:v>30959.084249198982</c:v>
                </c:pt>
                <c:pt idx="87">
                  <c:v>27590.192854704954</c:v>
                </c:pt>
                <c:pt idx="88">
                  <c:v>24269.794481154102</c:v>
                </c:pt>
                <c:pt idx="89">
                  <c:v>20990.544401660914</c:v>
                </c:pt>
                <c:pt idx="90">
                  <c:v>17829.247798500033</c:v>
                </c:pt>
                <c:pt idx="91">
                  <c:v>14875.295422635634</c:v>
                </c:pt>
                <c:pt idx="92">
                  <c:v>11982.461225267602</c:v>
                </c:pt>
                <c:pt idx="93">
                  <c:v>9562.6557052681273</c:v>
                </c:pt>
                <c:pt idx="94">
                  <c:v>7421.2838111734809</c:v>
                </c:pt>
                <c:pt idx="95">
                  <c:v>5593.1592405791134</c:v>
                </c:pt>
                <c:pt idx="96">
                  <c:v>4121.3639711300557</c:v>
                </c:pt>
                <c:pt idx="97">
                  <c:v>2962.284525074771</c:v>
                </c:pt>
                <c:pt idx="98">
                  <c:v>1956.4605264632924</c:v>
                </c:pt>
                <c:pt idx="99">
                  <c:v>1381.7187433562888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EA9-425E-98E4-57BD848F85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1888511"/>
        <c:axId val="1"/>
      </c:scatterChart>
      <c:valAx>
        <c:axId val="661888511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l-PL"/>
                  <a:t>Wiek</a:t>
                </a:r>
              </a:p>
            </c:rich>
          </c:tx>
          <c:layout>
            <c:manualLayout>
              <c:xMode val="edge"/>
              <c:yMode val="edge"/>
              <c:x val="0.44638358663429423"/>
              <c:y val="0.9064322488535087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l-PL"/>
                  <a:t>Liczba dożywających</a:t>
                </a:r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661888511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811636194538712"/>
          <c:y val="0.44781734014017477"/>
          <c:w val="0.95062688075404544"/>
          <c:h val="0.67859450261025067"/>
        </c:manualLayout>
      </c:layout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Mężczyźni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'Tablice trwania życia'!$A$4:$A$103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'Tablice trwania życia'!$C$4:$C$103</c:f>
              <c:numCache>
                <c:formatCode>0.0000000</c:formatCode>
                <c:ptCount val="100"/>
                <c:pt idx="0">
                  <c:v>4.8725699089903042E-3</c:v>
                </c:pt>
                <c:pt idx="1">
                  <c:v>1.5643943838241619E-4</c:v>
                </c:pt>
                <c:pt idx="2">
                  <c:v>4.4962344036869118E-4</c:v>
                </c:pt>
                <c:pt idx="3">
                  <c:v>2.1129736582617271E-4</c:v>
                </c:pt>
                <c:pt idx="4">
                  <c:v>6.7810402115684544E-5</c:v>
                </c:pt>
                <c:pt idx="5">
                  <c:v>1.331203407880724E-4</c:v>
                </c:pt>
                <c:pt idx="6">
                  <c:v>0</c:v>
                </c:pt>
                <c:pt idx="7">
                  <c:v>6.8683677324083925E-5</c:v>
                </c:pt>
                <c:pt idx="8">
                  <c:v>0</c:v>
                </c:pt>
                <c:pt idx="9">
                  <c:v>6.9235296153979294E-5</c:v>
                </c:pt>
                <c:pt idx="10">
                  <c:v>0</c:v>
                </c:pt>
                <c:pt idx="11">
                  <c:v>6.4907668841073584E-5</c:v>
                </c:pt>
                <c:pt idx="12">
                  <c:v>6.3397470440929406E-5</c:v>
                </c:pt>
                <c:pt idx="13">
                  <c:v>0</c:v>
                </c:pt>
                <c:pt idx="14">
                  <c:v>3.2997855139415937E-4</c:v>
                </c:pt>
                <c:pt idx="15">
                  <c:v>2.8391950881924969E-4</c:v>
                </c:pt>
                <c:pt idx="16">
                  <c:v>3.0060496749708792E-4</c:v>
                </c:pt>
                <c:pt idx="17">
                  <c:v>3.1621803233329376E-4</c:v>
                </c:pt>
                <c:pt idx="18">
                  <c:v>8.2253752827472749E-4</c:v>
                </c:pt>
                <c:pt idx="19">
                  <c:v>7.390072669047912E-4</c:v>
                </c:pt>
                <c:pt idx="20">
                  <c:v>7.9773443420685247E-4</c:v>
                </c:pt>
                <c:pt idx="21">
                  <c:v>9.3066542577943234E-4</c:v>
                </c:pt>
                <c:pt idx="22">
                  <c:v>1.1344299489506522E-3</c:v>
                </c:pt>
                <c:pt idx="23">
                  <c:v>1.4437827107020393E-3</c:v>
                </c:pt>
                <c:pt idx="24">
                  <c:v>1.1487650775416428E-3</c:v>
                </c:pt>
                <c:pt idx="25">
                  <c:v>1.0119537031180823E-3</c:v>
                </c:pt>
                <c:pt idx="26">
                  <c:v>1.2563565659587197E-3</c:v>
                </c:pt>
                <c:pt idx="27">
                  <c:v>1.3154132113239918E-3</c:v>
                </c:pt>
                <c:pt idx="28">
                  <c:v>1.3109739443928554E-3</c:v>
                </c:pt>
                <c:pt idx="29">
                  <c:v>1.2630914162412505E-3</c:v>
                </c:pt>
                <c:pt idx="30">
                  <c:v>1.1991605875886879E-3</c:v>
                </c:pt>
                <c:pt idx="31">
                  <c:v>1.5164439389631316E-3</c:v>
                </c:pt>
                <c:pt idx="32">
                  <c:v>1.6740682182798947E-3</c:v>
                </c:pt>
                <c:pt idx="33">
                  <c:v>1.6905784519784339E-3</c:v>
                </c:pt>
                <c:pt idx="34">
                  <c:v>1.4649412913679445E-3</c:v>
                </c:pt>
                <c:pt idx="35">
                  <c:v>1.6409016322653078E-3</c:v>
                </c:pt>
                <c:pt idx="36">
                  <c:v>2.321697690521771E-3</c:v>
                </c:pt>
                <c:pt idx="37">
                  <c:v>2.2993791676247416E-3</c:v>
                </c:pt>
                <c:pt idx="38">
                  <c:v>1.9965614774554931E-3</c:v>
                </c:pt>
                <c:pt idx="39">
                  <c:v>2.1561338289962824E-3</c:v>
                </c:pt>
                <c:pt idx="40">
                  <c:v>2.7214587018641991E-3</c:v>
                </c:pt>
                <c:pt idx="41">
                  <c:v>2.6668758333986981E-3</c:v>
                </c:pt>
                <c:pt idx="42">
                  <c:v>2.8343666961913195E-3</c:v>
                </c:pt>
                <c:pt idx="43">
                  <c:v>3.0484087306426049E-3</c:v>
                </c:pt>
                <c:pt idx="44">
                  <c:v>3.6509220652602317E-3</c:v>
                </c:pt>
                <c:pt idx="45">
                  <c:v>3.6347684401829916E-3</c:v>
                </c:pt>
                <c:pt idx="46">
                  <c:v>4.5387398574150591E-3</c:v>
                </c:pt>
                <c:pt idx="47">
                  <c:v>5.0364241388614079E-3</c:v>
                </c:pt>
                <c:pt idx="48">
                  <c:v>5.6063665518470123E-3</c:v>
                </c:pt>
                <c:pt idx="49">
                  <c:v>5.65240227096516E-3</c:v>
                </c:pt>
                <c:pt idx="50">
                  <c:v>6.9266358228684726E-3</c:v>
                </c:pt>
                <c:pt idx="51">
                  <c:v>7.6559333483449676E-3</c:v>
                </c:pt>
                <c:pt idx="52">
                  <c:v>8.1005420215617373E-3</c:v>
                </c:pt>
                <c:pt idx="53">
                  <c:v>1.0675490073667126E-2</c:v>
                </c:pt>
                <c:pt idx="54">
                  <c:v>1.101821245706138E-2</c:v>
                </c:pt>
                <c:pt idx="55">
                  <c:v>1.1055831951354339E-2</c:v>
                </c:pt>
                <c:pt idx="56">
                  <c:v>1.280731110825074E-2</c:v>
                </c:pt>
                <c:pt idx="57">
                  <c:v>1.3164201041633385E-2</c:v>
                </c:pt>
                <c:pt idx="58">
                  <c:v>1.2754940961040601E-2</c:v>
                </c:pt>
                <c:pt idx="59">
                  <c:v>1.5239046935015457E-2</c:v>
                </c:pt>
                <c:pt idx="60">
                  <c:v>1.7239825799669619E-2</c:v>
                </c:pt>
                <c:pt idx="61">
                  <c:v>1.8253900345112806E-2</c:v>
                </c:pt>
                <c:pt idx="62">
                  <c:v>1.912160143412011E-2</c:v>
                </c:pt>
                <c:pt idx="63">
                  <c:v>2.1396136381128299E-2</c:v>
                </c:pt>
                <c:pt idx="64">
                  <c:v>2.3357076338375575E-2</c:v>
                </c:pt>
                <c:pt idx="65">
                  <c:v>2.873124841088228E-2</c:v>
                </c:pt>
                <c:pt idx="66">
                  <c:v>3.2200909020876668E-2</c:v>
                </c:pt>
                <c:pt idx="67">
                  <c:v>3.1977828705430908E-2</c:v>
                </c:pt>
                <c:pt idx="68">
                  <c:v>3.4115971970183422E-2</c:v>
                </c:pt>
                <c:pt idx="69">
                  <c:v>3.5139760410724481E-2</c:v>
                </c:pt>
                <c:pt idx="70">
                  <c:v>3.9236700306629756E-2</c:v>
                </c:pt>
                <c:pt idx="71">
                  <c:v>4.0285941223193011E-2</c:v>
                </c:pt>
                <c:pt idx="72">
                  <c:v>4.5342802512974595E-2</c:v>
                </c:pt>
                <c:pt idx="73">
                  <c:v>4.6380422039859322E-2</c:v>
                </c:pt>
                <c:pt idx="74">
                  <c:v>4.756686553837413E-2</c:v>
                </c:pt>
                <c:pt idx="75">
                  <c:v>5.0725343199299E-2</c:v>
                </c:pt>
                <c:pt idx="76">
                  <c:v>5.3166431119187021E-2</c:v>
                </c:pt>
                <c:pt idx="77">
                  <c:v>6.5932113026479472E-2</c:v>
                </c:pt>
                <c:pt idx="78">
                  <c:v>6.590842811315252E-2</c:v>
                </c:pt>
                <c:pt idx="79">
                  <c:v>6.9933088711418095E-2</c:v>
                </c:pt>
                <c:pt idx="80">
                  <c:v>7.4648679033164717E-2</c:v>
                </c:pt>
                <c:pt idx="81">
                  <c:v>8.5443037974683542E-2</c:v>
                </c:pt>
                <c:pt idx="82">
                  <c:v>8.8267477203647429E-2</c:v>
                </c:pt>
                <c:pt idx="83">
                  <c:v>0.10343901128425578</c:v>
                </c:pt>
                <c:pt idx="84">
                  <c:v>0.10465116279069768</c:v>
                </c:pt>
                <c:pt idx="85">
                  <c:v>0.12417061611374405</c:v>
                </c:pt>
                <c:pt idx="86">
                  <c:v>0.13105513475427163</c:v>
                </c:pt>
                <c:pt idx="87">
                  <c:v>0.15106732348111659</c:v>
                </c:pt>
                <c:pt idx="88">
                  <c:v>0.1533169533169533</c:v>
                </c:pt>
                <c:pt idx="89">
                  <c:v>0.18657565415244595</c:v>
                </c:pt>
                <c:pt idx="90">
                  <c:v>0.18992511912865898</c:v>
                </c:pt>
                <c:pt idx="91">
                  <c:v>0.22023047375160051</c:v>
                </c:pt>
                <c:pt idx="92">
                  <c:v>0.2268760907504363</c:v>
                </c:pt>
                <c:pt idx="93">
                  <c:v>0.27521501172791241</c:v>
                </c:pt>
                <c:pt idx="94">
                  <c:v>0.26430801248699271</c:v>
                </c:pt>
                <c:pt idx="95">
                  <c:v>0.29203539823008851</c:v>
                </c:pt>
                <c:pt idx="96">
                  <c:v>0.31208791208791214</c:v>
                </c:pt>
                <c:pt idx="97">
                  <c:v>0.33650793650793648</c:v>
                </c:pt>
                <c:pt idx="98">
                  <c:v>0.30434782608695654</c:v>
                </c:pt>
                <c:pt idx="99">
                  <c:v>0.26143790849673204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B4-4B35-BCE3-F69FBD37ADAC}"/>
            </c:ext>
          </c:extLst>
        </c:ser>
        <c:ser>
          <c:idx val="1"/>
          <c:order val="1"/>
          <c:tx>
            <c:v>Kobiety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'Tablice trwania życia'!$A$4:$A$103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'Tablice trwania życia'!$J$4:$J$103</c:f>
              <c:numCache>
                <c:formatCode>0.0000000</c:formatCode>
                <c:ptCount val="100"/>
                <c:pt idx="0">
                  <c:v>2.1305683291017877E-3</c:v>
                </c:pt>
                <c:pt idx="1">
                  <c:v>8.2453825857519786E-5</c:v>
                </c:pt>
                <c:pt idx="2">
                  <c:v>7.907013520993121E-5</c:v>
                </c:pt>
                <c:pt idx="3">
                  <c:v>0</c:v>
                </c:pt>
                <c:pt idx="4">
                  <c:v>2.1265284423179159E-4</c:v>
                </c:pt>
                <c:pt idx="5">
                  <c:v>0</c:v>
                </c:pt>
                <c:pt idx="6">
                  <c:v>0</c:v>
                </c:pt>
                <c:pt idx="7">
                  <c:v>7.1743731391469667E-5</c:v>
                </c:pt>
                <c:pt idx="8">
                  <c:v>0</c:v>
                </c:pt>
                <c:pt idx="9">
                  <c:v>1.4640216675206792E-4</c:v>
                </c:pt>
                <c:pt idx="10">
                  <c:v>0</c:v>
                </c:pt>
                <c:pt idx="11">
                  <c:v>0</c:v>
                </c:pt>
                <c:pt idx="12">
                  <c:v>1.3256445946841652E-4</c:v>
                </c:pt>
                <c:pt idx="13">
                  <c:v>1.3213530655391121E-4</c:v>
                </c:pt>
                <c:pt idx="14">
                  <c:v>2.0721809704714214E-4</c:v>
                </c:pt>
                <c:pt idx="15">
                  <c:v>0</c:v>
                </c:pt>
                <c:pt idx="16">
                  <c:v>2.3693875133278048E-4</c:v>
                </c:pt>
                <c:pt idx="17">
                  <c:v>1.6622340425531914E-4</c:v>
                </c:pt>
                <c:pt idx="18">
                  <c:v>1.7391304347826085E-4</c:v>
                </c:pt>
                <c:pt idx="19">
                  <c:v>1.733102253032929E-4</c:v>
                </c:pt>
                <c:pt idx="20">
                  <c:v>2.4767801857585134E-4</c:v>
                </c:pt>
                <c:pt idx="21">
                  <c:v>5.4803100289673541E-4</c:v>
                </c:pt>
                <c:pt idx="22">
                  <c:v>4.577182744021055E-4</c:v>
                </c:pt>
                <c:pt idx="23">
                  <c:v>2.9462674474275405E-4</c:v>
                </c:pt>
                <c:pt idx="24">
                  <c:v>3.4214938242036467E-4</c:v>
                </c:pt>
                <c:pt idx="25">
                  <c:v>3.8325189230621831E-4</c:v>
                </c:pt>
                <c:pt idx="26">
                  <c:v>2.4293219155203304E-4</c:v>
                </c:pt>
                <c:pt idx="27">
                  <c:v>5.1314214037288331E-4</c:v>
                </c:pt>
                <c:pt idx="28">
                  <c:v>2.730151796439882E-4</c:v>
                </c:pt>
                <c:pt idx="29">
                  <c:v>4.2860969729440124E-4</c:v>
                </c:pt>
                <c:pt idx="30">
                  <c:v>4.5741004269160394E-4</c:v>
                </c:pt>
                <c:pt idx="31">
                  <c:v>3.3814791555963479E-4</c:v>
                </c:pt>
                <c:pt idx="32">
                  <c:v>6.6308286167617871E-4</c:v>
                </c:pt>
                <c:pt idx="33">
                  <c:v>6.5396113602391619E-4</c:v>
                </c:pt>
                <c:pt idx="34">
                  <c:v>2.7416664762731615E-4</c:v>
                </c:pt>
                <c:pt idx="35">
                  <c:v>4.8131618097488403E-4</c:v>
                </c:pt>
                <c:pt idx="36">
                  <c:v>6.6052924906081004E-4</c:v>
                </c:pt>
                <c:pt idx="37">
                  <c:v>9.8237617148358458E-4</c:v>
                </c:pt>
                <c:pt idx="38">
                  <c:v>5.332419204326877E-4</c:v>
                </c:pt>
                <c:pt idx="39">
                  <c:v>9.9984617751115203E-4</c:v>
                </c:pt>
                <c:pt idx="40">
                  <c:v>9.5151250842485024E-4</c:v>
                </c:pt>
                <c:pt idx="41">
                  <c:v>9.9645262864203436E-4</c:v>
                </c:pt>
                <c:pt idx="42">
                  <c:v>9.2955583397324494E-4</c:v>
                </c:pt>
                <c:pt idx="43">
                  <c:v>8.2899836272823358E-4</c:v>
                </c:pt>
                <c:pt idx="44">
                  <c:v>1.1872455902306649E-3</c:v>
                </c:pt>
                <c:pt idx="45">
                  <c:v>9.0330350997935307E-4</c:v>
                </c:pt>
                <c:pt idx="46">
                  <c:v>1.9246752110581337E-3</c:v>
                </c:pt>
                <c:pt idx="47">
                  <c:v>1.8243597637454105E-3</c:v>
                </c:pt>
                <c:pt idx="48">
                  <c:v>1.9750469675803269E-3</c:v>
                </c:pt>
                <c:pt idx="49">
                  <c:v>2.6017089656931516E-3</c:v>
                </c:pt>
                <c:pt idx="50">
                  <c:v>2.1490933512424443E-3</c:v>
                </c:pt>
                <c:pt idx="51">
                  <c:v>2.7679706256178503E-3</c:v>
                </c:pt>
                <c:pt idx="52">
                  <c:v>2.5587622731329963E-3</c:v>
                </c:pt>
                <c:pt idx="53">
                  <c:v>4.4703837079349308E-3</c:v>
                </c:pt>
                <c:pt idx="54">
                  <c:v>3.9068754603388094E-3</c:v>
                </c:pt>
                <c:pt idx="55">
                  <c:v>3.7022852036256862E-3</c:v>
                </c:pt>
                <c:pt idx="56">
                  <c:v>5.207848972379801E-3</c:v>
                </c:pt>
                <c:pt idx="57">
                  <c:v>5.4971608070556958E-3</c:v>
                </c:pt>
                <c:pt idx="58">
                  <c:v>5.239763327544081E-3</c:v>
                </c:pt>
                <c:pt idx="59">
                  <c:v>6.4549297383754145E-3</c:v>
                </c:pt>
                <c:pt idx="60">
                  <c:v>7.8926598263614825E-3</c:v>
                </c:pt>
                <c:pt idx="61">
                  <c:v>7.5178421761105327E-3</c:v>
                </c:pt>
                <c:pt idx="62">
                  <c:v>9.0950001184244792E-3</c:v>
                </c:pt>
                <c:pt idx="63">
                  <c:v>9.6158146607630036E-3</c:v>
                </c:pt>
                <c:pt idx="64">
                  <c:v>9.2847690739093647E-3</c:v>
                </c:pt>
                <c:pt idx="65">
                  <c:v>1.047277721741743E-2</c:v>
                </c:pt>
                <c:pt idx="66">
                  <c:v>1.1114410554447885E-2</c:v>
                </c:pt>
                <c:pt idx="67">
                  <c:v>1.2879405830077706E-2</c:v>
                </c:pt>
                <c:pt idx="68">
                  <c:v>1.4508780466227276E-2</c:v>
                </c:pt>
                <c:pt idx="69">
                  <c:v>1.5169039145907474E-2</c:v>
                </c:pt>
                <c:pt idx="70">
                  <c:v>1.7703071214627386E-2</c:v>
                </c:pt>
                <c:pt idx="71">
                  <c:v>1.7517082677812476E-2</c:v>
                </c:pt>
                <c:pt idx="72">
                  <c:v>2.003313752071095E-2</c:v>
                </c:pt>
                <c:pt idx="73">
                  <c:v>2.4320305862361939E-2</c:v>
                </c:pt>
                <c:pt idx="74">
                  <c:v>2.6285250087037249E-2</c:v>
                </c:pt>
                <c:pt idx="75">
                  <c:v>3.1456284521083122E-2</c:v>
                </c:pt>
                <c:pt idx="76">
                  <c:v>3.1538392617149004E-2</c:v>
                </c:pt>
                <c:pt idx="77">
                  <c:v>3.3401268115942025E-2</c:v>
                </c:pt>
                <c:pt idx="78">
                  <c:v>3.9999999999999994E-2</c:v>
                </c:pt>
                <c:pt idx="79">
                  <c:v>4.2191986019223568E-2</c:v>
                </c:pt>
                <c:pt idx="80">
                  <c:v>4.5793137135181343E-2</c:v>
                </c:pt>
                <c:pt idx="81">
                  <c:v>4.8584878247224968E-2</c:v>
                </c:pt>
                <c:pt idx="82">
                  <c:v>5.9455091202955432E-2</c:v>
                </c:pt>
                <c:pt idx="83">
                  <c:v>6.3372587106956424E-2</c:v>
                </c:pt>
                <c:pt idx="84">
                  <c:v>7.4031818469924571E-2</c:v>
                </c:pt>
                <c:pt idx="85">
                  <c:v>8.4796854521625165E-2</c:v>
                </c:pt>
                <c:pt idx="86">
                  <c:v>9.7644539614561029E-2</c:v>
                </c:pt>
                <c:pt idx="87">
                  <c:v>0.10548353329575651</c:v>
                </c:pt>
                <c:pt idx="88">
                  <c:v>0.12675926777665347</c:v>
                </c:pt>
                <c:pt idx="89">
                  <c:v>0.13459145582745749</c:v>
                </c:pt>
                <c:pt idx="90">
                  <c:v>0.15553435114503816</c:v>
                </c:pt>
                <c:pt idx="91">
                  <c:v>0.18413237165888841</c:v>
                </c:pt>
                <c:pt idx="92">
                  <c:v>0.19238062403033959</c:v>
                </c:pt>
                <c:pt idx="93">
                  <c:v>0.20509499136442141</c:v>
                </c:pt>
                <c:pt idx="94">
                  <c:v>0.24031665253039297</c:v>
                </c:pt>
                <c:pt idx="95">
                  <c:v>0.2537717601547389</c:v>
                </c:pt>
                <c:pt idx="96">
                  <c:v>0.27174472465259908</c:v>
                </c:pt>
                <c:pt idx="97">
                  <c:v>0.34042553191489361</c:v>
                </c:pt>
                <c:pt idx="98">
                  <c:v>0.29067245119305857</c:v>
                </c:pt>
                <c:pt idx="99">
                  <c:v>0.3108974358974359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B4-4B35-BCE3-F69FBD37ADAC}"/>
            </c:ext>
          </c:extLst>
        </c:ser>
        <c:ser>
          <c:idx val="2"/>
          <c:order val="2"/>
          <c:tx>
            <c:v>Ogółem</c:v>
          </c:tx>
          <c:marker>
            <c:symbol val="none"/>
          </c:marker>
          <c:xVal>
            <c:numRef>
              <c:f>'Tablice trwania życia'!$H$4:$H$103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'Tablice trwania życia'!$T$4:$T$103</c:f>
              <c:numCache>
                <c:formatCode>0.00000</c:formatCode>
                <c:ptCount val="100"/>
                <c:pt idx="0">
                  <c:v>3.5426991427443865E-3</c:v>
                </c:pt>
                <c:pt idx="1">
                  <c:v>1.2050556463448669E-4</c:v>
                </c:pt>
                <c:pt idx="2">
                  <c:v>2.6964355014677982E-4</c:v>
                </c:pt>
                <c:pt idx="3">
                  <c:v>1.0864944581071278E-4</c:v>
                </c:pt>
                <c:pt idx="4">
                  <c:v>1.3818227308574706E-4</c:v>
                </c:pt>
                <c:pt idx="5">
                  <c:v>6.8448483718593954E-5</c:v>
                </c:pt>
                <c:pt idx="6">
                  <c:v>0</c:v>
                </c:pt>
                <c:pt idx="7">
                  <c:v>7.0170399225108485E-5</c:v>
                </c:pt>
                <c:pt idx="8">
                  <c:v>0</c:v>
                </c:pt>
                <c:pt idx="9">
                  <c:v>1.0672662588377838E-4</c:v>
                </c:pt>
                <c:pt idx="10">
                  <c:v>0</c:v>
                </c:pt>
                <c:pt idx="11">
                  <c:v>3.3373692719954749E-5</c:v>
                </c:pt>
                <c:pt idx="12">
                  <c:v>9.7001865937344848E-5</c:v>
                </c:pt>
                <c:pt idx="13">
                  <c:v>6.419491780764392E-5</c:v>
                </c:pt>
                <c:pt idx="14">
                  <c:v>2.7034224345242534E-4</c:v>
                </c:pt>
                <c:pt idx="15">
                  <c:v>1.4598436960770267E-4</c:v>
                </c:pt>
                <c:pt idx="16">
                  <c:v>2.696698245753275E-4</c:v>
                </c:pt>
                <c:pt idx="17">
                  <c:v>2.4333389607893348E-4</c:v>
                </c:pt>
                <c:pt idx="18">
                  <c:v>5.0733902966386868E-4</c:v>
                </c:pt>
                <c:pt idx="19">
                  <c:v>4.6401558114525358E-4</c:v>
                </c:pt>
                <c:pt idx="20">
                  <c:v>5.3026806502093099E-4</c:v>
                </c:pt>
                <c:pt idx="21">
                  <c:v>7.4455583222873584E-4</c:v>
                </c:pt>
                <c:pt idx="22">
                  <c:v>8.0521935929812037E-4</c:v>
                </c:pt>
                <c:pt idx="23">
                  <c:v>8.845402770820272E-4</c:v>
                </c:pt>
                <c:pt idx="24">
                  <c:v>7.5598978890507298E-4</c:v>
                </c:pt>
                <c:pt idx="25">
                  <c:v>7.0568541803339073E-4</c:v>
                </c:pt>
                <c:pt idx="26">
                  <c:v>7.6251371807540278E-4</c:v>
                </c:pt>
                <c:pt idx="27">
                  <c:v>9.2426232371349256E-4</c:v>
                </c:pt>
                <c:pt idx="28">
                  <c:v>8.0470421159200287E-4</c:v>
                </c:pt>
                <c:pt idx="29">
                  <c:v>8.5585207657837758E-4</c:v>
                </c:pt>
                <c:pt idx="30">
                  <c:v>8.370206354580171E-4</c:v>
                </c:pt>
                <c:pt idx="31">
                  <c:v>9.4095371917698285E-4</c:v>
                </c:pt>
                <c:pt idx="32">
                  <c:v>1.1799960805546923E-3</c:v>
                </c:pt>
                <c:pt idx="33">
                  <c:v>1.1837177077355595E-3</c:v>
                </c:pt>
                <c:pt idx="34">
                  <c:v>8.8239551480030819E-4</c:v>
                </c:pt>
                <c:pt idx="35">
                  <c:v>1.0732687562232865E-3</c:v>
                </c:pt>
                <c:pt idx="36">
                  <c:v>1.5080512354181692E-3</c:v>
                </c:pt>
                <c:pt idx="37">
                  <c:v>1.6537586831044744E-3</c:v>
                </c:pt>
                <c:pt idx="38">
                  <c:v>1.2787313564224202E-3</c:v>
                </c:pt>
                <c:pt idx="39">
                  <c:v>1.5884945441864741E-3</c:v>
                </c:pt>
                <c:pt idx="40">
                  <c:v>1.8520527709424792E-3</c:v>
                </c:pt>
                <c:pt idx="41">
                  <c:v>1.8456157825055594E-3</c:v>
                </c:pt>
                <c:pt idx="42">
                  <c:v>1.8970737385752259E-3</c:v>
                </c:pt>
                <c:pt idx="43">
                  <c:v>1.9552533723489582E-3</c:v>
                </c:pt>
                <c:pt idx="44">
                  <c:v>2.4360857601677176E-3</c:v>
                </c:pt>
                <c:pt idx="45">
                  <c:v>2.286199778028495E-3</c:v>
                </c:pt>
                <c:pt idx="46">
                  <c:v>3.2463447606177294E-3</c:v>
                </c:pt>
                <c:pt idx="47">
                  <c:v>3.4462719162920022E-3</c:v>
                </c:pt>
                <c:pt idx="48">
                  <c:v>3.8057336535344557E-3</c:v>
                </c:pt>
                <c:pt idx="49">
                  <c:v>4.1368999012739785E-3</c:v>
                </c:pt>
                <c:pt idx="50">
                  <c:v>4.5496225519126212E-3</c:v>
                </c:pt>
                <c:pt idx="51">
                  <c:v>5.2181170531914048E-3</c:v>
                </c:pt>
                <c:pt idx="52">
                  <c:v>5.3298343744092088E-3</c:v>
                </c:pt>
                <c:pt idx="53">
                  <c:v>7.5644980312609073E-3</c:v>
                </c:pt>
                <c:pt idx="54">
                  <c:v>7.441756984593163E-3</c:v>
                </c:pt>
                <c:pt idx="55">
                  <c:v>7.3443926505270297E-3</c:v>
                </c:pt>
                <c:pt idx="56">
                  <c:v>8.9576819597356368E-3</c:v>
                </c:pt>
                <c:pt idx="57">
                  <c:v>9.2656436549760097E-3</c:v>
                </c:pt>
                <c:pt idx="58">
                  <c:v>8.9190677557382334E-3</c:v>
                </c:pt>
                <c:pt idx="59">
                  <c:v>1.0738840766654562E-2</c:v>
                </c:pt>
                <c:pt idx="60">
                  <c:v>1.2430426250488954E-2</c:v>
                </c:pt>
                <c:pt idx="61">
                  <c:v>1.2704491506901259E-2</c:v>
                </c:pt>
                <c:pt idx="62">
                  <c:v>1.3911680182210284E-2</c:v>
                </c:pt>
                <c:pt idx="63">
                  <c:v>1.5245064974138354E-2</c:v>
                </c:pt>
                <c:pt idx="64">
                  <c:v>1.5967246169335293E-2</c:v>
                </c:pt>
                <c:pt idx="65">
                  <c:v>1.9078014173648964E-2</c:v>
                </c:pt>
                <c:pt idx="66">
                  <c:v>2.0954699238744996E-2</c:v>
                </c:pt>
                <c:pt idx="67">
                  <c:v>2.168955574919779E-2</c:v>
                </c:pt>
                <c:pt idx="68">
                  <c:v>2.3458507684206226E-2</c:v>
                </c:pt>
                <c:pt idx="69">
                  <c:v>2.4185216414590573E-2</c:v>
                </c:pt>
                <c:pt idx="70">
                  <c:v>2.7315716940813958E-2</c:v>
                </c:pt>
                <c:pt idx="71">
                  <c:v>2.7556568575989149E-2</c:v>
                </c:pt>
                <c:pt idx="72">
                  <c:v>3.1046859806579702E-2</c:v>
                </c:pt>
                <c:pt idx="73">
                  <c:v>3.377832517892769E-2</c:v>
                </c:pt>
                <c:pt idx="74">
                  <c:v>3.5290491830505012E-2</c:v>
                </c:pt>
                <c:pt idx="75">
                  <c:v>3.9506161075932258E-2</c:v>
                </c:pt>
                <c:pt idx="76">
                  <c:v>4.0468221941919881E-2</c:v>
                </c:pt>
                <c:pt idx="77">
                  <c:v>4.6654922827098079E-2</c:v>
                </c:pt>
                <c:pt idx="78">
                  <c:v>5.0342122716190124E-2</c:v>
                </c:pt>
                <c:pt idx="79">
                  <c:v>5.3084161272944276E-2</c:v>
                </c:pt>
                <c:pt idx="80">
                  <c:v>5.6921286546779991E-2</c:v>
                </c:pt>
                <c:pt idx="81">
                  <c:v>6.2532047399456656E-2</c:v>
                </c:pt>
                <c:pt idx="82">
                  <c:v>7.009127845611865E-2</c:v>
                </c:pt>
                <c:pt idx="83">
                  <c:v>7.7874138323175968E-2</c:v>
                </c:pt>
                <c:pt idx="84">
                  <c:v>8.4806871055575439E-2</c:v>
                </c:pt>
                <c:pt idx="85">
                  <c:v>9.8352179757590197E-2</c:v>
                </c:pt>
                <c:pt idx="86">
                  <c:v>0.10881754018874745</c:v>
                </c:pt>
                <c:pt idx="87">
                  <c:v>0.12034705197737045</c:v>
                </c:pt>
                <c:pt idx="88">
                  <c:v>0.13511651621275902</c:v>
                </c:pt>
                <c:pt idx="89">
                  <c:v>0.15060574621927089</c:v>
                </c:pt>
                <c:pt idx="90">
                  <c:v>0.16568014586195351</c:v>
                </c:pt>
                <c:pt idx="91">
                  <c:v>0.19447238627382329</c:v>
                </c:pt>
                <c:pt idx="92">
                  <c:v>0.20194561655637097</c:v>
                </c:pt>
                <c:pt idx="93">
                  <c:v>0.2239306694807543</c:v>
                </c:pt>
                <c:pt idx="94">
                  <c:v>0.24633535343870613</c:v>
                </c:pt>
                <c:pt idx="95">
                  <c:v>0.26314202870731579</c:v>
                </c:pt>
                <c:pt idx="96">
                  <c:v>0.2812368560929287</c:v>
                </c:pt>
                <c:pt idx="97">
                  <c:v>0.33954334571764022</c:v>
                </c:pt>
                <c:pt idx="98">
                  <c:v>0.29376610227141581</c:v>
                </c:pt>
                <c:pt idx="9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DB4-4B35-BCE3-F69FBD37AD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1886031"/>
        <c:axId val="1"/>
      </c:scatterChart>
      <c:valAx>
        <c:axId val="661886031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l-PL"/>
                  <a:t>Wiek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0.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l-PL"/>
                  <a:t>Prawdopodobieństwo zgonu</a:t>
                </a:r>
              </a:p>
            </c:rich>
          </c:tx>
          <c:overlay val="0"/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661886031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086670879103075"/>
          <c:y val="0.38815289598234182"/>
          <c:w val="0.98305527202618193"/>
          <c:h val="0.6145754186387079"/>
        </c:manualLayout>
      </c:layout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'Tablice trwania życia'!$O$4:$O$103</c:f>
              <c:numCache>
                <c:formatCode>0.00</c:formatCode>
                <c:ptCount val="100"/>
                <c:pt idx="0">
                  <c:v>8.2063505569746695</c:v>
                </c:pt>
                <c:pt idx="1">
                  <c:v>8.0228692886249604</c:v>
                </c:pt>
                <c:pt idx="2">
                  <c:v>8.0182212009707001</c:v>
                </c:pt>
                <c:pt idx="3">
                  <c:v>7.9926209664195937</c:v>
                </c:pt>
                <c:pt idx="4">
                  <c:v>7.9778709825526164</c:v>
                </c:pt>
                <c:pt idx="5">
                  <c:v>7.9895367948450655</c:v>
                </c:pt>
                <c:pt idx="6">
                  <c:v>7.9805085132432367</c:v>
                </c:pt>
                <c:pt idx="7">
                  <c:v>7.9805085132432225</c:v>
                </c:pt>
                <c:pt idx="8">
                  <c:v>7.9812825482093217</c:v>
                </c:pt>
                <c:pt idx="9">
                  <c:v>7.9812825482093359</c:v>
                </c:pt>
                <c:pt idx="10">
                  <c:v>7.9873774319848607</c:v>
                </c:pt>
                <c:pt idx="11">
                  <c:v>7.9873774319848607</c:v>
                </c:pt>
                <c:pt idx="12">
                  <c:v>7.9833639697966277</c:v>
                </c:pt>
                <c:pt idx="13">
                  <c:v>7.9886309085772069</c:v>
                </c:pt>
                <c:pt idx="14">
                  <c:v>7.9975942881252848</c:v>
                </c:pt>
                <c:pt idx="15">
                  <c:v>7.9920251071425312</c:v>
                </c:pt>
                <c:pt idx="16">
                  <c:v>7.9755938007916285</c:v>
                </c:pt>
                <c:pt idx="17">
                  <c:v>7.9738611326791187</c:v>
                </c:pt>
                <c:pt idx="18">
                  <c:v>7.9667995172316211</c:v>
                </c:pt>
                <c:pt idx="19">
                  <c:v>7.9325351647036726</c:v>
                </c:pt>
                <c:pt idx="20">
                  <c:v>7.9033612189798177</c:v>
                </c:pt>
                <c:pt idx="21">
                  <c:v>7.8761395554423217</c:v>
                </c:pt>
                <c:pt idx="22">
                  <c:v>7.8605183167233008</c:v>
                </c:pt>
                <c:pt idx="23">
                  <c:v>7.8294937693029354</c:v>
                </c:pt>
                <c:pt idx="24">
                  <c:v>7.7740801661417294</c:v>
                </c:pt>
                <c:pt idx="25">
                  <c:v>7.7369846940164919</c:v>
                </c:pt>
                <c:pt idx="26">
                  <c:v>7.709560657188355</c:v>
                </c:pt>
                <c:pt idx="27">
                  <c:v>7.6634069907381956</c:v>
                </c:pt>
                <c:pt idx="28">
                  <c:v>7.6300645046440678</c:v>
                </c:pt>
                <c:pt idx="29">
                  <c:v>7.5849081191001275</c:v>
                </c:pt>
                <c:pt idx="30">
                  <c:v>7.5509630893804314</c:v>
                </c:pt>
                <c:pt idx="31">
                  <c:v>7.5220570308256427</c:v>
                </c:pt>
                <c:pt idx="32">
                  <c:v>7.4743026251251692</c:v>
                </c:pt>
                <c:pt idx="33">
                  <c:v>7.4370322096519104</c:v>
                </c:pt>
                <c:pt idx="34">
                  <c:v>7.3995645873313762</c:v>
                </c:pt>
                <c:pt idx="35">
                  <c:v>7.3541039089073124</c:v>
                </c:pt>
                <c:pt idx="36">
                  <c:v>7.3124756280841225</c:v>
                </c:pt>
                <c:pt idx="37">
                  <c:v>7.2541049187172462</c:v>
                </c:pt>
                <c:pt idx="38">
                  <c:v>7.2123186299823558</c:v>
                </c:pt>
                <c:pt idx="39">
                  <c:v>7.1631949301034368</c:v>
                </c:pt>
                <c:pt idx="40">
                  <c:v>7.1295568864329866</c:v>
                </c:pt>
                <c:pt idx="41">
                  <c:v>7.0754919183734586</c:v>
                </c:pt>
                <c:pt idx="42">
                  <c:v>7.0266362998883665</c:v>
                </c:pt>
                <c:pt idx="43">
                  <c:v>6.971150526267202</c:v>
                </c:pt>
                <c:pt idx="44">
                  <c:v>6.9066814247072053</c:v>
                </c:pt>
                <c:pt idx="45">
                  <c:v>6.8390679672559003</c:v>
                </c:pt>
                <c:pt idx="46">
                  <c:v>6.7636478223690908</c:v>
                </c:pt>
                <c:pt idx="47">
                  <c:v>6.7007893316091618</c:v>
                </c:pt>
                <c:pt idx="48">
                  <c:v>6.6225430594429078</c:v>
                </c:pt>
                <c:pt idx="49">
                  <c:v>6.536410557571827</c:v>
                </c:pt>
                <c:pt idx="50">
                  <c:v>6.4726395687074429</c:v>
                </c:pt>
                <c:pt idx="51">
                  <c:v>6.3640059215244769</c:v>
                </c:pt>
                <c:pt idx="52">
                  <c:v>6.2601567167909238</c:v>
                </c:pt>
                <c:pt idx="53">
                  <c:v>6.1429542596737221</c:v>
                </c:pt>
                <c:pt idx="54">
                  <c:v>6.0257267944951884</c:v>
                </c:pt>
                <c:pt idx="55">
                  <c:v>5.8888642563433784</c:v>
                </c:pt>
                <c:pt idx="56">
                  <c:v>5.7504269056544217</c:v>
                </c:pt>
                <c:pt idx="57">
                  <c:v>5.6201838937645761</c:v>
                </c:pt>
                <c:pt idx="58">
                  <c:v>5.4950832449424034</c:v>
                </c:pt>
                <c:pt idx="59">
                  <c:v>5.3766694097238386</c:v>
                </c:pt>
                <c:pt idx="60">
                  <c:v>5.2454596646010714</c:v>
                </c:pt>
                <c:pt idx="61">
                  <c:v>5.1166238015435432</c:v>
                </c:pt>
                <c:pt idx="62">
                  <c:v>4.9669222272909543</c:v>
                </c:pt>
                <c:pt idx="63">
                  <c:v>4.8431049622808047</c:v>
                </c:pt>
                <c:pt idx="64">
                  <c:v>4.6987872939309163</c:v>
                </c:pt>
                <c:pt idx="65">
                  <c:v>4.5234115788185321</c:v>
                </c:pt>
                <c:pt idx="66">
                  <c:v>4.2968287677264012</c:v>
                </c:pt>
                <c:pt idx="67">
                  <c:v>4.0394294067183658</c:v>
                </c:pt>
                <c:pt idx="68">
                  <c:v>3.8255912388737272</c:v>
                </c:pt>
                <c:pt idx="69">
                  <c:v>3.6187349910934561</c:v>
                </c:pt>
                <c:pt idx="70">
                  <c:v>3.4174837197924628</c:v>
                </c:pt>
                <c:pt idx="71">
                  <c:v>3.2127288959411935</c:v>
                </c:pt>
                <c:pt idx="72">
                  <c:v>3.00076796755625</c:v>
                </c:pt>
                <c:pt idx="73">
                  <c:v>2.7748584280003357</c:v>
                </c:pt>
                <c:pt idx="74">
                  <c:v>2.6040325303011471</c:v>
                </c:pt>
                <c:pt idx="75">
                  <c:v>2.4536980129142041</c:v>
                </c:pt>
                <c:pt idx="76">
                  <c:v>2.3427834198189785</c:v>
                </c:pt>
                <c:pt idx="77">
                  <c:v>2.2166911633854554</c:v>
                </c:pt>
                <c:pt idx="78">
                  <c:v>2.0027953974636112</c:v>
                </c:pt>
                <c:pt idx="79">
                  <c:v>1.8657530046085418</c:v>
                </c:pt>
                <c:pt idx="80">
                  <c:v>1.7246594930240455</c:v>
                </c:pt>
                <c:pt idx="81">
                  <c:v>1.5881732453076731</c:v>
                </c:pt>
                <c:pt idx="82">
                  <c:v>1.4045105001429867</c:v>
                </c:pt>
                <c:pt idx="83">
                  <c:v>1.2972642469028921</c:v>
                </c:pt>
                <c:pt idx="84">
                  <c:v>1.1274289843904368</c:v>
                </c:pt>
                <c:pt idx="85">
                  <c:v>1.0320901316861928</c:v>
                </c:pt>
                <c:pt idx="86">
                  <c:v>0.90131294642181814</c:v>
                </c:pt>
                <c:pt idx="87">
                  <c:v>0.81721700462792679</c:v>
                </c:pt>
                <c:pt idx="88">
                  <c:v>0.67915386946947542</c:v>
                </c:pt>
                <c:pt idx="89">
                  <c:v>0.64841425820884702</c:v>
                </c:pt>
                <c:pt idx="90">
                  <c:v>0.50908284892437461</c:v>
                </c:pt>
                <c:pt idx="91">
                  <c:v>0.4521114714376564</c:v>
                </c:pt>
                <c:pt idx="92">
                  <c:v>0.40087361196024585</c:v>
                </c:pt>
                <c:pt idx="93">
                  <c:v>0.36022470538898466</c:v>
                </c:pt>
                <c:pt idx="94">
                  <c:v>0.18694979804979717</c:v>
                </c:pt>
                <c:pt idx="95">
                  <c:v>0.1594662487139149</c:v>
                </c:pt>
                <c:pt idx="96">
                  <c:v>8.7462459896658462E-2</c:v>
                </c:pt>
                <c:pt idx="97">
                  <c:v>2.3770489531889094E-3</c:v>
                </c:pt>
                <c:pt idx="98">
                  <c:v>1.3675374893898029E-2</c:v>
                </c:pt>
                <c:pt idx="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B8-421F-B427-F645F322FA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1887519"/>
        <c:axId val="1"/>
      </c:scatterChart>
      <c:valAx>
        <c:axId val="66188751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l-PL"/>
                  <a:t>Wiek 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l-PL"/>
                  <a:t>Różnica ex kobiet i mężczyzn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661887519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pl-PL"/>
              <a:t>Prawdobodobieństwo (skala logarytm.)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300576060906901"/>
          <c:y val="0.14422825789087726"/>
          <c:w val="0.83212207464130561"/>
          <c:h val="0.77022249234909845"/>
        </c:manualLayout>
      </c:layout>
      <c:lineChart>
        <c:grouping val="standard"/>
        <c:varyColors val="0"/>
        <c:ser>
          <c:idx val="0"/>
          <c:order val="0"/>
          <c:tx>
            <c:strRef>
              <c:f>'Liczymy metody dla męzczyzn 2'!$N$6</c:f>
              <c:strCache>
                <c:ptCount val="1"/>
                <c:pt idx="0">
                  <c:v>Metoda 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'Liczymy metody dla męzczyzn 2'!$N$7:$N$107</c:f>
              <c:numCache>
                <c:formatCode>0.00000</c:formatCode>
                <c:ptCount val="101"/>
                <c:pt idx="0">
                  <c:v>3.8813211420041052E-3</c:v>
                </c:pt>
                <c:pt idx="1">
                  <c:v>3.5950532067874607E-4</c:v>
                </c:pt>
                <c:pt idx="2">
                  <c:v>2.0852882911062454E-4</c:v>
                </c:pt>
                <c:pt idx="3">
                  <c:v>1.3520593554057023E-4</c:v>
                </c:pt>
                <c:pt idx="4">
                  <c:v>0</c:v>
                </c:pt>
                <c:pt idx="5">
                  <c:v>2.1574973031283711E-4</c:v>
                </c:pt>
                <c:pt idx="6">
                  <c:v>7.0120080638092733E-5</c:v>
                </c:pt>
                <c:pt idx="7">
                  <c:v>1.4587626046206305E-4</c:v>
                </c:pt>
                <c:pt idx="8">
                  <c:v>0</c:v>
                </c:pt>
                <c:pt idx="9">
                  <c:v>1.3445152182316265E-4</c:v>
                </c:pt>
                <c:pt idx="10">
                  <c:v>0</c:v>
                </c:pt>
                <c:pt idx="11">
                  <c:v>0</c:v>
                </c:pt>
                <c:pt idx="12">
                  <c:v>6.2527355718126687E-5</c:v>
                </c:pt>
                <c:pt idx="13">
                  <c:v>2.0281575878445756E-4</c:v>
                </c:pt>
                <c:pt idx="14">
                  <c:v>5.0342508854887716E-4</c:v>
                </c:pt>
                <c:pt idx="15">
                  <c:v>2.2710927741398235E-4</c:v>
                </c:pt>
                <c:pt idx="16">
                  <c:v>1.5800908552241754E-4</c:v>
                </c:pt>
                <c:pt idx="17">
                  <c:v>4.1157344528131045E-4</c:v>
                </c:pt>
                <c:pt idx="18">
                  <c:v>1.038131363545618E-3</c:v>
                </c:pt>
                <c:pt idx="19">
                  <c:v>6.9582697102653801E-4</c:v>
                </c:pt>
                <c:pt idx="20">
                  <c:v>8.4373621737713093E-4</c:v>
                </c:pt>
                <c:pt idx="21">
                  <c:v>6.7533344588890769E-4</c:v>
                </c:pt>
                <c:pt idx="22">
                  <c:v>9.2976684308396511E-4</c:v>
                </c:pt>
                <c:pt idx="23">
                  <c:v>1.2300753421147046E-3</c:v>
                </c:pt>
                <c:pt idx="24">
                  <c:v>1.235069472657837E-3</c:v>
                </c:pt>
                <c:pt idx="25">
                  <c:v>1.3772380117691248E-3</c:v>
                </c:pt>
                <c:pt idx="26">
                  <c:v>1.358856197565875E-3</c:v>
                </c:pt>
                <c:pt idx="27">
                  <c:v>9.1040996898916044E-4</c:v>
                </c:pt>
                <c:pt idx="28">
                  <c:v>1.1704380782521459E-3</c:v>
                </c:pt>
                <c:pt idx="29">
                  <c:v>1.2750385699167399E-3</c:v>
                </c:pt>
                <c:pt idx="30">
                  <c:v>1.4086046313948829E-3</c:v>
                </c:pt>
                <c:pt idx="31">
                  <c:v>1.1522673260196366E-3</c:v>
                </c:pt>
                <c:pt idx="32">
                  <c:v>1.8436153296614661E-3</c:v>
                </c:pt>
                <c:pt idx="33">
                  <c:v>1.420013312624806E-3</c:v>
                </c:pt>
                <c:pt idx="34">
                  <c:v>2.360717658168083E-3</c:v>
                </c:pt>
                <c:pt idx="35">
                  <c:v>2.2429023943966791E-3</c:v>
                </c:pt>
                <c:pt idx="36">
                  <c:v>2.0795130158610129E-3</c:v>
                </c:pt>
                <c:pt idx="37">
                  <c:v>3.0092907319283933E-3</c:v>
                </c:pt>
                <c:pt idx="38">
                  <c:v>2.0596536730490504E-3</c:v>
                </c:pt>
                <c:pt idx="39">
                  <c:v>2.3805508991539127E-3</c:v>
                </c:pt>
                <c:pt idx="40">
                  <c:v>2.4934498241923073E-3</c:v>
                </c:pt>
                <c:pt idx="41">
                  <c:v>3.3907770863251955E-3</c:v>
                </c:pt>
                <c:pt idx="42">
                  <c:v>2.7730066427994952E-3</c:v>
                </c:pt>
                <c:pt idx="43">
                  <c:v>3.9806771297659282E-3</c:v>
                </c:pt>
                <c:pt idx="44">
                  <c:v>5.1193286126409651E-3</c:v>
                </c:pt>
                <c:pt idx="45">
                  <c:v>5.165995593709641E-3</c:v>
                </c:pt>
                <c:pt idx="46">
                  <c:v>5.6166843147184755E-3</c:v>
                </c:pt>
                <c:pt idx="47">
                  <c:v>5.8187460602240216E-3</c:v>
                </c:pt>
                <c:pt idx="48">
                  <c:v>4.8382373537388113E-3</c:v>
                </c:pt>
                <c:pt idx="49">
                  <c:v>5.8738733883896693E-3</c:v>
                </c:pt>
                <c:pt idx="50">
                  <c:v>7.6307409851114486E-3</c:v>
                </c:pt>
                <c:pt idx="51">
                  <c:v>8.0981446787937398E-3</c:v>
                </c:pt>
                <c:pt idx="52">
                  <c:v>8.8247344700431787E-3</c:v>
                </c:pt>
                <c:pt idx="53">
                  <c:v>1.1003329955117996E-2</c:v>
                </c:pt>
                <c:pt idx="54">
                  <c:v>1.2350152013988437E-2</c:v>
                </c:pt>
                <c:pt idx="55">
                  <c:v>1.2465352271481591E-2</c:v>
                </c:pt>
                <c:pt idx="56">
                  <c:v>1.3082837301587302E-2</c:v>
                </c:pt>
                <c:pt idx="57">
                  <c:v>1.4284845906023949E-2</c:v>
                </c:pt>
                <c:pt idx="58">
                  <c:v>1.4846910176193434E-2</c:v>
                </c:pt>
                <c:pt idx="59">
                  <c:v>1.8253590526050561E-2</c:v>
                </c:pt>
                <c:pt idx="60">
                  <c:v>2.1393256005065406E-2</c:v>
                </c:pt>
                <c:pt idx="61">
                  <c:v>2.3220747889022918E-2</c:v>
                </c:pt>
                <c:pt idx="62">
                  <c:v>2.3531943896402053E-2</c:v>
                </c:pt>
                <c:pt idx="63">
                  <c:v>2.6954631175601495E-2</c:v>
                </c:pt>
                <c:pt idx="64">
                  <c:v>2.9172633060699463E-2</c:v>
                </c:pt>
                <c:pt idx="65">
                  <c:v>3.1409938414257883E-2</c:v>
                </c:pt>
                <c:pt idx="66">
                  <c:v>3.4584224512282068E-2</c:v>
                </c:pt>
                <c:pt idx="67">
                  <c:v>3.7668658251889371E-2</c:v>
                </c:pt>
                <c:pt idx="68">
                  <c:v>4.1178367917428231E-2</c:v>
                </c:pt>
                <c:pt idx="69">
                  <c:v>4.5077004174324344E-2</c:v>
                </c:pt>
                <c:pt idx="70">
                  <c:v>4.4001038913418791E-2</c:v>
                </c:pt>
                <c:pt idx="71">
                  <c:v>4.7583983767774451E-2</c:v>
                </c:pt>
                <c:pt idx="72">
                  <c:v>5.168655941878568E-2</c:v>
                </c:pt>
                <c:pt idx="73">
                  <c:v>5.3116161514853669E-2</c:v>
                </c:pt>
                <c:pt idx="74">
                  <c:v>5.9066511662420537E-2</c:v>
                </c:pt>
                <c:pt idx="75">
                  <c:v>6.1189358372456967E-2</c:v>
                </c:pt>
                <c:pt idx="76">
                  <c:v>6.3596131781675141E-2</c:v>
                </c:pt>
                <c:pt idx="77">
                  <c:v>7.594012413289522E-2</c:v>
                </c:pt>
                <c:pt idx="78">
                  <c:v>7.9940194368303019E-2</c:v>
                </c:pt>
                <c:pt idx="79">
                  <c:v>8.254648106687433E-2</c:v>
                </c:pt>
                <c:pt idx="80">
                  <c:v>0.10020715903068844</c:v>
                </c:pt>
                <c:pt idx="81">
                  <c:v>9.8956911146305504E-2</c:v>
                </c:pt>
                <c:pt idx="82">
                  <c:v>0.1109377708441671</c:v>
                </c:pt>
                <c:pt idx="83">
                  <c:v>0.11809106403700999</c:v>
                </c:pt>
                <c:pt idx="84">
                  <c:v>0.13783030142079405</c:v>
                </c:pt>
                <c:pt idx="85">
                  <c:v>0.14379850636989311</c:v>
                </c:pt>
                <c:pt idx="86">
                  <c:v>0.15177006659656503</c:v>
                </c:pt>
                <c:pt idx="87">
                  <c:v>0.16246498599439776</c:v>
                </c:pt>
                <c:pt idx="88">
                  <c:v>0.18262608309264608</c:v>
                </c:pt>
                <c:pt idx="89">
                  <c:v>0.19842775820005421</c:v>
                </c:pt>
                <c:pt idx="90">
                  <c:v>0.2161131415858891</c:v>
                </c:pt>
                <c:pt idx="91">
                  <c:v>0.24682557362441523</c:v>
                </c:pt>
                <c:pt idx="92">
                  <c:v>0.22946093975208995</c:v>
                </c:pt>
                <c:pt idx="93">
                  <c:v>0.23364485981308411</c:v>
                </c:pt>
                <c:pt idx="94">
                  <c:v>0.28089275993467611</c:v>
                </c:pt>
                <c:pt idx="95">
                  <c:v>0.27389014296463504</c:v>
                </c:pt>
                <c:pt idx="96">
                  <c:v>0.30891089108910891</c:v>
                </c:pt>
                <c:pt idx="97">
                  <c:v>0.259946949602122</c:v>
                </c:pt>
                <c:pt idx="98">
                  <c:v>0.30136986301369861</c:v>
                </c:pt>
                <c:pt idx="99">
                  <c:v>0.38356164383561642</c:v>
                </c:pt>
                <c:pt idx="100">
                  <c:v>0.14814814814814814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D2-4C5A-81DE-1E9F0D03699B}"/>
            </c:ext>
          </c:extLst>
        </c:ser>
        <c:ser>
          <c:idx val="1"/>
          <c:order val="1"/>
          <c:tx>
            <c:strRef>
              <c:f>'Liczymy metody dla męzczyzn 2'!$O$6</c:f>
              <c:strCache>
                <c:ptCount val="1"/>
                <c:pt idx="0">
                  <c:v>Metoda II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'Liczymy metody dla męzczyzn 2'!$O$7:$O$107</c:f>
              <c:numCache>
                <c:formatCode>General</c:formatCode>
                <c:ptCount val="101"/>
                <c:pt idx="0">
                  <c:v>8.6274509803921568E-4</c:v>
                </c:pt>
                <c:pt idx="1">
                  <c:v>2.1471514457486402E-4</c:v>
                </c:pt>
                <c:pt idx="2">
                  <c:v>2.082176568573015E-4</c:v>
                </c:pt>
                <c:pt idx="3">
                  <c:v>1.3434089000839632E-4</c:v>
                </c:pt>
                <c:pt idx="4">
                  <c:v>0</c:v>
                </c:pt>
                <c:pt idx="5">
                  <c:v>7.1022727272727269E-5</c:v>
                </c:pt>
                <c:pt idx="6">
                  <c:v>1.3895161010178206E-4</c:v>
                </c:pt>
                <c:pt idx="7">
                  <c:v>1.4471256466842732E-4</c:v>
                </c:pt>
                <c:pt idx="8">
                  <c:v>0</c:v>
                </c:pt>
                <c:pt idx="9">
                  <c:v>1.3413366419637169E-4</c:v>
                </c:pt>
                <c:pt idx="10">
                  <c:v>0</c:v>
                </c:pt>
                <c:pt idx="11">
                  <c:v>0</c:v>
                </c:pt>
                <c:pt idx="12">
                  <c:v>6.2843676355066769E-5</c:v>
                </c:pt>
                <c:pt idx="13">
                  <c:v>1.3605442176870748E-4</c:v>
                </c:pt>
                <c:pt idx="14">
                  <c:v>2.8940418912563762E-4</c:v>
                </c:pt>
                <c:pt idx="15">
                  <c:v>6.0959347734979236E-4</c:v>
                </c:pt>
                <c:pt idx="16">
                  <c:v>1.5927371187385522E-4</c:v>
                </c:pt>
                <c:pt idx="17">
                  <c:v>5.7999834286187753E-4</c:v>
                </c:pt>
                <c:pt idx="18">
                  <c:v>1.2021157236736656E-3</c:v>
                </c:pt>
                <c:pt idx="19">
                  <c:v>6.2082880645661961E-4</c:v>
                </c:pt>
                <c:pt idx="20">
                  <c:v>1.0747735298633502E-3</c:v>
                </c:pt>
                <c:pt idx="21">
                  <c:v>8.2471135102714051E-4</c:v>
                </c:pt>
                <c:pt idx="22">
                  <c:v>4.2651501688288607E-4</c:v>
                </c:pt>
                <c:pt idx="23">
                  <c:v>8.7556827748779258E-4</c:v>
                </c:pt>
                <c:pt idx="24">
                  <c:v>1.0199853377107703E-3</c:v>
                </c:pt>
                <c:pt idx="25">
                  <c:v>7.9525295161191653E-4</c:v>
                </c:pt>
                <c:pt idx="26">
                  <c:v>1.5667159892070676E-3</c:v>
                </c:pt>
                <c:pt idx="27">
                  <c:v>1.6138007790762381E-3</c:v>
                </c:pt>
                <c:pt idx="28">
                  <c:v>1.3054475237292283E-3</c:v>
                </c:pt>
                <c:pt idx="29">
                  <c:v>1.7507440662281469E-3</c:v>
                </c:pt>
                <c:pt idx="30">
                  <c:v>1.244048900691404E-3</c:v>
                </c:pt>
                <c:pt idx="31">
                  <c:v>1.2817469736529788E-3</c:v>
                </c:pt>
                <c:pt idx="32">
                  <c:v>2.0116124902848261E-3</c:v>
                </c:pt>
                <c:pt idx="33">
                  <c:v>1.3254103249464313E-3</c:v>
                </c:pt>
                <c:pt idx="34">
                  <c:v>1.9269885451236484E-3</c:v>
                </c:pt>
                <c:pt idx="35">
                  <c:v>2.1572857423024124E-3</c:v>
                </c:pt>
                <c:pt idx="36">
                  <c:v>2.1144043798376438E-3</c:v>
                </c:pt>
                <c:pt idx="37">
                  <c:v>2.7919794046194569E-3</c:v>
                </c:pt>
                <c:pt idx="38">
                  <c:v>2.745210180154418E-3</c:v>
                </c:pt>
                <c:pt idx="39">
                  <c:v>3.1321240955496086E-3</c:v>
                </c:pt>
                <c:pt idx="40">
                  <c:v>2.8787613545739237E-3</c:v>
                </c:pt>
                <c:pt idx="41">
                  <c:v>3.2729304701844017E-3</c:v>
                </c:pt>
                <c:pt idx="42">
                  <c:v>3.6396724294813468E-3</c:v>
                </c:pt>
                <c:pt idx="43">
                  <c:v>4.6055224778540757E-3</c:v>
                </c:pt>
                <c:pt idx="44">
                  <c:v>4.7025234076499981E-3</c:v>
                </c:pt>
                <c:pt idx="45">
                  <c:v>5.6513139304888386E-3</c:v>
                </c:pt>
                <c:pt idx="46">
                  <c:v>5.5828546381525828E-3</c:v>
                </c:pt>
                <c:pt idx="47">
                  <c:v>5.5869992955522628E-3</c:v>
                </c:pt>
                <c:pt idx="48">
                  <c:v>5.7160355210778809E-3</c:v>
                </c:pt>
                <c:pt idx="49">
                  <c:v>6.5990534144692364E-3</c:v>
                </c:pt>
                <c:pt idx="50">
                  <c:v>6.746626686656672E-3</c:v>
                </c:pt>
                <c:pt idx="51">
                  <c:v>9.0324927255092148E-3</c:v>
                </c:pt>
                <c:pt idx="52">
                  <c:v>9.0027261776453437E-3</c:v>
                </c:pt>
                <c:pt idx="53">
                  <c:v>1.0425097937643669E-2</c:v>
                </c:pt>
                <c:pt idx="54">
                  <c:v>1.2330377856166778E-2</c:v>
                </c:pt>
                <c:pt idx="55">
                  <c:v>1.2814038631485924E-2</c:v>
                </c:pt>
                <c:pt idx="56">
                  <c:v>1.3380017506564961E-2</c:v>
                </c:pt>
                <c:pt idx="57">
                  <c:v>1.5650893021542996E-2</c:v>
                </c:pt>
                <c:pt idx="58">
                  <c:v>1.5227029506191713E-2</c:v>
                </c:pt>
                <c:pt idx="59">
                  <c:v>1.8425080786892679E-2</c:v>
                </c:pt>
                <c:pt idx="60">
                  <c:v>2.1487151448879169E-2</c:v>
                </c:pt>
                <c:pt idx="61">
                  <c:v>2.3884253234325959E-2</c:v>
                </c:pt>
                <c:pt idx="62">
                  <c:v>2.5767942932013392E-2</c:v>
                </c:pt>
                <c:pt idx="63">
                  <c:v>2.67455505574027E-2</c:v>
                </c:pt>
                <c:pt idx="64">
                  <c:v>3.1255409114512502E-2</c:v>
                </c:pt>
                <c:pt idx="65">
                  <c:v>3.349860628037199E-2</c:v>
                </c:pt>
                <c:pt idx="66">
                  <c:v>3.6333783533275071E-2</c:v>
                </c:pt>
                <c:pt idx="67">
                  <c:v>3.6206663968703631E-2</c:v>
                </c:pt>
                <c:pt idx="68">
                  <c:v>4.1161560502534715E-2</c:v>
                </c:pt>
                <c:pt idx="69">
                  <c:v>4.4943163554542531E-2</c:v>
                </c:pt>
                <c:pt idx="70">
                  <c:v>4.4539104832900051E-2</c:v>
                </c:pt>
                <c:pt idx="71">
                  <c:v>4.833450976437767E-2</c:v>
                </c:pt>
                <c:pt idx="72">
                  <c:v>5.3266868435107709E-2</c:v>
                </c:pt>
                <c:pt idx="73">
                  <c:v>5.0506302955156027E-2</c:v>
                </c:pt>
                <c:pt idx="74">
                  <c:v>5.9016058095530323E-2</c:v>
                </c:pt>
                <c:pt idx="75">
                  <c:v>5.8904442106966583E-2</c:v>
                </c:pt>
                <c:pt idx="76">
                  <c:v>6.5380675998634341E-2</c:v>
                </c:pt>
                <c:pt idx="77">
                  <c:v>7.6404067281193574E-2</c:v>
                </c:pt>
                <c:pt idx="78">
                  <c:v>7.5711753050370215E-2</c:v>
                </c:pt>
                <c:pt idx="79">
                  <c:v>7.9433497536945813E-2</c:v>
                </c:pt>
                <c:pt idx="80">
                  <c:v>9.646697388632873E-2</c:v>
                </c:pt>
                <c:pt idx="81">
                  <c:v>0.10406091370558376</c:v>
                </c:pt>
                <c:pt idx="82">
                  <c:v>0.10888393961890622</c:v>
                </c:pt>
                <c:pt idx="83">
                  <c:v>0.1216092255274538</c:v>
                </c:pt>
                <c:pt idx="84">
                  <c:v>0.13266331658291458</c:v>
                </c:pt>
                <c:pt idx="85">
                  <c:v>0.13975749840459475</c:v>
                </c:pt>
                <c:pt idx="86">
                  <c:v>0.15954198473282444</c:v>
                </c:pt>
                <c:pt idx="87">
                  <c:v>0.16244772176975567</c:v>
                </c:pt>
                <c:pt idx="88">
                  <c:v>0.18501984126984128</c:v>
                </c:pt>
                <c:pt idx="89">
                  <c:v>0.19939209726443768</c:v>
                </c:pt>
                <c:pt idx="90">
                  <c:v>0.23423423423423423</c:v>
                </c:pt>
                <c:pt idx="91">
                  <c:v>0.25536261491317669</c:v>
                </c:pt>
                <c:pt idx="92">
                  <c:v>0.24902216427640156</c:v>
                </c:pt>
                <c:pt idx="93">
                  <c:v>0.23139013452914797</c:v>
                </c:pt>
                <c:pt idx="94">
                  <c:v>0.26842105263157895</c:v>
                </c:pt>
                <c:pt idx="95">
                  <c:v>0.24087591240875914</c:v>
                </c:pt>
                <c:pt idx="96">
                  <c:v>0.30541871921182268</c:v>
                </c:pt>
                <c:pt idx="97">
                  <c:v>0.28749999999999998</c:v>
                </c:pt>
                <c:pt idx="98">
                  <c:v>0.30434782608695654</c:v>
                </c:pt>
                <c:pt idx="99">
                  <c:v>0.31372549019607843</c:v>
                </c:pt>
                <c:pt idx="100">
                  <c:v>6.6037735849056603E-2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D2-4C5A-81DE-1E9F0D03699B}"/>
            </c:ext>
          </c:extLst>
        </c:ser>
        <c:ser>
          <c:idx val="2"/>
          <c:order val="2"/>
          <c:tx>
            <c:strRef>
              <c:f>'Liczymy metody dla męzczyzn 2'!$P$6</c:f>
              <c:strCache>
                <c:ptCount val="1"/>
                <c:pt idx="0">
                  <c:v>Metoda III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'Liczymy metody dla męzczyzn 2'!$P$7:$P$107</c:f>
              <c:numCache>
                <c:formatCode>General</c:formatCode>
                <c:ptCount val="101"/>
                <c:pt idx="0">
                  <c:v>5.9994909920932926E-3</c:v>
                </c:pt>
                <c:pt idx="1">
                  <c:v>4.4983391990327526E-4</c:v>
                </c:pt>
                <c:pt idx="2">
                  <c:v>1.3889371158726238E-4</c:v>
                </c:pt>
                <c:pt idx="3">
                  <c:v>2.0444330912339215E-4</c:v>
                </c:pt>
                <c:pt idx="4">
                  <c:v>0</c:v>
                </c:pt>
                <c:pt idx="5">
                  <c:v>7.1893310327419968E-5</c:v>
                </c:pt>
                <c:pt idx="6">
                  <c:v>7.0085679743536744E-5</c:v>
                </c:pt>
                <c:pt idx="7">
                  <c:v>2.1470486506303121E-4</c:v>
                </c:pt>
                <c:pt idx="8">
                  <c:v>0</c:v>
                </c:pt>
                <c:pt idx="9">
                  <c:v>1.3443796528134211E-4</c:v>
                </c:pt>
                <c:pt idx="10">
                  <c:v>0</c:v>
                </c:pt>
                <c:pt idx="11">
                  <c:v>0</c:v>
                </c:pt>
                <c:pt idx="12">
                  <c:v>6.2534198389752049E-5</c:v>
                </c:pt>
                <c:pt idx="13">
                  <c:v>6.759725555138818E-5</c:v>
                </c:pt>
                <c:pt idx="14">
                  <c:v>2.8426051332952618E-4</c:v>
                </c:pt>
                <c:pt idx="15">
                  <c:v>2.2424218475669555E-4</c:v>
                </c:pt>
                <c:pt idx="16">
                  <c:v>6.1813250759956695E-4</c:v>
                </c:pt>
                <c:pt idx="17">
                  <c:v>2.4711696869850197E-4</c:v>
                </c:pt>
                <c:pt idx="18">
                  <c:v>1.0520250114862684E-3</c:v>
                </c:pt>
                <c:pt idx="19">
                  <c:v>8.6910055872979619E-4</c:v>
                </c:pt>
                <c:pt idx="20">
                  <c:v>6.1822624586505004E-4</c:v>
                </c:pt>
                <c:pt idx="21">
                  <c:v>1.1413282790594392E-3</c:v>
                </c:pt>
                <c:pt idx="22">
                  <c:v>6.6024176168777426E-4</c:v>
                </c:pt>
                <c:pt idx="23">
                  <c:v>6.8866095210096123E-4</c:v>
                </c:pt>
                <c:pt idx="24">
                  <c:v>1.0469904586929424E-3</c:v>
                </c:pt>
                <c:pt idx="25">
                  <c:v>8.7574198378725931E-4</c:v>
                </c:pt>
                <c:pt idx="26">
                  <c:v>8.8903518051863806E-4</c:v>
                </c:pt>
                <c:pt idx="27">
                  <c:v>1.6513558651803928E-3</c:v>
                </c:pt>
                <c:pt idx="28">
                  <c:v>1.5955863665865211E-3</c:v>
                </c:pt>
                <c:pt idx="29">
                  <c:v>1.3490622253842233E-3</c:v>
                </c:pt>
                <c:pt idx="30">
                  <c:v>1.7582950613197479E-3</c:v>
                </c:pt>
                <c:pt idx="31">
                  <c:v>9.5205333217029953E-4</c:v>
                </c:pt>
                <c:pt idx="32">
                  <c:v>1.7661411639107172E-3</c:v>
                </c:pt>
                <c:pt idx="33">
                  <c:v>1.6205650480565215E-3</c:v>
                </c:pt>
                <c:pt idx="34">
                  <c:v>1.7777744340652379E-3</c:v>
                </c:pt>
                <c:pt idx="35">
                  <c:v>2.1954730373471287E-3</c:v>
                </c:pt>
                <c:pt idx="36">
                  <c:v>1.9190536896661614E-3</c:v>
                </c:pt>
                <c:pt idx="37">
                  <c:v>2.5434221604108131E-3</c:v>
                </c:pt>
                <c:pt idx="38">
                  <c:v>2.5634117589933281E-3</c:v>
                </c:pt>
                <c:pt idx="39">
                  <c:v>3.0336929163162774E-3</c:v>
                </c:pt>
                <c:pt idx="40">
                  <c:v>2.9100436549938102E-3</c:v>
                </c:pt>
                <c:pt idx="41">
                  <c:v>3.2301688818510144E-3</c:v>
                </c:pt>
                <c:pt idx="42">
                  <c:v>3.4988616722143595E-3</c:v>
                </c:pt>
                <c:pt idx="43">
                  <c:v>3.7291373036628661E-3</c:v>
                </c:pt>
                <c:pt idx="44">
                  <c:v>5.2592284890063956E-3</c:v>
                </c:pt>
                <c:pt idx="45">
                  <c:v>4.881718459786466E-3</c:v>
                </c:pt>
                <c:pt idx="46">
                  <c:v>5.7759539972371821E-3</c:v>
                </c:pt>
                <c:pt idx="47">
                  <c:v>5.595456931933751E-3</c:v>
                </c:pt>
                <c:pt idx="48">
                  <c:v>4.8694467958894094E-3</c:v>
                </c:pt>
                <c:pt idx="49">
                  <c:v>6.5994229590397024E-3</c:v>
                </c:pt>
                <c:pt idx="50">
                  <c:v>6.8077292499357789E-3</c:v>
                </c:pt>
                <c:pt idx="51">
                  <c:v>7.4658340608401152E-3</c:v>
                </c:pt>
                <c:pt idx="52">
                  <c:v>8.7083645162624457E-3</c:v>
                </c:pt>
                <c:pt idx="53">
                  <c:v>1.1332276320206836E-2</c:v>
                </c:pt>
                <c:pt idx="54">
                  <c:v>1.0054303687723976E-2</c:v>
                </c:pt>
                <c:pt idx="55">
                  <c:v>1.3233392692141743E-2</c:v>
                </c:pt>
                <c:pt idx="56">
                  <c:v>1.324208414636352E-2</c:v>
                </c:pt>
                <c:pt idx="57">
                  <c:v>1.3434108759486918E-2</c:v>
                </c:pt>
                <c:pt idx="58">
                  <c:v>1.5755068847162268E-2</c:v>
                </c:pt>
                <c:pt idx="59">
                  <c:v>1.7224730051333403E-2</c:v>
                </c:pt>
                <c:pt idx="60">
                  <c:v>1.9339694910142757E-2</c:v>
                </c:pt>
                <c:pt idx="61">
                  <c:v>2.3279530305610141E-2</c:v>
                </c:pt>
                <c:pt idx="62">
                  <c:v>2.4127080766900066E-2</c:v>
                </c:pt>
                <c:pt idx="63">
                  <c:v>2.7009642432571646E-2</c:v>
                </c:pt>
                <c:pt idx="64">
                  <c:v>2.7777583854469157E-2</c:v>
                </c:pt>
                <c:pt idx="65">
                  <c:v>3.2533859825328304E-2</c:v>
                </c:pt>
                <c:pt idx="66">
                  <c:v>3.5272908875424447E-2</c:v>
                </c:pt>
                <c:pt idx="67">
                  <c:v>3.7193268755187248E-2</c:v>
                </c:pt>
                <c:pt idx="68">
                  <c:v>3.7405834702519347E-2</c:v>
                </c:pt>
                <c:pt idx="69">
                  <c:v>4.4509434228584221E-2</c:v>
                </c:pt>
                <c:pt idx="70">
                  <c:v>4.3090108351959588E-2</c:v>
                </c:pt>
                <c:pt idx="71">
                  <c:v>4.6897487540659033E-2</c:v>
                </c:pt>
                <c:pt idx="72">
                  <c:v>5.156167695863878E-2</c:v>
                </c:pt>
                <c:pt idx="73">
                  <c:v>5.204245428185561E-2</c:v>
                </c:pt>
                <c:pt idx="74">
                  <c:v>5.3862845302100393E-2</c:v>
                </c:pt>
                <c:pt idx="75">
                  <c:v>5.7874227528841526E-2</c:v>
                </c:pt>
                <c:pt idx="76">
                  <c:v>5.9424044201892068E-2</c:v>
                </c:pt>
                <c:pt idx="77">
                  <c:v>7.4573547766954018E-2</c:v>
                </c:pt>
                <c:pt idx="78">
                  <c:v>7.6358149986028745E-2</c:v>
                </c:pt>
                <c:pt idx="79">
                  <c:v>7.5065388723693061E-2</c:v>
                </c:pt>
                <c:pt idx="80">
                  <c:v>8.8987793588788833E-2</c:v>
                </c:pt>
                <c:pt idx="81">
                  <c:v>9.9026145097821816E-2</c:v>
                </c:pt>
                <c:pt idx="82">
                  <c:v>0.10566625134133745</c:v>
                </c:pt>
                <c:pt idx="83">
                  <c:v>0.11319756068671682</c:v>
                </c:pt>
                <c:pt idx="84">
                  <c:v>0.1330232642623278</c:v>
                </c:pt>
                <c:pt idx="85">
                  <c:v>0.13105007826668702</c:v>
                </c:pt>
                <c:pt idx="86">
                  <c:v>0.15160789732129054</c:v>
                </c:pt>
                <c:pt idx="87">
                  <c:v>0.16199933493619212</c:v>
                </c:pt>
                <c:pt idx="88">
                  <c:v>0.16799287252642159</c:v>
                </c:pt>
                <c:pt idx="89">
                  <c:v>0.19802035915903538</c:v>
                </c:pt>
                <c:pt idx="90">
                  <c:v>0.20970545713917799</c:v>
                </c:pt>
                <c:pt idx="91">
                  <c:v>0.25599824423653927</c:v>
                </c:pt>
                <c:pt idx="92">
                  <c:v>0.24635855924498962</c:v>
                </c:pt>
                <c:pt idx="93">
                  <c:v>0.2328664048568807</c:v>
                </c:pt>
                <c:pt idx="94">
                  <c:v>0.25399905379382037</c:v>
                </c:pt>
                <c:pt idx="95">
                  <c:v>0.25622291021671828</c:v>
                </c:pt>
                <c:pt idx="96">
                  <c:v>0.2651252983293555</c:v>
                </c:pt>
                <c:pt idx="97">
                  <c:v>0.30163437641471957</c:v>
                </c:pt>
                <c:pt idx="98">
                  <c:v>0.32588130815861616</c:v>
                </c:pt>
                <c:pt idx="99">
                  <c:v>0.36601091089436266</c:v>
                </c:pt>
                <c:pt idx="100">
                  <c:v>0.1591015913516417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D2-4C5A-81DE-1E9F0D03699B}"/>
            </c:ext>
          </c:extLst>
        </c:ser>
        <c:ser>
          <c:idx val="3"/>
          <c:order val="3"/>
          <c:tx>
            <c:strRef>
              <c:f>'Liczymy metody dla męzczyzn 2'!$S$6</c:f>
              <c:strCache>
                <c:ptCount val="1"/>
                <c:pt idx="0">
                  <c:v>Metoda IV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'Liczymy metody dla męzczyzn 2'!$S$7:$S$107</c:f>
              <c:numCache>
                <c:formatCode>General</c:formatCode>
                <c:ptCount val="101"/>
                <c:pt idx="0">
                  <c:v>5.9716034541011549E-3</c:v>
                </c:pt>
                <c:pt idx="1">
                  <c:v>4.4851429639319754E-4</c:v>
                </c:pt>
                <c:pt idx="2">
                  <c:v>1.4128284826222097E-4</c:v>
                </c:pt>
                <c:pt idx="3">
                  <c:v>2.0583190394511151E-4</c:v>
                </c:pt>
                <c:pt idx="4">
                  <c:v>0</c:v>
                </c:pt>
                <c:pt idx="5">
                  <c:v>6.9659712305388181E-5</c:v>
                </c:pt>
                <c:pt idx="6">
                  <c:v>7.0018204733230633E-5</c:v>
                </c:pt>
                <c:pt idx="7">
                  <c:v>2.1236682830141933E-4</c:v>
                </c:pt>
                <c:pt idx="8">
                  <c:v>0</c:v>
                </c:pt>
                <c:pt idx="9">
                  <c:v>1.347164219318335E-4</c:v>
                </c:pt>
                <c:pt idx="10">
                  <c:v>0</c:v>
                </c:pt>
                <c:pt idx="11">
                  <c:v>0</c:v>
                </c:pt>
                <c:pt idx="12">
                  <c:v>6.2938603392390726E-5</c:v>
                </c:pt>
                <c:pt idx="13">
                  <c:v>6.5269890999282033E-5</c:v>
                </c:pt>
                <c:pt idx="14">
                  <c:v>2.8074115665356538E-4</c:v>
                </c:pt>
                <c:pt idx="15">
                  <c:v>2.22667557336896E-4</c:v>
                </c:pt>
                <c:pt idx="16">
                  <c:v>6.2247121070650485E-4</c:v>
                </c:pt>
                <c:pt idx="17">
                  <c:v>2.4406117800195251E-4</c:v>
                </c:pt>
                <c:pt idx="18">
                  <c:v>1.0613544515654979E-3</c:v>
                </c:pt>
                <c:pt idx="19">
                  <c:v>8.6682427107959018E-4</c:v>
                </c:pt>
                <c:pt idx="20">
                  <c:v>6.2099747719774896E-4</c:v>
                </c:pt>
                <c:pt idx="21">
                  <c:v>1.1404242378164678E-3</c:v>
                </c:pt>
                <c:pt idx="22">
                  <c:v>6.6004180264750097E-4</c:v>
                </c:pt>
                <c:pt idx="23">
                  <c:v>6.9759330310429019E-4</c:v>
                </c:pt>
                <c:pt idx="24">
                  <c:v>1.053116566839992E-3</c:v>
                </c:pt>
                <c:pt idx="25">
                  <c:v>8.7700065775049335E-4</c:v>
                </c:pt>
                <c:pt idx="26">
                  <c:v>8.8991723769689423E-4</c:v>
                </c:pt>
                <c:pt idx="27">
                  <c:v>1.6547788873038517E-3</c:v>
                </c:pt>
                <c:pt idx="28">
                  <c:v>1.5989854712871836E-3</c:v>
                </c:pt>
                <c:pt idx="29">
                  <c:v>1.3507896924355777E-3</c:v>
                </c:pt>
                <c:pt idx="30">
                  <c:v>1.7531471426136501E-3</c:v>
                </c:pt>
                <c:pt idx="31">
                  <c:v>9.5068330362448007E-4</c:v>
                </c:pt>
                <c:pt idx="32">
                  <c:v>1.7659223458884213E-3</c:v>
                </c:pt>
                <c:pt idx="33">
                  <c:v>1.612722589315713E-3</c:v>
                </c:pt>
                <c:pt idx="34">
                  <c:v>1.7795525076499054E-3</c:v>
                </c:pt>
                <c:pt idx="35">
                  <c:v>2.2129333661175315E-3</c:v>
                </c:pt>
                <c:pt idx="36">
                  <c:v>1.9206760779794487E-3</c:v>
                </c:pt>
                <c:pt idx="37">
                  <c:v>2.5509732517514832E-3</c:v>
                </c:pt>
                <c:pt idx="38">
                  <c:v>2.5641978520197705E-3</c:v>
                </c:pt>
                <c:pt idx="39">
                  <c:v>3.0332490764145435E-3</c:v>
                </c:pt>
                <c:pt idx="40">
                  <c:v>2.9097200377477192E-3</c:v>
                </c:pt>
                <c:pt idx="41">
                  <c:v>3.2263141328297139E-3</c:v>
                </c:pt>
                <c:pt idx="42">
                  <c:v>3.4927403797339832E-3</c:v>
                </c:pt>
                <c:pt idx="43">
                  <c:v>3.7287152504453746E-3</c:v>
                </c:pt>
                <c:pt idx="44">
                  <c:v>5.2607406788860592E-3</c:v>
                </c:pt>
                <c:pt idx="45">
                  <c:v>4.8650378747466128E-3</c:v>
                </c:pt>
                <c:pt idx="46">
                  <c:v>5.770004920159234E-3</c:v>
                </c:pt>
                <c:pt idx="47">
                  <c:v>5.5887089135170974E-3</c:v>
                </c:pt>
                <c:pt idx="48">
                  <c:v>4.8778059827783585E-3</c:v>
                </c:pt>
                <c:pt idx="49">
                  <c:v>6.6044658769263019E-3</c:v>
                </c:pt>
                <c:pt idx="50">
                  <c:v>6.814500363067643E-3</c:v>
                </c:pt>
                <c:pt idx="51">
                  <c:v>7.4542980535999533E-3</c:v>
                </c:pt>
                <c:pt idx="52">
                  <c:v>8.732001857872736E-3</c:v>
                </c:pt>
                <c:pt idx="53">
                  <c:v>1.1320392696108217E-2</c:v>
                </c:pt>
                <c:pt idx="54">
                  <c:v>1.0064425141831469E-2</c:v>
                </c:pt>
                <c:pt idx="55">
                  <c:v>1.3234130125059362E-2</c:v>
                </c:pt>
                <c:pt idx="56">
                  <c:v>1.3242123760512113E-2</c:v>
                </c:pt>
                <c:pt idx="57">
                  <c:v>1.3443191673894189E-2</c:v>
                </c:pt>
                <c:pt idx="58">
                  <c:v>1.5755755142077676E-2</c:v>
                </c:pt>
                <c:pt idx="59">
                  <c:v>1.7255546425636814E-2</c:v>
                </c:pt>
                <c:pt idx="60">
                  <c:v>1.9350533807829182E-2</c:v>
                </c:pt>
                <c:pt idx="61">
                  <c:v>2.3280311808701149E-2</c:v>
                </c:pt>
                <c:pt idx="62">
                  <c:v>2.4134156050955414E-2</c:v>
                </c:pt>
                <c:pt idx="63">
                  <c:v>2.7002043397878761E-2</c:v>
                </c:pt>
                <c:pt idx="64">
                  <c:v>2.7779826437544564E-2</c:v>
                </c:pt>
                <c:pt idx="65">
                  <c:v>3.2527147087857845E-2</c:v>
                </c:pt>
                <c:pt idx="66">
                  <c:v>3.5304636607484993E-2</c:v>
                </c:pt>
                <c:pt idx="67">
                  <c:v>3.7203335471456059E-2</c:v>
                </c:pt>
                <c:pt idx="68">
                  <c:v>3.7402540755683993E-2</c:v>
                </c:pt>
                <c:pt idx="69">
                  <c:v>4.4501133786848071E-2</c:v>
                </c:pt>
                <c:pt idx="70">
                  <c:v>4.3152822812812512E-2</c:v>
                </c:pt>
                <c:pt idx="71">
                  <c:v>4.6915500259201652E-2</c:v>
                </c:pt>
                <c:pt idx="72">
                  <c:v>5.1528233465722675E-2</c:v>
                </c:pt>
                <c:pt idx="73">
                  <c:v>5.2217316183528512E-2</c:v>
                </c:pt>
                <c:pt idx="74">
                  <c:v>5.3588604406174134E-2</c:v>
                </c:pt>
                <c:pt idx="75">
                  <c:v>5.8693594193751968E-2</c:v>
                </c:pt>
                <c:pt idx="76">
                  <c:v>5.9542619542619538E-2</c:v>
                </c:pt>
                <c:pt idx="77">
                  <c:v>7.4712643678160912E-2</c:v>
                </c:pt>
                <c:pt idx="78">
                  <c:v>7.6516887516190096E-2</c:v>
                </c:pt>
                <c:pt idx="79">
                  <c:v>7.4953541193475123E-2</c:v>
                </c:pt>
                <c:pt idx="80">
                  <c:v>8.9025012761613065E-2</c:v>
                </c:pt>
                <c:pt idx="81">
                  <c:v>9.9218410768562748E-2</c:v>
                </c:pt>
                <c:pt idx="82">
                  <c:v>0.10595551303515906</c:v>
                </c:pt>
                <c:pt idx="83">
                  <c:v>0.11334180432020331</c:v>
                </c:pt>
                <c:pt idx="84">
                  <c:v>0.13355272178801589</c:v>
                </c:pt>
                <c:pt idx="85">
                  <c:v>0.13131159969673997</c:v>
                </c:pt>
                <c:pt idx="86">
                  <c:v>0.15223828601288975</c:v>
                </c:pt>
                <c:pt idx="87">
                  <c:v>0.16257166257166258</c:v>
                </c:pt>
                <c:pt idx="88">
                  <c:v>0.1684998829861924</c:v>
                </c:pt>
                <c:pt idx="89">
                  <c:v>0.19956140350877191</c:v>
                </c:pt>
                <c:pt idx="90">
                  <c:v>0.20997028722350611</c:v>
                </c:pt>
                <c:pt idx="91">
                  <c:v>0.25853242320819109</c:v>
                </c:pt>
                <c:pt idx="92">
                  <c:v>0.24911868390129258</c:v>
                </c:pt>
                <c:pt idx="93">
                  <c:v>0.23747108712413262</c:v>
                </c:pt>
                <c:pt idx="94">
                  <c:v>0.25841476655808904</c:v>
                </c:pt>
                <c:pt idx="95">
                  <c:v>0.26475279106858057</c:v>
                </c:pt>
                <c:pt idx="96">
                  <c:v>0.26337448559670784</c:v>
                </c:pt>
                <c:pt idx="97">
                  <c:v>0.30945558739255014</c:v>
                </c:pt>
                <c:pt idx="98">
                  <c:v>0.32800000000000001</c:v>
                </c:pt>
                <c:pt idx="99">
                  <c:v>0.39705882352941174</c:v>
                </c:pt>
                <c:pt idx="100">
                  <c:v>0.14432989690721651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6D2-4C5A-81DE-1E9F0D03699B}"/>
            </c:ext>
          </c:extLst>
        </c:ser>
        <c:ser>
          <c:idx val="4"/>
          <c:order val="4"/>
          <c:tx>
            <c:strRef>
              <c:f>'Liczymy metody dla męzczyzn 2'!$T$6</c:f>
              <c:strCache>
                <c:ptCount val="1"/>
                <c:pt idx="0">
                  <c:v>Metoda V q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'Liczymy metody dla męzczyzn 2'!$T$7:$T$107</c:f>
              <c:numCache>
                <c:formatCode>General</c:formatCode>
                <c:ptCount val="101"/>
                <c:pt idx="0">
                  <c:v>5.9669150264193005E-3</c:v>
                </c:pt>
                <c:pt idx="1">
                  <c:v>4.4851429639319754E-4</c:v>
                </c:pt>
                <c:pt idx="2">
                  <c:v>1.4128617514776179E-4</c:v>
                </c:pt>
                <c:pt idx="3">
                  <c:v>2.0583425768162014E-4</c:v>
                </c:pt>
                <c:pt idx="4">
                  <c:v>0</c:v>
                </c:pt>
                <c:pt idx="5">
                  <c:v>6.9660521060697526E-5</c:v>
                </c:pt>
                <c:pt idx="6">
                  <c:v>7.0019021834264982E-5</c:v>
                </c:pt>
                <c:pt idx="7">
                  <c:v>2.123693338681894E-4</c:v>
                </c:pt>
                <c:pt idx="8">
                  <c:v>0</c:v>
                </c:pt>
                <c:pt idx="9">
                  <c:v>1.347194467521387E-4</c:v>
                </c:pt>
                <c:pt idx="10">
                  <c:v>0</c:v>
                </c:pt>
                <c:pt idx="11">
                  <c:v>0</c:v>
                </c:pt>
                <c:pt idx="12">
                  <c:v>6.293926361061576E-5</c:v>
                </c:pt>
                <c:pt idx="13">
                  <c:v>6.5270601033451189E-5</c:v>
                </c:pt>
                <c:pt idx="14">
                  <c:v>2.8074772477364716E-4</c:v>
                </c:pt>
                <c:pt idx="15">
                  <c:v>2.2267031186214232E-4</c:v>
                </c:pt>
                <c:pt idx="16">
                  <c:v>6.2243892318066289E-4</c:v>
                </c:pt>
                <c:pt idx="17">
                  <c:v>2.4407110604889558E-4</c:v>
                </c:pt>
                <c:pt idx="18">
                  <c:v>1.0614266663037859E-3</c:v>
                </c:pt>
                <c:pt idx="19">
                  <c:v>8.6681288661824779E-4</c:v>
                </c:pt>
                <c:pt idx="20">
                  <c:v>6.2101354585796908E-4</c:v>
                </c:pt>
                <c:pt idx="21">
                  <c:v>1.1403808872163304E-3</c:v>
                </c:pt>
                <c:pt idx="22">
                  <c:v>6.6003373505756969E-4</c:v>
                </c:pt>
                <c:pt idx="23">
                  <c:v>6.9764197014092369E-4</c:v>
                </c:pt>
                <c:pt idx="24">
                  <c:v>1.05318588730911E-3</c:v>
                </c:pt>
                <c:pt idx="25">
                  <c:v>8.7703728452551231E-4</c:v>
                </c:pt>
                <c:pt idx="26">
                  <c:v>8.8997883828095651E-4</c:v>
                </c:pt>
                <c:pt idx="27">
                  <c:v>1.6547316766996664E-3</c:v>
                </c:pt>
                <c:pt idx="28">
                  <c:v>1.5989413905276506E-3</c:v>
                </c:pt>
                <c:pt idx="29">
                  <c:v>1.3508364795123135E-3</c:v>
                </c:pt>
                <c:pt idx="30">
                  <c:v>1.7530902273335982E-3</c:v>
                </c:pt>
                <c:pt idx="31">
                  <c:v>9.5068330362448007E-4</c:v>
                </c:pt>
                <c:pt idx="32">
                  <c:v>1.7659770577892755E-3</c:v>
                </c:pt>
                <c:pt idx="33">
                  <c:v>1.6126021874650043E-3</c:v>
                </c:pt>
                <c:pt idx="34">
                  <c:v>1.7796426246111554E-3</c:v>
                </c:pt>
                <c:pt idx="35">
                  <c:v>2.2131147540983601E-3</c:v>
                </c:pt>
                <c:pt idx="36">
                  <c:v>1.9207498607456352E-3</c:v>
                </c:pt>
                <c:pt idx="37">
                  <c:v>2.5511776087947845E-3</c:v>
                </c:pt>
                <c:pt idx="38">
                  <c:v>2.5641502071759048E-3</c:v>
                </c:pt>
                <c:pt idx="39">
                  <c:v>3.0332490764145435E-3</c:v>
                </c:pt>
                <c:pt idx="40">
                  <c:v>2.9096056304800852E-3</c:v>
                </c:pt>
                <c:pt idx="41">
                  <c:v>3.2263564468110214E-3</c:v>
                </c:pt>
                <c:pt idx="42">
                  <c:v>3.4928822370692285E-3</c:v>
                </c:pt>
                <c:pt idx="43">
                  <c:v>3.728869738150481E-3</c:v>
                </c:pt>
                <c:pt idx="44">
                  <c:v>5.2607406788860592E-3</c:v>
                </c:pt>
                <c:pt idx="45">
                  <c:v>4.8655915890709143E-3</c:v>
                </c:pt>
                <c:pt idx="46">
                  <c:v>5.769961906323849E-3</c:v>
                </c:pt>
                <c:pt idx="47">
                  <c:v>5.5888853804862649E-3</c:v>
                </c:pt>
                <c:pt idx="48">
                  <c:v>4.877401373635488E-3</c:v>
                </c:pt>
                <c:pt idx="49">
                  <c:v>6.603888956830133E-3</c:v>
                </c:pt>
                <c:pt idx="50">
                  <c:v>6.8141197497765859E-3</c:v>
                </c:pt>
                <c:pt idx="51">
                  <c:v>7.4548861059067157E-3</c:v>
                </c:pt>
                <c:pt idx="52">
                  <c:v>8.7299294175919428E-3</c:v>
                </c:pt>
                <c:pt idx="53">
                  <c:v>1.1321720219185092E-2</c:v>
                </c:pt>
                <c:pt idx="54">
                  <c:v>1.006689892491504E-2</c:v>
                </c:pt>
                <c:pt idx="55">
                  <c:v>1.3234269793359649E-2</c:v>
                </c:pt>
                <c:pt idx="56">
                  <c:v>1.3244201738693784E-2</c:v>
                </c:pt>
                <c:pt idx="57">
                  <c:v>1.344527401716286E-2</c:v>
                </c:pt>
                <c:pt idx="58">
                  <c:v>1.5752375114924912E-2</c:v>
                </c:pt>
                <c:pt idx="59">
                  <c:v>1.726094954792751E-2</c:v>
                </c:pt>
                <c:pt idx="60">
                  <c:v>1.9354838709677417E-2</c:v>
                </c:pt>
                <c:pt idx="61">
                  <c:v>2.3286035403203148E-2</c:v>
                </c:pt>
                <c:pt idx="62">
                  <c:v>2.4137959637349968E-2</c:v>
                </c:pt>
                <c:pt idx="63">
                  <c:v>2.7001386557688096E-2</c:v>
                </c:pt>
                <c:pt idx="64">
                  <c:v>2.7785063274539373E-2</c:v>
                </c:pt>
                <c:pt idx="65">
                  <c:v>3.2522598846821356E-2</c:v>
                </c:pt>
                <c:pt idx="66">
                  <c:v>3.52971224246552E-2</c:v>
                </c:pt>
                <c:pt idx="67">
                  <c:v>3.7200021379322636E-2</c:v>
                </c:pt>
                <c:pt idx="68">
                  <c:v>3.741273996509599E-2</c:v>
                </c:pt>
                <c:pt idx="69">
                  <c:v>4.4504077178195843E-2</c:v>
                </c:pt>
                <c:pt idx="70">
                  <c:v>4.3138007290646367E-2</c:v>
                </c:pt>
                <c:pt idx="71">
                  <c:v>4.6905368634734164E-2</c:v>
                </c:pt>
                <c:pt idx="72">
                  <c:v>5.1535352837553103E-2</c:v>
                </c:pt>
                <c:pt idx="73">
                  <c:v>5.2178583760694688E-2</c:v>
                </c:pt>
                <c:pt idx="74">
                  <c:v>5.3576334829196812E-2</c:v>
                </c:pt>
                <c:pt idx="75">
                  <c:v>5.8547026482561812E-2</c:v>
                </c:pt>
                <c:pt idx="76">
                  <c:v>5.9503033325022846E-2</c:v>
                </c:pt>
                <c:pt idx="77">
                  <c:v>7.4676878889420775E-2</c:v>
                </c:pt>
                <c:pt idx="78">
                  <c:v>7.6466098038564939E-2</c:v>
                </c:pt>
                <c:pt idx="79">
                  <c:v>7.4956120728223843E-2</c:v>
                </c:pt>
                <c:pt idx="80">
                  <c:v>8.9103852311046006E-2</c:v>
                </c:pt>
                <c:pt idx="81">
                  <c:v>9.9135905130337321E-2</c:v>
                </c:pt>
                <c:pt idx="82">
                  <c:v>0.1058500258850703</c:v>
                </c:pt>
                <c:pt idx="83">
                  <c:v>0.11326504698213834</c:v>
                </c:pt>
                <c:pt idx="84">
                  <c:v>0.13348560986751939</c:v>
                </c:pt>
                <c:pt idx="85">
                  <c:v>0.1312121212121212</c:v>
                </c:pt>
                <c:pt idx="86">
                  <c:v>0.15205288796102995</c:v>
                </c:pt>
                <c:pt idx="87">
                  <c:v>0.1623168654173765</c:v>
                </c:pt>
                <c:pt idx="88">
                  <c:v>0.16844732121968337</c:v>
                </c:pt>
                <c:pt idx="89">
                  <c:v>0.19908842297174112</c:v>
                </c:pt>
                <c:pt idx="90">
                  <c:v>0.20997028722350611</c:v>
                </c:pt>
                <c:pt idx="91">
                  <c:v>0.25747061322758819</c:v>
                </c:pt>
                <c:pt idx="92">
                  <c:v>0.24843749999999998</c:v>
                </c:pt>
                <c:pt idx="93">
                  <c:v>0.23565416985462895</c:v>
                </c:pt>
                <c:pt idx="94">
                  <c:v>0.25701943844492442</c:v>
                </c:pt>
                <c:pt idx="95">
                  <c:v>0.26238145416227615</c:v>
                </c:pt>
                <c:pt idx="96">
                  <c:v>0.26301369863013702</c:v>
                </c:pt>
                <c:pt idx="97">
                  <c:v>0.30710900473933644</c:v>
                </c:pt>
                <c:pt idx="98">
                  <c:v>0.32582781456953647</c:v>
                </c:pt>
                <c:pt idx="99">
                  <c:v>0.40399002493765584</c:v>
                </c:pt>
                <c:pt idx="100">
                  <c:v>0.14432989690721651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6D2-4C5A-81DE-1E9F0D0369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1270207"/>
        <c:axId val="1"/>
      </c:lineChart>
      <c:catAx>
        <c:axId val="701270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logBase val="10"/>
          <c:orientation val="minMax"/>
          <c:min val="1.0000000000000004E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701270207"/>
        <c:crosses val="autoZero"/>
        <c:crossBetween val="between"/>
      </c:valAx>
    </c:plotArea>
    <c:legend>
      <c:legendPos val="r"/>
      <c:layout>
        <c:manualLayout>
          <c:xMode val="edge"/>
          <c:yMode val="edge"/>
          <c:wMode val="edge"/>
          <c:hMode val="edge"/>
          <c:x val="4.8922373911894107E-2"/>
          <c:y val="0.9187093090636399"/>
          <c:w val="0.93671934893030462"/>
          <c:h val="0.9758538705389100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pl-PL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485413244207783"/>
          <c:y val="0.12121212121212122"/>
          <c:w val="0.60608074170584791"/>
          <c:h val="0.77632438173967255"/>
        </c:manualLayout>
      </c:layout>
      <c:scatterChart>
        <c:scatterStyle val="lineMarker"/>
        <c:varyColors val="0"/>
        <c:ser>
          <c:idx val="0"/>
          <c:order val="0"/>
          <c:tx>
            <c:v>Mężczyźni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'Tablice trwania życia'!$A$4:$A$103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'Tablice trwania życia'!$C$4:$C$103</c:f>
              <c:numCache>
                <c:formatCode>0.0000000</c:formatCode>
                <c:ptCount val="100"/>
                <c:pt idx="0">
                  <c:v>4.8725699089903042E-3</c:v>
                </c:pt>
                <c:pt idx="1">
                  <c:v>1.5643943838241619E-4</c:v>
                </c:pt>
                <c:pt idx="2">
                  <c:v>4.4962344036869118E-4</c:v>
                </c:pt>
                <c:pt idx="3">
                  <c:v>2.1129736582617271E-4</c:v>
                </c:pt>
                <c:pt idx="4">
                  <c:v>6.7810402115684544E-5</c:v>
                </c:pt>
                <c:pt idx="5">
                  <c:v>1.331203407880724E-4</c:v>
                </c:pt>
                <c:pt idx="6">
                  <c:v>0</c:v>
                </c:pt>
                <c:pt idx="7">
                  <c:v>6.8683677324083925E-5</c:v>
                </c:pt>
                <c:pt idx="8">
                  <c:v>0</c:v>
                </c:pt>
                <c:pt idx="9">
                  <c:v>6.9235296153979294E-5</c:v>
                </c:pt>
                <c:pt idx="10">
                  <c:v>0</c:v>
                </c:pt>
                <c:pt idx="11">
                  <c:v>6.4907668841073584E-5</c:v>
                </c:pt>
                <c:pt idx="12">
                  <c:v>6.3397470440929406E-5</c:v>
                </c:pt>
                <c:pt idx="13">
                  <c:v>0</c:v>
                </c:pt>
                <c:pt idx="14">
                  <c:v>3.2997855139415937E-4</c:v>
                </c:pt>
                <c:pt idx="15">
                  <c:v>2.8391950881924969E-4</c:v>
                </c:pt>
                <c:pt idx="16">
                  <c:v>3.0060496749708792E-4</c:v>
                </c:pt>
                <c:pt idx="17">
                  <c:v>3.1621803233329376E-4</c:v>
                </c:pt>
                <c:pt idx="18">
                  <c:v>8.2253752827472749E-4</c:v>
                </c:pt>
                <c:pt idx="19">
                  <c:v>7.390072669047912E-4</c:v>
                </c:pt>
                <c:pt idx="20">
                  <c:v>7.9773443420685247E-4</c:v>
                </c:pt>
                <c:pt idx="21">
                  <c:v>9.3066542577943234E-4</c:v>
                </c:pt>
                <c:pt idx="22">
                  <c:v>1.1344299489506522E-3</c:v>
                </c:pt>
                <c:pt idx="23">
                  <c:v>1.4437827107020393E-3</c:v>
                </c:pt>
                <c:pt idx="24">
                  <c:v>1.1487650775416428E-3</c:v>
                </c:pt>
                <c:pt idx="25">
                  <c:v>1.0119537031180823E-3</c:v>
                </c:pt>
                <c:pt idx="26">
                  <c:v>1.2563565659587197E-3</c:v>
                </c:pt>
                <c:pt idx="27">
                  <c:v>1.3154132113239918E-3</c:v>
                </c:pt>
                <c:pt idx="28">
                  <c:v>1.3109739443928554E-3</c:v>
                </c:pt>
                <c:pt idx="29">
                  <c:v>1.2630914162412505E-3</c:v>
                </c:pt>
                <c:pt idx="30">
                  <c:v>1.1991605875886879E-3</c:v>
                </c:pt>
                <c:pt idx="31">
                  <c:v>1.5164439389631316E-3</c:v>
                </c:pt>
                <c:pt idx="32">
                  <c:v>1.6740682182798947E-3</c:v>
                </c:pt>
                <c:pt idx="33">
                  <c:v>1.6905784519784339E-3</c:v>
                </c:pt>
                <c:pt idx="34">
                  <c:v>1.4649412913679445E-3</c:v>
                </c:pt>
                <c:pt idx="35">
                  <c:v>1.6409016322653078E-3</c:v>
                </c:pt>
                <c:pt idx="36">
                  <c:v>2.321697690521771E-3</c:v>
                </c:pt>
                <c:pt idx="37">
                  <c:v>2.2993791676247416E-3</c:v>
                </c:pt>
                <c:pt idx="38">
                  <c:v>1.9965614774554931E-3</c:v>
                </c:pt>
                <c:pt idx="39">
                  <c:v>2.1561338289962824E-3</c:v>
                </c:pt>
                <c:pt idx="40">
                  <c:v>2.7214587018641991E-3</c:v>
                </c:pt>
                <c:pt idx="41">
                  <c:v>2.6668758333986981E-3</c:v>
                </c:pt>
                <c:pt idx="42">
                  <c:v>2.8343666961913195E-3</c:v>
                </c:pt>
                <c:pt idx="43">
                  <c:v>3.0484087306426049E-3</c:v>
                </c:pt>
                <c:pt idx="44">
                  <c:v>3.6509220652602317E-3</c:v>
                </c:pt>
                <c:pt idx="45">
                  <c:v>3.6347684401829916E-3</c:v>
                </c:pt>
                <c:pt idx="46">
                  <c:v>4.5387398574150591E-3</c:v>
                </c:pt>
                <c:pt idx="47">
                  <c:v>5.0364241388614079E-3</c:v>
                </c:pt>
                <c:pt idx="48">
                  <c:v>5.6063665518470123E-3</c:v>
                </c:pt>
                <c:pt idx="49">
                  <c:v>5.65240227096516E-3</c:v>
                </c:pt>
                <c:pt idx="50">
                  <c:v>6.9266358228684726E-3</c:v>
                </c:pt>
                <c:pt idx="51">
                  <c:v>7.6559333483449676E-3</c:v>
                </c:pt>
                <c:pt idx="52">
                  <c:v>8.1005420215617373E-3</c:v>
                </c:pt>
                <c:pt idx="53">
                  <c:v>1.0675490073667126E-2</c:v>
                </c:pt>
                <c:pt idx="54">
                  <c:v>1.101821245706138E-2</c:v>
                </c:pt>
                <c:pt idx="55">
                  <c:v>1.1055831951354339E-2</c:v>
                </c:pt>
                <c:pt idx="56">
                  <c:v>1.280731110825074E-2</c:v>
                </c:pt>
                <c:pt idx="57">
                  <c:v>1.3164201041633385E-2</c:v>
                </c:pt>
                <c:pt idx="58">
                  <c:v>1.2754940961040601E-2</c:v>
                </c:pt>
                <c:pt idx="59">
                  <c:v>1.5239046935015457E-2</c:v>
                </c:pt>
                <c:pt idx="60">
                  <c:v>1.7239825799669619E-2</c:v>
                </c:pt>
                <c:pt idx="61">
                  <c:v>1.8253900345112806E-2</c:v>
                </c:pt>
                <c:pt idx="62">
                  <c:v>1.912160143412011E-2</c:v>
                </c:pt>
                <c:pt idx="63">
                  <c:v>2.1396136381128299E-2</c:v>
                </c:pt>
                <c:pt idx="64">
                  <c:v>2.3357076338375575E-2</c:v>
                </c:pt>
                <c:pt idx="65">
                  <c:v>2.873124841088228E-2</c:v>
                </c:pt>
                <c:pt idx="66">
                  <c:v>3.2200909020876668E-2</c:v>
                </c:pt>
                <c:pt idx="67">
                  <c:v>3.1977828705430908E-2</c:v>
                </c:pt>
                <c:pt idx="68">
                  <c:v>3.4115971970183422E-2</c:v>
                </c:pt>
                <c:pt idx="69">
                  <c:v>3.5139760410724481E-2</c:v>
                </c:pt>
                <c:pt idx="70">
                  <c:v>3.9236700306629756E-2</c:v>
                </c:pt>
                <c:pt idx="71">
                  <c:v>4.0285941223193011E-2</c:v>
                </c:pt>
                <c:pt idx="72">
                  <c:v>4.5342802512974595E-2</c:v>
                </c:pt>
                <c:pt idx="73">
                  <c:v>4.6380422039859322E-2</c:v>
                </c:pt>
                <c:pt idx="74">
                  <c:v>4.756686553837413E-2</c:v>
                </c:pt>
                <c:pt idx="75">
                  <c:v>5.0725343199299E-2</c:v>
                </c:pt>
                <c:pt idx="76">
                  <c:v>5.3166431119187021E-2</c:v>
                </c:pt>
                <c:pt idx="77">
                  <c:v>6.5932113026479472E-2</c:v>
                </c:pt>
                <c:pt idx="78">
                  <c:v>6.590842811315252E-2</c:v>
                </c:pt>
                <c:pt idx="79">
                  <c:v>6.9933088711418095E-2</c:v>
                </c:pt>
                <c:pt idx="80">
                  <c:v>7.4648679033164717E-2</c:v>
                </c:pt>
                <c:pt idx="81">
                  <c:v>8.5443037974683542E-2</c:v>
                </c:pt>
                <c:pt idx="82">
                  <c:v>8.8267477203647429E-2</c:v>
                </c:pt>
                <c:pt idx="83">
                  <c:v>0.10343901128425578</c:v>
                </c:pt>
                <c:pt idx="84">
                  <c:v>0.10465116279069768</c:v>
                </c:pt>
                <c:pt idx="85">
                  <c:v>0.12417061611374405</c:v>
                </c:pt>
                <c:pt idx="86">
                  <c:v>0.13105513475427163</c:v>
                </c:pt>
                <c:pt idx="87">
                  <c:v>0.15106732348111659</c:v>
                </c:pt>
                <c:pt idx="88">
                  <c:v>0.1533169533169533</c:v>
                </c:pt>
                <c:pt idx="89">
                  <c:v>0.18657565415244595</c:v>
                </c:pt>
                <c:pt idx="90">
                  <c:v>0.18992511912865898</c:v>
                </c:pt>
                <c:pt idx="91">
                  <c:v>0.22023047375160051</c:v>
                </c:pt>
                <c:pt idx="92">
                  <c:v>0.2268760907504363</c:v>
                </c:pt>
                <c:pt idx="93">
                  <c:v>0.27521501172791241</c:v>
                </c:pt>
                <c:pt idx="94">
                  <c:v>0.26430801248699271</c:v>
                </c:pt>
                <c:pt idx="95">
                  <c:v>0.29203539823008851</c:v>
                </c:pt>
                <c:pt idx="96">
                  <c:v>0.31208791208791214</c:v>
                </c:pt>
                <c:pt idx="97">
                  <c:v>0.33650793650793648</c:v>
                </c:pt>
                <c:pt idx="98">
                  <c:v>0.30434782608695654</c:v>
                </c:pt>
                <c:pt idx="99">
                  <c:v>0.26143790849673204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FF-40D0-BD77-49CC115313B9}"/>
            </c:ext>
          </c:extLst>
        </c:ser>
        <c:ser>
          <c:idx val="1"/>
          <c:order val="1"/>
          <c:tx>
            <c:v>Kobiety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'Tablice trwania życia'!$A$4:$A$103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'Tablice trwania życia'!$J$4:$J$103</c:f>
              <c:numCache>
                <c:formatCode>0.0000000</c:formatCode>
                <c:ptCount val="100"/>
                <c:pt idx="0">
                  <c:v>2.1305683291017877E-3</c:v>
                </c:pt>
                <c:pt idx="1">
                  <c:v>8.2453825857519786E-5</c:v>
                </c:pt>
                <c:pt idx="2">
                  <c:v>7.907013520993121E-5</c:v>
                </c:pt>
                <c:pt idx="3">
                  <c:v>0</c:v>
                </c:pt>
                <c:pt idx="4">
                  <c:v>2.1265284423179159E-4</c:v>
                </c:pt>
                <c:pt idx="5">
                  <c:v>0</c:v>
                </c:pt>
                <c:pt idx="6">
                  <c:v>0</c:v>
                </c:pt>
                <c:pt idx="7">
                  <c:v>7.1743731391469667E-5</c:v>
                </c:pt>
                <c:pt idx="8">
                  <c:v>0</c:v>
                </c:pt>
                <c:pt idx="9">
                  <c:v>1.4640216675206792E-4</c:v>
                </c:pt>
                <c:pt idx="10">
                  <c:v>0</c:v>
                </c:pt>
                <c:pt idx="11">
                  <c:v>0</c:v>
                </c:pt>
                <c:pt idx="12">
                  <c:v>1.3256445946841652E-4</c:v>
                </c:pt>
                <c:pt idx="13">
                  <c:v>1.3213530655391121E-4</c:v>
                </c:pt>
                <c:pt idx="14">
                  <c:v>2.0721809704714214E-4</c:v>
                </c:pt>
                <c:pt idx="15">
                  <c:v>0</c:v>
                </c:pt>
                <c:pt idx="16">
                  <c:v>2.3693875133278048E-4</c:v>
                </c:pt>
                <c:pt idx="17">
                  <c:v>1.6622340425531914E-4</c:v>
                </c:pt>
                <c:pt idx="18">
                  <c:v>1.7391304347826085E-4</c:v>
                </c:pt>
                <c:pt idx="19">
                  <c:v>1.733102253032929E-4</c:v>
                </c:pt>
                <c:pt idx="20">
                  <c:v>2.4767801857585134E-4</c:v>
                </c:pt>
                <c:pt idx="21">
                  <c:v>5.4803100289673541E-4</c:v>
                </c:pt>
                <c:pt idx="22">
                  <c:v>4.577182744021055E-4</c:v>
                </c:pt>
                <c:pt idx="23">
                  <c:v>2.9462674474275405E-4</c:v>
                </c:pt>
                <c:pt idx="24">
                  <c:v>3.4214938242036467E-4</c:v>
                </c:pt>
                <c:pt idx="25">
                  <c:v>3.8325189230621831E-4</c:v>
                </c:pt>
                <c:pt idx="26">
                  <c:v>2.4293219155203304E-4</c:v>
                </c:pt>
                <c:pt idx="27">
                  <c:v>5.1314214037288331E-4</c:v>
                </c:pt>
                <c:pt idx="28">
                  <c:v>2.730151796439882E-4</c:v>
                </c:pt>
                <c:pt idx="29">
                  <c:v>4.2860969729440124E-4</c:v>
                </c:pt>
                <c:pt idx="30">
                  <c:v>4.5741004269160394E-4</c:v>
                </c:pt>
                <c:pt idx="31">
                  <c:v>3.3814791555963479E-4</c:v>
                </c:pt>
                <c:pt idx="32">
                  <c:v>6.6308286167617871E-4</c:v>
                </c:pt>
                <c:pt idx="33">
                  <c:v>6.5396113602391619E-4</c:v>
                </c:pt>
                <c:pt idx="34">
                  <c:v>2.7416664762731615E-4</c:v>
                </c:pt>
                <c:pt idx="35">
                  <c:v>4.8131618097488403E-4</c:v>
                </c:pt>
                <c:pt idx="36">
                  <c:v>6.6052924906081004E-4</c:v>
                </c:pt>
                <c:pt idx="37">
                  <c:v>9.8237617148358458E-4</c:v>
                </c:pt>
                <c:pt idx="38">
                  <c:v>5.332419204326877E-4</c:v>
                </c:pt>
                <c:pt idx="39">
                  <c:v>9.9984617751115203E-4</c:v>
                </c:pt>
                <c:pt idx="40">
                  <c:v>9.5151250842485024E-4</c:v>
                </c:pt>
                <c:pt idx="41">
                  <c:v>9.9645262864203436E-4</c:v>
                </c:pt>
                <c:pt idx="42">
                  <c:v>9.2955583397324494E-4</c:v>
                </c:pt>
                <c:pt idx="43">
                  <c:v>8.2899836272823358E-4</c:v>
                </c:pt>
                <c:pt idx="44">
                  <c:v>1.1872455902306649E-3</c:v>
                </c:pt>
                <c:pt idx="45">
                  <c:v>9.0330350997935307E-4</c:v>
                </c:pt>
                <c:pt idx="46">
                  <c:v>1.9246752110581337E-3</c:v>
                </c:pt>
                <c:pt idx="47">
                  <c:v>1.8243597637454105E-3</c:v>
                </c:pt>
                <c:pt idx="48">
                  <c:v>1.9750469675803269E-3</c:v>
                </c:pt>
                <c:pt idx="49">
                  <c:v>2.6017089656931516E-3</c:v>
                </c:pt>
                <c:pt idx="50">
                  <c:v>2.1490933512424443E-3</c:v>
                </c:pt>
                <c:pt idx="51">
                  <c:v>2.7679706256178503E-3</c:v>
                </c:pt>
                <c:pt idx="52">
                  <c:v>2.5587622731329963E-3</c:v>
                </c:pt>
                <c:pt idx="53">
                  <c:v>4.4703837079349308E-3</c:v>
                </c:pt>
                <c:pt idx="54">
                  <c:v>3.9068754603388094E-3</c:v>
                </c:pt>
                <c:pt idx="55">
                  <c:v>3.7022852036256862E-3</c:v>
                </c:pt>
                <c:pt idx="56">
                  <c:v>5.207848972379801E-3</c:v>
                </c:pt>
                <c:pt idx="57">
                  <c:v>5.4971608070556958E-3</c:v>
                </c:pt>
                <c:pt idx="58">
                  <c:v>5.239763327544081E-3</c:v>
                </c:pt>
                <c:pt idx="59">
                  <c:v>6.4549297383754145E-3</c:v>
                </c:pt>
                <c:pt idx="60">
                  <c:v>7.8926598263614825E-3</c:v>
                </c:pt>
                <c:pt idx="61">
                  <c:v>7.5178421761105327E-3</c:v>
                </c:pt>
                <c:pt idx="62">
                  <c:v>9.0950001184244792E-3</c:v>
                </c:pt>
                <c:pt idx="63">
                  <c:v>9.6158146607630036E-3</c:v>
                </c:pt>
                <c:pt idx="64">
                  <c:v>9.2847690739093647E-3</c:v>
                </c:pt>
                <c:pt idx="65">
                  <c:v>1.047277721741743E-2</c:v>
                </c:pt>
                <c:pt idx="66">
                  <c:v>1.1114410554447885E-2</c:v>
                </c:pt>
                <c:pt idx="67">
                  <c:v>1.2879405830077706E-2</c:v>
                </c:pt>
                <c:pt idx="68">
                  <c:v>1.4508780466227276E-2</c:v>
                </c:pt>
                <c:pt idx="69">
                  <c:v>1.5169039145907474E-2</c:v>
                </c:pt>
                <c:pt idx="70">
                  <c:v>1.7703071214627386E-2</c:v>
                </c:pt>
                <c:pt idx="71">
                  <c:v>1.7517082677812476E-2</c:v>
                </c:pt>
                <c:pt idx="72">
                  <c:v>2.003313752071095E-2</c:v>
                </c:pt>
                <c:pt idx="73">
                  <c:v>2.4320305862361939E-2</c:v>
                </c:pt>
                <c:pt idx="74">
                  <c:v>2.6285250087037249E-2</c:v>
                </c:pt>
                <c:pt idx="75">
                  <c:v>3.1456284521083122E-2</c:v>
                </c:pt>
                <c:pt idx="76">
                  <c:v>3.1538392617149004E-2</c:v>
                </c:pt>
                <c:pt idx="77">
                  <c:v>3.3401268115942025E-2</c:v>
                </c:pt>
                <c:pt idx="78">
                  <c:v>3.9999999999999994E-2</c:v>
                </c:pt>
                <c:pt idx="79">
                  <c:v>4.2191986019223568E-2</c:v>
                </c:pt>
                <c:pt idx="80">
                  <c:v>4.5793137135181343E-2</c:v>
                </c:pt>
                <c:pt idx="81">
                  <c:v>4.8584878247224968E-2</c:v>
                </c:pt>
                <c:pt idx="82">
                  <c:v>5.9455091202955432E-2</c:v>
                </c:pt>
                <c:pt idx="83">
                  <c:v>6.3372587106956424E-2</c:v>
                </c:pt>
                <c:pt idx="84">
                  <c:v>7.4031818469924571E-2</c:v>
                </c:pt>
                <c:pt idx="85">
                  <c:v>8.4796854521625165E-2</c:v>
                </c:pt>
                <c:pt idx="86">
                  <c:v>9.7644539614561029E-2</c:v>
                </c:pt>
                <c:pt idx="87">
                  <c:v>0.10548353329575651</c:v>
                </c:pt>
                <c:pt idx="88">
                  <c:v>0.12675926777665347</c:v>
                </c:pt>
                <c:pt idx="89">
                  <c:v>0.13459145582745749</c:v>
                </c:pt>
                <c:pt idx="90">
                  <c:v>0.15553435114503816</c:v>
                </c:pt>
                <c:pt idx="91">
                  <c:v>0.18413237165888841</c:v>
                </c:pt>
                <c:pt idx="92">
                  <c:v>0.19238062403033959</c:v>
                </c:pt>
                <c:pt idx="93">
                  <c:v>0.20509499136442141</c:v>
                </c:pt>
                <c:pt idx="94">
                  <c:v>0.24031665253039297</c:v>
                </c:pt>
                <c:pt idx="95">
                  <c:v>0.2537717601547389</c:v>
                </c:pt>
                <c:pt idx="96">
                  <c:v>0.27174472465259908</c:v>
                </c:pt>
                <c:pt idx="97">
                  <c:v>0.34042553191489361</c:v>
                </c:pt>
                <c:pt idx="98">
                  <c:v>0.29067245119305857</c:v>
                </c:pt>
                <c:pt idx="99">
                  <c:v>0.3108974358974359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FF-40D0-BD77-49CC115313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1885039"/>
        <c:axId val="1"/>
      </c:scatterChart>
      <c:valAx>
        <c:axId val="66188503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l-PL"/>
                  <a:t>Wiek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1"/>
        <c:crosses val="autoZero"/>
        <c:crossBetween val="midCat"/>
      </c:valAx>
      <c:valAx>
        <c:axId val="1"/>
        <c:scaling>
          <c:logBase val="10"/>
          <c:orientation val="minMax"/>
          <c:max val="0.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l-PL"/>
                  <a:t>Surowe prawdopodobieństwo zgonu (skala logarytmicza)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661885039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2641440653251674"/>
          <c:y val="0.4331202647288136"/>
          <c:w val="0.98336377223680371"/>
          <c:h val="0.56010855785883895"/>
        </c:manualLayout>
      </c:layout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Mężczyźni 2022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'Tablice trwania życia'!$G$4:$G$103</c:f>
              <c:numCache>
                <c:formatCode>0.00</c:formatCode>
                <c:ptCount val="100"/>
                <c:pt idx="0">
                  <c:v>72.892527751466645</c:v>
                </c:pt>
                <c:pt idx="1">
                  <c:v>72.248951129614994</c:v>
                </c:pt>
                <c:pt idx="2">
                  <c:v>71.260177251442443</c:v>
                </c:pt>
                <c:pt idx="3">
                  <c:v>70.292006997179115</c:v>
                </c:pt>
                <c:pt idx="4">
                  <c:v>69.306756981046078</c:v>
                </c:pt>
                <c:pt idx="5">
                  <c:v>68.31142311131741</c:v>
                </c:pt>
                <c:pt idx="6">
                  <c:v>67.320451392919225</c:v>
                </c:pt>
                <c:pt idx="7">
                  <c:v>66.320451392919239</c:v>
                </c:pt>
                <c:pt idx="8">
                  <c:v>65.324972494089891</c:v>
                </c:pt>
                <c:pt idx="9">
                  <c:v>64.324972494089877</c:v>
                </c:pt>
                <c:pt idx="10">
                  <c:v>63.329391740930411</c:v>
                </c:pt>
                <c:pt idx="11">
                  <c:v>62.329391740930411</c:v>
                </c:pt>
                <c:pt idx="12">
                  <c:v>61.333405203118645</c:v>
                </c:pt>
                <c:pt idx="13">
                  <c:v>60.337262131646369</c:v>
                </c:pt>
                <c:pt idx="14">
                  <c:v>59.337262131646355</c:v>
                </c:pt>
                <c:pt idx="15">
                  <c:v>58.356683574832239</c:v>
                </c:pt>
                <c:pt idx="16">
                  <c:v>57.373114881183156</c:v>
                </c:pt>
                <c:pt idx="17">
                  <c:v>56.390216362823807</c:v>
                </c:pt>
                <c:pt idx="18">
                  <c:v>55.407895447514107</c:v>
                </c:pt>
                <c:pt idx="19">
                  <c:v>54.453096431624019</c:v>
                </c:pt>
                <c:pt idx="20">
                  <c:v>53.492997649248785</c:v>
                </c:pt>
                <c:pt idx="21">
                  <c:v>52.535305738865354</c:v>
                </c:pt>
                <c:pt idx="22">
                  <c:v>51.583778310582979</c:v>
                </c:pt>
                <c:pt idx="23">
                  <c:v>50.641795094581383</c:v>
                </c:pt>
                <c:pt idx="24">
                  <c:v>49.714293623545167</c:v>
                </c:pt>
                <c:pt idx="25">
                  <c:v>48.770894306263443</c:v>
                </c:pt>
                <c:pt idx="26">
                  <c:v>47.819791698406547</c:v>
                </c:pt>
                <c:pt idx="27">
                  <c:v>46.879317014428281</c:v>
                </c:pt>
                <c:pt idx="28">
                  <c:v>45.940405337148</c:v>
                </c:pt>
                <c:pt idx="29">
                  <c:v>45.000054723358765</c:v>
                </c:pt>
                <c:pt idx="30">
                  <c:v>44.056333445673175</c:v>
                </c:pt>
                <c:pt idx="31">
                  <c:v>43.108627192681496</c:v>
                </c:pt>
                <c:pt idx="32">
                  <c:v>42.173338918840287</c:v>
                </c:pt>
                <c:pt idx="33">
                  <c:v>41.243219916631389</c:v>
                </c:pt>
                <c:pt idx="34">
                  <c:v>40.312216169865636</c:v>
                </c:pt>
                <c:pt idx="35">
                  <c:v>39.370624293706115</c:v>
                </c:pt>
                <c:pt idx="36">
                  <c:v>38.434511997995074</c:v>
                </c:pt>
                <c:pt idx="37">
                  <c:v>37.522789420379567</c:v>
                </c:pt>
                <c:pt idx="38">
                  <c:v>36.608115047068615</c:v>
                </c:pt>
                <c:pt idx="39">
                  <c:v>35.680351342800456</c:v>
                </c:pt>
                <c:pt idx="40">
                  <c:v>34.756368792240977</c:v>
                </c:pt>
                <c:pt idx="41">
                  <c:v>33.849850491769537</c:v>
                </c:pt>
                <c:pt idx="42">
                  <c:v>32.939028228043234</c:v>
                </c:pt>
                <c:pt idx="43">
                  <c:v>32.031233673353007</c:v>
                </c:pt>
                <c:pt idx="44">
                  <c:v>31.127647670641881</c:v>
                </c:pt>
                <c:pt idx="45">
                  <c:v>30.239876564273764</c:v>
                </c:pt>
                <c:pt idx="46">
                  <c:v>29.348368471986692</c:v>
                </c:pt>
                <c:pt idx="47">
                  <c:v>28.479900702368464</c:v>
                </c:pt>
                <c:pt idx="48">
                  <c:v>27.62153266832097</c:v>
                </c:pt>
                <c:pt idx="49">
                  <c:v>26.774443194366121</c:v>
                </c:pt>
                <c:pt idx="50">
                  <c:v>25.923801147982509</c:v>
                </c:pt>
                <c:pt idx="51">
                  <c:v>25.101130858090098</c:v>
                </c:pt>
                <c:pt idx="52">
                  <c:v>24.290928554748831</c:v>
                </c:pt>
                <c:pt idx="53">
                  <c:v>23.485221852259553</c:v>
                </c:pt>
                <c:pt idx="54">
                  <c:v>22.733248162396251</c:v>
                </c:pt>
                <c:pt idx="55">
                  <c:v>21.980948023960401</c:v>
                </c:pt>
                <c:pt idx="56">
                  <c:v>21.221092775485953</c:v>
                </c:pt>
                <c:pt idx="57">
                  <c:v>20.489917174881068</c:v>
                </c:pt>
                <c:pt idx="58">
                  <c:v>19.756578851295217</c:v>
                </c:pt>
                <c:pt idx="59">
                  <c:v>19.005368677196184</c:v>
                </c:pt>
                <c:pt idx="60">
                  <c:v>18.291736836843295</c:v>
                </c:pt>
                <c:pt idx="61">
                  <c:v>17.603843952895616</c:v>
                </c:pt>
                <c:pt idx="62">
                  <c:v>16.921860864950851</c:v>
                </c:pt>
                <c:pt idx="63">
                  <c:v>16.241994613155804</c:v>
                </c:pt>
                <c:pt idx="64">
                  <c:v>15.58617664244856</c:v>
                </c:pt>
                <c:pt idx="65">
                  <c:v>14.946972764505922</c:v>
                </c:pt>
                <c:pt idx="66">
                  <c:v>14.374330859372206</c:v>
                </c:pt>
                <c:pt idx="67">
                  <c:v>13.835961863051072</c:v>
                </c:pt>
                <c:pt idx="68">
                  <c:v>13.276504566229548</c:v>
                </c:pt>
                <c:pt idx="69">
                  <c:v>12.727783248772328</c:v>
                </c:pt>
                <c:pt idx="70">
                  <c:v>12.173113417936554</c:v>
                </c:pt>
                <c:pt idx="71">
                  <c:v>11.649832764908956</c:v>
                </c:pt>
                <c:pt idx="72">
                  <c:v>11.117869575777449</c:v>
                </c:pt>
                <c:pt idx="73">
                  <c:v>10.622180405413806</c:v>
                </c:pt>
                <c:pt idx="74">
                  <c:v>10.114484684831933</c:v>
                </c:pt>
                <c:pt idx="75">
                  <c:v>9.5946558209218882</c:v>
                </c:pt>
                <c:pt idx="76">
                  <c:v>9.0806369165834564</c:v>
                </c:pt>
                <c:pt idx="77">
                  <c:v>8.5624553233004193</c:v>
                </c:pt>
                <c:pt idx="78">
                  <c:v>8.1315517702076594</c:v>
                </c:pt>
                <c:pt idx="79">
                  <c:v>7.670025295049034</c:v>
                </c:pt>
                <c:pt idx="80">
                  <c:v>7.2091499633237799</c:v>
                </c:pt>
                <c:pt idx="81">
                  <c:v>6.7503813538774198</c:v>
                </c:pt>
                <c:pt idx="82">
                  <c:v>6.3343270166964176</c:v>
                </c:pt>
                <c:pt idx="83">
                  <c:v>5.8991651836682273</c:v>
                </c:pt>
                <c:pt idx="84">
                  <c:v>5.522083552176551</c:v>
                </c:pt>
                <c:pt idx="85">
                  <c:v>5.1090803310023816</c:v>
                </c:pt>
                <c:pt idx="86">
                  <c:v>4.7625321961120255</c:v>
                </c:pt>
                <c:pt idx="87">
                  <c:v>4.4054115705104335</c:v>
                </c:pt>
                <c:pt idx="88">
                  <c:v>4.1003784263846326</c:v>
                </c:pt>
                <c:pt idx="89">
                  <c:v>3.7523331965715174</c:v>
                </c:pt>
                <c:pt idx="90">
                  <c:v>3.498322908792117</c:v>
                </c:pt>
                <c:pt idx="91">
                  <c:v>3.2012910529543013</c:v>
                </c:pt>
                <c:pt idx="92">
                  <c:v>2.9642172616704583</c:v>
                </c:pt>
                <c:pt idx="93">
                  <c:v>2.6873509953435049</c:v>
                </c:pt>
                <c:pt idx="94">
                  <c:v>2.5179308770704885</c:v>
                </c:pt>
                <c:pt idx="95">
                  <c:v>2.242901800374455</c:v>
                </c:pt>
                <c:pt idx="96">
                  <c:v>1.961848793028917</c:v>
                </c:pt>
                <c:pt idx="97">
                  <c:v>1.6250517598343683</c:v>
                </c:pt>
                <c:pt idx="98">
                  <c:v>1.1956521739130435</c:v>
                </c:pt>
                <c:pt idx="99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38-44C1-9FEA-5FD66A59C4AD}"/>
            </c:ext>
          </c:extLst>
        </c:ser>
        <c:ser>
          <c:idx val="1"/>
          <c:order val="1"/>
          <c:tx>
            <c:v>Kobiety 2022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'Tablice trwania życia'!$N$4:$N$103</c:f>
              <c:numCache>
                <c:formatCode>0.00</c:formatCode>
                <c:ptCount val="100"/>
                <c:pt idx="0">
                  <c:v>81.098878308441314</c:v>
                </c:pt>
                <c:pt idx="1">
                  <c:v>80.271820418239955</c:v>
                </c:pt>
                <c:pt idx="2">
                  <c:v>79.278398452413143</c:v>
                </c:pt>
                <c:pt idx="3">
                  <c:v>78.284627963598709</c:v>
                </c:pt>
                <c:pt idx="4">
                  <c:v>77.284627963598695</c:v>
                </c:pt>
                <c:pt idx="5">
                  <c:v>76.300959906162475</c:v>
                </c:pt>
                <c:pt idx="6">
                  <c:v>75.300959906162461</c:v>
                </c:pt>
                <c:pt idx="7">
                  <c:v>74.300959906162461</c:v>
                </c:pt>
                <c:pt idx="8">
                  <c:v>73.306255042299213</c:v>
                </c:pt>
                <c:pt idx="9">
                  <c:v>72.306255042299213</c:v>
                </c:pt>
                <c:pt idx="10">
                  <c:v>71.316769172915272</c:v>
                </c:pt>
                <c:pt idx="11">
                  <c:v>70.316769172915272</c:v>
                </c:pt>
                <c:pt idx="12">
                  <c:v>69.316769172915272</c:v>
                </c:pt>
                <c:pt idx="13">
                  <c:v>68.325893040223576</c:v>
                </c:pt>
                <c:pt idx="14">
                  <c:v>67.33485641977164</c:v>
                </c:pt>
                <c:pt idx="15">
                  <c:v>66.34870868197477</c:v>
                </c:pt>
                <c:pt idx="16">
                  <c:v>65.348708681974784</c:v>
                </c:pt>
                <c:pt idx="17">
                  <c:v>64.364077495502926</c:v>
                </c:pt>
                <c:pt idx="18">
                  <c:v>63.374694964745728</c:v>
                </c:pt>
                <c:pt idx="19">
                  <c:v>62.385631596327691</c:v>
                </c:pt>
                <c:pt idx="20">
                  <c:v>61.396358868228603</c:v>
                </c:pt>
                <c:pt idx="21">
                  <c:v>60.411445294307676</c:v>
                </c:pt>
                <c:pt idx="22">
                  <c:v>59.444296627306279</c:v>
                </c:pt>
                <c:pt idx="23">
                  <c:v>58.471288863884318</c:v>
                </c:pt>
                <c:pt idx="24">
                  <c:v>57.488373789686896</c:v>
                </c:pt>
                <c:pt idx="25">
                  <c:v>56.507879000279935</c:v>
                </c:pt>
                <c:pt idx="26">
                  <c:v>55.529352355594902</c:v>
                </c:pt>
                <c:pt idx="27">
                  <c:v>54.542724005166477</c:v>
                </c:pt>
                <c:pt idx="28">
                  <c:v>53.570469841792068</c:v>
                </c:pt>
                <c:pt idx="29">
                  <c:v>52.584962842458893</c:v>
                </c:pt>
                <c:pt idx="30">
                  <c:v>51.607296535053607</c:v>
                </c:pt>
                <c:pt idx="31">
                  <c:v>50.630684223507139</c:v>
                </c:pt>
                <c:pt idx="32">
                  <c:v>49.647641543965456</c:v>
                </c:pt>
                <c:pt idx="33">
                  <c:v>48.6802521262833</c:v>
                </c:pt>
                <c:pt idx="34">
                  <c:v>47.711780757197012</c:v>
                </c:pt>
                <c:pt idx="35">
                  <c:v>46.724728202613427</c:v>
                </c:pt>
                <c:pt idx="36">
                  <c:v>45.746987626079196</c:v>
                </c:pt>
                <c:pt idx="37">
                  <c:v>44.776894339096813</c:v>
                </c:pt>
                <c:pt idx="38">
                  <c:v>43.820433677050971</c:v>
                </c:pt>
                <c:pt idx="39">
                  <c:v>42.843546272903893</c:v>
                </c:pt>
                <c:pt idx="40">
                  <c:v>41.885925678673964</c:v>
                </c:pt>
                <c:pt idx="41">
                  <c:v>40.925342410142996</c:v>
                </c:pt>
                <c:pt idx="42">
                  <c:v>39.965664527931601</c:v>
                </c:pt>
                <c:pt idx="43">
                  <c:v>39.002384199620209</c:v>
                </c:pt>
                <c:pt idx="44">
                  <c:v>38.034329095349086</c:v>
                </c:pt>
                <c:pt idx="45">
                  <c:v>37.078944531529665</c:v>
                </c:pt>
                <c:pt idx="46">
                  <c:v>36.112016294355783</c:v>
                </c:pt>
                <c:pt idx="47">
                  <c:v>35.180690033977626</c:v>
                </c:pt>
                <c:pt idx="48">
                  <c:v>34.244075727763878</c:v>
                </c:pt>
                <c:pt idx="49">
                  <c:v>33.310853751937948</c:v>
                </c:pt>
                <c:pt idx="50">
                  <c:v>32.396440716689952</c:v>
                </c:pt>
                <c:pt idx="51">
                  <c:v>31.465136779614575</c:v>
                </c:pt>
                <c:pt idx="52">
                  <c:v>30.551085271539755</c:v>
                </c:pt>
                <c:pt idx="53">
                  <c:v>29.628176111933275</c:v>
                </c:pt>
                <c:pt idx="54">
                  <c:v>28.758974956891439</c:v>
                </c:pt>
                <c:pt idx="55">
                  <c:v>27.86981228030378</c:v>
                </c:pt>
                <c:pt idx="56">
                  <c:v>26.971519681140375</c:v>
                </c:pt>
                <c:pt idx="57">
                  <c:v>26.110101068645644</c:v>
                </c:pt>
                <c:pt idx="58">
                  <c:v>25.25166209623762</c:v>
                </c:pt>
                <c:pt idx="59">
                  <c:v>24.382038086920023</c:v>
                </c:pt>
                <c:pt idx="60">
                  <c:v>23.537196501444367</c:v>
                </c:pt>
                <c:pt idx="61">
                  <c:v>22.720467754439159</c:v>
                </c:pt>
                <c:pt idx="62">
                  <c:v>21.888783092241805</c:v>
                </c:pt>
                <c:pt idx="63">
                  <c:v>21.085099575436608</c:v>
                </c:pt>
                <c:pt idx="64">
                  <c:v>20.284963936379476</c:v>
                </c:pt>
                <c:pt idx="65">
                  <c:v>19.470384343324454</c:v>
                </c:pt>
                <c:pt idx="66">
                  <c:v>18.671159627098607</c:v>
                </c:pt>
                <c:pt idx="67">
                  <c:v>17.875391269769437</c:v>
                </c:pt>
                <c:pt idx="68">
                  <c:v>17.102095805103275</c:v>
                </c:pt>
                <c:pt idx="69">
                  <c:v>16.346518239865784</c:v>
                </c:pt>
                <c:pt idx="70">
                  <c:v>15.590597137729016</c:v>
                </c:pt>
                <c:pt idx="71">
                  <c:v>14.862561660850149</c:v>
                </c:pt>
                <c:pt idx="72">
                  <c:v>14.118637543333699</c:v>
                </c:pt>
                <c:pt idx="73">
                  <c:v>13.397038833414141</c:v>
                </c:pt>
                <c:pt idx="74">
                  <c:v>12.71851721513308</c:v>
                </c:pt>
                <c:pt idx="75">
                  <c:v>12.048353833836092</c:v>
                </c:pt>
                <c:pt idx="76">
                  <c:v>11.423420336402435</c:v>
                </c:pt>
                <c:pt idx="77">
                  <c:v>10.779146486685875</c:v>
                </c:pt>
                <c:pt idx="78">
                  <c:v>10.134347167671271</c:v>
                </c:pt>
                <c:pt idx="79">
                  <c:v>9.5357782996575757</c:v>
                </c:pt>
                <c:pt idx="80">
                  <c:v>8.9338094563478254</c:v>
                </c:pt>
                <c:pt idx="81">
                  <c:v>8.3385545991850929</c:v>
                </c:pt>
                <c:pt idx="82">
                  <c:v>7.7388375168394044</c:v>
                </c:pt>
                <c:pt idx="83">
                  <c:v>7.1964294305711194</c:v>
                </c:pt>
                <c:pt idx="84">
                  <c:v>6.6495125365669878</c:v>
                </c:pt>
                <c:pt idx="85">
                  <c:v>6.1411704626885744</c:v>
                </c:pt>
                <c:pt idx="86">
                  <c:v>5.6638451425338436</c:v>
                </c:pt>
                <c:pt idx="87">
                  <c:v>5.2226285751383603</c:v>
                </c:pt>
                <c:pt idx="88">
                  <c:v>4.779532295854108</c:v>
                </c:pt>
                <c:pt idx="89">
                  <c:v>4.4007474547803644</c:v>
                </c:pt>
                <c:pt idx="90">
                  <c:v>4.0074057577164917</c:v>
                </c:pt>
                <c:pt idx="91">
                  <c:v>3.6534025243919577</c:v>
                </c:pt>
                <c:pt idx="92">
                  <c:v>3.3650908736307041</c:v>
                </c:pt>
                <c:pt idx="93">
                  <c:v>3.0475757007324895</c:v>
                </c:pt>
                <c:pt idx="94">
                  <c:v>2.7048806751202856</c:v>
                </c:pt>
                <c:pt idx="95">
                  <c:v>2.4023680490883699</c:v>
                </c:pt>
                <c:pt idx="96">
                  <c:v>2.0493112529255755</c:v>
                </c:pt>
                <c:pt idx="97">
                  <c:v>1.6274288087875572</c:v>
                </c:pt>
                <c:pt idx="98">
                  <c:v>1.2093275488069415</c:v>
                </c:pt>
                <c:pt idx="99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738-44C1-9FEA-5FD66A59C4AD}"/>
            </c:ext>
          </c:extLst>
        </c:ser>
        <c:ser>
          <c:idx val="2"/>
          <c:order val="2"/>
          <c:tx>
            <c:v>Kobiety 2021</c:v>
          </c:tx>
          <c:marker>
            <c:symbol val="none"/>
          </c:marker>
          <c:yVal>
            <c:numRef>
              <c:f>'Tablice trwania życia2'!$N$4:$N$103</c:f>
              <c:numCache>
                <c:formatCode>0.00</c:formatCode>
                <c:ptCount val="100"/>
                <c:pt idx="0">
                  <c:v>79.49532671910876</c:v>
                </c:pt>
                <c:pt idx="1">
                  <c:v>78.727099222980385</c:v>
                </c:pt>
                <c:pt idx="2">
                  <c:v>77.733300340635807</c:v>
                </c:pt>
                <c:pt idx="3">
                  <c:v>76.744938872935492</c:v>
                </c:pt>
                <c:pt idx="4">
                  <c:v>75.755874358449191</c:v>
                </c:pt>
                <c:pt idx="5">
                  <c:v>74.771947232337737</c:v>
                </c:pt>
                <c:pt idx="6">
                  <c:v>73.771947232337723</c:v>
                </c:pt>
                <c:pt idx="7">
                  <c:v>72.777330125904598</c:v>
                </c:pt>
                <c:pt idx="8">
                  <c:v>71.782712308503889</c:v>
                </c:pt>
                <c:pt idx="9">
                  <c:v>70.788024381855749</c:v>
                </c:pt>
                <c:pt idx="10">
                  <c:v>69.793076712532994</c:v>
                </c:pt>
                <c:pt idx="11">
                  <c:v>68.797925942856835</c:v>
                </c:pt>
                <c:pt idx="12">
                  <c:v>67.802414797667396</c:v>
                </c:pt>
                <c:pt idx="13">
                  <c:v>66.806828649634724</c:v>
                </c:pt>
                <c:pt idx="14">
                  <c:v>65.811351162928005</c:v>
                </c:pt>
                <c:pt idx="15">
                  <c:v>64.830537811330757</c:v>
                </c:pt>
                <c:pt idx="16">
                  <c:v>63.85555260225167</c:v>
                </c:pt>
                <c:pt idx="17">
                  <c:v>62.871113342176081</c:v>
                </c:pt>
                <c:pt idx="18">
                  <c:v>61.881834172968432</c:v>
                </c:pt>
                <c:pt idx="19">
                  <c:v>60.903306676067984</c:v>
                </c:pt>
                <c:pt idx="20">
                  <c:v>59.928279103170716</c:v>
                </c:pt>
                <c:pt idx="21">
                  <c:v>58.932991145598812</c:v>
                </c:pt>
                <c:pt idx="22">
                  <c:v>57.951195278515378</c:v>
                </c:pt>
                <c:pt idx="23">
                  <c:v>56.959919502391237</c:v>
                </c:pt>
                <c:pt idx="24">
                  <c:v>55.976121502391926</c:v>
                </c:pt>
                <c:pt idx="25">
                  <c:v>54.99852176680286</c:v>
                </c:pt>
                <c:pt idx="26">
                  <c:v>54.019533920163667</c:v>
                </c:pt>
                <c:pt idx="27">
                  <c:v>53.032354121719528</c:v>
                </c:pt>
                <c:pt idx="28">
                  <c:v>52.053449032163087</c:v>
                </c:pt>
                <c:pt idx="29">
                  <c:v>51.062194563396453</c:v>
                </c:pt>
                <c:pt idx="30">
                  <c:v>50.086080960492176</c:v>
                </c:pt>
                <c:pt idx="31">
                  <c:v>49.125252348631207</c:v>
                </c:pt>
                <c:pt idx="32">
                  <c:v>48.139320798534364</c:v>
                </c:pt>
                <c:pt idx="33">
                  <c:v>47.161757251602005</c:v>
                </c:pt>
                <c:pt idx="34">
                  <c:v>46.191657681917029</c:v>
                </c:pt>
                <c:pt idx="35">
                  <c:v>45.235649649925882</c:v>
                </c:pt>
                <c:pt idx="36">
                  <c:v>44.276269745361027</c:v>
                </c:pt>
                <c:pt idx="37">
                  <c:v>43.307251437043902</c:v>
                </c:pt>
                <c:pt idx="38">
                  <c:v>42.34481240158572</c:v>
                </c:pt>
                <c:pt idx="39">
                  <c:v>41.375411898771517</c:v>
                </c:pt>
                <c:pt idx="40">
                  <c:v>40.419240027966822</c:v>
                </c:pt>
                <c:pt idx="41">
                  <c:v>39.475003169831041</c:v>
                </c:pt>
                <c:pt idx="42">
                  <c:v>38.516076049306385</c:v>
                </c:pt>
                <c:pt idx="43">
                  <c:v>37.568124778079863</c:v>
                </c:pt>
                <c:pt idx="44">
                  <c:v>36.621744988782261</c:v>
                </c:pt>
                <c:pt idx="45">
                  <c:v>35.674600012436024</c:v>
                </c:pt>
                <c:pt idx="46">
                  <c:v>34.751678132327406</c:v>
                </c:pt>
                <c:pt idx="47">
                  <c:v>33.822127455450783</c:v>
                </c:pt>
                <c:pt idx="48">
                  <c:v>32.888006866467926</c:v>
                </c:pt>
                <c:pt idx="49">
                  <c:v>31.983721958603621</c:v>
                </c:pt>
                <c:pt idx="50">
                  <c:v>31.085099762962233</c:v>
                </c:pt>
                <c:pt idx="51">
                  <c:v>30.154193259165243</c:v>
                </c:pt>
                <c:pt idx="52">
                  <c:v>29.243971767147638</c:v>
                </c:pt>
                <c:pt idx="53">
                  <c:v>28.368693789382277</c:v>
                </c:pt>
                <c:pt idx="54">
                  <c:v>27.489951183097482</c:v>
                </c:pt>
                <c:pt idx="55">
                  <c:v>26.603116596863085</c:v>
                </c:pt>
                <c:pt idx="56">
                  <c:v>25.753408492452508</c:v>
                </c:pt>
                <c:pt idx="57">
                  <c:v>24.899118747006874</c:v>
                </c:pt>
                <c:pt idx="58">
                  <c:v>24.074924470675299</c:v>
                </c:pt>
                <c:pt idx="59">
                  <c:v>23.198290209330786</c:v>
                </c:pt>
                <c:pt idx="60">
                  <c:v>22.367850067987106</c:v>
                </c:pt>
                <c:pt idx="61">
                  <c:v>21.557957230569556</c:v>
                </c:pt>
                <c:pt idx="62">
                  <c:v>20.75589466804929</c:v>
                </c:pt>
                <c:pt idx="63">
                  <c:v>19.995236707037428</c:v>
                </c:pt>
                <c:pt idx="64">
                  <c:v>19.246923916683549</c:v>
                </c:pt>
                <c:pt idx="65">
                  <c:v>18.459521195070224</c:v>
                </c:pt>
                <c:pt idx="66">
                  <c:v>17.717659268686905</c:v>
                </c:pt>
                <c:pt idx="67">
                  <c:v>16.99488902628044</c:v>
                </c:pt>
                <c:pt idx="68">
                  <c:v>16.274137636755469</c:v>
                </c:pt>
                <c:pt idx="69">
                  <c:v>15.551715033878436</c:v>
                </c:pt>
                <c:pt idx="70">
                  <c:v>14.826733033297131</c:v>
                </c:pt>
                <c:pt idx="71">
                  <c:v>14.136015340730584</c:v>
                </c:pt>
                <c:pt idx="72">
                  <c:v>13.45804820670485</c:v>
                </c:pt>
                <c:pt idx="73">
                  <c:v>12.810923167784246</c:v>
                </c:pt>
                <c:pt idx="74">
                  <c:v>12.179741779213195</c:v>
                </c:pt>
                <c:pt idx="75">
                  <c:v>11.540038252229941</c:v>
                </c:pt>
                <c:pt idx="76">
                  <c:v>10.871810402310331</c:v>
                </c:pt>
                <c:pt idx="77">
                  <c:v>10.271334530769842</c:v>
                </c:pt>
                <c:pt idx="78">
                  <c:v>9.6823326064124107</c:v>
                </c:pt>
                <c:pt idx="79">
                  <c:v>9.1057550657970356</c:v>
                </c:pt>
                <c:pt idx="80">
                  <c:v>8.5128618055021352</c:v>
                </c:pt>
                <c:pt idx="81">
                  <c:v>7.948398942522533</c:v>
                </c:pt>
                <c:pt idx="82">
                  <c:v>7.3595160337329677</c:v>
                </c:pt>
                <c:pt idx="83">
                  <c:v>6.8449395252446372</c:v>
                </c:pt>
                <c:pt idx="84">
                  <c:v>6.3322411397647826</c:v>
                </c:pt>
                <c:pt idx="85">
                  <c:v>5.8152550553700175</c:v>
                </c:pt>
                <c:pt idx="86">
                  <c:v>5.3844631982546973</c:v>
                </c:pt>
                <c:pt idx="87">
                  <c:v>4.9146627313081259</c:v>
                </c:pt>
                <c:pt idx="88">
                  <c:v>4.5399690671874628</c:v>
                </c:pt>
                <c:pt idx="89">
                  <c:v>4.1604844881152943</c:v>
                </c:pt>
                <c:pt idx="90">
                  <c:v>3.8261061184764378</c:v>
                </c:pt>
                <c:pt idx="91">
                  <c:v>3.5069097690513695</c:v>
                </c:pt>
                <c:pt idx="92">
                  <c:v>3.2122594504695217</c:v>
                </c:pt>
                <c:pt idx="93">
                  <c:v>2.9435905549485639</c:v>
                </c:pt>
                <c:pt idx="94">
                  <c:v>2.6655604916379119</c:v>
                </c:pt>
                <c:pt idx="95">
                  <c:v>2.4010958216256184</c:v>
                </c:pt>
                <c:pt idx="96">
                  <c:v>2.0815478654577197</c:v>
                </c:pt>
                <c:pt idx="97">
                  <c:v>1.6656735579264246</c:v>
                </c:pt>
                <c:pt idx="98">
                  <c:v>1.1775510204081634</c:v>
                </c:pt>
                <c:pt idx="99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738-44C1-9FEA-5FD66A59C4AD}"/>
            </c:ext>
          </c:extLst>
        </c:ser>
        <c:ser>
          <c:idx val="3"/>
          <c:order val="3"/>
          <c:tx>
            <c:v>Mężczyźni 2021</c:v>
          </c:tx>
          <c:marker>
            <c:symbol val="none"/>
          </c:marker>
          <c:yVal>
            <c:numRef>
              <c:f>'Tablice trwania życia2'!$G$4:$G$103</c:f>
              <c:numCache>
                <c:formatCode>0.00</c:formatCode>
                <c:ptCount val="100"/>
                <c:pt idx="0">
                  <c:v>71.411412029601237</c:v>
                </c:pt>
                <c:pt idx="1">
                  <c:v>70.839813749182426</c:v>
                </c:pt>
                <c:pt idx="2">
                  <c:v>69.871376317517701</c:v>
                </c:pt>
                <c:pt idx="3">
                  <c:v>68.88117868805854</c:v>
                </c:pt>
                <c:pt idx="4">
                  <c:v>67.895256613948192</c:v>
                </c:pt>
                <c:pt idx="5">
                  <c:v>66.895256613948206</c:v>
                </c:pt>
                <c:pt idx="6">
                  <c:v>65.899882010626186</c:v>
                </c:pt>
                <c:pt idx="7">
                  <c:v>64.904461513602911</c:v>
                </c:pt>
                <c:pt idx="8">
                  <c:v>63.918141790059934</c:v>
                </c:pt>
                <c:pt idx="9">
                  <c:v>62.918141790059934</c:v>
                </c:pt>
                <c:pt idx="10">
                  <c:v>61.926551671734686</c:v>
                </c:pt>
                <c:pt idx="11">
                  <c:v>60.926551671734693</c:v>
                </c:pt>
                <c:pt idx="12">
                  <c:v>59.926551671734686</c:v>
                </c:pt>
                <c:pt idx="13">
                  <c:v>58.930292131320641</c:v>
                </c:pt>
                <c:pt idx="14">
                  <c:v>57.934106119057688</c:v>
                </c:pt>
                <c:pt idx="15">
                  <c:v>56.95023476441547</c:v>
                </c:pt>
                <c:pt idx="16">
                  <c:v>55.962807199775028</c:v>
                </c:pt>
                <c:pt idx="17">
                  <c:v>54.997352704103754</c:v>
                </c:pt>
                <c:pt idx="18">
                  <c:v>54.010656639176773</c:v>
                </c:pt>
                <c:pt idx="19">
                  <c:v>53.067510755176059</c:v>
                </c:pt>
                <c:pt idx="20">
                  <c:v>52.113117082039913</c:v>
                </c:pt>
                <c:pt idx="21">
                  <c:v>51.145188613878545</c:v>
                </c:pt>
                <c:pt idx="22">
                  <c:v>50.20301155718866</c:v>
                </c:pt>
                <c:pt idx="23">
                  <c:v>49.235839290209938</c:v>
                </c:pt>
                <c:pt idx="24">
                  <c:v>48.269860818510267</c:v>
                </c:pt>
                <c:pt idx="25">
                  <c:v>47.320221085565414</c:v>
                </c:pt>
                <c:pt idx="26">
                  <c:v>46.361318492706573</c:v>
                </c:pt>
                <c:pt idx="27">
                  <c:v>45.402167622921866</c:v>
                </c:pt>
                <c:pt idx="28">
                  <c:v>44.476593940998278</c:v>
                </c:pt>
                <c:pt idx="29">
                  <c:v>43.547024493216362</c:v>
                </c:pt>
                <c:pt idx="30">
                  <c:v>42.60525062144567</c:v>
                </c:pt>
                <c:pt idx="31">
                  <c:v>41.679196960073973</c:v>
                </c:pt>
                <c:pt idx="32">
                  <c:v>40.718382588202971</c:v>
                </c:pt>
                <c:pt idx="33">
                  <c:v>39.789530770896661</c:v>
                </c:pt>
                <c:pt idx="34">
                  <c:v>38.85299623688514</c:v>
                </c:pt>
                <c:pt idx="35">
                  <c:v>37.921369080579836</c:v>
                </c:pt>
                <c:pt idx="36">
                  <c:v>37.00436373847171</c:v>
                </c:pt>
                <c:pt idx="37">
                  <c:v>36.074611720264208</c:v>
                </c:pt>
                <c:pt idx="38">
                  <c:v>35.165593695790001</c:v>
                </c:pt>
                <c:pt idx="39">
                  <c:v>34.254711652757571</c:v>
                </c:pt>
                <c:pt idx="40">
                  <c:v>33.357409609184423</c:v>
                </c:pt>
                <c:pt idx="41">
                  <c:v>32.453294470414782</c:v>
                </c:pt>
                <c:pt idx="42">
                  <c:v>31.556719517646723</c:v>
                </c:pt>
                <c:pt idx="43">
                  <c:v>30.665572772125465</c:v>
                </c:pt>
                <c:pt idx="44">
                  <c:v>29.778472574574476</c:v>
                </c:pt>
                <c:pt idx="45">
                  <c:v>28.933313604769499</c:v>
                </c:pt>
                <c:pt idx="46">
                  <c:v>28.072319018966112</c:v>
                </c:pt>
                <c:pt idx="47">
                  <c:v>27.23233472678718</c:v>
                </c:pt>
                <c:pt idx="48">
                  <c:v>26.382573605514601</c:v>
                </c:pt>
                <c:pt idx="49">
                  <c:v>25.509442620336806</c:v>
                </c:pt>
                <c:pt idx="50">
                  <c:v>24.675714769458928</c:v>
                </c:pt>
                <c:pt idx="51">
                  <c:v>23.841590547079647</c:v>
                </c:pt>
                <c:pt idx="52">
                  <c:v>23.016892472866857</c:v>
                </c:pt>
                <c:pt idx="53">
                  <c:v>22.215242008285234</c:v>
                </c:pt>
                <c:pt idx="54">
                  <c:v>21.463881775110377</c:v>
                </c:pt>
                <c:pt idx="55">
                  <c:v>20.677016270088021</c:v>
                </c:pt>
                <c:pt idx="56">
                  <c:v>19.947622770582029</c:v>
                </c:pt>
                <c:pt idx="57">
                  <c:v>19.208606578035621</c:v>
                </c:pt>
                <c:pt idx="58">
                  <c:v>18.463537041296767</c:v>
                </c:pt>
                <c:pt idx="59">
                  <c:v>17.751096854409184</c:v>
                </c:pt>
                <c:pt idx="60">
                  <c:v>17.054000728943123</c:v>
                </c:pt>
                <c:pt idx="61">
                  <c:v>16.380650323730617</c:v>
                </c:pt>
                <c:pt idx="62">
                  <c:v>15.75916884417329</c:v>
                </c:pt>
                <c:pt idx="63">
                  <c:v>15.13654362819369</c:v>
                </c:pt>
                <c:pt idx="64">
                  <c:v>14.542728023095806</c:v>
                </c:pt>
                <c:pt idx="65">
                  <c:v>13.943979260006275</c:v>
                </c:pt>
                <c:pt idx="66">
                  <c:v>13.395975705715379</c:v>
                </c:pt>
                <c:pt idx="67">
                  <c:v>12.867925456140364</c:v>
                </c:pt>
                <c:pt idx="68">
                  <c:v>12.34583330188063</c:v>
                </c:pt>
                <c:pt idx="69">
                  <c:v>11.806113202480466</c:v>
                </c:pt>
                <c:pt idx="70">
                  <c:v>11.332680919119278</c:v>
                </c:pt>
                <c:pt idx="71">
                  <c:v>10.821223678543692</c:v>
                </c:pt>
                <c:pt idx="72">
                  <c:v>10.329285001855196</c:v>
                </c:pt>
                <c:pt idx="73">
                  <c:v>9.8632868670107925</c:v>
                </c:pt>
                <c:pt idx="74">
                  <c:v>9.3791495422846314</c:v>
                </c:pt>
                <c:pt idx="75">
                  <c:v>8.8819131760489931</c:v>
                </c:pt>
                <c:pt idx="76">
                  <c:v>8.4045534210188588</c:v>
                </c:pt>
                <c:pt idx="77">
                  <c:v>7.905009716840727</c:v>
                </c:pt>
                <c:pt idx="78">
                  <c:v>7.502929756088732</c:v>
                </c:pt>
                <c:pt idx="79">
                  <c:v>7.083170348674356</c:v>
                </c:pt>
                <c:pt idx="80">
                  <c:v>6.6165834818370319</c:v>
                </c:pt>
                <c:pt idx="81">
                  <c:v>6.2143264826396658</c:v>
                </c:pt>
                <c:pt idx="82">
                  <c:v>5.8437425353189445</c:v>
                </c:pt>
                <c:pt idx="83">
                  <c:v>5.4770432156684077</c:v>
                </c:pt>
                <c:pt idx="84">
                  <c:v>5.1132602618673504</c:v>
                </c:pt>
                <c:pt idx="85">
                  <c:v>4.8243404161732215</c:v>
                </c:pt>
                <c:pt idx="86">
                  <c:v>4.4780110044793835</c:v>
                </c:pt>
                <c:pt idx="87">
                  <c:v>4.1923692575952618</c:v>
                </c:pt>
                <c:pt idx="88">
                  <c:v>3.9091763946443177</c:v>
                </c:pt>
                <c:pt idx="89">
                  <c:v>3.6000311664270117</c:v>
                </c:pt>
                <c:pt idx="90">
                  <c:v>3.3729156490156642</c:v>
                </c:pt>
                <c:pt idx="91">
                  <c:v>3.136465315866463</c:v>
                </c:pt>
                <c:pt idx="92">
                  <c:v>3.0557391831938947</c:v>
                </c:pt>
                <c:pt idx="93">
                  <c:v>2.9036526524225419</c:v>
                </c:pt>
                <c:pt idx="94">
                  <c:v>2.6522118202143954</c:v>
                </c:pt>
                <c:pt idx="95">
                  <c:v>2.4021772861163377</c:v>
                </c:pt>
                <c:pt idx="96">
                  <c:v>2.0871261570389237</c:v>
                </c:pt>
                <c:pt idx="97">
                  <c:v>1.6545902578796563</c:v>
                </c:pt>
                <c:pt idx="98">
                  <c:v>1.1719999999999999</c:v>
                </c:pt>
                <c:pt idx="99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738-44C1-9FEA-5FD66A59C4AD}"/>
            </c:ext>
          </c:extLst>
        </c:ser>
        <c:ser>
          <c:idx val="4"/>
          <c:order val="4"/>
          <c:tx>
            <c:v>Ogólne 2022</c:v>
          </c:tx>
          <c:marker>
            <c:symbol val="none"/>
          </c:marker>
          <c:xVal>
            <c:numRef>
              <c:f>'Tablice trwania życia'!$A$4:$A$103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'Tablice trwania życia'!$X$4:$X$103</c:f>
              <c:numCache>
                <c:formatCode>0.00</c:formatCode>
                <c:ptCount val="100"/>
                <c:pt idx="0">
                  <c:v>76.872607771599334</c:v>
                </c:pt>
                <c:pt idx="1">
                  <c:v>76.14555700033668</c:v>
                </c:pt>
                <c:pt idx="2">
                  <c:v>75.154673809521341</c:v>
                </c:pt>
                <c:pt idx="3">
                  <c:v>74.174809390231857</c:v>
                </c:pt>
                <c:pt idx="4">
                  <c:v>73.18281498724599</c:v>
                </c:pt>
                <c:pt idx="5">
                  <c:v>72.192859851857435</c:v>
                </c:pt>
                <c:pt idx="6">
                  <c:v>71.197767455325746</c:v>
                </c:pt>
                <c:pt idx="7">
                  <c:v>70.197767455325746</c:v>
                </c:pt>
                <c:pt idx="8">
                  <c:v>69.202658518701057</c:v>
                </c:pt>
                <c:pt idx="9">
                  <c:v>68.202658518701071</c:v>
                </c:pt>
                <c:pt idx="10">
                  <c:v>67.209884966262493</c:v>
                </c:pt>
                <c:pt idx="11">
                  <c:v>66.209884966262493</c:v>
                </c:pt>
                <c:pt idx="12">
                  <c:v>65.212078020962352</c:v>
                </c:pt>
                <c:pt idx="13">
                  <c:v>64.218355822237513</c:v>
                </c:pt>
                <c:pt idx="14">
                  <c:v>63.222446479451754</c:v>
                </c:pt>
                <c:pt idx="15">
                  <c:v>62.239407591652956</c:v>
                </c:pt>
                <c:pt idx="16">
                  <c:v>61.248421896097732</c:v>
                </c:pt>
                <c:pt idx="17">
                  <c:v>60.26480833130077</c:v>
                </c:pt>
                <c:pt idx="18">
                  <c:v>59.279354674578826</c:v>
                </c:pt>
                <c:pt idx="19">
                  <c:v>58.309190872411349</c:v>
                </c:pt>
                <c:pt idx="20">
                  <c:v>57.33602769041125</c:v>
                </c:pt>
                <c:pt idx="21">
                  <c:v>56.366182010711206</c:v>
                </c:pt>
                <c:pt idx="22">
                  <c:v>55.407808495593734</c:v>
                </c:pt>
                <c:pt idx="23">
                  <c:v>54.452056955687702</c:v>
                </c:pt>
                <c:pt idx="24">
                  <c:v>53.499821973178236</c:v>
                </c:pt>
                <c:pt idx="25">
                  <c:v>52.539919610808361</c:v>
                </c:pt>
                <c:pt idx="26">
                  <c:v>51.576669356993321</c:v>
                </c:pt>
                <c:pt idx="27">
                  <c:v>50.615645738076879</c:v>
                </c:pt>
                <c:pt idx="28">
                  <c:v>49.662008592700914</c:v>
                </c:pt>
                <c:pt idx="29">
                  <c:v>48.701601328507046</c:v>
                </c:pt>
                <c:pt idx="30">
                  <c:v>47.742890106184568</c:v>
                </c:pt>
                <c:pt idx="31">
                  <c:v>46.782466506345735</c:v>
                </c:pt>
                <c:pt idx="32">
                  <c:v>45.826057182146101</c:v>
                </c:pt>
                <c:pt idx="33">
                  <c:v>44.879604938110177</c:v>
                </c:pt>
                <c:pt idx="34">
                  <c:v>43.932200120186103</c:v>
                </c:pt>
                <c:pt idx="35">
                  <c:v>42.970558345896372</c:v>
                </c:pt>
                <c:pt idx="36">
                  <c:v>42.01618964387481</c:v>
                </c:pt>
                <c:pt idx="37">
                  <c:v>41.078892744445398</c:v>
                </c:pt>
                <c:pt idx="38">
                  <c:v>40.146111604445679</c:v>
                </c:pt>
                <c:pt idx="39">
                  <c:v>39.196873241010884</c:v>
                </c:pt>
                <c:pt idx="40">
                  <c:v>38.258440812783164</c:v>
                </c:pt>
                <c:pt idx="41">
                  <c:v>37.328501193238701</c:v>
                </c:pt>
                <c:pt idx="42">
                  <c:v>36.396598137081263</c:v>
                </c:pt>
                <c:pt idx="43">
                  <c:v>35.464826064119933</c:v>
                </c:pt>
                <c:pt idx="44">
                  <c:v>34.533325091148996</c:v>
                </c:pt>
                <c:pt idx="45">
                  <c:v>33.616435654233953</c:v>
                </c:pt>
                <c:pt idx="46">
                  <c:v>32.692319928687169</c:v>
                </c:pt>
                <c:pt idx="47">
                  <c:v>31.797167669734602</c:v>
                </c:pt>
                <c:pt idx="48">
                  <c:v>30.905399215069441</c:v>
                </c:pt>
                <c:pt idx="49">
                  <c:v>30.021556128385473</c:v>
                </c:pt>
                <c:pt idx="50">
                  <c:v>29.144191179951154</c:v>
                </c:pt>
                <c:pt idx="51">
                  <c:v>28.275107055946592</c:v>
                </c:pt>
                <c:pt idx="52">
                  <c:v>27.420801064118027</c:v>
                </c:pt>
                <c:pt idx="53">
                  <c:v>26.565053315624866</c:v>
                </c:pt>
                <c:pt idx="54">
                  <c:v>25.763725213294407</c:v>
                </c:pt>
                <c:pt idx="55">
                  <c:v>24.953141305383582</c:v>
                </c:pt>
                <c:pt idx="56">
                  <c:v>24.134063540603808</c:v>
                </c:pt>
                <c:pt idx="57">
                  <c:v>23.347683504917285</c:v>
                </c:pt>
                <c:pt idx="58">
                  <c:v>22.561361866167651</c:v>
                </c:pt>
                <c:pt idx="59">
                  <c:v>21.759899417306531</c:v>
                </c:pt>
                <c:pt idx="60">
                  <c:v>20.990684455642089</c:v>
                </c:pt>
                <c:pt idx="61">
                  <c:v>20.248598377575554</c:v>
                </c:pt>
                <c:pt idx="62">
                  <c:v>19.502722799496659</c:v>
                </c:pt>
                <c:pt idx="63">
                  <c:v>18.770812175331315</c:v>
                </c:pt>
                <c:pt idx="64">
                  <c:v>18.053663988341917</c:v>
                </c:pt>
                <c:pt idx="65">
                  <c:v>17.338495639508565</c:v>
                </c:pt>
                <c:pt idx="66">
                  <c:v>16.665988613583202</c:v>
                </c:pt>
                <c:pt idx="67">
                  <c:v>16.011992449188369</c:v>
                </c:pt>
                <c:pt idx="68">
                  <c:v>15.355899873447203</c:v>
                </c:pt>
                <c:pt idx="69">
                  <c:v>14.712768725492213</c:v>
                </c:pt>
                <c:pt idx="70">
                  <c:v>14.065027056948892</c:v>
                </c:pt>
                <c:pt idx="71">
                  <c:v>13.445971260361659</c:v>
                </c:pt>
                <c:pt idx="72">
                  <c:v>12.812827093092755</c:v>
                </c:pt>
                <c:pt idx="73">
                  <c:v>12.207350420098638</c:v>
                </c:pt>
                <c:pt idx="74">
                  <c:v>11.616629884406846</c:v>
                </c:pt>
                <c:pt idx="75">
                  <c:v>11.023292545856931</c:v>
                </c:pt>
                <c:pt idx="76">
                  <c:v>10.456127066515053</c:v>
                </c:pt>
                <c:pt idx="77">
                  <c:v>9.8760264059877869</c:v>
                </c:pt>
                <c:pt idx="78">
                  <c:v>9.3348715805948643</c:v>
                </c:pt>
                <c:pt idx="79">
                  <c:v>8.8032151808861592</c:v>
                </c:pt>
                <c:pt idx="80">
                  <c:v>8.2686939443828695</c:v>
                </c:pt>
                <c:pt idx="81">
                  <c:v>7.7375880544866344</c:v>
                </c:pt>
                <c:pt idx="82">
                  <c:v>7.220357836670054</c:v>
                </c:pt>
                <c:pt idx="83">
                  <c:v>6.7269005344014579</c:v>
                </c:pt>
                <c:pt idx="84">
                  <c:v>6.2527663990230726</c:v>
                </c:pt>
                <c:pt idx="85">
                  <c:v>5.7858496388169574</c:v>
                </c:pt>
                <c:pt idx="86">
                  <c:v>5.362432670658313</c:v>
                </c:pt>
                <c:pt idx="87">
                  <c:v>4.9561584074356109</c:v>
                </c:pt>
                <c:pt idx="88">
                  <c:v>4.5658142139494933</c:v>
                </c:pt>
                <c:pt idx="89">
                  <c:v>4.2009964812204386</c:v>
                </c:pt>
                <c:pt idx="90">
                  <c:v>3.8572186469910457</c:v>
                </c:pt>
                <c:pt idx="91">
                  <c:v>3.5238987845488343</c:v>
                </c:pt>
                <c:pt idx="92">
                  <c:v>3.2539355982608797</c:v>
                </c:pt>
                <c:pt idx="93">
                  <c:v>2.9508119438897933</c:v>
                </c:pt>
                <c:pt idx="94">
                  <c:v>2.6579806693946084</c:v>
                </c:pt>
                <c:pt idx="95">
                  <c:v>2.3633168336085739</c:v>
                </c:pt>
                <c:pt idx="96">
                  <c:v>2.0287326814687519</c:v>
                </c:pt>
                <c:pt idx="97">
                  <c:v>1.6268935315169708</c:v>
                </c:pt>
                <c:pt idx="98">
                  <c:v>1.2062338977285842</c:v>
                </c:pt>
                <c:pt idx="99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738-44C1-9FEA-5FD66A59C4AD}"/>
            </c:ext>
          </c:extLst>
        </c:ser>
        <c:ser>
          <c:idx val="5"/>
          <c:order val="5"/>
          <c:tx>
            <c:v>Ogólne 2021</c:v>
          </c:tx>
          <c:marker>
            <c:symbol val="none"/>
          </c:marker>
          <c:xVal>
            <c:numRef>
              <c:f>'Tablice trwania życia2'!$A$4:$A$103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'Tablice trwania życia2'!$X$4:$X$103</c:f>
              <c:numCache>
                <c:formatCode>0.00</c:formatCode>
                <c:ptCount val="100"/>
                <c:pt idx="0">
                  <c:v>75.332110654012411</c:v>
                </c:pt>
                <c:pt idx="1">
                  <c:v>74.671204459021581</c:v>
                </c:pt>
                <c:pt idx="2">
                  <c:v>73.691172607588769</c:v>
                </c:pt>
                <c:pt idx="3">
                  <c:v>72.70184865266306</c:v>
                </c:pt>
                <c:pt idx="4">
                  <c:v>71.714522400665132</c:v>
                </c:pt>
                <c:pt idx="5">
                  <c:v>70.721911597185922</c:v>
                </c:pt>
                <c:pt idx="6">
                  <c:v>69.724426869073454</c:v>
                </c:pt>
                <c:pt idx="7">
                  <c:v>68.72938992169945</c:v>
                </c:pt>
                <c:pt idx="8">
                  <c:v>67.739309645719615</c:v>
                </c:pt>
                <c:pt idx="9">
                  <c:v>66.741744133274196</c:v>
                </c:pt>
                <c:pt idx="10">
                  <c:v>65.748646239699625</c:v>
                </c:pt>
                <c:pt idx="11">
                  <c:v>64.75086472903898</c:v>
                </c:pt>
                <c:pt idx="12">
                  <c:v>63.752916340980448</c:v>
                </c:pt>
                <c:pt idx="13">
                  <c:v>62.756978764074624</c:v>
                </c:pt>
                <c:pt idx="14">
                  <c:v>61.761131208984111</c:v>
                </c:pt>
                <c:pt idx="15">
                  <c:v>60.778720044256119</c:v>
                </c:pt>
                <c:pt idx="16">
                  <c:v>59.797009902877463</c:v>
                </c:pt>
                <c:pt idx="17">
                  <c:v>58.823074506831944</c:v>
                </c:pt>
                <c:pt idx="18">
                  <c:v>57.835265353954462</c:v>
                </c:pt>
                <c:pt idx="19">
                  <c:v>56.876321519395141</c:v>
                </c:pt>
                <c:pt idx="20">
                  <c:v>55.912784214834147</c:v>
                </c:pt>
                <c:pt idx="21">
                  <c:v>54.932608052663397</c:v>
                </c:pt>
                <c:pt idx="22">
                  <c:v>53.972769055277169</c:v>
                </c:pt>
                <c:pt idx="23">
                  <c:v>52.994850660775718</c:v>
                </c:pt>
                <c:pt idx="24">
                  <c:v>52.020991205340515</c:v>
                </c:pt>
                <c:pt idx="25">
                  <c:v>51.058988353605663</c:v>
                </c:pt>
                <c:pt idx="26">
                  <c:v>50.091246861694138</c:v>
                </c:pt>
                <c:pt idx="27">
                  <c:v>49.11968513042423</c:v>
                </c:pt>
                <c:pt idx="28">
                  <c:v>48.170502849101119</c:v>
                </c:pt>
                <c:pt idx="29">
                  <c:v>47.213546639246111</c:v>
                </c:pt>
                <c:pt idx="30">
                  <c:v>46.256662712365866</c:v>
                </c:pt>
                <c:pt idx="31">
                  <c:v>45.315430730585128</c:v>
                </c:pt>
                <c:pt idx="32">
                  <c:v>44.343577779905957</c:v>
                </c:pt>
                <c:pt idx="33">
                  <c:v>43.393318377938513</c:v>
                </c:pt>
                <c:pt idx="34">
                  <c:v>42.442161209491658</c:v>
                </c:pt>
                <c:pt idx="35">
                  <c:v>41.500106478180022</c:v>
                </c:pt>
                <c:pt idx="36">
                  <c:v>40.564744554520495</c:v>
                </c:pt>
                <c:pt idx="37">
                  <c:v>39.617963534773473</c:v>
                </c:pt>
                <c:pt idx="38">
                  <c:v>38.68578297731861</c:v>
                </c:pt>
                <c:pt idx="39">
                  <c:v>37.749475673955878</c:v>
                </c:pt>
                <c:pt idx="40">
                  <c:v>36.826751064387452</c:v>
                </c:pt>
                <c:pt idx="41">
                  <c:v>35.905588925048363</c:v>
                </c:pt>
                <c:pt idx="42">
                  <c:v>34.982146727718835</c:v>
                </c:pt>
                <c:pt idx="43">
                  <c:v>34.066716459010792</c:v>
                </c:pt>
                <c:pt idx="44">
                  <c:v>33.154324354204277</c:v>
                </c:pt>
                <c:pt idx="45">
                  <c:v>32.265278921115389</c:v>
                </c:pt>
                <c:pt idx="46">
                  <c:v>31.378164011205619</c:v>
                </c:pt>
                <c:pt idx="47">
                  <c:v>30.499998007019734</c:v>
                </c:pt>
                <c:pt idx="48">
                  <c:v>29.614307980350503</c:v>
                </c:pt>
                <c:pt idx="49">
                  <c:v>28.728838545588019</c:v>
                </c:pt>
                <c:pt idx="50">
                  <c:v>27.868307721818251</c:v>
                </c:pt>
                <c:pt idx="51">
                  <c:v>26.993205015937917</c:v>
                </c:pt>
                <c:pt idx="52">
                  <c:v>26.132750798297351</c:v>
                </c:pt>
                <c:pt idx="53">
                  <c:v>25.301090495474856</c:v>
                </c:pt>
                <c:pt idx="54">
                  <c:v>24.496460938932106</c:v>
                </c:pt>
                <c:pt idx="55">
                  <c:v>23.668073477845915</c:v>
                </c:pt>
                <c:pt idx="56">
                  <c:v>22.888956586489456</c:v>
                </c:pt>
                <c:pt idx="57">
                  <c:v>22.102317486684498</c:v>
                </c:pt>
                <c:pt idx="58">
                  <c:v>21.325923533082193</c:v>
                </c:pt>
                <c:pt idx="59">
                  <c:v>20.544239183279853</c:v>
                </c:pt>
                <c:pt idx="60">
                  <c:v>19.791994674455243</c:v>
                </c:pt>
                <c:pt idx="61">
                  <c:v>19.062362208538957</c:v>
                </c:pt>
                <c:pt idx="62">
                  <c:v>18.365054793891364</c:v>
                </c:pt>
                <c:pt idx="63">
                  <c:v>17.685816290335172</c:v>
                </c:pt>
                <c:pt idx="64">
                  <c:v>17.02799705164831</c:v>
                </c:pt>
                <c:pt idx="65">
                  <c:v>16.348584144369116</c:v>
                </c:pt>
                <c:pt idx="66">
                  <c:v>15.717557347171812</c:v>
                </c:pt>
                <c:pt idx="67">
                  <c:v>15.105378371327857</c:v>
                </c:pt>
                <c:pt idx="68">
                  <c:v>14.496162297997151</c:v>
                </c:pt>
                <c:pt idx="69">
                  <c:v>13.875599602388572</c:v>
                </c:pt>
                <c:pt idx="70">
                  <c:v>13.286831095714163</c:v>
                </c:pt>
                <c:pt idx="71">
                  <c:v>12.69368216154621</c:v>
                </c:pt>
                <c:pt idx="72">
                  <c:v>12.11563084558618</c:v>
                </c:pt>
                <c:pt idx="73">
                  <c:v>11.564983274962845</c:v>
                </c:pt>
                <c:pt idx="74">
                  <c:v>11.012402622752822</c:v>
                </c:pt>
                <c:pt idx="75">
                  <c:v>10.448005721036765</c:v>
                </c:pt>
                <c:pt idx="76">
                  <c:v>9.876579702769364</c:v>
                </c:pt>
                <c:pt idx="77">
                  <c:v>9.3302216545280245</c:v>
                </c:pt>
                <c:pt idx="78">
                  <c:v>8.834516393596882</c:v>
                </c:pt>
                <c:pt idx="79">
                  <c:v>8.3354738245290747</c:v>
                </c:pt>
                <c:pt idx="80">
                  <c:v>7.8047985403945086</c:v>
                </c:pt>
                <c:pt idx="81">
                  <c:v>7.3171725733984863</c:v>
                </c:pt>
                <c:pt idx="82">
                  <c:v>6.8254422458327664</c:v>
                </c:pt>
                <c:pt idx="83">
                  <c:v>6.3764976959391921</c:v>
                </c:pt>
                <c:pt idx="84">
                  <c:v>5.927410755236413</c:v>
                </c:pt>
                <c:pt idx="85">
                  <c:v>5.5000337268630473</c:v>
                </c:pt>
                <c:pt idx="86">
                  <c:v>5.1037307559404255</c:v>
                </c:pt>
                <c:pt idx="87">
                  <c:v>4.7004400894599465</c:v>
                </c:pt>
                <c:pt idx="88">
                  <c:v>4.3587452367347268</c:v>
                </c:pt>
                <c:pt idx="89">
                  <c:v>4.0042048296147588</c:v>
                </c:pt>
                <c:pt idx="90">
                  <c:v>3.7047334821557203</c:v>
                </c:pt>
                <c:pt idx="91">
                  <c:v>3.4112498131373235</c:v>
                </c:pt>
                <c:pt idx="92">
                  <c:v>3.1744342849863951</c:v>
                </c:pt>
                <c:pt idx="93">
                  <c:v>2.9342843817630664</c:v>
                </c:pt>
                <c:pt idx="94">
                  <c:v>2.662479173093486</c:v>
                </c:pt>
                <c:pt idx="95">
                  <c:v>2.4013442031073402</c:v>
                </c:pt>
                <c:pt idx="96">
                  <c:v>2.0828274712500803</c:v>
                </c:pt>
                <c:pt idx="97">
                  <c:v>1.6631141665853717</c:v>
                </c:pt>
                <c:pt idx="98">
                  <c:v>1.1762753013429326</c:v>
                </c:pt>
                <c:pt idx="99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738-44C1-9FEA-5FD66A59C4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0796335"/>
        <c:axId val="1"/>
      </c:scatterChart>
      <c:valAx>
        <c:axId val="660796335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l-PL"/>
                  <a:t>Wiek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l-PL"/>
                  <a:t>Przeciętne dalsze trwanie życia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660796335"/>
        <c:crosses val="autoZero"/>
        <c:crossBetween val="midCat"/>
      </c:valAx>
      <c:spPr>
        <a:noFill/>
        <a:ln w="25400">
          <a:gradFill>
            <a:gsLst>
              <a:gs pos="67564">
                <a:srgbClr val="B6CBE3"/>
              </a:gs>
              <a:gs pos="52688">
                <a:srgbClr val="C4D5E9"/>
              </a:gs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</c:spPr>
    </c:plotArea>
    <c:legend>
      <c:legendPos val="r"/>
      <c:layout>
        <c:manualLayout>
          <c:xMode val="edge"/>
          <c:yMode val="edge"/>
          <c:x val="0.78660084909414152"/>
          <c:y val="0.38357486442599348"/>
          <c:w val="0.19536466147572995"/>
          <c:h val="0.31540488372805547"/>
        </c:manualLayout>
      </c:layout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485413244207783"/>
          <c:y val="0.12121212121212122"/>
          <c:w val="0.60608074170584791"/>
          <c:h val="0.77632438173967255"/>
        </c:manualLayout>
      </c:layout>
      <c:scatterChart>
        <c:scatterStyle val="lineMarker"/>
        <c:varyColors val="0"/>
        <c:ser>
          <c:idx val="0"/>
          <c:order val="0"/>
          <c:tx>
            <c:v>Mężczyźni 2022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'Tablice trwania życia'!$A$4:$A$103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'Tablice trwania życia'!$C$4:$C$103</c:f>
              <c:numCache>
                <c:formatCode>0.0000000</c:formatCode>
                <c:ptCount val="100"/>
                <c:pt idx="0">
                  <c:v>4.8725699089903042E-3</c:v>
                </c:pt>
                <c:pt idx="1">
                  <c:v>1.5643943838241619E-4</c:v>
                </c:pt>
                <c:pt idx="2">
                  <c:v>4.4962344036869118E-4</c:v>
                </c:pt>
                <c:pt idx="3">
                  <c:v>2.1129736582617271E-4</c:v>
                </c:pt>
                <c:pt idx="4">
                  <c:v>6.7810402115684544E-5</c:v>
                </c:pt>
                <c:pt idx="5">
                  <c:v>1.331203407880724E-4</c:v>
                </c:pt>
                <c:pt idx="6">
                  <c:v>0</c:v>
                </c:pt>
                <c:pt idx="7">
                  <c:v>6.8683677324083925E-5</c:v>
                </c:pt>
                <c:pt idx="8">
                  <c:v>0</c:v>
                </c:pt>
                <c:pt idx="9">
                  <c:v>6.9235296153979294E-5</c:v>
                </c:pt>
                <c:pt idx="10">
                  <c:v>0</c:v>
                </c:pt>
                <c:pt idx="11">
                  <c:v>6.4907668841073584E-5</c:v>
                </c:pt>
                <c:pt idx="12">
                  <c:v>6.3397470440929406E-5</c:v>
                </c:pt>
                <c:pt idx="13">
                  <c:v>0</c:v>
                </c:pt>
                <c:pt idx="14">
                  <c:v>3.2997855139415937E-4</c:v>
                </c:pt>
                <c:pt idx="15">
                  <c:v>2.8391950881924969E-4</c:v>
                </c:pt>
                <c:pt idx="16">
                  <c:v>3.0060496749708792E-4</c:v>
                </c:pt>
                <c:pt idx="17">
                  <c:v>3.1621803233329376E-4</c:v>
                </c:pt>
                <c:pt idx="18">
                  <c:v>8.2253752827472749E-4</c:v>
                </c:pt>
                <c:pt idx="19">
                  <c:v>7.390072669047912E-4</c:v>
                </c:pt>
                <c:pt idx="20">
                  <c:v>7.9773443420685247E-4</c:v>
                </c:pt>
                <c:pt idx="21">
                  <c:v>9.3066542577943234E-4</c:v>
                </c:pt>
                <c:pt idx="22">
                  <c:v>1.1344299489506522E-3</c:v>
                </c:pt>
                <c:pt idx="23">
                  <c:v>1.4437827107020393E-3</c:v>
                </c:pt>
                <c:pt idx="24">
                  <c:v>1.1487650775416428E-3</c:v>
                </c:pt>
                <c:pt idx="25">
                  <c:v>1.0119537031180823E-3</c:v>
                </c:pt>
                <c:pt idx="26">
                  <c:v>1.2563565659587197E-3</c:v>
                </c:pt>
                <c:pt idx="27">
                  <c:v>1.3154132113239918E-3</c:v>
                </c:pt>
                <c:pt idx="28">
                  <c:v>1.3109739443928554E-3</c:v>
                </c:pt>
                <c:pt idx="29">
                  <c:v>1.2630914162412505E-3</c:v>
                </c:pt>
                <c:pt idx="30">
                  <c:v>1.1991605875886879E-3</c:v>
                </c:pt>
                <c:pt idx="31">
                  <c:v>1.5164439389631316E-3</c:v>
                </c:pt>
                <c:pt idx="32">
                  <c:v>1.6740682182798947E-3</c:v>
                </c:pt>
                <c:pt idx="33">
                  <c:v>1.6905784519784339E-3</c:v>
                </c:pt>
                <c:pt idx="34">
                  <c:v>1.4649412913679445E-3</c:v>
                </c:pt>
                <c:pt idx="35">
                  <c:v>1.6409016322653078E-3</c:v>
                </c:pt>
                <c:pt idx="36">
                  <c:v>2.321697690521771E-3</c:v>
                </c:pt>
                <c:pt idx="37">
                  <c:v>2.2993791676247416E-3</c:v>
                </c:pt>
                <c:pt idx="38">
                  <c:v>1.9965614774554931E-3</c:v>
                </c:pt>
                <c:pt idx="39">
                  <c:v>2.1561338289962824E-3</c:v>
                </c:pt>
                <c:pt idx="40">
                  <c:v>2.7214587018641991E-3</c:v>
                </c:pt>
                <c:pt idx="41">
                  <c:v>2.6668758333986981E-3</c:v>
                </c:pt>
                <c:pt idx="42">
                  <c:v>2.8343666961913195E-3</c:v>
                </c:pt>
                <c:pt idx="43">
                  <c:v>3.0484087306426049E-3</c:v>
                </c:pt>
                <c:pt idx="44">
                  <c:v>3.6509220652602317E-3</c:v>
                </c:pt>
                <c:pt idx="45">
                  <c:v>3.6347684401829916E-3</c:v>
                </c:pt>
                <c:pt idx="46">
                  <c:v>4.5387398574150591E-3</c:v>
                </c:pt>
                <c:pt idx="47">
                  <c:v>5.0364241388614079E-3</c:v>
                </c:pt>
                <c:pt idx="48">
                  <c:v>5.6063665518470123E-3</c:v>
                </c:pt>
                <c:pt idx="49">
                  <c:v>5.65240227096516E-3</c:v>
                </c:pt>
                <c:pt idx="50">
                  <c:v>6.9266358228684726E-3</c:v>
                </c:pt>
                <c:pt idx="51">
                  <c:v>7.6559333483449676E-3</c:v>
                </c:pt>
                <c:pt idx="52">
                  <c:v>8.1005420215617373E-3</c:v>
                </c:pt>
                <c:pt idx="53">
                  <c:v>1.0675490073667126E-2</c:v>
                </c:pt>
                <c:pt idx="54">
                  <c:v>1.101821245706138E-2</c:v>
                </c:pt>
                <c:pt idx="55">
                  <c:v>1.1055831951354339E-2</c:v>
                </c:pt>
                <c:pt idx="56">
                  <c:v>1.280731110825074E-2</c:v>
                </c:pt>
                <c:pt idx="57">
                  <c:v>1.3164201041633385E-2</c:v>
                </c:pt>
                <c:pt idx="58">
                  <c:v>1.2754940961040601E-2</c:v>
                </c:pt>
                <c:pt idx="59">
                  <c:v>1.5239046935015457E-2</c:v>
                </c:pt>
                <c:pt idx="60">
                  <c:v>1.7239825799669619E-2</c:v>
                </c:pt>
                <c:pt idx="61">
                  <c:v>1.8253900345112806E-2</c:v>
                </c:pt>
                <c:pt idx="62">
                  <c:v>1.912160143412011E-2</c:v>
                </c:pt>
                <c:pt idx="63">
                  <c:v>2.1396136381128299E-2</c:v>
                </c:pt>
                <c:pt idx="64">
                  <c:v>2.3357076338375575E-2</c:v>
                </c:pt>
                <c:pt idx="65">
                  <c:v>2.873124841088228E-2</c:v>
                </c:pt>
                <c:pt idx="66">
                  <c:v>3.2200909020876668E-2</c:v>
                </c:pt>
                <c:pt idx="67">
                  <c:v>3.1977828705430908E-2</c:v>
                </c:pt>
                <c:pt idx="68">
                  <c:v>3.4115971970183422E-2</c:v>
                </c:pt>
                <c:pt idx="69">
                  <c:v>3.5139760410724481E-2</c:v>
                </c:pt>
                <c:pt idx="70">
                  <c:v>3.9236700306629756E-2</c:v>
                </c:pt>
                <c:pt idx="71">
                  <c:v>4.0285941223193011E-2</c:v>
                </c:pt>
                <c:pt idx="72">
                  <c:v>4.5342802512974595E-2</c:v>
                </c:pt>
                <c:pt idx="73">
                  <c:v>4.6380422039859322E-2</c:v>
                </c:pt>
                <c:pt idx="74">
                  <c:v>4.756686553837413E-2</c:v>
                </c:pt>
                <c:pt idx="75">
                  <c:v>5.0725343199299E-2</c:v>
                </c:pt>
                <c:pt idx="76">
                  <c:v>5.3166431119187021E-2</c:v>
                </c:pt>
                <c:pt idx="77">
                  <c:v>6.5932113026479472E-2</c:v>
                </c:pt>
                <c:pt idx="78">
                  <c:v>6.590842811315252E-2</c:v>
                </c:pt>
                <c:pt idx="79">
                  <c:v>6.9933088711418095E-2</c:v>
                </c:pt>
                <c:pt idx="80">
                  <c:v>7.4648679033164717E-2</c:v>
                </c:pt>
                <c:pt idx="81">
                  <c:v>8.5443037974683542E-2</c:v>
                </c:pt>
                <c:pt idx="82">
                  <c:v>8.8267477203647429E-2</c:v>
                </c:pt>
                <c:pt idx="83">
                  <c:v>0.10343901128425578</c:v>
                </c:pt>
                <c:pt idx="84">
                  <c:v>0.10465116279069768</c:v>
                </c:pt>
                <c:pt idx="85">
                  <c:v>0.12417061611374405</c:v>
                </c:pt>
                <c:pt idx="86">
                  <c:v>0.13105513475427163</c:v>
                </c:pt>
                <c:pt idx="87">
                  <c:v>0.15106732348111659</c:v>
                </c:pt>
                <c:pt idx="88">
                  <c:v>0.1533169533169533</c:v>
                </c:pt>
                <c:pt idx="89">
                  <c:v>0.18657565415244595</c:v>
                </c:pt>
                <c:pt idx="90">
                  <c:v>0.18992511912865898</c:v>
                </c:pt>
                <c:pt idx="91">
                  <c:v>0.22023047375160051</c:v>
                </c:pt>
                <c:pt idx="92">
                  <c:v>0.2268760907504363</c:v>
                </c:pt>
                <c:pt idx="93">
                  <c:v>0.27521501172791241</c:v>
                </c:pt>
                <c:pt idx="94">
                  <c:v>0.26430801248699271</c:v>
                </c:pt>
                <c:pt idx="95">
                  <c:v>0.29203539823008851</c:v>
                </c:pt>
                <c:pt idx="96">
                  <c:v>0.31208791208791214</c:v>
                </c:pt>
                <c:pt idx="97">
                  <c:v>0.33650793650793648</c:v>
                </c:pt>
                <c:pt idx="98">
                  <c:v>0.30434782608695654</c:v>
                </c:pt>
                <c:pt idx="99">
                  <c:v>0.26143790849673204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5A-4D36-918E-3FEA59DC338D}"/>
            </c:ext>
          </c:extLst>
        </c:ser>
        <c:ser>
          <c:idx val="1"/>
          <c:order val="1"/>
          <c:tx>
            <c:v>Kobiety 2022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'Tablice trwania życia'!$A$4:$A$103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'Tablice trwania życia'!$J$4:$J$103</c:f>
              <c:numCache>
                <c:formatCode>0.0000000</c:formatCode>
                <c:ptCount val="100"/>
                <c:pt idx="0">
                  <c:v>2.1305683291017877E-3</c:v>
                </c:pt>
                <c:pt idx="1">
                  <c:v>8.2453825857519786E-5</c:v>
                </c:pt>
                <c:pt idx="2">
                  <c:v>7.907013520993121E-5</c:v>
                </c:pt>
                <c:pt idx="3">
                  <c:v>0</c:v>
                </c:pt>
                <c:pt idx="4">
                  <c:v>2.1265284423179159E-4</c:v>
                </c:pt>
                <c:pt idx="5">
                  <c:v>0</c:v>
                </c:pt>
                <c:pt idx="6">
                  <c:v>0</c:v>
                </c:pt>
                <c:pt idx="7">
                  <c:v>7.1743731391469667E-5</c:v>
                </c:pt>
                <c:pt idx="8">
                  <c:v>0</c:v>
                </c:pt>
                <c:pt idx="9">
                  <c:v>1.4640216675206792E-4</c:v>
                </c:pt>
                <c:pt idx="10">
                  <c:v>0</c:v>
                </c:pt>
                <c:pt idx="11">
                  <c:v>0</c:v>
                </c:pt>
                <c:pt idx="12">
                  <c:v>1.3256445946841652E-4</c:v>
                </c:pt>
                <c:pt idx="13">
                  <c:v>1.3213530655391121E-4</c:v>
                </c:pt>
                <c:pt idx="14">
                  <c:v>2.0721809704714214E-4</c:v>
                </c:pt>
                <c:pt idx="15">
                  <c:v>0</c:v>
                </c:pt>
                <c:pt idx="16">
                  <c:v>2.3693875133278048E-4</c:v>
                </c:pt>
                <c:pt idx="17">
                  <c:v>1.6622340425531914E-4</c:v>
                </c:pt>
                <c:pt idx="18">
                  <c:v>1.7391304347826085E-4</c:v>
                </c:pt>
                <c:pt idx="19">
                  <c:v>1.733102253032929E-4</c:v>
                </c:pt>
                <c:pt idx="20">
                  <c:v>2.4767801857585134E-4</c:v>
                </c:pt>
                <c:pt idx="21">
                  <c:v>5.4803100289673541E-4</c:v>
                </c:pt>
                <c:pt idx="22">
                  <c:v>4.577182744021055E-4</c:v>
                </c:pt>
                <c:pt idx="23">
                  <c:v>2.9462674474275405E-4</c:v>
                </c:pt>
                <c:pt idx="24">
                  <c:v>3.4214938242036467E-4</c:v>
                </c:pt>
                <c:pt idx="25">
                  <c:v>3.8325189230621831E-4</c:v>
                </c:pt>
                <c:pt idx="26">
                  <c:v>2.4293219155203304E-4</c:v>
                </c:pt>
                <c:pt idx="27">
                  <c:v>5.1314214037288331E-4</c:v>
                </c:pt>
                <c:pt idx="28">
                  <c:v>2.730151796439882E-4</c:v>
                </c:pt>
                <c:pt idx="29">
                  <c:v>4.2860969729440124E-4</c:v>
                </c:pt>
                <c:pt idx="30">
                  <c:v>4.5741004269160394E-4</c:v>
                </c:pt>
                <c:pt idx="31">
                  <c:v>3.3814791555963479E-4</c:v>
                </c:pt>
                <c:pt idx="32">
                  <c:v>6.6308286167617871E-4</c:v>
                </c:pt>
                <c:pt idx="33">
                  <c:v>6.5396113602391619E-4</c:v>
                </c:pt>
                <c:pt idx="34">
                  <c:v>2.7416664762731615E-4</c:v>
                </c:pt>
                <c:pt idx="35">
                  <c:v>4.8131618097488403E-4</c:v>
                </c:pt>
                <c:pt idx="36">
                  <c:v>6.6052924906081004E-4</c:v>
                </c:pt>
                <c:pt idx="37">
                  <c:v>9.8237617148358458E-4</c:v>
                </c:pt>
                <c:pt idx="38">
                  <c:v>5.332419204326877E-4</c:v>
                </c:pt>
                <c:pt idx="39">
                  <c:v>9.9984617751115203E-4</c:v>
                </c:pt>
                <c:pt idx="40">
                  <c:v>9.5151250842485024E-4</c:v>
                </c:pt>
                <c:pt idx="41">
                  <c:v>9.9645262864203436E-4</c:v>
                </c:pt>
                <c:pt idx="42">
                  <c:v>9.2955583397324494E-4</c:v>
                </c:pt>
                <c:pt idx="43">
                  <c:v>8.2899836272823358E-4</c:v>
                </c:pt>
                <c:pt idx="44">
                  <c:v>1.1872455902306649E-3</c:v>
                </c:pt>
                <c:pt idx="45">
                  <c:v>9.0330350997935307E-4</c:v>
                </c:pt>
                <c:pt idx="46">
                  <c:v>1.9246752110581337E-3</c:v>
                </c:pt>
                <c:pt idx="47">
                  <c:v>1.8243597637454105E-3</c:v>
                </c:pt>
                <c:pt idx="48">
                  <c:v>1.9750469675803269E-3</c:v>
                </c:pt>
                <c:pt idx="49">
                  <c:v>2.6017089656931516E-3</c:v>
                </c:pt>
                <c:pt idx="50">
                  <c:v>2.1490933512424443E-3</c:v>
                </c:pt>
                <c:pt idx="51">
                  <c:v>2.7679706256178503E-3</c:v>
                </c:pt>
                <c:pt idx="52">
                  <c:v>2.5587622731329963E-3</c:v>
                </c:pt>
                <c:pt idx="53">
                  <c:v>4.4703837079349308E-3</c:v>
                </c:pt>
                <c:pt idx="54">
                  <c:v>3.9068754603388094E-3</c:v>
                </c:pt>
                <c:pt idx="55">
                  <c:v>3.7022852036256862E-3</c:v>
                </c:pt>
                <c:pt idx="56">
                  <c:v>5.207848972379801E-3</c:v>
                </c:pt>
                <c:pt idx="57">
                  <c:v>5.4971608070556958E-3</c:v>
                </c:pt>
                <c:pt idx="58">
                  <c:v>5.239763327544081E-3</c:v>
                </c:pt>
                <c:pt idx="59">
                  <c:v>6.4549297383754145E-3</c:v>
                </c:pt>
                <c:pt idx="60">
                  <c:v>7.8926598263614825E-3</c:v>
                </c:pt>
                <c:pt idx="61">
                  <c:v>7.5178421761105327E-3</c:v>
                </c:pt>
                <c:pt idx="62">
                  <c:v>9.0950001184244792E-3</c:v>
                </c:pt>
                <c:pt idx="63">
                  <c:v>9.6158146607630036E-3</c:v>
                </c:pt>
                <c:pt idx="64">
                  <c:v>9.2847690739093647E-3</c:v>
                </c:pt>
                <c:pt idx="65">
                  <c:v>1.047277721741743E-2</c:v>
                </c:pt>
                <c:pt idx="66">
                  <c:v>1.1114410554447885E-2</c:v>
                </c:pt>
                <c:pt idx="67">
                  <c:v>1.2879405830077706E-2</c:v>
                </c:pt>
                <c:pt idx="68">
                  <c:v>1.4508780466227276E-2</c:v>
                </c:pt>
                <c:pt idx="69">
                  <c:v>1.5169039145907474E-2</c:v>
                </c:pt>
                <c:pt idx="70">
                  <c:v>1.7703071214627386E-2</c:v>
                </c:pt>
                <c:pt idx="71">
                  <c:v>1.7517082677812476E-2</c:v>
                </c:pt>
                <c:pt idx="72">
                  <c:v>2.003313752071095E-2</c:v>
                </c:pt>
                <c:pt idx="73">
                  <c:v>2.4320305862361939E-2</c:v>
                </c:pt>
                <c:pt idx="74">
                  <c:v>2.6285250087037249E-2</c:v>
                </c:pt>
                <c:pt idx="75">
                  <c:v>3.1456284521083122E-2</c:v>
                </c:pt>
                <c:pt idx="76">
                  <c:v>3.1538392617149004E-2</c:v>
                </c:pt>
                <c:pt idx="77">
                  <c:v>3.3401268115942025E-2</c:v>
                </c:pt>
                <c:pt idx="78">
                  <c:v>3.9999999999999994E-2</c:v>
                </c:pt>
                <c:pt idx="79">
                  <c:v>4.2191986019223568E-2</c:v>
                </c:pt>
                <c:pt idx="80">
                  <c:v>4.5793137135181343E-2</c:v>
                </c:pt>
                <c:pt idx="81">
                  <c:v>4.8584878247224968E-2</c:v>
                </c:pt>
                <c:pt idx="82">
                  <c:v>5.9455091202955432E-2</c:v>
                </c:pt>
                <c:pt idx="83">
                  <c:v>6.3372587106956424E-2</c:v>
                </c:pt>
                <c:pt idx="84">
                  <c:v>7.4031818469924571E-2</c:v>
                </c:pt>
                <c:pt idx="85">
                  <c:v>8.4796854521625165E-2</c:v>
                </c:pt>
                <c:pt idx="86">
                  <c:v>9.7644539614561029E-2</c:v>
                </c:pt>
                <c:pt idx="87">
                  <c:v>0.10548353329575651</c:v>
                </c:pt>
                <c:pt idx="88">
                  <c:v>0.12675926777665347</c:v>
                </c:pt>
                <c:pt idx="89">
                  <c:v>0.13459145582745749</c:v>
                </c:pt>
                <c:pt idx="90">
                  <c:v>0.15553435114503816</c:v>
                </c:pt>
                <c:pt idx="91">
                  <c:v>0.18413237165888841</c:v>
                </c:pt>
                <c:pt idx="92">
                  <c:v>0.19238062403033959</c:v>
                </c:pt>
                <c:pt idx="93">
                  <c:v>0.20509499136442141</c:v>
                </c:pt>
                <c:pt idx="94">
                  <c:v>0.24031665253039297</c:v>
                </c:pt>
                <c:pt idx="95">
                  <c:v>0.2537717601547389</c:v>
                </c:pt>
                <c:pt idx="96">
                  <c:v>0.27174472465259908</c:v>
                </c:pt>
                <c:pt idx="97">
                  <c:v>0.34042553191489361</c:v>
                </c:pt>
                <c:pt idx="98">
                  <c:v>0.29067245119305857</c:v>
                </c:pt>
                <c:pt idx="99">
                  <c:v>0.3108974358974359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5A-4D36-918E-3FEA59DC338D}"/>
            </c:ext>
          </c:extLst>
        </c:ser>
        <c:ser>
          <c:idx val="2"/>
          <c:order val="2"/>
          <c:tx>
            <c:v>Mężczyźni 2021</c:v>
          </c:tx>
          <c:marker>
            <c:symbol val="none"/>
          </c:marker>
          <c:xVal>
            <c:numRef>
              <c:f>'Tablice trwania życia2'!$A$4:$A$103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'Tablice trwania życia2'!$C$4:$C$103</c:f>
              <c:numCache>
                <c:formatCode>0.0000000</c:formatCode>
                <c:ptCount val="100"/>
                <c:pt idx="0">
                  <c:v>5.9716034541011549E-3</c:v>
                </c:pt>
                <c:pt idx="1">
                  <c:v>4.4851429639319754E-4</c:v>
                </c:pt>
                <c:pt idx="2">
                  <c:v>1.4128284826222097E-4</c:v>
                </c:pt>
                <c:pt idx="3">
                  <c:v>2.0583190394511151E-4</c:v>
                </c:pt>
                <c:pt idx="4">
                  <c:v>0</c:v>
                </c:pt>
                <c:pt idx="5">
                  <c:v>6.9659712305388181E-5</c:v>
                </c:pt>
                <c:pt idx="6">
                  <c:v>7.0018204733230633E-5</c:v>
                </c:pt>
                <c:pt idx="7">
                  <c:v>2.1236682830141933E-4</c:v>
                </c:pt>
                <c:pt idx="8">
                  <c:v>0</c:v>
                </c:pt>
                <c:pt idx="9">
                  <c:v>1.347164219318335E-4</c:v>
                </c:pt>
                <c:pt idx="10">
                  <c:v>0</c:v>
                </c:pt>
                <c:pt idx="11">
                  <c:v>0</c:v>
                </c:pt>
                <c:pt idx="12">
                  <c:v>6.2938603392390726E-5</c:v>
                </c:pt>
                <c:pt idx="13">
                  <c:v>6.5269890999282033E-5</c:v>
                </c:pt>
                <c:pt idx="14">
                  <c:v>2.8074115665356538E-4</c:v>
                </c:pt>
                <c:pt idx="15">
                  <c:v>2.22667557336896E-4</c:v>
                </c:pt>
                <c:pt idx="16">
                  <c:v>6.2247121070650485E-4</c:v>
                </c:pt>
                <c:pt idx="17">
                  <c:v>2.4406117800195251E-4</c:v>
                </c:pt>
                <c:pt idx="18">
                  <c:v>1.0613544515654979E-3</c:v>
                </c:pt>
                <c:pt idx="19">
                  <c:v>8.6682427107959018E-4</c:v>
                </c:pt>
                <c:pt idx="20">
                  <c:v>6.2099747719774896E-4</c:v>
                </c:pt>
                <c:pt idx="21">
                  <c:v>1.1404242378164678E-3</c:v>
                </c:pt>
                <c:pt idx="22">
                  <c:v>6.6004180264750097E-4</c:v>
                </c:pt>
                <c:pt idx="23">
                  <c:v>6.9759330310429019E-4</c:v>
                </c:pt>
                <c:pt idx="24">
                  <c:v>1.053116566839992E-3</c:v>
                </c:pt>
                <c:pt idx="25">
                  <c:v>8.7700065775049335E-4</c:v>
                </c:pt>
                <c:pt idx="26">
                  <c:v>8.8991723769689423E-4</c:v>
                </c:pt>
                <c:pt idx="27">
                  <c:v>1.6547788873038517E-3</c:v>
                </c:pt>
                <c:pt idx="28">
                  <c:v>1.5989854712871836E-3</c:v>
                </c:pt>
                <c:pt idx="29">
                  <c:v>1.3507896924355777E-3</c:v>
                </c:pt>
                <c:pt idx="30">
                  <c:v>1.7531471426136501E-3</c:v>
                </c:pt>
                <c:pt idx="31">
                  <c:v>9.5068330362448007E-4</c:v>
                </c:pt>
                <c:pt idx="32">
                  <c:v>1.7659223458884213E-3</c:v>
                </c:pt>
                <c:pt idx="33">
                  <c:v>1.612722589315713E-3</c:v>
                </c:pt>
                <c:pt idx="34">
                  <c:v>1.7795525076499054E-3</c:v>
                </c:pt>
                <c:pt idx="35">
                  <c:v>2.2129333661175315E-3</c:v>
                </c:pt>
                <c:pt idx="36">
                  <c:v>1.9206760779794487E-3</c:v>
                </c:pt>
                <c:pt idx="37">
                  <c:v>2.5509732517514832E-3</c:v>
                </c:pt>
                <c:pt idx="38">
                  <c:v>2.5641978520197705E-3</c:v>
                </c:pt>
                <c:pt idx="39">
                  <c:v>3.0332490764145435E-3</c:v>
                </c:pt>
                <c:pt idx="40">
                  <c:v>2.9097200377477192E-3</c:v>
                </c:pt>
                <c:pt idx="41">
                  <c:v>3.2263141328297139E-3</c:v>
                </c:pt>
                <c:pt idx="42">
                  <c:v>3.4927403797339832E-3</c:v>
                </c:pt>
                <c:pt idx="43">
                  <c:v>3.7287152504453746E-3</c:v>
                </c:pt>
                <c:pt idx="44">
                  <c:v>5.2607406788860592E-3</c:v>
                </c:pt>
                <c:pt idx="45">
                  <c:v>4.8650378747466128E-3</c:v>
                </c:pt>
                <c:pt idx="46">
                  <c:v>5.770004920159234E-3</c:v>
                </c:pt>
                <c:pt idx="47">
                  <c:v>5.5887089135170974E-3</c:v>
                </c:pt>
                <c:pt idx="48">
                  <c:v>4.8778059827783585E-3</c:v>
                </c:pt>
                <c:pt idx="49">
                  <c:v>6.6044658769263019E-3</c:v>
                </c:pt>
                <c:pt idx="50">
                  <c:v>6.814500363067643E-3</c:v>
                </c:pt>
                <c:pt idx="51">
                  <c:v>7.4542980535999533E-3</c:v>
                </c:pt>
                <c:pt idx="52">
                  <c:v>8.732001857872736E-3</c:v>
                </c:pt>
                <c:pt idx="53">
                  <c:v>1.1320392696108217E-2</c:v>
                </c:pt>
                <c:pt idx="54">
                  <c:v>1.0064425141831469E-2</c:v>
                </c:pt>
                <c:pt idx="55">
                  <c:v>1.3234130125059362E-2</c:v>
                </c:pt>
                <c:pt idx="56">
                  <c:v>1.3242123760512113E-2</c:v>
                </c:pt>
                <c:pt idx="57">
                  <c:v>1.3443191673894189E-2</c:v>
                </c:pt>
                <c:pt idx="58">
                  <c:v>1.5755755142077676E-2</c:v>
                </c:pt>
                <c:pt idx="59">
                  <c:v>1.7255546425636814E-2</c:v>
                </c:pt>
                <c:pt idx="60">
                  <c:v>1.9350533807829182E-2</c:v>
                </c:pt>
                <c:pt idx="61">
                  <c:v>2.3280311808701149E-2</c:v>
                </c:pt>
                <c:pt idx="62">
                  <c:v>2.4134156050955414E-2</c:v>
                </c:pt>
                <c:pt idx="63">
                  <c:v>2.7002043397878761E-2</c:v>
                </c:pt>
                <c:pt idx="64">
                  <c:v>2.7779826437544564E-2</c:v>
                </c:pt>
                <c:pt idx="65">
                  <c:v>3.2527147087857845E-2</c:v>
                </c:pt>
                <c:pt idx="66">
                  <c:v>3.5304636607484993E-2</c:v>
                </c:pt>
                <c:pt idx="67">
                  <c:v>3.7203335471456059E-2</c:v>
                </c:pt>
                <c:pt idx="68">
                  <c:v>3.7402540755683993E-2</c:v>
                </c:pt>
                <c:pt idx="69">
                  <c:v>4.4501133786848071E-2</c:v>
                </c:pt>
                <c:pt idx="70">
                  <c:v>4.3152822812812512E-2</c:v>
                </c:pt>
                <c:pt idx="71">
                  <c:v>4.6915500259201652E-2</c:v>
                </c:pt>
                <c:pt idx="72">
                  <c:v>5.1528233465722675E-2</c:v>
                </c:pt>
                <c:pt idx="73">
                  <c:v>5.2217316183528512E-2</c:v>
                </c:pt>
                <c:pt idx="74">
                  <c:v>5.3588604406174134E-2</c:v>
                </c:pt>
                <c:pt idx="75">
                  <c:v>5.8693594193751968E-2</c:v>
                </c:pt>
                <c:pt idx="76">
                  <c:v>5.9542619542619538E-2</c:v>
                </c:pt>
                <c:pt idx="77">
                  <c:v>7.4712643678160912E-2</c:v>
                </c:pt>
                <c:pt idx="78">
                  <c:v>7.6516887516190096E-2</c:v>
                </c:pt>
                <c:pt idx="79">
                  <c:v>7.4953541193475123E-2</c:v>
                </c:pt>
                <c:pt idx="80">
                  <c:v>8.9025012761613065E-2</c:v>
                </c:pt>
                <c:pt idx="81">
                  <c:v>9.9218410768562748E-2</c:v>
                </c:pt>
                <c:pt idx="82">
                  <c:v>0.10595551303515906</c:v>
                </c:pt>
                <c:pt idx="83">
                  <c:v>0.11334180432020331</c:v>
                </c:pt>
                <c:pt idx="84">
                  <c:v>0.13355272178801589</c:v>
                </c:pt>
                <c:pt idx="85">
                  <c:v>0.13131159969673997</c:v>
                </c:pt>
                <c:pt idx="86">
                  <c:v>0.15223828601288975</c:v>
                </c:pt>
                <c:pt idx="87">
                  <c:v>0.16257166257166258</c:v>
                </c:pt>
                <c:pt idx="88">
                  <c:v>0.1684998829861924</c:v>
                </c:pt>
                <c:pt idx="89">
                  <c:v>0.19956140350877191</c:v>
                </c:pt>
                <c:pt idx="90">
                  <c:v>0.20997028722350611</c:v>
                </c:pt>
                <c:pt idx="91">
                  <c:v>0.25853242320819109</c:v>
                </c:pt>
                <c:pt idx="92">
                  <c:v>0.24911868390129258</c:v>
                </c:pt>
                <c:pt idx="93">
                  <c:v>0.23747108712413262</c:v>
                </c:pt>
                <c:pt idx="94">
                  <c:v>0.25841476655808904</c:v>
                </c:pt>
                <c:pt idx="95">
                  <c:v>0.26475279106858057</c:v>
                </c:pt>
                <c:pt idx="96">
                  <c:v>0.26337448559670784</c:v>
                </c:pt>
                <c:pt idx="97">
                  <c:v>0.30945558739255014</c:v>
                </c:pt>
                <c:pt idx="98">
                  <c:v>0.32800000000000001</c:v>
                </c:pt>
                <c:pt idx="99">
                  <c:v>0.39705882352941174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B5A-4D36-918E-3FEA59DC338D}"/>
            </c:ext>
          </c:extLst>
        </c:ser>
        <c:ser>
          <c:idx val="3"/>
          <c:order val="3"/>
          <c:tx>
            <c:v>Kobiety 2021</c:v>
          </c:tx>
          <c:marker>
            <c:symbol val="none"/>
          </c:marker>
          <c:xVal>
            <c:numRef>
              <c:f>'Tablice trwania życia2'!$A$4:$A$103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'Tablice trwania życia2'!$J$4:$J$103</c:f>
              <c:numCache>
                <c:formatCode>0.0000000</c:formatCode>
                <c:ptCount val="100"/>
                <c:pt idx="0">
                  <c:v>2.9107239386253073E-3</c:v>
                </c:pt>
                <c:pt idx="1">
                  <c:v>7.9264426125554851E-5</c:v>
                </c:pt>
                <c:pt idx="2">
                  <c:v>1.5067048365225254E-4</c:v>
                </c:pt>
                <c:pt idx="3">
                  <c:v>1.4340515541533719E-4</c:v>
                </c:pt>
                <c:pt idx="4">
                  <c:v>2.1353073063098328E-4</c:v>
                </c:pt>
                <c:pt idx="5">
                  <c:v>0</c:v>
                </c:pt>
                <c:pt idx="6">
                  <c:v>7.3459193418056273E-5</c:v>
                </c:pt>
                <c:pt idx="7">
                  <c:v>7.4460163812360393E-5</c:v>
                </c:pt>
                <c:pt idx="8">
                  <c:v>7.4515648286140076E-5</c:v>
                </c:pt>
                <c:pt idx="9">
                  <c:v>7.1875224610076915E-5</c:v>
                </c:pt>
                <c:pt idx="10">
                  <c:v>6.9976557853119203E-5</c:v>
                </c:pt>
                <c:pt idx="11">
                  <c:v>6.5720294426919044E-5</c:v>
                </c:pt>
                <c:pt idx="12">
                  <c:v>6.5578070693160203E-5</c:v>
                </c:pt>
                <c:pt idx="13">
                  <c:v>6.8201193520886605E-5</c:v>
                </c:pt>
                <c:pt idx="14">
                  <c:v>2.9368575624082231E-4</c:v>
                </c:pt>
                <c:pt idx="15">
                  <c:v>3.8869669996501732E-4</c:v>
                </c:pt>
                <c:pt idx="16">
                  <c:v>2.4554941682013501E-4</c:v>
                </c:pt>
                <c:pt idx="17">
                  <c:v>1.7185821697099891E-4</c:v>
                </c:pt>
                <c:pt idx="18">
                  <c:v>3.4969620142501201E-4</c:v>
                </c:pt>
                <c:pt idx="19">
                  <c:v>4.1325729399123895E-4</c:v>
                </c:pt>
                <c:pt idx="20">
                  <c:v>7.9283279156425901E-5</c:v>
                </c:pt>
                <c:pt idx="21">
                  <c:v>3.1144158523766885E-4</c:v>
                </c:pt>
                <c:pt idx="22">
                  <c:v>1.5183146707155058E-4</c:v>
                </c:pt>
                <c:pt idx="23">
                  <c:v>2.8688230653374448E-4</c:v>
                </c:pt>
                <c:pt idx="24">
                  <c:v>4.0361911809222694E-4</c:v>
                </c:pt>
                <c:pt idx="25">
                  <c:v>3.8540596094552933E-4</c:v>
                </c:pt>
                <c:pt idx="26">
                  <c:v>2.3948510701990723E-4</c:v>
                </c:pt>
                <c:pt idx="27">
                  <c:v>4.0139916279603185E-4</c:v>
                </c:pt>
                <c:pt idx="28">
                  <c:v>1.6961130742049473E-4</c:v>
                </c:pt>
                <c:pt idx="29">
                  <c:v>4.72193074501574E-4</c:v>
                </c:pt>
                <c:pt idx="30">
                  <c:v>7.8934385791810566E-4</c:v>
                </c:pt>
                <c:pt idx="31">
                  <c:v>2.8924026224450445E-4</c:v>
                </c:pt>
                <c:pt idx="32">
                  <c:v>4.707433036765052E-4</c:v>
                </c:pt>
                <c:pt idx="33">
                  <c:v>6.4038056902387713E-4</c:v>
                </c:pt>
                <c:pt idx="34">
                  <c:v>9.6187478139209506E-4</c:v>
                </c:pt>
                <c:pt idx="35">
                  <c:v>9.0717908539854016E-4</c:v>
                </c:pt>
                <c:pt idx="36">
                  <c:v>7.0722747185824025E-4</c:v>
                </c:pt>
                <c:pt idx="37">
                  <c:v>8.7667473461531121E-4</c:v>
                </c:pt>
                <c:pt idx="38">
                  <c:v>7.3072707343807086E-4</c:v>
                </c:pt>
                <c:pt idx="39">
                  <c:v>1.0710885433195812E-3</c:v>
                </c:pt>
                <c:pt idx="40">
                  <c:v>1.394950279986449E-3</c:v>
                </c:pt>
                <c:pt idx="41">
                  <c:v>1.0527168191756418E-3</c:v>
                </c:pt>
                <c:pt idx="42">
                  <c:v>1.367252237321843E-3</c:v>
                </c:pt>
                <c:pt idx="43">
                  <c:v>1.4444420842449604E-3</c:v>
                </c:pt>
                <c:pt idx="44">
                  <c:v>1.4611087236785563E-3</c:v>
                </c:pt>
                <c:pt idx="45">
                  <c:v>2.1865092380015305E-3</c:v>
                </c:pt>
                <c:pt idx="46">
                  <c:v>2.0525919675234341E-3</c:v>
                </c:pt>
                <c:pt idx="47">
                  <c:v>1.9731459646758747E-3</c:v>
                </c:pt>
                <c:pt idx="48">
                  <c:v>2.9465555781345259E-3</c:v>
                </c:pt>
                <c:pt idx="49">
                  <c:v>3.2096718110573193E-3</c:v>
                </c:pt>
                <c:pt idx="50">
                  <c:v>2.2539655706759081E-3</c:v>
                </c:pt>
                <c:pt idx="51">
                  <c:v>3.0183765868671028E-3</c:v>
                </c:pt>
                <c:pt idx="52">
                  <c:v>4.3203209381268322E-3</c:v>
                </c:pt>
                <c:pt idx="53">
                  <c:v>4.3321759627942529E-3</c:v>
                </c:pt>
                <c:pt idx="54">
                  <c:v>4.1753653444676405E-3</c:v>
                </c:pt>
                <c:pt idx="55">
                  <c:v>5.7246622141516115E-3</c:v>
                </c:pt>
                <c:pt idx="56">
                  <c:v>5.7368232341340978E-3</c:v>
                </c:pt>
                <c:pt idx="57">
                  <c:v>7.1538662866781058E-3</c:v>
                </c:pt>
                <c:pt idx="58">
                  <c:v>5.2056809822893686E-3</c:v>
                </c:pt>
                <c:pt idx="59">
                  <c:v>7.4147704376326456E-3</c:v>
                </c:pt>
                <c:pt idx="60">
                  <c:v>8.6185298391541817E-3</c:v>
                </c:pt>
                <c:pt idx="61">
                  <c:v>9.312119794103884E-3</c:v>
                </c:pt>
                <c:pt idx="62">
                  <c:v>1.1677934849416104E-2</c:v>
                </c:pt>
                <c:pt idx="63">
                  <c:v>1.2745641331685069E-2</c:v>
                </c:pt>
                <c:pt idx="64">
                  <c:v>1.1213219795969984E-2</c:v>
                </c:pt>
                <c:pt idx="65">
                  <c:v>1.4169661964222643E-2</c:v>
                </c:pt>
                <c:pt idx="66">
                  <c:v>1.5846328443529064E-2</c:v>
                </c:pt>
                <c:pt idx="67">
                  <c:v>1.6647568806347695E-2</c:v>
                </c:pt>
                <c:pt idx="68">
                  <c:v>1.7292694054007081E-2</c:v>
                </c:pt>
                <c:pt idx="69">
                  <c:v>1.7943680419122462E-2</c:v>
                </c:pt>
                <c:pt idx="70">
                  <c:v>2.1131592187714408E-2</c:v>
                </c:pt>
                <c:pt idx="71">
                  <c:v>2.307148257444577E-2</c:v>
                </c:pt>
                <c:pt idx="72">
                  <c:v>2.651017939412658E-2</c:v>
                </c:pt>
                <c:pt idx="73">
                  <c:v>2.9087233624392847E-2</c:v>
                </c:pt>
                <c:pt idx="74">
                  <c:v>2.9924861156484805E-2</c:v>
                </c:pt>
                <c:pt idx="75">
                  <c:v>2.9174963206648776E-2</c:v>
                </c:pt>
                <c:pt idx="76">
                  <c:v>3.7091423288192746E-2</c:v>
                </c:pt>
                <c:pt idx="77">
                  <c:v>4.0363843092666295E-2</c:v>
                </c:pt>
                <c:pt idx="78">
                  <c:v>4.4080080793679081E-2</c:v>
                </c:pt>
                <c:pt idx="79">
                  <c:v>4.5169530887134234E-2</c:v>
                </c:pt>
                <c:pt idx="80">
                  <c:v>5.1552624347348169E-2</c:v>
                </c:pt>
                <c:pt idx="81">
                  <c:v>5.2308194225436352E-2</c:v>
                </c:pt>
                <c:pt idx="82">
                  <c:v>6.6089515079499797E-2</c:v>
                </c:pt>
                <c:pt idx="83">
                  <c:v>7.132383130975424E-2</c:v>
                </c:pt>
                <c:pt idx="84">
                  <c:v>7.6483675064638337E-2</c:v>
                </c:pt>
                <c:pt idx="85">
                  <c:v>9.6730682767037057E-2</c:v>
                </c:pt>
                <c:pt idx="86">
                  <c:v>9.7919216646266821E-2</c:v>
                </c:pt>
                <c:pt idx="87">
                  <c:v>0.12406947890818859</c:v>
                </c:pt>
                <c:pt idx="88">
                  <c:v>0.13314397301615483</c:v>
                </c:pt>
                <c:pt idx="89">
                  <c:v>0.15386160490107464</c:v>
                </c:pt>
                <c:pt idx="90">
                  <c:v>0.1699074074074074</c:v>
                </c:pt>
                <c:pt idx="91">
                  <c:v>0.19000549148819329</c:v>
                </c:pt>
                <c:pt idx="92">
                  <c:v>0.21237458193979933</c:v>
                </c:pt>
                <c:pt idx="93">
                  <c:v>0.22807017543859648</c:v>
                </c:pt>
                <c:pt idx="94">
                  <c:v>0.25353706847764573</c:v>
                </c:pt>
                <c:pt idx="95">
                  <c:v>0.26358296622613808</c:v>
                </c:pt>
                <c:pt idx="96">
                  <c:v>0.26972010178117051</c:v>
                </c:pt>
                <c:pt idx="97">
                  <c:v>0.30513376717281276</c:v>
                </c:pt>
                <c:pt idx="98">
                  <c:v>0.32244897959183666</c:v>
                </c:pt>
                <c:pt idx="99">
                  <c:v>0.30799220272904482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B5A-4D36-918E-3FEA59DC33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0794351"/>
        <c:axId val="1"/>
      </c:scatterChart>
      <c:valAx>
        <c:axId val="660794351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l-PL"/>
                  <a:t>Wiek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1"/>
        <c:crosses val="autoZero"/>
        <c:crossBetween val="midCat"/>
      </c:valAx>
      <c:valAx>
        <c:axId val="1"/>
        <c:scaling>
          <c:logBase val="10"/>
          <c:orientation val="minMax"/>
          <c:max val="0.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l-PL"/>
                  <a:t>Surowe prawdopodobieństwo zgonu (skala logarytmicza)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660794351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264143974531204"/>
          <c:y val="0.43312020790708244"/>
          <c:w val="0.1735856025468796"/>
          <c:h val="0.212753425506851"/>
        </c:manualLayout>
      </c:layout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15986806571544"/>
          <c:y val="4.3375002899088515E-2"/>
          <c:w val="0.58595422270950603"/>
          <c:h val="0.80305074622961681"/>
        </c:manualLayout>
      </c:layout>
      <c:scatterChart>
        <c:scatterStyle val="lineMarker"/>
        <c:varyColors val="0"/>
        <c:ser>
          <c:idx val="0"/>
          <c:order val="0"/>
          <c:tx>
            <c:v>Mężczyźni 2022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'Tablice trwania życia'!$B$4:$B$103</c:f>
              <c:numCache>
                <c:formatCode>#,##0</c:formatCode>
                <c:ptCount val="100"/>
                <c:pt idx="0">
                  <c:v>100000</c:v>
                </c:pt>
                <c:pt idx="1">
                  <c:v>99512.743009100974</c:v>
                </c:pt>
                <c:pt idx="2">
                  <c:v>99497.17529147274</c:v>
                </c:pt>
                <c:pt idx="3">
                  <c:v>99452.439029211222</c:v>
                </c:pt>
                <c:pt idx="4">
                  <c:v>99431.42499081936</c:v>
                </c:pt>
                <c:pt idx="5">
                  <c:v>99424.682505907796</c:v>
                </c:pt>
                <c:pt idx="6">
                  <c:v>99411.447058289865</c:v>
                </c:pt>
                <c:pt idx="7">
                  <c:v>99411.447058289865</c:v>
                </c:pt>
                <c:pt idx="8">
                  <c:v>99404.619114537796</c:v>
                </c:pt>
                <c:pt idx="9">
                  <c:v>99404.619114537796</c:v>
                </c:pt>
                <c:pt idx="10">
                  <c:v>99397.736806294328</c:v>
                </c:pt>
                <c:pt idx="11">
                  <c:v>99397.736806294328</c:v>
                </c:pt>
                <c:pt idx="12">
                  <c:v>99391.285130910153</c:v>
                </c:pt>
                <c:pt idx="13">
                  <c:v>99384.983974848976</c:v>
                </c:pt>
                <c:pt idx="14">
                  <c:v>99384.983974848976</c:v>
                </c:pt>
                <c:pt idx="15">
                  <c:v>99352.189061806625</c:v>
                </c:pt>
                <c:pt idx="16">
                  <c:v>99323.981037088073</c:v>
                </c:pt>
                <c:pt idx="17">
                  <c:v>99294.123754996734</c:v>
                </c:pt>
                <c:pt idx="18">
                  <c:v>99262.725162560673</c:v>
                </c:pt>
                <c:pt idx="19">
                  <c:v>99181.077845955646</c:v>
                </c:pt>
                <c:pt idx="20">
                  <c:v>99107.782308688038</c:v>
                </c:pt>
                <c:pt idx="21">
                  <c:v>99028.720618042527</c:v>
                </c:pt>
                <c:pt idx="22">
                  <c:v>98936.558011604138</c:v>
                </c:pt>
                <c:pt idx="23">
                  <c:v>98824.32141714968</c:v>
                </c:pt>
                <c:pt idx="24">
                  <c:v>98681.640570490737</c:v>
                </c:pt>
                <c:pt idx="25">
                  <c:v>98568.278548008835</c:v>
                </c:pt>
                <c:pt idx="26">
                  <c:v>98468.532013522199</c:v>
                </c:pt>
                <c:pt idx="27">
                  <c:v>98344.820426786697</c:v>
                </c:pt>
                <c:pt idx="28">
                  <c:v>98215.456350732013</c:v>
                </c:pt>
                <c:pt idx="29">
                  <c:v>98086.698446519556</c:v>
                </c:pt>
                <c:pt idx="30">
                  <c:v>97962.805979664307</c:v>
                </c:pt>
                <c:pt idx="31">
                  <c:v>97845.332843683893</c:v>
                </c:pt>
                <c:pt idx="32">
                  <c:v>97696.95588173726</c:v>
                </c:pt>
                <c:pt idx="33">
                  <c:v>97533.404512872949</c:v>
                </c:pt>
                <c:pt idx="34">
                  <c:v>97368.516640855392</c:v>
                </c:pt>
                <c:pt idx="35">
                  <c:v>97225.87748034895</c:v>
                </c:pt>
                <c:pt idx="36">
                  <c:v>97066.339379293015</c:v>
                </c:pt>
                <c:pt idx="37">
                  <c:v>96840.980683328715</c:v>
                </c:pt>
                <c:pt idx="38">
                  <c:v>96618.306549773115</c:v>
                </c:pt>
                <c:pt idx="39">
                  <c:v>96425.402160898855</c:v>
                </c:pt>
                <c:pt idx="40">
                  <c:v>96217.49608932517</c:v>
                </c:pt>
                <c:pt idx="41">
                  <c:v>95955.644147321291</c:v>
                </c:pt>
                <c:pt idx="42">
                  <c:v>95699.742358866599</c:v>
                </c:pt>
                <c:pt idx="43">
                  <c:v>95428.494196290543</c:v>
                </c:pt>
                <c:pt idx="44">
                  <c:v>95137.589141430493</c:v>
                </c:pt>
                <c:pt idx="45">
                  <c:v>94790.249217998382</c:v>
                </c:pt>
                <c:pt idx="46">
                  <c:v>94445.708611703725</c:v>
                </c:pt>
                <c:pt idx="47">
                  <c:v>94017.044109665978</c:v>
                </c:pt>
                <c:pt idx="48">
                  <c:v>93543.534399247656</c:v>
                </c:pt>
                <c:pt idx="49">
                  <c:v>93019.095056850158</c:v>
                </c:pt>
                <c:pt idx="50">
                  <c:v>92493.313712707692</c:v>
                </c:pt>
                <c:pt idx="51">
                  <c:v>91852.646212569438</c:v>
                </c:pt>
                <c:pt idx="52">
                  <c:v>91149.428475296896</c:v>
                </c:pt>
                <c:pt idx="53">
                  <c:v>90411.068699691416</c:v>
                </c:pt>
                <c:pt idx="54">
                  <c:v>89445.886233238227</c:v>
                </c:pt>
                <c:pt idx="55">
                  <c:v>88460.352455310262</c:v>
                </c:pt>
                <c:pt idx="56">
                  <c:v>87482.349664206777</c:v>
                </c:pt>
                <c:pt idx="57">
                  <c:v>86361.93599557651</c:v>
                </c:pt>
                <c:pt idx="58">
                  <c:v>85225.050107786068</c:v>
                </c:pt>
                <c:pt idx="59">
                  <c:v>84138.009625259525</c:v>
                </c:pt>
                <c:pt idx="60">
                  <c:v>82855.826547561417</c:v>
                </c:pt>
                <c:pt idx="61">
                  <c:v>81427.406531393819</c:v>
                </c:pt>
                <c:pt idx="62">
                  <c:v>79941.038767208767</c:v>
                </c:pt>
                <c:pt idx="63">
                  <c:v>78412.438085672664</c:v>
                </c:pt>
                <c:pt idx="64">
                  <c:v>76734.714866414826</c:v>
                </c:pt>
                <c:pt idx="65">
                  <c:v>74942.416273476498</c:v>
                </c:pt>
                <c:pt idx="66">
                  <c:v>72789.227095011491</c:v>
                </c:pt>
                <c:pt idx="67">
                  <c:v>70445.347815625093</c:v>
                </c:pt>
                <c:pt idx="68">
                  <c:v>68192.658550082531</c:v>
                </c:pt>
                <c:pt idx="69">
                  <c:v>65866.199722415622</c:v>
                </c:pt>
                <c:pt idx="70">
                  <c:v>63551.677245005012</c:v>
                </c:pt>
                <c:pt idx="71">
                  <c:v>61058.119130959087</c:v>
                </c:pt>
                <c:pt idx="72">
                  <c:v>58598.335332450552</c:v>
                </c:pt>
                <c:pt idx="73">
                  <c:v>55941.322585882182</c:v>
                </c:pt>
                <c:pt idx="74">
                  <c:v>53346.740434881052</c:v>
                </c:pt>
                <c:pt idx="75">
                  <c:v>50809.203205704522</c:v>
                </c:pt>
                <c:pt idx="76">
                  <c:v>48231.888935412237</c:v>
                </c:pt>
                <c:pt idx="77">
                  <c:v>45667.571534579365</c:v>
                </c:pt>
                <c:pt idx="78">
                  <c:v>42656.612046516639</c:v>
                </c:pt>
                <c:pt idx="79">
                  <c:v>39845.181797898163</c:v>
                </c:pt>
                <c:pt idx="80">
                  <c:v>37058.685164503171</c:v>
                </c:pt>
                <c:pt idx="81">
                  <c:v>34292.303270267068</c:v>
                </c:pt>
                <c:pt idx="82">
                  <c:v>31362.264699706273</c:v>
                </c:pt>
                <c:pt idx="83">
                  <c:v>28593.996715270194</c:v>
                </c:pt>
                <c:pt idx="84">
                  <c:v>25636.261966377388</c:v>
                </c:pt>
                <c:pt idx="85">
                  <c:v>22953.397341989057</c:v>
                </c:pt>
                <c:pt idx="86">
                  <c:v>20103.259852130701</c:v>
                </c:pt>
                <c:pt idx="87">
                  <c:v>17468.624423209574</c:v>
                </c:pt>
                <c:pt idx="88">
                  <c:v>14829.686086698439</c:v>
                </c:pt>
                <c:pt idx="89">
                  <c:v>12556.043797239023</c:v>
                </c:pt>
                <c:pt idx="90">
                  <c:v>10213.39171220239</c:v>
                </c:pt>
                <c:pt idx="91">
                  <c:v>8273.6120745546941</c:v>
                </c:pt>
                <c:pt idx="92">
                  <c:v>6451.5105677385518</c:v>
                </c:pt>
                <c:pt idx="93">
                  <c:v>4987.8170706949013</c:v>
                </c:pt>
                <c:pt idx="94">
                  <c:v>3615.0949370869221</c:v>
                </c:pt>
                <c:pt idx="95">
                  <c:v>2659.596379313688</c:v>
                </c:pt>
                <c:pt idx="96">
                  <c:v>1882.9000915495135</c:v>
                </c:pt>
                <c:pt idx="97">
                  <c:v>1295.2697333076871</c:v>
                </c:pt>
                <c:pt idx="98">
                  <c:v>859.40118813113213</c:v>
                </c:pt>
                <c:pt idx="99">
                  <c:v>597.84430478687455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F0-42A4-8E3E-6EB1DE66D436}"/>
            </c:ext>
          </c:extLst>
        </c:ser>
        <c:ser>
          <c:idx val="1"/>
          <c:order val="1"/>
          <c:tx>
            <c:v>Kobiety 2022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'Tablice trwania życia'!$I$4:$I$103</c:f>
              <c:numCache>
                <c:formatCode>#,##0</c:formatCode>
                <c:ptCount val="100"/>
                <c:pt idx="0">
                  <c:v>100000</c:v>
                </c:pt>
                <c:pt idx="1">
                  <c:v>99786.943167089819</c:v>
                </c:pt>
                <c:pt idx="2">
                  <c:v>99778.715351855062</c:v>
                </c:pt>
                <c:pt idx="3">
                  <c:v>99770.825835341122</c:v>
                </c:pt>
                <c:pt idx="4">
                  <c:v>99770.825835341122</c:v>
                </c:pt>
                <c:pt idx="5">
                  <c:v>99749.609285455881</c:v>
                </c:pt>
                <c:pt idx="6">
                  <c:v>99749.609285455881</c:v>
                </c:pt>
                <c:pt idx="7">
                  <c:v>99749.609285455881</c:v>
                </c:pt>
                <c:pt idx="8">
                  <c:v>99742.452876280906</c:v>
                </c:pt>
                <c:pt idx="9">
                  <c:v>99742.452876280906</c:v>
                </c:pt>
                <c:pt idx="10">
                  <c:v>99727.850365062652</c:v>
                </c:pt>
                <c:pt idx="11">
                  <c:v>99727.850365062652</c:v>
                </c:pt>
                <c:pt idx="12">
                  <c:v>99727.850365062652</c:v>
                </c:pt>
                <c:pt idx="13">
                  <c:v>99714.629996485062</c:v>
                </c:pt>
                <c:pt idx="14">
                  <c:v>99701.45417328256</c:v>
                </c:pt>
                <c:pt idx="15">
                  <c:v>99680.794227675942</c:v>
                </c:pt>
                <c:pt idx="16">
                  <c:v>99680.794227675942</c:v>
                </c:pt>
                <c:pt idx="17">
                  <c:v>99657.175984759771</c:v>
                </c:pt>
                <c:pt idx="18">
                  <c:v>99640.610629709117</c:v>
                </c:pt>
                <c:pt idx="19">
                  <c:v>99623.281827860468</c:v>
                </c:pt>
                <c:pt idx="20">
                  <c:v>99606.016094441424</c:v>
                </c:pt>
                <c:pt idx="21">
                  <c:v>99581.345873736922</c:v>
                </c:pt>
                <c:pt idx="22">
                  <c:v>99526.772208887938</c:v>
                </c:pt>
                <c:pt idx="23">
                  <c:v>99481.216986455678</c:v>
                </c:pt>
                <c:pt idx="24">
                  <c:v>99451.907159331909</c:v>
                </c:pt>
                <c:pt idx="25">
                  <c:v>99417.87975071682</c:v>
                </c:pt>
                <c:pt idx="26">
                  <c:v>99379.777660173291</c:v>
                </c:pt>
                <c:pt idx="27">
                  <c:v>99355.635112990349</c:v>
                </c:pt>
                <c:pt idx="28">
                  <c:v>99304.651549730363</c:v>
                </c:pt>
                <c:pt idx="29">
                  <c:v>99277.539872448033</c:v>
                </c:pt>
                <c:pt idx="30">
                  <c:v>99234.988556135169</c:v>
                </c:pt>
                <c:pt idx="31">
                  <c:v>99189.597475783201</c:v>
                </c:pt>
                <c:pt idx="32">
                  <c:v>99156.056720151566</c:v>
                </c:pt>
                <c:pt idx="33">
                  <c:v>99090.308038309042</c:v>
                </c:pt>
                <c:pt idx="34">
                  <c:v>99025.506827895355</c:v>
                </c:pt>
                <c:pt idx="35">
                  <c:v>98998.357336658752</c:v>
                </c:pt>
                <c:pt idx="36">
                  <c:v>98950.707825382691</c:v>
                </c:pt>
                <c:pt idx="37">
                  <c:v>98885.347988648762</c:v>
                </c:pt>
                <c:pt idx="38">
                  <c:v>98788.205379075851</c:v>
                </c:pt>
                <c:pt idx="39">
                  <c:v>98735.527366723414</c:v>
                </c:pt>
                <c:pt idx="40">
                  <c:v>98636.807027101255</c:v>
                </c:pt>
                <c:pt idx="41">
                  <c:v>98542.952871423884</c:v>
                </c:pt>
                <c:pt idx="42">
                  <c:v>98444.759487001007</c:v>
                </c:pt>
                <c:pt idx="43">
                  <c:v>98353.249586495775</c:v>
                </c:pt>
                <c:pt idx="44">
                  <c:v>98271.714903619562</c:v>
                </c:pt>
                <c:pt idx="45">
                  <c:v>98155.042243455828</c:v>
                </c:pt>
                <c:pt idx="46">
                  <c:v>98066.378449275144</c:v>
                </c:pt>
                <c:pt idx="47">
                  <c:v>97877.632521635576</c:v>
                </c:pt>
                <c:pt idx="48">
                  <c:v>97699.068507092452</c:v>
                </c:pt>
                <c:pt idx="49">
                  <c:v>97506.108258102089</c:v>
                </c:pt>
                <c:pt idx="50">
                  <c:v>97252.425742037143</c:v>
                </c:pt>
                <c:pt idx="51">
                  <c:v>97043.421200482728</c:v>
                </c:pt>
                <c:pt idx="52">
                  <c:v>96774.807861190333</c:v>
                </c:pt>
                <c:pt idx="53">
                  <c:v>96527.184133845425</c:v>
                </c:pt>
                <c:pt idx="54">
                  <c:v>96095.670582520645</c:v>
                </c:pt>
                <c:pt idx="55">
                  <c:v>95720.23676527699</c:v>
                </c:pt>
                <c:pt idx="56">
                  <c:v>95365.853149013361</c:v>
                </c:pt>
                <c:pt idx="57">
                  <c:v>94869.202188691153</c:v>
                </c:pt>
                <c:pt idx="58">
                  <c:v>94347.690928622833</c:v>
                </c:pt>
                <c:pt idx="59">
                  <c:v>93853.331357656571</c:v>
                </c:pt>
                <c:pt idx="60">
                  <c:v>93247.514698030427</c:v>
                </c:pt>
                <c:pt idx="61">
                  <c:v>92511.543784865236</c:v>
                </c:pt>
                <c:pt idx="62">
                  <c:v>91816.056599222284</c:v>
                </c:pt>
                <c:pt idx="63">
                  <c:v>90980.989553579086</c:v>
                </c:pt>
                <c:pt idx="64">
                  <c:v>90106.133220379052</c:v>
                </c:pt>
                <c:pt idx="65">
                  <c:v>89269.518581284923</c:v>
                </c:pt>
                <c:pt idx="66">
                  <c:v>88334.618800877026</c:v>
                </c:pt>
                <c:pt idx="67">
                  <c:v>87352.831581353428</c:v>
                </c:pt>
                <c:pt idx="68">
                  <c:v>86227.779013010746</c:v>
                </c:pt>
                <c:pt idx="69">
                  <c:v>84976.719097220615</c:v>
                </c:pt>
                <c:pt idx="70">
                  <c:v>83687.703918744097</c:v>
                </c:pt>
                <c:pt idx="71">
                  <c:v>82206.174536481922</c:v>
                </c:pt>
                <c:pt idx="72">
                  <c:v>80766.162180499683</c:v>
                </c:pt>
                <c:pt idx="73">
                  <c:v>79148.162546517691</c:v>
                </c:pt>
                <c:pt idx="74">
                  <c:v>77223.255024942438</c:v>
                </c:pt>
                <c:pt idx="75">
                  <c:v>75193.422454076775</c:v>
                </c:pt>
                <c:pt idx="76">
                  <c:v>72828.116763247337</c:v>
                </c:pt>
                <c:pt idx="77">
                  <c:v>70531.235023200468</c:v>
                </c:pt>
                <c:pt idx="78">
                  <c:v>68175.402331642035</c:v>
                </c:pt>
                <c:pt idx="79">
                  <c:v>65448.386238376355</c:v>
                </c:pt>
                <c:pt idx="80">
                  <c:v>62686.988841226033</c:v>
                </c:pt>
                <c:pt idx="81">
                  <c:v>59816.35496462819</c:v>
                </c:pt>
                <c:pt idx="82">
                  <c:v>56910.18464147894</c:v>
                </c:pt>
                <c:pt idx="83">
                  <c:v>53526.584423242777</c:v>
                </c:pt>
                <c:pt idx="84">
                  <c:v>50134.46628934297</c:v>
                </c:pt>
                <c:pt idx="85">
                  <c:v>46422.920581923776</c:v>
                </c:pt>
                <c:pt idx="86">
                  <c:v>42486.402938869425</c:v>
                </c:pt>
                <c:pt idx="87">
                  <c:v>38337.837684024787</c:v>
                </c:pt>
                <c:pt idx="88">
                  <c:v>34293.827106194651</c:v>
                </c:pt>
                <c:pt idx="89">
                  <c:v>29946.766692954265</c:v>
                </c:pt>
                <c:pt idx="90">
                  <c:v>25916.187766424337</c:v>
                </c:pt>
                <c:pt idx="91">
                  <c:v>21885.330318020551</c:v>
                </c:pt>
                <c:pt idx="92">
                  <c:v>17855.532542025252</c:v>
                </c:pt>
                <c:pt idx="93">
                  <c:v>14420.474049196398</c:v>
                </c:pt>
                <c:pt idx="94">
                  <c:v>11462.907048605601</c:v>
                </c:pt>
                <c:pt idx="95">
                  <c:v>8708.179598417657</c:v>
                </c:pt>
                <c:pt idx="96">
                  <c:v>6498.2895339836214</c:v>
                </c:pt>
                <c:pt idx="97">
                  <c:v>4732.4136338583758</c:v>
                </c:pt>
                <c:pt idx="98">
                  <c:v>3121.3792053108436</c:v>
                </c:pt>
                <c:pt idx="99">
                  <c:v>2214.0802606000998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F0-42A4-8E3E-6EB1DE66D436}"/>
            </c:ext>
          </c:extLst>
        </c:ser>
        <c:ser>
          <c:idx val="2"/>
          <c:order val="2"/>
          <c:tx>
            <c:v>Ogółem 2022</c:v>
          </c:tx>
          <c:marker>
            <c:symbol val="none"/>
          </c:marker>
          <c:xVal>
            <c:numRef>
              <c:f>'Tablice trwania życia'!$A$4:$A$103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'Tablice trwania życia'!$S$4:$S$103</c:f>
              <c:numCache>
                <c:formatCode>0</c:formatCode>
                <c:ptCount val="100"/>
                <c:pt idx="0">
                  <c:v>100000</c:v>
                </c:pt>
                <c:pt idx="1">
                  <c:v>99645.730085725561</c:v>
                </c:pt>
                <c:pt idx="2">
                  <c:v>99633.722220758165</c:v>
                </c:pt>
                <c:pt idx="3">
                  <c:v>99606.856630184222</c:v>
                </c:pt>
                <c:pt idx="4">
                  <c:v>99596.034400412405</c:v>
                </c:pt>
                <c:pt idx="5">
                  <c:v>99582.27199398863</c:v>
                </c:pt>
                <c:pt idx="6">
                  <c:v>99575.455738465389</c:v>
                </c:pt>
                <c:pt idx="7">
                  <c:v>99575.455738465389</c:v>
                </c:pt>
                <c:pt idx="8">
                  <c:v>99568.468488983199</c:v>
                </c:pt>
                <c:pt idx="9">
                  <c:v>99568.468488983199</c:v>
                </c:pt>
                <c:pt idx="10">
                  <c:v>99557.841882296954</c:v>
                </c:pt>
                <c:pt idx="11">
                  <c:v>99557.841882296954</c:v>
                </c:pt>
                <c:pt idx="12">
                  <c:v>99554.519269474113</c:v>
                </c:pt>
                <c:pt idx="13">
                  <c:v>99544.862295342478</c:v>
                </c:pt>
                <c:pt idx="14">
                  <c:v>99538.472021089256</c:v>
                </c:pt>
                <c:pt idx="15">
                  <c:v>99511.562567253248</c:v>
                </c:pt>
                <c:pt idx="16">
                  <c:v>99497.03543452319</c:v>
                </c:pt>
                <c:pt idx="17">
                  <c:v>99470.204086431797</c:v>
                </c:pt>
                <c:pt idx="18">
                  <c:v>99445.999614127679</c:v>
                </c:pt>
                <c:pt idx="19">
                  <c:v>99395.546777179494</c:v>
                </c:pt>
                <c:pt idx="20">
                  <c:v>99349.425694778431</c:v>
                </c:pt>
                <c:pt idx="21">
                  <c:v>99296.74386705432</c:v>
                </c:pt>
                <c:pt idx="22">
                  <c:v>99222.811897286781</c:v>
                </c:pt>
                <c:pt idx="23">
                  <c:v>99142.91576826309</c:v>
                </c:pt>
                <c:pt idx="24">
                  <c:v>99055.219866078711</c:v>
                </c:pt>
                <c:pt idx="25">
                  <c:v>98980.335131322208</c:v>
                </c:pt>
                <c:pt idx="26">
                  <c:v>98910.486152147976</c:v>
                </c:pt>
                <c:pt idx="27">
                  <c:v>98835.065549595456</c:v>
                </c:pt>
                <c:pt idx="28">
                  <c:v>98743.716022246212</c:v>
                </c:pt>
                <c:pt idx="29">
                  <c:v>98664.256538094865</c:v>
                </c:pt>
                <c:pt idx="30">
                  <c:v>98579.814529252675</c:v>
                </c:pt>
                <c:pt idx="31">
                  <c:v>98497.301190252067</c:v>
                </c:pt>
                <c:pt idx="32">
                  <c:v>98404.619788368203</c:v>
                </c:pt>
                <c:pt idx="33">
                  <c:v>98288.502722709454</c:v>
                </c:pt>
                <c:pt idx="34">
                  <c:v>98172.156881569768</c:v>
                </c:pt>
                <c:pt idx="35">
                  <c:v>98085.530210659199</c:v>
                </c:pt>
                <c:pt idx="36">
                  <c:v>97980.258075646503</c:v>
                </c:pt>
                <c:pt idx="37">
                  <c:v>97832.498826408933</c:v>
                </c:pt>
                <c:pt idx="38">
                  <c:v>97670.707481984951</c:v>
                </c:pt>
                <c:pt idx="39">
                  <c:v>97545.812885723775</c:v>
                </c:pt>
                <c:pt idx="40">
                  <c:v>97390.861894146568</c:v>
                </c:pt>
                <c:pt idx="41">
                  <c:v>97210.488878511038</c:v>
                </c:pt>
                <c:pt idx="42">
                  <c:v>97031.075666011777</c:v>
                </c:pt>
                <c:pt idx="43">
                  <c:v>96847.00056054008</c:v>
                </c:pt>
                <c:pt idx="44">
                  <c:v>96657.640136092203</c:v>
                </c:pt>
                <c:pt idx="45">
                  <c:v>96422.173835345253</c:v>
                </c:pt>
                <c:pt idx="46">
                  <c:v>96201.733482925862</c:v>
                </c:pt>
                <c:pt idx="47">
                  <c:v>95889.429489471222</c:v>
                </c:pt>
                <c:pt idx="48">
                  <c:v>95558.968441552395</c:v>
                </c:pt>
                <c:pt idx="49">
                  <c:v>95195.296459457342</c:v>
                </c:pt>
                <c:pt idx="50">
                  <c:v>94801.483046932466</c:v>
                </c:pt>
                <c:pt idx="51">
                  <c:v>94370.17208170738</c:v>
                </c:pt>
                <c:pt idx="52">
                  <c:v>93877.737477455215</c:v>
                </c:pt>
                <c:pt idx="53">
                  <c:v>93377.384685256111</c:v>
                </c:pt>
                <c:pt idx="54">
                  <c:v>92671.031642640199</c:v>
                </c:pt>
                <c:pt idx="55">
                  <c:v>91981.396345644127</c:v>
                </c:pt>
                <c:pt idx="56">
                  <c:v>91305.848854337964</c:v>
                </c:pt>
                <c:pt idx="57">
                  <c:v>90487.960099237112</c:v>
                </c:pt>
                <c:pt idx="58">
                  <c:v>89649.530905891894</c:v>
                </c:pt>
                <c:pt idx="59">
                  <c:v>88849.940665472095</c:v>
                </c:pt>
                <c:pt idx="60">
                  <c:v>87895.795300538884</c:v>
                </c:pt>
                <c:pt idx="61">
                  <c:v>86803.213099327462</c:v>
                </c:pt>
                <c:pt idx="62">
                  <c:v>85700.422415735316</c:v>
                </c:pt>
                <c:pt idx="63">
                  <c:v>84508.185547607281</c:v>
                </c:pt>
                <c:pt idx="64">
                  <c:v>83219.852768087469</c:v>
                </c:pt>
                <c:pt idx="65">
                  <c:v>81891.060892763577</c:v>
                </c:pt>
                <c:pt idx="66">
                  <c:v>80328.742072356283</c:v>
                </c:pt>
                <c:pt idx="67">
                  <c:v>78645.477442003335</c:v>
                </c:pt>
                <c:pt idx="68">
                  <c:v>76939.691974602727</c:v>
                </c:pt>
                <c:pt idx="69">
                  <c:v>75134.801619196049</c:v>
                </c:pt>
                <c:pt idx="70">
                  <c:v>73317.650181768462</c:v>
                </c:pt>
                <c:pt idx="71">
                  <c:v>71314.926002637658</c:v>
                </c:pt>
                <c:pt idx="72">
                  <c:v>69349.731353754381</c:v>
                </c:pt>
                <c:pt idx="73">
                  <c:v>67196.639966790404</c:v>
                </c:pt>
                <c:pt idx="74">
                  <c:v>64926.850011060829</c:v>
                </c:pt>
                <c:pt idx="75">
                  <c:v>62635.549541165063</c:v>
                </c:pt>
                <c:pt idx="76">
                  <c:v>60161.059431912261</c:v>
                </c:pt>
                <c:pt idx="77">
                  <c:v>57726.448326560603</c:v>
                </c:pt>
                <c:pt idx="78">
                  <c:v>55033.225334802453</c:v>
                </c:pt>
                <c:pt idx="79">
                  <c:v>52262.735951530085</c:v>
                </c:pt>
                <c:pt idx="80">
                  <c:v>49488.412447713759</c:v>
                </c:pt>
                <c:pt idx="81">
                  <c:v>46671.468342032211</c:v>
                </c:pt>
                <c:pt idx="82">
                  <c:v>43753.005871466012</c:v>
                </c:pt>
                <c:pt idx="83">
                  <c:v>40686.301753636893</c:v>
                </c:pt>
                <c:pt idx="84">
                  <c:v>37517.891063015697</c:v>
                </c:pt>
                <c:pt idx="85">
                  <c:v>34336.116113357399</c:v>
                </c:pt>
                <c:pt idx="86">
                  <c:v>30959.084249198982</c:v>
                </c:pt>
                <c:pt idx="87">
                  <c:v>27590.192854704954</c:v>
                </c:pt>
                <c:pt idx="88">
                  <c:v>24269.794481154102</c:v>
                </c:pt>
                <c:pt idx="89">
                  <c:v>20990.544401660914</c:v>
                </c:pt>
                <c:pt idx="90">
                  <c:v>17829.247798500033</c:v>
                </c:pt>
                <c:pt idx="91">
                  <c:v>14875.295422635634</c:v>
                </c:pt>
                <c:pt idx="92">
                  <c:v>11982.461225267602</c:v>
                </c:pt>
                <c:pt idx="93">
                  <c:v>9562.6557052681273</c:v>
                </c:pt>
                <c:pt idx="94">
                  <c:v>7421.2838111734809</c:v>
                </c:pt>
                <c:pt idx="95">
                  <c:v>5593.1592405791134</c:v>
                </c:pt>
                <c:pt idx="96">
                  <c:v>4121.3639711300557</c:v>
                </c:pt>
                <c:pt idx="97">
                  <c:v>2962.284525074771</c:v>
                </c:pt>
                <c:pt idx="98">
                  <c:v>1956.4605264632924</c:v>
                </c:pt>
                <c:pt idx="99">
                  <c:v>1381.7187433562888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EF0-42A4-8E3E-6EB1DE66D436}"/>
            </c:ext>
          </c:extLst>
        </c:ser>
        <c:ser>
          <c:idx val="3"/>
          <c:order val="3"/>
          <c:tx>
            <c:v>Mężczyźni 2021</c:v>
          </c:tx>
          <c:marker>
            <c:symbol val="none"/>
          </c:marker>
          <c:yVal>
            <c:numRef>
              <c:f>'Tablice trwania życia2'!$B$4:$B$103</c:f>
              <c:numCache>
                <c:formatCode>#,##0</c:formatCode>
                <c:ptCount val="100"/>
                <c:pt idx="0">
                  <c:v>100000</c:v>
                </c:pt>
                <c:pt idx="1">
                  <c:v>99402.839654589887</c:v>
                </c:pt>
                <c:pt idx="2">
                  <c:v>99358.25605990272</c:v>
                </c:pt>
                <c:pt idx="3">
                  <c:v>99344.218442488214</c:v>
                </c:pt>
                <c:pt idx="4">
                  <c:v>99323.770232860261</c:v>
                </c:pt>
                <c:pt idx="5">
                  <c:v>99323.770232860261</c:v>
                </c:pt>
                <c:pt idx="6">
                  <c:v>99316.851367600757</c:v>
                </c:pt>
                <c:pt idx="7">
                  <c:v>99309.897379968243</c:v>
                </c:pt>
                <c:pt idx="8">
                  <c:v>99288.807252042723</c:v>
                </c:pt>
                <c:pt idx="9">
                  <c:v>99288.807252042723</c:v>
                </c:pt>
                <c:pt idx="10">
                  <c:v>99275.431419191853</c:v>
                </c:pt>
                <c:pt idx="11">
                  <c:v>99275.431419191853</c:v>
                </c:pt>
                <c:pt idx="12">
                  <c:v>99275.431419191853</c:v>
                </c:pt>
                <c:pt idx="13">
                  <c:v>99269.183162187153</c:v>
                </c:pt>
                <c:pt idx="14">
                  <c:v>99262.703873422564</c:v>
                </c:pt>
                <c:pt idx="15">
                  <c:v>99234.836747124573</c:v>
                </c:pt>
                <c:pt idx="16">
                  <c:v>99212.740368423358</c:v>
                </c:pt>
                <c:pt idx="17">
                  <c:v>99150.98329380872</c:v>
                </c:pt>
                <c:pt idx="18">
                  <c:v>99126.784388025975</c:v>
                </c:pt>
                <c:pt idx="19">
                  <c:v>99021.575734146376</c:v>
                </c:pt>
                <c:pt idx="20">
                  <c:v>98935.741428939466</c:v>
                </c:pt>
                <c:pt idx="21">
                  <c:v>98874.302583107405</c:v>
                </c:pt>
                <c:pt idx="22">
                  <c:v>98761.543931944427</c:v>
                </c:pt>
                <c:pt idx="23">
                  <c:v>98696.357184455337</c:v>
                </c:pt>
                <c:pt idx="24">
                  <c:v>98627.507266642671</c:v>
                </c:pt>
                <c:pt idx="25">
                  <c:v>98523.641004794044</c:v>
                </c:pt>
                <c:pt idx="26">
                  <c:v>98437.235706828869</c:v>
                </c:pt>
                <c:pt idx="27">
                  <c:v>98349.634713942127</c:v>
                </c:pt>
                <c:pt idx="28">
                  <c:v>98186.887814843445</c:v>
                </c:pt>
                <c:pt idx="29">
                  <c:v>98029.888407756604</c:v>
                </c:pt>
                <c:pt idx="30">
                  <c:v>97897.470644944799</c:v>
                </c:pt>
                <c:pt idx="31">
                  <c:v>97725.841974014504</c:v>
                </c:pt>
                <c:pt idx="32">
                  <c:v>97632.935647717168</c:v>
                </c:pt>
                <c:pt idx="33">
                  <c:v>97460.523464962171</c:v>
                </c:pt>
                <c:pt idx="34">
                  <c:v>97303.346677203692</c:v>
                </c:pt>
                <c:pt idx="35">
                  <c:v>97130.190262621545</c:v>
                </c:pt>
                <c:pt idx="36">
                  <c:v>96915.247623732052</c:v>
                </c:pt>
                <c:pt idx="37">
                  <c:v>96729.104826029696</c:v>
                </c:pt>
                <c:pt idx="38">
                  <c:v>96482.351466952634</c:v>
                </c:pt>
                <c:pt idx="39">
                  <c:v>96234.951628563256</c:v>
                </c:pt>
                <c:pt idx="40">
                  <c:v>95943.047050417124</c:v>
                </c:pt>
                <c:pt idx="41">
                  <c:v>95663.879643931956</c:v>
                </c:pt>
                <c:pt idx="42">
                  <c:v>95355.237917035411</c:v>
                </c:pt>
                <c:pt idx="43">
                  <c:v>95022.186827143436</c:v>
                </c:pt>
                <c:pt idx="44">
                  <c:v>94667.876149990392</c:v>
                </c:pt>
                <c:pt idx="45">
                  <c:v>94169.853002944394</c:v>
                </c:pt>
                <c:pt idx="46">
                  <c:v>93711.713101425747</c:v>
                </c:pt>
                <c:pt idx="47">
                  <c:v>93170.996055753974</c:v>
                </c:pt>
                <c:pt idx="48">
                  <c:v>92650.290479615913</c:v>
                </c:pt>
                <c:pt idx="49">
                  <c:v>92198.360338408296</c:v>
                </c:pt>
                <c:pt idx="50">
                  <c:v>91589.439413644723</c:v>
                </c:pt>
                <c:pt idx="51">
                  <c:v>90965.303145507278</c:v>
                </c:pt>
                <c:pt idx="52">
                  <c:v>90287.220663324595</c:v>
                </c:pt>
                <c:pt idx="53">
                  <c:v>89498.832484750281</c:v>
                </c:pt>
                <c:pt idx="54">
                  <c:v>88485.670555179706</c:v>
                </c:pt>
                <c:pt idx="55">
                  <c:v>87595.113147752345</c:v>
                </c:pt>
                <c:pt idx="56">
                  <c:v>86435.868022035691</c:v>
                </c:pt>
                <c:pt idx="57">
                  <c:v>85291.273560340604</c:v>
                </c:pt>
                <c:pt idx="58">
                  <c:v>84144.686621758403</c:v>
                </c:pt>
                <c:pt idx="59">
                  <c:v>82818.923542839111</c:v>
                </c:pt>
                <c:pt idx="60">
                  <c:v>81389.83776272439</c:v>
                </c:pt>
                <c:pt idx="61">
                  <c:v>79814.900955483055</c:v>
                </c:pt>
                <c:pt idx="62">
                  <c:v>77956.78517425881</c:v>
                </c:pt>
                <c:pt idx="63">
                  <c:v>76075.363955632434</c:v>
                </c:pt>
                <c:pt idx="64">
                  <c:v>74021.173676593025</c:v>
                </c:pt>
                <c:pt idx="65">
                  <c:v>71964.878319153926</c:v>
                </c:pt>
                <c:pt idx="66">
                  <c:v>69624.066136907015</c:v>
                </c:pt>
                <c:pt idx="67">
                  <c:v>67166.013782808004</c:v>
                </c:pt>
                <c:pt idx="68">
                  <c:v>64667.214039765757</c:v>
                </c:pt>
                <c:pt idx="69">
                  <c:v>62248.49593108688</c:v>
                </c:pt>
                <c:pt idx="70">
                  <c:v>59478.367285627515</c:v>
                </c:pt>
                <c:pt idx="71">
                  <c:v>56911.707840955445</c:v>
                </c:pt>
                <c:pt idx="72">
                  <c:v>54241.66659699149</c:v>
                </c:pt>
                <c:pt idx="73">
                  <c:v>51446.68933701182</c:v>
                </c:pt>
                <c:pt idx="74">
                  <c:v>48760.281293305306</c:v>
                </c:pt>
                <c:pt idx="75">
                  <c:v>46147.285868344596</c:v>
                </c:pt>
                <c:pt idx="76">
                  <c:v>43438.735798444912</c:v>
                </c:pt>
                <c:pt idx="77">
                  <c:v>40852.279679385741</c:v>
                </c:pt>
                <c:pt idx="78">
                  <c:v>37800.097864259224</c:v>
                </c:pt>
                <c:pt idx="79">
                  <c:v>34907.75202787872</c:v>
                </c:pt>
                <c:pt idx="80">
                  <c:v>32291.292398285499</c:v>
                </c:pt>
                <c:pt idx="81">
                  <c:v>29416.559680439153</c:v>
                </c:pt>
                <c:pt idx="82">
                  <c:v>26497.895378667399</c:v>
                </c:pt>
                <c:pt idx="83">
                  <c:v>23690.297279468723</c:v>
                </c:pt>
                <c:pt idx="84">
                  <c:v>21005.196240931735</c:v>
                </c:pt>
                <c:pt idx="85">
                  <c:v>18199.895111263901</c:v>
                </c:pt>
                <c:pt idx="86">
                  <c:v>15810.037769890961</c:v>
                </c:pt>
                <c:pt idx="87">
                  <c:v>13403.144718003712</c:v>
                </c:pt>
                <c:pt idx="88">
                  <c:v>11224.173197509252</c:v>
                </c:pt>
                <c:pt idx="89">
                  <c:v>9332.9013271121858</c:v>
                </c:pt>
                <c:pt idx="90">
                  <c:v>7470.4144394647983</c:v>
                </c:pt>
                <c:pt idx="91">
                  <c:v>5901.8493739317473</c:v>
                </c:pt>
                <c:pt idx="92">
                  <c:v>4376.029953879427</c:v>
                </c:pt>
                <c:pt idx="93">
                  <c:v>3285.8791310563502</c:v>
                </c:pt>
                <c:pt idx="94">
                  <c:v>2505.5778416458984</c:v>
                </c:pt>
                <c:pt idx="95">
                  <c:v>1858.0995286038528</c:v>
                </c:pt>
                <c:pt idx="96">
                  <c:v>1366.1624923227689</c:v>
                </c:pt>
                <c:pt idx="97">
                  <c:v>1006.3501486657433</c:v>
                </c:pt>
                <c:pt idx="98">
                  <c:v>694.92947228780554</c:v>
                </c:pt>
                <c:pt idx="99">
                  <c:v>466.99260537740531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EF0-42A4-8E3E-6EB1DE66D436}"/>
            </c:ext>
          </c:extLst>
        </c:ser>
        <c:ser>
          <c:idx val="4"/>
          <c:order val="4"/>
          <c:tx>
            <c:v>Kobiety 2021</c:v>
          </c:tx>
          <c:marker>
            <c:symbol val="none"/>
          </c:marker>
          <c:yVal>
            <c:numRef>
              <c:f>'Tablice trwania życia2'!$I$4:$I$103</c:f>
              <c:numCache>
                <c:formatCode>#,##0</c:formatCode>
                <c:ptCount val="100"/>
                <c:pt idx="0">
                  <c:v>100000</c:v>
                </c:pt>
                <c:pt idx="1">
                  <c:v>99708.927606137469</c:v>
                </c:pt>
                <c:pt idx="2">
                  <c:v>99701.024235211167</c:v>
                </c:pt>
                <c:pt idx="3">
                  <c:v>99686.002233669016</c:v>
                </c:pt>
                <c:pt idx="4">
                  <c:v>99671.706747025964</c:v>
                </c:pt>
                <c:pt idx="5">
                  <c:v>99650.423774661031</c:v>
                </c:pt>
                <c:pt idx="6">
                  <c:v>99650.423774661031</c:v>
                </c:pt>
                <c:pt idx="7">
                  <c:v>99643.103534906782</c:v>
                </c:pt>
                <c:pt idx="8">
                  <c:v>99635.684093094795</c:v>
                </c:pt>
                <c:pt idx="9">
                  <c:v>99628.259675502166</c:v>
                </c:pt>
                <c:pt idx="10">
                  <c:v>99621.098871960479</c:v>
                </c:pt>
                <c:pt idx="11">
                  <c:v>99614.127730371867</c:v>
                </c:pt>
                <c:pt idx="12">
                  <c:v>99607.581060568351</c:v>
                </c:pt>
                <c:pt idx="13">
                  <c:v>99601.048987575981</c:v>
                </c:pt>
                <c:pt idx="14">
                  <c:v>99594.256077159094</c:v>
                </c:pt>
                <c:pt idx="15">
                  <c:v>99565.006662745829</c:v>
                </c:pt>
                <c:pt idx="16">
                  <c:v>99526.306073224026</c:v>
                </c:pt>
                <c:pt idx="17">
                  <c:v>99501.867446809483</c:v>
                </c:pt>
                <c:pt idx="18">
                  <c:v>99484.767233284787</c:v>
                </c:pt>
                <c:pt idx="19">
                  <c:v>99449.977788083663</c:v>
                </c:pt>
                <c:pt idx="20">
                  <c:v>99408.879359375467</c:v>
                </c:pt>
                <c:pt idx="21">
                  <c:v>99400.99789744259</c:v>
                </c:pt>
                <c:pt idx="22">
                  <c:v>99370.040293083206</c:v>
                </c:pt>
                <c:pt idx="23">
                  <c:v>99354.95279408255</c:v>
                </c:pt>
                <c:pt idx="24">
                  <c:v>99326.449616059428</c:v>
                </c:pt>
                <c:pt idx="25">
                  <c:v>99286.359562062164</c:v>
                </c:pt>
                <c:pt idx="26">
                  <c:v>99248.094007246371</c:v>
                </c:pt>
                <c:pt idx="27">
                  <c:v>99224.325566831525</c:v>
                </c:pt>
                <c:pt idx="28">
                  <c:v>99184.497005619996</c:v>
                </c:pt>
                <c:pt idx="29">
                  <c:v>99167.674193407031</c:v>
                </c:pt>
                <c:pt idx="30">
                  <c:v>99120.847904438473</c:v>
                </c:pt>
                <c:pt idx="31">
                  <c:v>99042.607471953466</c:v>
                </c:pt>
                <c:pt idx="32">
                  <c:v>99013.960362194892</c:v>
                </c:pt>
                <c:pt idx="33">
                  <c:v>98967.350203383903</c:v>
                </c:pt>
                <c:pt idx="34">
                  <c:v>98903.973435345877</c:v>
                </c:pt>
                <c:pt idx="35">
                  <c:v>98808.840197518948</c:v>
                </c:pt>
                <c:pt idx="36">
                  <c:v>98719.202884239276</c:v>
                </c:pt>
                <c:pt idx="37">
                  <c:v>98649.385951959601</c:v>
                </c:pt>
                <c:pt idx="38">
                  <c:v>98562.902527710205</c:v>
                </c:pt>
                <c:pt idx="39">
                  <c:v>98490.87994639657</c:v>
                </c:pt>
                <c:pt idx="40">
                  <c:v>98385.387493264527</c:v>
                </c:pt>
                <c:pt idx="41">
                  <c:v>98248.144769434221</c:v>
                </c:pt>
                <c:pt idx="42">
                  <c:v>98144.717294982634</c:v>
                </c:pt>
                <c:pt idx="43">
                  <c:v>98010.528710679748</c:v>
                </c:pt>
                <c:pt idx="44">
                  <c:v>97868.958178310946</c:v>
                </c:pt>
                <c:pt idx="45">
                  <c:v>97725.96098973928</c:v>
                </c:pt>
                <c:pt idx="46">
                  <c:v>97512.282273242643</c:v>
                </c:pt>
                <c:pt idx="47">
                  <c:v>97312.129345913709</c:v>
                </c:pt>
                <c:pt idx="48">
                  <c:v>97120.118310580801</c:v>
                </c:pt>
                <c:pt idx="49">
                  <c:v>96833.948484223671</c:v>
                </c:pt>
                <c:pt idx="50">
                  <c:v>96523.143289420477</c:v>
                </c:pt>
                <c:pt idx="51">
                  <c:v>96305.583447672703</c:v>
                </c:pt>
                <c:pt idx="52">
                  <c:v>96014.896929409675</c:v>
                </c:pt>
                <c:pt idx="53">
                  <c:v>95600.081759833454</c:v>
                </c:pt>
                <c:pt idx="54">
                  <c:v>95185.925383592345</c:v>
                </c:pt>
                <c:pt idx="55">
                  <c:v>94788.489369464616</c:v>
                </c:pt>
                <c:pt idx="56">
                  <c:v>94245.857286034734</c:v>
                </c:pt>
                <c:pt idx="57">
                  <c:v>93705.185462235328</c:v>
                </c:pt>
                <c:pt idx="58">
                  <c:v>93034.831095070127</c:v>
                </c:pt>
                <c:pt idx="59">
                  <c:v>92550.52144414802</c:v>
                </c:pt>
                <c:pt idx="60">
                  <c:v>91864.280573756463</c:v>
                </c:pt>
                <c:pt idx="61">
                  <c:v>91072.54553047911</c:v>
                </c:pt>
                <c:pt idx="62">
                  <c:v>90224.467076545305</c:v>
                </c:pt>
                <c:pt idx="63">
                  <c:v>89170.831628202126</c:v>
                </c:pt>
                <c:pt idx="64">
                  <c:v>88034.292191020984</c:v>
                </c:pt>
                <c:pt idx="65">
                  <c:v>87047.144323100423</c:v>
                </c:pt>
                <c:pt idx="66">
                  <c:v>85813.715713091195</c:v>
                </c:pt>
                <c:pt idx="67">
                  <c:v>84453.883388941918</c:v>
                </c:pt>
                <c:pt idx="68">
                  <c:v>83047.931554261246</c:v>
                </c:pt>
                <c:pt idx="69">
                  <c:v>81611.809082075284</c:v>
                </c:pt>
                <c:pt idx="70">
                  <c:v>80147.392861480083</c:v>
                </c:pt>
                <c:pt idx="71">
                  <c:v>78453.750840622757</c:v>
                </c:pt>
                <c:pt idx="72">
                  <c:v>76643.706495203412</c:v>
                </c:pt>
                <c:pt idx="73">
                  <c:v>74611.868086584785</c:v>
                </c:pt>
                <c:pt idx="74">
                  <c:v>72441.615248397909</c:v>
                </c:pt>
                <c:pt idx="75">
                  <c:v>70273.809970138114</c:v>
                </c:pt>
                <c:pt idx="76">
                  <c:v>68223.574149868306</c:v>
                </c:pt>
                <c:pt idx="77">
                  <c:v>65693.06468284213</c:v>
                </c:pt>
                <c:pt idx="78">
                  <c:v>63041.440127707516</c:v>
                </c:pt>
                <c:pt idx="79">
                  <c:v>60262.568353528288</c:v>
                </c:pt>
                <c:pt idx="80">
                  <c:v>57540.536410945555</c:v>
                </c:pt>
                <c:pt idx="81">
                  <c:v>54574.17075260717</c:v>
                </c:pt>
                <c:pt idx="82">
                  <c:v>51719.494429187667</c:v>
                </c:pt>
                <c:pt idx="83">
                  <c:v>48301.378122205766</c:v>
                </c:pt>
                <c:pt idx="84">
                  <c:v>44856.338776988909</c:v>
                </c:pt>
                <c:pt idx="85">
                  <c:v>41425.561137380355</c:v>
                </c:pt>
                <c:pt idx="86">
                  <c:v>37418.438324553914</c:v>
                </c:pt>
                <c:pt idx="87">
                  <c:v>33754.454155686944</c:v>
                </c:pt>
                <c:pt idx="88">
                  <c:v>29566.556617760525</c:v>
                </c:pt>
                <c:pt idx="89">
                  <c:v>25629.947801264803</c:v>
                </c:pt>
                <c:pt idx="90">
                  <c:v>21686.482899031431</c:v>
                </c:pt>
                <c:pt idx="91">
                  <c:v>18001.788813871925</c:v>
                </c:pt>
                <c:pt idx="92">
                  <c:v>14581.350082625529</c:v>
                </c:pt>
                <c:pt idx="93">
                  <c:v>11484.641954710074</c:v>
                </c:pt>
                <c:pt idx="94">
                  <c:v>8865.3376492498828</c:v>
                </c:pt>
                <c:pt idx="95">
                  <c:v>6617.6459305945646</c:v>
                </c:pt>
                <c:pt idx="96">
                  <c:v>4873.3471867741173</c:v>
                </c:pt>
                <c:pt idx="97">
                  <c:v>3558.9074875424212</c:v>
                </c:pt>
                <c:pt idx="98">
                  <c:v>2472.9646388490719</c:v>
                </c:pt>
                <c:pt idx="99">
                  <c:v>1675.5597144854937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EF0-42A4-8E3E-6EB1DE66D436}"/>
            </c:ext>
          </c:extLst>
        </c:ser>
        <c:ser>
          <c:idx val="5"/>
          <c:order val="5"/>
          <c:tx>
            <c:v>Ogółem 2021</c:v>
          </c:tx>
          <c:marker>
            <c:symbol val="none"/>
          </c:marker>
          <c:xVal>
            <c:numRef>
              <c:f>'Tablice trwania życia2'!$A$4:$A$103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'Tablice trwania życia2'!$S$4:$S$103</c:f>
              <c:numCache>
                <c:formatCode>0</c:formatCode>
                <c:ptCount val="100"/>
                <c:pt idx="0">
                  <c:v>100000</c:v>
                </c:pt>
                <c:pt idx="1">
                  <c:v>99551.292311090467</c:v>
                </c:pt>
                <c:pt idx="2">
                  <c:v>99524.498624927321</c:v>
                </c:pt>
                <c:pt idx="3">
                  <c:v>99509.983581210894</c:v>
                </c:pt>
                <c:pt idx="4">
                  <c:v>99492.519442230638</c:v>
                </c:pt>
                <c:pt idx="5">
                  <c:v>99482.197200633644</c:v>
                </c:pt>
                <c:pt idx="6">
                  <c:v>99478.633985024993</c:v>
                </c:pt>
                <c:pt idx="7">
                  <c:v>99471.50236511344</c:v>
                </c:pt>
                <c:pt idx="8">
                  <c:v>99457.042519952985</c:v>
                </c:pt>
                <c:pt idx="9">
                  <c:v>99453.441677420546</c:v>
                </c:pt>
                <c:pt idx="10">
                  <c:v>99443.080133784635</c:v>
                </c:pt>
                <c:pt idx="11">
                  <c:v>99439.699130114168</c:v>
                </c:pt>
                <c:pt idx="12">
                  <c:v>99436.523995259457</c:v>
                </c:pt>
                <c:pt idx="13">
                  <c:v>99430.138087500731</c:v>
                </c:pt>
                <c:pt idx="14">
                  <c:v>99423.506692234776</c:v>
                </c:pt>
                <c:pt idx="15">
                  <c:v>99394.969156200881</c:v>
                </c:pt>
                <c:pt idx="16">
                  <c:v>99364.819735251687</c:v>
                </c:pt>
                <c:pt idx="17">
                  <c:v>99321.16210801409</c:v>
                </c:pt>
                <c:pt idx="18">
                  <c:v>99300.406067976495</c:v>
                </c:pt>
                <c:pt idx="19">
                  <c:v>99229.35073030596</c:v>
                </c:pt>
                <c:pt idx="20">
                  <c:v>99165.213325200923</c:v>
                </c:pt>
                <c:pt idx="21">
                  <c:v>99129.749810559966</c:v>
                </c:pt>
                <c:pt idx="22">
                  <c:v>99056.664667096731</c:v>
                </c:pt>
                <c:pt idx="23">
                  <c:v>99015.77605512453</c:v>
                </c:pt>
                <c:pt idx="24">
                  <c:v>98966.494306109802</c:v>
                </c:pt>
                <c:pt idx="25">
                  <c:v>98893.559505069075</c:v>
                </c:pt>
                <c:pt idx="26">
                  <c:v>98830.501982531365</c:v>
                </c:pt>
                <c:pt idx="27">
                  <c:v>98773.85977759349</c:v>
                </c:pt>
                <c:pt idx="28">
                  <c:v>98670.728272370063</c:v>
                </c:pt>
                <c:pt idx="29">
                  <c:v>98581.714513797051</c:v>
                </c:pt>
                <c:pt idx="30">
                  <c:v>98490.808615799237</c:v>
                </c:pt>
                <c:pt idx="31">
                  <c:v>98364.473240514897</c:v>
                </c:pt>
                <c:pt idx="32">
                  <c:v>98302.73263423887</c:v>
                </c:pt>
                <c:pt idx="33">
                  <c:v>98191.334433096723</c:v>
                </c:pt>
                <c:pt idx="34">
                  <c:v>98079.650654902653</c:v>
                </c:pt>
                <c:pt idx="35">
                  <c:v>97944.335481046786</c:v>
                </c:pt>
                <c:pt idx="36">
                  <c:v>97790.16592507805</c:v>
                </c:pt>
                <c:pt idx="37">
                  <c:v>97660.441172105697</c:v>
                </c:pt>
                <c:pt idx="38">
                  <c:v>97491.418731420054</c:v>
                </c:pt>
                <c:pt idx="39">
                  <c:v>97329.07686271242</c:v>
                </c:pt>
                <c:pt idx="40">
                  <c:v>97127.58216519811</c:v>
                </c:pt>
                <c:pt idx="41">
                  <c:v>96917.248229800549</c:v>
                </c:pt>
                <c:pt idx="42">
                  <c:v>96708.135415339813</c:v>
                </c:pt>
                <c:pt idx="43">
                  <c:v>96471.532640658552</c:v>
                </c:pt>
                <c:pt idx="44">
                  <c:v>96220.400933725861</c:v>
                </c:pt>
                <c:pt idx="45">
                  <c:v>95894.565376539918</c:v>
                </c:pt>
                <c:pt idx="46">
                  <c:v>95554.989149756933</c:v>
                </c:pt>
                <c:pt idx="47">
                  <c:v>95179.445701481454</c:v>
                </c:pt>
                <c:pt idx="48">
                  <c:v>94818.156977633887</c:v>
                </c:pt>
                <c:pt idx="49">
                  <c:v>94446.620589128754</c:v>
                </c:pt>
                <c:pt idx="50">
                  <c:v>93982.28579339596</c:v>
                </c:pt>
                <c:pt idx="51">
                  <c:v>93555.339092057504</c:v>
                </c:pt>
                <c:pt idx="52">
                  <c:v>93065.14365237586</c:v>
                </c:pt>
                <c:pt idx="53">
                  <c:v>92457.938383165631</c:v>
                </c:pt>
                <c:pt idx="54">
                  <c:v>91735.294146959845</c:v>
                </c:pt>
                <c:pt idx="55">
                  <c:v>91083.900615282793</c:v>
                </c:pt>
                <c:pt idx="56">
                  <c:v>90223.71281507524</c:v>
                </c:pt>
                <c:pt idx="57">
                  <c:v>89372.020832759532</c:v>
                </c:pt>
                <c:pt idx="58">
                  <c:v>88456.406691314594</c:v>
                </c:pt>
                <c:pt idx="59">
                  <c:v>87538.748524973926</c:v>
                </c:pt>
                <c:pt idx="60">
                  <c:v>86469.942526074941</c:v>
                </c:pt>
                <c:pt idx="61">
                  <c:v>85274.858574356142</c:v>
                </c:pt>
                <c:pt idx="62">
                  <c:v>83906.610896867758</c:v>
                </c:pt>
                <c:pt idx="63">
                  <c:v>82426.66577682874</c:v>
                </c:pt>
                <c:pt idx="64">
                  <c:v>80817.536156090588</c:v>
                </c:pt>
                <c:pt idx="65">
                  <c:v>79279.777331067977</c:v>
                </c:pt>
                <c:pt idx="66">
                  <c:v>77476.046181356331</c:v>
                </c:pt>
                <c:pt idx="67">
                  <c:v>75550.630541782943</c:v>
                </c:pt>
                <c:pt idx="68">
                  <c:v>73581.862034296064</c:v>
                </c:pt>
                <c:pt idx="69">
                  <c:v>71639.702809316252</c:v>
                </c:pt>
                <c:pt idx="70">
                  <c:v>69502.844689916004</c:v>
                </c:pt>
                <c:pt idx="71">
                  <c:v>67359.598695794091</c:v>
                </c:pt>
                <c:pt idx="72">
                  <c:v>65106.655947624276</c:v>
                </c:pt>
                <c:pt idx="73">
                  <c:v>62681.801030554707</c:v>
                </c:pt>
                <c:pt idx="74">
                  <c:v>60245.728261525219</c:v>
                </c:pt>
                <c:pt idx="75">
                  <c:v>57848.650057714447</c:v>
                </c:pt>
                <c:pt idx="76">
                  <c:v>55459.382398885253</c:v>
                </c:pt>
                <c:pt idx="77">
                  <c:v>52900.06040606209</c:v>
                </c:pt>
                <c:pt idx="78">
                  <c:v>50042.148862031645</c:v>
                </c:pt>
                <c:pt idx="79">
                  <c:v>47204.837945818756</c:v>
                </c:pt>
                <c:pt idx="80">
                  <c:v>44537.175744425622</c:v>
                </c:pt>
                <c:pt idx="81">
                  <c:v>41618.001050440638</c:v>
                </c:pt>
                <c:pt idx="82">
                  <c:v>38730.370918169727</c:v>
                </c:pt>
                <c:pt idx="83">
                  <c:v>35626.671488196189</c:v>
                </c:pt>
                <c:pt idx="84">
                  <c:v>32573.000370919464</c:v>
                </c:pt>
                <c:pt idx="85">
                  <c:v>29464.343133930382</c:v>
                </c:pt>
                <c:pt idx="86">
                  <c:v>26290.112038902495</c:v>
                </c:pt>
                <c:pt idx="87">
                  <c:v>23273.529795280079</c:v>
                </c:pt>
                <c:pt idx="88">
                  <c:v>20120.229156331119</c:v>
                </c:pt>
                <c:pt idx="89">
                  <c:v>17236.968867076204</c:v>
                </c:pt>
                <c:pt idx="90">
                  <c:v>14365.207642354615</c:v>
                </c:pt>
                <c:pt idx="91">
                  <c:v>11770.320002302733</c:v>
                </c:pt>
                <c:pt idx="92">
                  <c:v>9325.6102163212854</c:v>
                </c:pt>
                <c:pt idx="93">
                  <c:v>7262.2791005284071</c:v>
                </c:pt>
                <c:pt idx="94">
                  <c:v>5590.0613483338311</c:v>
                </c:pt>
                <c:pt idx="95">
                  <c:v>4166.479533569348</c:v>
                </c:pt>
                <c:pt idx="96">
                  <c:v>3067.1470691316727</c:v>
                </c:pt>
                <c:pt idx="97">
                  <c:v>2244.3404580209321</c:v>
                </c:pt>
                <c:pt idx="98">
                  <c:v>1557.2765280700196</c:v>
                </c:pt>
                <c:pt idx="99">
                  <c:v>1053.1476532948282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EF0-42A4-8E3E-6EB1DE66D4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0733535"/>
        <c:axId val="1"/>
      </c:scatterChart>
      <c:valAx>
        <c:axId val="660733535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l-PL"/>
                  <a:t>Wiek</a:t>
                </a:r>
              </a:p>
            </c:rich>
          </c:tx>
          <c:layout>
            <c:manualLayout>
              <c:xMode val="edge"/>
              <c:yMode val="edge"/>
              <c:x val="0.44638356155893733"/>
              <c:y val="0.9064322488535087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l-PL"/>
                  <a:t>Liczba dożywających</a:t>
                </a:r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660733535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5811634082929724"/>
          <c:y val="0.44781734014017477"/>
          <c:w val="0.165840840142916"/>
          <c:h val="0.44537942372588041"/>
        </c:manualLayout>
      </c:layout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281425728869278"/>
          <c:y val="4.881232656250109E-2"/>
          <c:w val="0.8444954802157586"/>
          <c:h val="0.74218985304589613"/>
        </c:manualLayout>
      </c:layout>
      <c:lineChart>
        <c:grouping val="standard"/>
        <c:varyColors val="0"/>
        <c:ser>
          <c:idx val="0"/>
          <c:order val="0"/>
          <c:tx>
            <c:strRef>
              <c:f>'Liczymy metody dla kobiet 2'!$N$6</c:f>
              <c:strCache>
                <c:ptCount val="1"/>
                <c:pt idx="0">
                  <c:v>Metoda 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'Liczymy metody dla kobiet 2'!$N$7:$N$107</c:f>
              <c:numCache>
                <c:formatCode>0.00000</c:formatCode>
                <c:ptCount val="101"/>
                <c:pt idx="0">
                  <c:v>3.0106760156079783E-3</c:v>
                </c:pt>
                <c:pt idx="1">
                  <c:v>0</c:v>
                </c:pt>
                <c:pt idx="2">
                  <c:v>7.3494285819277545E-5</c:v>
                </c:pt>
                <c:pt idx="3">
                  <c:v>1.4059259779972586E-4</c:v>
                </c:pt>
                <c:pt idx="4">
                  <c:v>7.2902238098709627E-5</c:v>
                </c:pt>
                <c:pt idx="5">
                  <c:v>0</c:v>
                </c:pt>
                <c:pt idx="6">
                  <c:v>7.3335288941038428E-5</c:v>
                </c:pt>
                <c:pt idx="7">
                  <c:v>7.7516375334289373E-5</c:v>
                </c:pt>
                <c:pt idx="8">
                  <c:v>7.3309752029763765E-5</c:v>
                </c:pt>
                <c:pt idx="9">
                  <c:v>7.1986466544289677E-5</c:v>
                </c:pt>
                <c:pt idx="10">
                  <c:v>6.8372562090832946E-5</c:v>
                </c:pt>
                <c:pt idx="11">
                  <c:v>0</c:v>
                </c:pt>
                <c:pt idx="12">
                  <c:v>1.9719004190288391E-4</c:v>
                </c:pt>
                <c:pt idx="13">
                  <c:v>7.0482097547223005E-5</c:v>
                </c:pt>
                <c:pt idx="14">
                  <c:v>7.5453190726802865E-5</c:v>
                </c:pt>
                <c:pt idx="15">
                  <c:v>2.3791114018913937E-4</c:v>
                </c:pt>
                <c:pt idx="16">
                  <c:v>8.3125519534497089E-5</c:v>
                </c:pt>
                <c:pt idx="17">
                  <c:v>8.7479496992892296E-5</c:v>
                </c:pt>
                <c:pt idx="18">
                  <c:v>5.1341291233474517E-4</c:v>
                </c:pt>
                <c:pt idx="19">
                  <c:v>2.404713237946375E-4</c:v>
                </c:pt>
                <c:pt idx="20">
                  <c:v>7.8219719191208097E-5</c:v>
                </c:pt>
                <c:pt idx="21">
                  <c:v>7.0142623334112691E-4</c:v>
                </c:pt>
                <c:pt idx="22">
                  <c:v>2.2427391320599559E-4</c:v>
                </c:pt>
                <c:pt idx="23">
                  <c:v>3.5097571248069636E-4</c:v>
                </c:pt>
                <c:pt idx="24">
                  <c:v>2.6927866976337136E-4</c:v>
                </c:pt>
                <c:pt idx="25">
                  <c:v>3.2211306168465132E-4</c:v>
                </c:pt>
                <c:pt idx="26">
                  <c:v>2.9504182217829377E-4</c:v>
                </c:pt>
                <c:pt idx="27">
                  <c:v>2.9260727714298257E-4</c:v>
                </c:pt>
                <c:pt idx="28">
                  <c:v>3.4369182299871115E-4</c:v>
                </c:pt>
                <c:pt idx="29">
                  <c:v>4.1023011345426577E-4</c:v>
                </c:pt>
                <c:pt idx="30">
                  <c:v>4.9187181820417602E-4</c:v>
                </c:pt>
                <c:pt idx="31">
                  <c:v>3.8616561677889602E-4</c:v>
                </c:pt>
                <c:pt idx="32">
                  <c:v>4.6950561059204659E-4</c:v>
                </c:pt>
                <c:pt idx="33">
                  <c:v>4.0522743389727485E-4</c:v>
                </c:pt>
                <c:pt idx="34">
                  <c:v>7.2353510741304274E-4</c:v>
                </c:pt>
                <c:pt idx="35">
                  <c:v>6.3926484542775803E-4</c:v>
                </c:pt>
                <c:pt idx="36">
                  <c:v>6.1787989959451628E-4</c:v>
                </c:pt>
                <c:pt idx="37">
                  <c:v>9.0187420733712251E-4</c:v>
                </c:pt>
                <c:pt idx="38">
                  <c:v>6.3015694846497701E-4</c:v>
                </c:pt>
                <c:pt idx="39">
                  <c:v>7.190508528742061E-4</c:v>
                </c:pt>
                <c:pt idx="40">
                  <c:v>1.3555132511387307E-3</c:v>
                </c:pt>
                <c:pt idx="41">
                  <c:v>9.8621355632717627E-4</c:v>
                </c:pt>
                <c:pt idx="42">
                  <c:v>1.1738073279114615E-3</c:v>
                </c:pt>
                <c:pt idx="43">
                  <c:v>1.6782675115380892E-3</c:v>
                </c:pt>
                <c:pt idx="44">
                  <c:v>1.3778849466069584E-3</c:v>
                </c:pt>
                <c:pt idx="45">
                  <c:v>1.995476918983637E-3</c:v>
                </c:pt>
                <c:pt idx="46">
                  <c:v>2.0664795876433914E-3</c:v>
                </c:pt>
                <c:pt idx="47">
                  <c:v>1.827566619742659E-3</c:v>
                </c:pt>
                <c:pt idx="48">
                  <c:v>2.4068018312622631E-3</c:v>
                </c:pt>
                <c:pt idx="49">
                  <c:v>2.9994410132657095E-3</c:v>
                </c:pt>
                <c:pt idx="50">
                  <c:v>3.072419240300865E-3</c:v>
                </c:pt>
                <c:pt idx="51">
                  <c:v>3.3171996803425764E-3</c:v>
                </c:pt>
                <c:pt idx="52">
                  <c:v>3.9613298750294738E-3</c:v>
                </c:pt>
                <c:pt idx="53">
                  <c:v>3.9123881602155016E-3</c:v>
                </c:pt>
                <c:pt idx="54">
                  <c:v>5.222256760957414E-3</c:v>
                </c:pt>
                <c:pt idx="55">
                  <c:v>5.9147491512636739E-3</c:v>
                </c:pt>
                <c:pt idx="56">
                  <c:v>6.3524740827880302E-3</c:v>
                </c:pt>
                <c:pt idx="57">
                  <c:v>6.4945238061327676E-3</c:v>
                </c:pt>
                <c:pt idx="58">
                  <c:v>5.4956492776551897E-3</c:v>
                </c:pt>
                <c:pt idx="59">
                  <c:v>7.7925428976906201E-3</c:v>
                </c:pt>
                <c:pt idx="60">
                  <c:v>8.3734359961501435E-3</c:v>
                </c:pt>
                <c:pt idx="61">
                  <c:v>9.2569708135798855E-3</c:v>
                </c:pt>
                <c:pt idx="62">
                  <c:v>1.1984955056418539E-2</c:v>
                </c:pt>
                <c:pt idx="63">
                  <c:v>1.1670252400692659E-2</c:v>
                </c:pt>
                <c:pt idx="64">
                  <c:v>1.1120598096586767E-2</c:v>
                </c:pt>
                <c:pt idx="65">
                  <c:v>1.2505874900382123E-2</c:v>
                </c:pt>
                <c:pt idx="66">
                  <c:v>1.4583178325060321E-2</c:v>
                </c:pt>
                <c:pt idx="67">
                  <c:v>1.688417969591248E-2</c:v>
                </c:pt>
                <c:pt idx="68">
                  <c:v>1.797849002086789E-2</c:v>
                </c:pt>
                <c:pt idx="69">
                  <c:v>1.9414734784733156E-2</c:v>
                </c:pt>
                <c:pt idx="70">
                  <c:v>1.9606921196163252E-2</c:v>
                </c:pt>
                <c:pt idx="71">
                  <c:v>2.2783433824256204E-2</c:v>
                </c:pt>
                <c:pt idx="72">
                  <c:v>2.5721291803620806E-2</c:v>
                </c:pt>
                <c:pt idx="73">
                  <c:v>2.6397789405608794E-2</c:v>
                </c:pt>
                <c:pt idx="74">
                  <c:v>2.85472018089316E-2</c:v>
                </c:pt>
                <c:pt idx="75">
                  <c:v>3.3153267662323904E-2</c:v>
                </c:pt>
                <c:pt idx="76">
                  <c:v>3.580548909975538E-2</c:v>
                </c:pt>
                <c:pt idx="77">
                  <c:v>4.0097064941067712E-2</c:v>
                </c:pt>
                <c:pt idx="78">
                  <c:v>4.2104028616665692E-2</c:v>
                </c:pt>
                <c:pt idx="79">
                  <c:v>4.7183753900049266E-2</c:v>
                </c:pt>
                <c:pt idx="80">
                  <c:v>5.1296784809465354E-2</c:v>
                </c:pt>
                <c:pt idx="81">
                  <c:v>5.4041064801217523E-2</c:v>
                </c:pt>
                <c:pt idx="82">
                  <c:v>6.9848399775407077E-2</c:v>
                </c:pt>
                <c:pt idx="83">
                  <c:v>6.9502900693891478E-2</c:v>
                </c:pt>
                <c:pt idx="84">
                  <c:v>7.656231680150076E-2</c:v>
                </c:pt>
                <c:pt idx="85">
                  <c:v>9.849045672535324E-2</c:v>
                </c:pt>
                <c:pt idx="86">
                  <c:v>0.10740161954823128</c:v>
                </c:pt>
                <c:pt idx="87">
                  <c:v>0.11878486295597737</c:v>
                </c:pt>
                <c:pt idx="88">
                  <c:v>0.12712263142136104</c:v>
                </c:pt>
                <c:pt idx="89">
                  <c:v>0.15185783521809371</c:v>
                </c:pt>
                <c:pt idx="90">
                  <c:v>0.1668330560177482</c:v>
                </c:pt>
                <c:pt idx="91">
                  <c:v>0.18904726181545387</c:v>
                </c:pt>
                <c:pt idx="92">
                  <c:v>0.19983700081499592</c:v>
                </c:pt>
                <c:pt idx="93">
                  <c:v>0.22403835676146888</c:v>
                </c:pt>
                <c:pt idx="94">
                  <c:v>0.24683195592286503</c:v>
                </c:pt>
                <c:pt idx="95">
                  <c:v>0.24964539007092199</c:v>
                </c:pt>
                <c:pt idx="96">
                  <c:v>0.26603822990311599</c:v>
                </c:pt>
                <c:pt idx="97">
                  <c:v>0.28025477707006369</c:v>
                </c:pt>
                <c:pt idx="98">
                  <c:v>0.30180878552971574</c:v>
                </c:pt>
                <c:pt idx="99">
                  <c:v>0.27450980392156865</c:v>
                </c:pt>
                <c:pt idx="100">
                  <c:v>0.16339355852317361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2B-4C3C-9B1A-FC37A75371A7}"/>
            </c:ext>
          </c:extLst>
        </c:ser>
        <c:ser>
          <c:idx val="1"/>
          <c:order val="1"/>
          <c:tx>
            <c:strRef>
              <c:f>'Liczymy metody dla kobiet 2'!$O$6</c:f>
              <c:strCache>
                <c:ptCount val="1"/>
                <c:pt idx="0">
                  <c:v>Metoda II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'Liczymy metody dla kobiet 2'!$O$7:$O$107</c:f>
              <c:numCache>
                <c:formatCode>General</c:formatCode>
                <c:ptCount val="101"/>
                <c:pt idx="0">
                  <c:v>5.6954558398763274E-4</c:v>
                </c:pt>
                <c:pt idx="1">
                  <c:v>7.7187294971247736E-5</c:v>
                </c:pt>
                <c:pt idx="2">
                  <c:v>7.322788517867604E-5</c:v>
                </c:pt>
                <c:pt idx="3">
                  <c:v>2.7932960893854746E-4</c:v>
                </c:pt>
                <c:pt idx="4">
                  <c:v>7.2337962962962959E-5</c:v>
                </c:pt>
                <c:pt idx="5">
                  <c:v>0</c:v>
                </c:pt>
                <c:pt idx="6">
                  <c:v>7.2537356738720446E-5</c:v>
                </c:pt>
                <c:pt idx="7">
                  <c:v>1.5330369461904033E-4</c:v>
                </c:pt>
                <c:pt idx="8">
                  <c:v>0</c:v>
                </c:pt>
                <c:pt idx="9">
                  <c:v>7.169743681663381E-5</c:v>
                </c:pt>
                <c:pt idx="10">
                  <c:v>1.3572204125950055E-4</c:v>
                </c:pt>
                <c:pt idx="11">
                  <c:v>0</c:v>
                </c:pt>
                <c:pt idx="12">
                  <c:v>1.3193917603984562E-4</c:v>
                </c:pt>
                <c:pt idx="13">
                  <c:v>2.8382885120272475E-4</c:v>
                </c:pt>
                <c:pt idx="14">
                  <c:v>1.5182570409170274E-4</c:v>
                </c:pt>
                <c:pt idx="15">
                  <c:v>3.996003996003996E-4</c:v>
                </c:pt>
                <c:pt idx="16">
                  <c:v>1.6744108166938759E-4</c:v>
                </c:pt>
                <c:pt idx="17">
                  <c:v>8.8078566080944197E-5</c:v>
                </c:pt>
                <c:pt idx="18">
                  <c:v>5.1290818943409131E-4</c:v>
                </c:pt>
                <c:pt idx="19">
                  <c:v>3.1960369142263595E-4</c:v>
                </c:pt>
                <c:pt idx="20">
                  <c:v>7.7833125778331257E-5</c:v>
                </c:pt>
                <c:pt idx="21">
                  <c:v>3.0917874396135266E-4</c:v>
                </c:pt>
                <c:pt idx="22">
                  <c:v>1.4746000147460001E-4</c:v>
                </c:pt>
                <c:pt idx="23">
                  <c:v>4.1169205434335118E-4</c:v>
                </c:pt>
                <c:pt idx="24">
                  <c:v>3.9362330249950798E-4</c:v>
                </c:pt>
                <c:pt idx="25">
                  <c:v>3.1294007197621654E-4</c:v>
                </c:pt>
                <c:pt idx="26">
                  <c:v>3.4539331663932304E-4</c:v>
                </c:pt>
                <c:pt idx="27">
                  <c:v>2.2825838849577722E-4</c:v>
                </c:pt>
                <c:pt idx="28">
                  <c:v>3.8995042058938219E-4</c:v>
                </c:pt>
                <c:pt idx="29">
                  <c:v>6.0573938063148325E-4</c:v>
                </c:pt>
                <c:pt idx="30">
                  <c:v>4.3824410196479437E-4</c:v>
                </c:pt>
                <c:pt idx="31">
                  <c:v>4.3048812570253272E-4</c:v>
                </c:pt>
                <c:pt idx="32">
                  <c:v>7.484329684722612E-4</c:v>
                </c:pt>
                <c:pt idx="33">
                  <c:v>5.8488740917373404E-4</c:v>
                </c:pt>
                <c:pt idx="34">
                  <c:v>1.1919458516027415E-3</c:v>
                </c:pt>
                <c:pt idx="35">
                  <c:v>5.9962823049709184E-4</c:v>
                </c:pt>
                <c:pt idx="36">
                  <c:v>6.9528941421866856E-4</c:v>
                </c:pt>
                <c:pt idx="37">
                  <c:v>1.0144464691627059E-3</c:v>
                </c:pt>
                <c:pt idx="38">
                  <c:v>8.6643167989287754E-4</c:v>
                </c:pt>
                <c:pt idx="39">
                  <c:v>1.0774572010056266E-3</c:v>
                </c:pt>
                <c:pt idx="40">
                  <c:v>1.2754847838651175E-3</c:v>
                </c:pt>
                <c:pt idx="41">
                  <c:v>1.1495196649971263E-3</c:v>
                </c:pt>
                <c:pt idx="42">
                  <c:v>1.340791485974064E-3</c:v>
                </c:pt>
                <c:pt idx="43">
                  <c:v>1.5046644598254589E-3</c:v>
                </c:pt>
                <c:pt idx="44">
                  <c:v>2.0678513731825525E-3</c:v>
                </c:pt>
                <c:pt idx="45">
                  <c:v>1.994990357546605E-3</c:v>
                </c:pt>
                <c:pt idx="46">
                  <c:v>2.0197750064585829E-3</c:v>
                </c:pt>
                <c:pt idx="47">
                  <c:v>2.7664567123626034E-3</c:v>
                </c:pt>
                <c:pt idx="48">
                  <c:v>2.8823729790634907E-3</c:v>
                </c:pt>
                <c:pt idx="49">
                  <c:v>2.6230224869531952E-3</c:v>
                </c:pt>
                <c:pt idx="50">
                  <c:v>2.5550942190993293E-3</c:v>
                </c:pt>
                <c:pt idx="51">
                  <c:v>3.9902058583476917E-3</c:v>
                </c:pt>
                <c:pt idx="52">
                  <c:v>4.163512490537472E-3</c:v>
                </c:pt>
                <c:pt idx="53">
                  <c:v>3.8570326562098224E-3</c:v>
                </c:pt>
                <c:pt idx="54">
                  <c:v>4.8734770384254921E-3</c:v>
                </c:pt>
                <c:pt idx="55">
                  <c:v>5.9347181008902079E-3</c:v>
                </c:pt>
                <c:pt idx="56">
                  <c:v>6.5655221364563929E-3</c:v>
                </c:pt>
                <c:pt idx="57">
                  <c:v>6.4728626664757264E-3</c:v>
                </c:pt>
                <c:pt idx="58">
                  <c:v>6.1378790837820496E-3</c:v>
                </c:pt>
                <c:pt idx="59">
                  <c:v>7.5861889792419009E-3</c:v>
                </c:pt>
                <c:pt idx="60">
                  <c:v>9.8257502420135527E-3</c:v>
                </c:pt>
                <c:pt idx="61">
                  <c:v>9.5442723057785825E-3</c:v>
                </c:pt>
                <c:pt idx="62">
                  <c:v>1.2867252841518335E-2</c:v>
                </c:pt>
                <c:pt idx="63">
                  <c:v>1.1637502380398214E-2</c:v>
                </c:pt>
                <c:pt idx="64">
                  <c:v>1.2971475347900007E-2</c:v>
                </c:pt>
                <c:pt idx="65">
                  <c:v>1.504193196101461E-2</c:v>
                </c:pt>
                <c:pt idx="66">
                  <c:v>1.6261906805114561E-2</c:v>
                </c:pt>
                <c:pt idx="67">
                  <c:v>1.6481360366252452E-2</c:v>
                </c:pt>
                <c:pt idx="68">
                  <c:v>1.7887693007341318E-2</c:v>
                </c:pt>
                <c:pt idx="69">
                  <c:v>2.0157119908456748E-2</c:v>
                </c:pt>
                <c:pt idx="70">
                  <c:v>2.0792196978708221E-2</c:v>
                </c:pt>
                <c:pt idx="71">
                  <c:v>2.5591586327782648E-2</c:v>
                </c:pt>
                <c:pt idx="72">
                  <c:v>2.8690911015827644E-2</c:v>
                </c:pt>
                <c:pt idx="73">
                  <c:v>2.8672978704339776E-2</c:v>
                </c:pt>
                <c:pt idx="74">
                  <c:v>2.9996411912450664E-2</c:v>
                </c:pt>
                <c:pt idx="75">
                  <c:v>3.2753215868554751E-2</c:v>
                </c:pt>
                <c:pt idx="76">
                  <c:v>3.6658983646142028E-2</c:v>
                </c:pt>
                <c:pt idx="77">
                  <c:v>4.4024786072587786E-2</c:v>
                </c:pt>
                <c:pt idx="78">
                  <c:v>4.520654715510522E-2</c:v>
                </c:pt>
                <c:pt idx="79">
                  <c:v>4.8785983888231646E-2</c:v>
                </c:pt>
                <c:pt idx="80">
                  <c:v>4.9943490662504711E-2</c:v>
                </c:pt>
                <c:pt idx="81">
                  <c:v>5.8956416331478322E-2</c:v>
                </c:pt>
                <c:pt idx="82">
                  <c:v>6.8949398153558494E-2</c:v>
                </c:pt>
                <c:pt idx="83">
                  <c:v>7.5402678624107614E-2</c:v>
                </c:pt>
                <c:pt idx="84">
                  <c:v>8.5654681556019144E-2</c:v>
                </c:pt>
                <c:pt idx="85">
                  <c:v>9.7703492322326405E-2</c:v>
                </c:pt>
                <c:pt idx="86">
                  <c:v>0.10970143584289296</c:v>
                </c:pt>
                <c:pt idx="87">
                  <c:v>0.13272975743081653</c:v>
                </c:pt>
                <c:pt idx="88">
                  <c:v>0.1398562741846324</c:v>
                </c:pt>
                <c:pt idx="89">
                  <c:v>0.16231692544873913</c:v>
                </c:pt>
                <c:pt idx="90">
                  <c:v>0.18177364037236649</c:v>
                </c:pt>
                <c:pt idx="91">
                  <c:v>0.19837498083703817</c:v>
                </c:pt>
                <c:pt idx="92">
                  <c:v>0.21621621621621623</c:v>
                </c:pt>
                <c:pt idx="93">
                  <c:v>0.24207636635887197</c:v>
                </c:pt>
                <c:pt idx="94">
                  <c:v>0.25529185375240537</c:v>
                </c:pt>
                <c:pt idx="95">
                  <c:v>0.26191462909241608</c:v>
                </c:pt>
                <c:pt idx="96">
                  <c:v>0.28130783466995679</c:v>
                </c:pt>
                <c:pt idx="97">
                  <c:v>0.29865771812080538</c:v>
                </c:pt>
                <c:pt idx="98">
                  <c:v>0.30440251572327043</c:v>
                </c:pt>
                <c:pt idx="99">
                  <c:v>0.17726396917148363</c:v>
                </c:pt>
                <c:pt idx="100">
                  <c:v>5.8479532163742687E-2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2B-4C3C-9B1A-FC37A75371A7}"/>
            </c:ext>
          </c:extLst>
        </c:ser>
        <c:ser>
          <c:idx val="2"/>
          <c:order val="2"/>
          <c:tx>
            <c:strRef>
              <c:f>'Liczymy metody dla kobiet 2'!$P$6</c:f>
              <c:strCache>
                <c:ptCount val="1"/>
                <c:pt idx="0">
                  <c:v>Metoda III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'Liczymy metody dla kobiet 2'!$P$7:$P$107</c:f>
              <c:numCache>
                <c:formatCode>General</c:formatCode>
                <c:ptCount val="101"/>
                <c:pt idx="0">
                  <c:v>2.9574293970889842E-3</c:v>
                </c:pt>
                <c:pt idx="1">
                  <c:v>8.1411678505283191E-5</c:v>
                </c:pt>
                <c:pt idx="2">
                  <c:v>1.5058129744704996E-4</c:v>
                </c:pt>
                <c:pt idx="3">
                  <c:v>1.4041985536750179E-4</c:v>
                </c:pt>
                <c:pt idx="4">
                  <c:v>2.1178675301525285E-4</c:v>
                </c:pt>
                <c:pt idx="5">
                  <c:v>0</c:v>
                </c:pt>
                <c:pt idx="6">
                  <c:v>7.3324534389240803E-5</c:v>
                </c:pt>
                <c:pt idx="7">
                  <c:v>7.7447335811609008E-5</c:v>
                </c:pt>
                <c:pt idx="8">
                  <c:v>7.5878291220909944E-5</c:v>
                </c:pt>
                <c:pt idx="9">
                  <c:v>7.1979989562875879E-5</c:v>
                </c:pt>
                <c:pt idx="10">
                  <c:v>6.8352699931661931E-5</c:v>
                </c:pt>
                <c:pt idx="11">
                  <c:v>6.7380904251734819E-5</c:v>
                </c:pt>
                <c:pt idx="12">
                  <c:v>6.5727853821306859E-5</c:v>
                </c:pt>
                <c:pt idx="13">
                  <c:v>6.621749135038435E-5</c:v>
                </c:pt>
                <c:pt idx="14">
                  <c:v>2.8571428571433355E-4</c:v>
                </c:pt>
                <c:pt idx="15">
                  <c:v>3.9059045540046355E-4</c:v>
                </c:pt>
                <c:pt idx="16">
                  <c:v>2.442433316062198E-4</c:v>
                </c:pt>
                <c:pt idx="17">
                  <c:v>1.7183004810339408E-4</c:v>
                </c:pt>
                <c:pt idx="18">
                  <c:v>3.4226063147091423E-4</c:v>
                </c:pt>
                <c:pt idx="19">
                  <c:v>4.108789452689221E-4</c:v>
                </c:pt>
                <c:pt idx="20">
                  <c:v>7.9803682939916243E-5</c:v>
                </c:pt>
                <c:pt idx="21">
                  <c:v>3.1165258553123021E-4</c:v>
                </c:pt>
                <c:pt idx="22">
                  <c:v>1.5140734010188339E-4</c:v>
                </c:pt>
                <c:pt idx="23">
                  <c:v>2.8333554012560658E-4</c:v>
                </c:pt>
                <c:pt idx="24">
                  <c:v>4.0303733883095827E-4</c:v>
                </c:pt>
                <c:pt idx="25">
                  <c:v>3.8488561603333693E-4</c:v>
                </c:pt>
                <c:pt idx="26">
                  <c:v>2.3976101685485585E-4</c:v>
                </c:pt>
                <c:pt idx="27">
                  <c:v>4.0036187152281411E-4</c:v>
                </c:pt>
                <c:pt idx="28">
                  <c:v>1.7008880352797906E-4</c:v>
                </c:pt>
                <c:pt idx="29">
                  <c:v>4.7639822554790268E-4</c:v>
                </c:pt>
                <c:pt idx="30">
                  <c:v>7.9122364715877858E-4</c:v>
                </c:pt>
                <c:pt idx="31">
                  <c:v>2.8925664734957834E-4</c:v>
                </c:pt>
                <c:pt idx="32">
                  <c:v>4.7130821630148034E-4</c:v>
                </c:pt>
                <c:pt idx="33">
                  <c:v>6.4649468278077382E-4</c:v>
                </c:pt>
                <c:pt idx="34">
                  <c:v>9.5795366307993568E-4</c:v>
                </c:pt>
                <c:pt idx="35">
                  <c:v>9.1871984979929877E-4</c:v>
                </c:pt>
                <c:pt idx="36">
                  <c:v>7.0604345176605854E-4</c:v>
                </c:pt>
                <c:pt idx="37">
                  <c:v>8.7285178349894021E-4</c:v>
                </c:pt>
                <c:pt idx="38">
                  <c:v>7.2660275233304983E-4</c:v>
                </c:pt>
                <c:pt idx="39">
                  <c:v>1.0698483051636565E-3</c:v>
                </c:pt>
                <c:pt idx="40">
                  <c:v>1.3953791355066913E-3</c:v>
                </c:pt>
                <c:pt idx="41">
                  <c:v>1.0537611498282473E-3</c:v>
                </c:pt>
                <c:pt idx="42">
                  <c:v>1.3703710005988912E-3</c:v>
                </c:pt>
                <c:pt idx="43">
                  <c:v>1.4486936121819172E-3</c:v>
                </c:pt>
                <c:pt idx="44">
                  <c:v>1.462704381905322E-3</c:v>
                </c:pt>
                <c:pt idx="45">
                  <c:v>2.1821527412257957E-3</c:v>
                </c:pt>
                <c:pt idx="46">
                  <c:v>2.0530360785132595E-3</c:v>
                </c:pt>
                <c:pt idx="47">
                  <c:v>1.9738446039657687E-3</c:v>
                </c:pt>
                <c:pt idx="48">
                  <c:v>2.929529414728238E-3</c:v>
                </c:pt>
                <c:pt idx="49">
                  <c:v>3.2043810774173842E-3</c:v>
                </c:pt>
                <c:pt idx="50">
                  <c:v>2.2519319299686424E-3</c:v>
                </c:pt>
                <c:pt idx="51">
                  <c:v>3.0217780938798233E-3</c:v>
                </c:pt>
                <c:pt idx="52">
                  <c:v>4.3099089240573596E-3</c:v>
                </c:pt>
                <c:pt idx="53">
                  <c:v>4.3290499424541995E-3</c:v>
                </c:pt>
                <c:pt idx="54">
                  <c:v>4.1698598687699429E-3</c:v>
                </c:pt>
                <c:pt idx="55">
                  <c:v>5.7095655737253725E-3</c:v>
                </c:pt>
                <c:pt idx="56">
                  <c:v>5.737619433436647E-3</c:v>
                </c:pt>
                <c:pt idx="57">
                  <c:v>7.154658668972913E-3</c:v>
                </c:pt>
                <c:pt idx="58">
                  <c:v>5.2135724295360175E-3</c:v>
                </c:pt>
                <c:pt idx="59">
                  <c:v>7.42489435666982E-3</c:v>
                </c:pt>
                <c:pt idx="60">
                  <c:v>8.5927133347296625E-3</c:v>
                </c:pt>
                <c:pt idx="61">
                  <c:v>9.3480460155935807E-3</c:v>
                </c:pt>
                <c:pt idx="62">
                  <c:v>1.1664909597572715E-2</c:v>
                </c:pt>
                <c:pt idx="63">
                  <c:v>1.2746762579546433E-2</c:v>
                </c:pt>
                <c:pt idx="64">
                  <c:v>1.121202065399407E-2</c:v>
                </c:pt>
                <c:pt idx="65">
                  <c:v>1.4175663872360023E-2</c:v>
                </c:pt>
                <c:pt idx="66">
                  <c:v>1.5837666284611696E-2</c:v>
                </c:pt>
                <c:pt idx="67">
                  <c:v>1.6645813263857612E-2</c:v>
                </c:pt>
                <c:pt idx="68">
                  <c:v>1.7287848390525218E-2</c:v>
                </c:pt>
                <c:pt idx="69">
                  <c:v>1.7943487338360931E-2</c:v>
                </c:pt>
                <c:pt idx="70">
                  <c:v>2.1074246819218656E-2</c:v>
                </c:pt>
                <c:pt idx="71">
                  <c:v>2.3093655186627093E-2</c:v>
                </c:pt>
                <c:pt idx="72">
                  <c:v>2.6493054096697E-2</c:v>
                </c:pt>
                <c:pt idx="73">
                  <c:v>2.894436156387481E-2</c:v>
                </c:pt>
                <c:pt idx="74">
                  <c:v>2.980070696898407E-2</c:v>
                </c:pt>
                <c:pt idx="75">
                  <c:v>2.863463810270217E-2</c:v>
                </c:pt>
                <c:pt idx="76">
                  <c:v>3.705697347238468E-2</c:v>
                </c:pt>
                <c:pt idx="77">
                  <c:v>4.040075110682928E-2</c:v>
                </c:pt>
                <c:pt idx="78">
                  <c:v>4.4095661354265681E-2</c:v>
                </c:pt>
                <c:pt idx="79">
                  <c:v>4.5273806675468653E-2</c:v>
                </c:pt>
                <c:pt idx="80">
                  <c:v>5.163625907801328E-2</c:v>
                </c:pt>
                <c:pt idx="81">
                  <c:v>5.2320493866990447E-2</c:v>
                </c:pt>
                <c:pt idx="82">
                  <c:v>6.607693961856842E-2</c:v>
                </c:pt>
                <c:pt idx="83">
                  <c:v>7.1319821572221387E-2</c:v>
                </c:pt>
                <c:pt idx="84">
                  <c:v>7.6436657841528644E-2</c:v>
                </c:pt>
                <c:pt idx="85">
                  <c:v>9.6588007608561122E-2</c:v>
                </c:pt>
                <c:pt idx="86">
                  <c:v>9.7651302465696754E-2</c:v>
                </c:pt>
                <c:pt idx="87">
                  <c:v>0.12387433790046776</c:v>
                </c:pt>
                <c:pt idx="88">
                  <c:v>0.13277466468619115</c:v>
                </c:pt>
                <c:pt idx="89">
                  <c:v>0.15296328698636252</c:v>
                </c:pt>
                <c:pt idx="90">
                  <c:v>0.16949083591439951</c:v>
                </c:pt>
                <c:pt idx="91">
                  <c:v>0.18770689154895803</c:v>
                </c:pt>
                <c:pt idx="92">
                  <c:v>0.21040350074781633</c:v>
                </c:pt>
                <c:pt idx="93">
                  <c:v>0.22480401239582626</c:v>
                </c:pt>
                <c:pt idx="94">
                  <c:v>0.24989538353121754</c:v>
                </c:pt>
                <c:pt idx="95">
                  <c:v>0.25923720818545426</c:v>
                </c:pt>
                <c:pt idx="96">
                  <c:v>0.26243640809186231</c:v>
                </c:pt>
                <c:pt idx="97">
                  <c:v>0.29744542698400334</c:v>
                </c:pt>
                <c:pt idx="98">
                  <c:v>0.31696036388457804</c:v>
                </c:pt>
                <c:pt idx="99">
                  <c:v>0.26662473386219898</c:v>
                </c:pt>
                <c:pt idx="100">
                  <c:v>0.12479608040800183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2B-4C3C-9B1A-FC37A75371A7}"/>
            </c:ext>
          </c:extLst>
        </c:ser>
        <c:ser>
          <c:idx val="3"/>
          <c:order val="3"/>
          <c:tx>
            <c:strRef>
              <c:f>'Liczymy metody dla kobiet 2'!$S$6</c:f>
              <c:strCache>
                <c:ptCount val="1"/>
                <c:pt idx="0">
                  <c:v>Metoda IV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'Liczymy metody dla kobiet 2'!$S$7:$S$107</c:f>
              <c:numCache>
                <c:formatCode>General</c:formatCode>
                <c:ptCount val="101"/>
                <c:pt idx="0">
                  <c:v>2.9107239386253073E-3</c:v>
                </c:pt>
                <c:pt idx="1">
                  <c:v>7.9264426125554851E-5</c:v>
                </c:pt>
                <c:pt idx="2">
                  <c:v>1.5067048365225254E-4</c:v>
                </c:pt>
                <c:pt idx="3">
                  <c:v>1.4340515541533719E-4</c:v>
                </c:pt>
                <c:pt idx="4">
                  <c:v>2.1353073063098328E-4</c:v>
                </c:pt>
                <c:pt idx="5">
                  <c:v>0</c:v>
                </c:pt>
                <c:pt idx="6">
                  <c:v>7.3459193418056273E-5</c:v>
                </c:pt>
                <c:pt idx="7">
                  <c:v>7.4460163812360393E-5</c:v>
                </c:pt>
                <c:pt idx="8">
                  <c:v>7.4515648286140076E-5</c:v>
                </c:pt>
                <c:pt idx="9">
                  <c:v>7.1875224610076915E-5</c:v>
                </c:pt>
                <c:pt idx="10">
                  <c:v>6.9976557853119203E-5</c:v>
                </c:pt>
                <c:pt idx="11">
                  <c:v>6.5720294426919044E-5</c:v>
                </c:pt>
                <c:pt idx="12">
                  <c:v>6.5578070693160203E-5</c:v>
                </c:pt>
                <c:pt idx="13">
                  <c:v>6.8201193520886605E-5</c:v>
                </c:pt>
                <c:pt idx="14">
                  <c:v>2.9368575624082231E-4</c:v>
                </c:pt>
                <c:pt idx="15">
                  <c:v>3.8869669996501732E-4</c:v>
                </c:pt>
                <c:pt idx="16">
                  <c:v>2.4554941682013501E-4</c:v>
                </c:pt>
                <c:pt idx="17">
                  <c:v>1.7185821697099891E-4</c:v>
                </c:pt>
                <c:pt idx="18">
                  <c:v>3.4969620142501201E-4</c:v>
                </c:pt>
                <c:pt idx="19">
                  <c:v>4.1325729399123895E-4</c:v>
                </c:pt>
                <c:pt idx="20">
                  <c:v>7.9283279156425901E-5</c:v>
                </c:pt>
                <c:pt idx="21">
                  <c:v>3.1144158523766885E-4</c:v>
                </c:pt>
                <c:pt idx="22">
                  <c:v>1.5183146707155058E-4</c:v>
                </c:pt>
                <c:pt idx="23">
                  <c:v>2.8688230653374448E-4</c:v>
                </c:pt>
                <c:pt idx="24">
                  <c:v>4.0361911809222694E-4</c:v>
                </c:pt>
                <c:pt idx="25">
                  <c:v>3.8540596094552933E-4</c:v>
                </c:pt>
                <c:pt idx="26">
                  <c:v>2.3948510701990723E-4</c:v>
                </c:pt>
                <c:pt idx="27">
                  <c:v>4.0139916279603185E-4</c:v>
                </c:pt>
                <c:pt idx="28">
                  <c:v>1.6961130742049473E-4</c:v>
                </c:pt>
                <c:pt idx="29">
                  <c:v>4.72193074501574E-4</c:v>
                </c:pt>
                <c:pt idx="30">
                  <c:v>7.8934385791810566E-4</c:v>
                </c:pt>
                <c:pt idx="31">
                  <c:v>2.8924026224450445E-4</c:v>
                </c:pt>
                <c:pt idx="32">
                  <c:v>4.707433036765052E-4</c:v>
                </c:pt>
                <c:pt idx="33">
                  <c:v>6.4038056902387713E-4</c:v>
                </c:pt>
                <c:pt idx="34">
                  <c:v>9.6187478139209506E-4</c:v>
                </c:pt>
                <c:pt idx="35">
                  <c:v>9.0717908539854016E-4</c:v>
                </c:pt>
                <c:pt idx="36">
                  <c:v>7.0722747185824025E-4</c:v>
                </c:pt>
                <c:pt idx="37">
                  <c:v>8.7667473461531121E-4</c:v>
                </c:pt>
                <c:pt idx="38">
                  <c:v>7.3072707343807086E-4</c:v>
                </c:pt>
                <c:pt idx="39">
                  <c:v>1.0710885433195812E-3</c:v>
                </c:pt>
                <c:pt idx="40">
                  <c:v>1.394950279986449E-3</c:v>
                </c:pt>
                <c:pt idx="41">
                  <c:v>1.0527168191756418E-3</c:v>
                </c:pt>
                <c:pt idx="42">
                  <c:v>1.367252237321843E-3</c:v>
                </c:pt>
                <c:pt idx="43">
                  <c:v>1.4444420842449604E-3</c:v>
                </c:pt>
                <c:pt idx="44">
                  <c:v>1.4611087236785563E-3</c:v>
                </c:pt>
                <c:pt idx="45">
                  <c:v>2.1865092380015305E-3</c:v>
                </c:pt>
                <c:pt idx="46">
                  <c:v>2.0525919675234341E-3</c:v>
                </c:pt>
                <c:pt idx="47">
                  <c:v>1.9731459646758747E-3</c:v>
                </c:pt>
                <c:pt idx="48">
                  <c:v>2.9465555781345259E-3</c:v>
                </c:pt>
                <c:pt idx="49">
                  <c:v>3.2096718110573193E-3</c:v>
                </c:pt>
                <c:pt idx="50">
                  <c:v>2.2539655706759081E-3</c:v>
                </c:pt>
                <c:pt idx="51">
                  <c:v>3.0183765868671028E-3</c:v>
                </c:pt>
                <c:pt idx="52">
                  <c:v>4.3203209381268322E-3</c:v>
                </c:pt>
                <c:pt idx="53">
                  <c:v>4.3321759627942529E-3</c:v>
                </c:pt>
                <c:pt idx="54">
                  <c:v>4.1753653444676405E-3</c:v>
                </c:pt>
                <c:pt idx="55">
                  <c:v>5.7246622141516115E-3</c:v>
                </c:pt>
                <c:pt idx="56">
                  <c:v>5.7368232341340978E-3</c:v>
                </c:pt>
                <c:pt idx="57">
                  <c:v>7.1538662866781058E-3</c:v>
                </c:pt>
                <c:pt idx="58">
                  <c:v>5.2056809822893686E-3</c:v>
                </c:pt>
                <c:pt idx="59">
                  <c:v>7.4147704376326456E-3</c:v>
                </c:pt>
                <c:pt idx="60">
                  <c:v>8.6185298391541817E-3</c:v>
                </c:pt>
                <c:pt idx="61">
                  <c:v>9.312119794103884E-3</c:v>
                </c:pt>
                <c:pt idx="62">
                  <c:v>1.1677934849416104E-2</c:v>
                </c:pt>
                <c:pt idx="63">
                  <c:v>1.2745641331685069E-2</c:v>
                </c:pt>
                <c:pt idx="64">
                  <c:v>1.1213219795969984E-2</c:v>
                </c:pt>
                <c:pt idx="65">
                  <c:v>1.4169661964222643E-2</c:v>
                </c:pt>
                <c:pt idx="66">
                  <c:v>1.5846328443529064E-2</c:v>
                </c:pt>
                <c:pt idx="67">
                  <c:v>1.6647568806347695E-2</c:v>
                </c:pt>
                <c:pt idx="68">
                  <c:v>1.7292694054007081E-2</c:v>
                </c:pt>
                <c:pt idx="69">
                  <c:v>1.7943680419122462E-2</c:v>
                </c:pt>
                <c:pt idx="70">
                  <c:v>2.1131592187714408E-2</c:v>
                </c:pt>
                <c:pt idx="71">
                  <c:v>2.307148257444577E-2</c:v>
                </c:pt>
                <c:pt idx="72">
                  <c:v>2.651017939412658E-2</c:v>
                </c:pt>
                <c:pt idx="73">
                  <c:v>2.9087233624392847E-2</c:v>
                </c:pt>
                <c:pt idx="74">
                  <c:v>2.9924861156484805E-2</c:v>
                </c:pt>
                <c:pt idx="75">
                  <c:v>2.9174963206648776E-2</c:v>
                </c:pt>
                <c:pt idx="76">
                  <c:v>3.7091423288192746E-2</c:v>
                </c:pt>
                <c:pt idx="77">
                  <c:v>4.0363843092666295E-2</c:v>
                </c:pt>
                <c:pt idx="78">
                  <c:v>4.4080080793679081E-2</c:v>
                </c:pt>
                <c:pt idx="79">
                  <c:v>4.5169530887134234E-2</c:v>
                </c:pt>
                <c:pt idx="80">
                  <c:v>5.1552624347348169E-2</c:v>
                </c:pt>
                <c:pt idx="81">
                  <c:v>5.2308194225436352E-2</c:v>
                </c:pt>
                <c:pt idx="82">
                  <c:v>6.6089515079499797E-2</c:v>
                </c:pt>
                <c:pt idx="83">
                  <c:v>7.132383130975424E-2</c:v>
                </c:pt>
                <c:pt idx="84">
                  <c:v>7.6483675064638337E-2</c:v>
                </c:pt>
                <c:pt idx="85">
                  <c:v>9.6730682767037057E-2</c:v>
                </c:pt>
                <c:pt idx="86">
                  <c:v>9.7919216646266821E-2</c:v>
                </c:pt>
                <c:pt idx="87">
                  <c:v>0.12406947890818859</c:v>
                </c:pt>
                <c:pt idx="88">
                  <c:v>0.13314397301615483</c:v>
                </c:pt>
                <c:pt idx="89">
                  <c:v>0.15386160490107464</c:v>
                </c:pt>
                <c:pt idx="90">
                  <c:v>0.1699074074074074</c:v>
                </c:pt>
                <c:pt idx="91">
                  <c:v>0.19000549148819329</c:v>
                </c:pt>
                <c:pt idx="92">
                  <c:v>0.21237458193979933</c:v>
                </c:pt>
                <c:pt idx="93">
                  <c:v>0.22807017543859648</c:v>
                </c:pt>
                <c:pt idx="94">
                  <c:v>0.25353706847764573</c:v>
                </c:pt>
                <c:pt idx="95">
                  <c:v>0.26358296622613808</c:v>
                </c:pt>
                <c:pt idx="96">
                  <c:v>0.26972010178117051</c:v>
                </c:pt>
                <c:pt idx="97">
                  <c:v>0.30513376717281276</c:v>
                </c:pt>
                <c:pt idx="98">
                  <c:v>0.32244897959183666</c:v>
                </c:pt>
                <c:pt idx="99">
                  <c:v>0.30799220272904482</c:v>
                </c:pt>
                <c:pt idx="100">
                  <c:v>0.11659192825112108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62B-4C3C-9B1A-FC37A75371A7}"/>
            </c:ext>
          </c:extLst>
        </c:ser>
        <c:ser>
          <c:idx val="4"/>
          <c:order val="4"/>
          <c:tx>
            <c:strRef>
              <c:f>'Liczymy metody dla kobiet 2'!$T$6</c:f>
              <c:strCache>
                <c:ptCount val="1"/>
                <c:pt idx="0">
                  <c:v>Metoda V q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'Liczymy metody dla kobiet 2'!$T$7:$T$107</c:f>
              <c:numCache>
                <c:formatCode>General</c:formatCode>
                <c:ptCount val="101"/>
                <c:pt idx="0">
                  <c:v>2.9097963142580016E-3</c:v>
                </c:pt>
                <c:pt idx="1">
                  <c:v>7.9263378997846686E-5</c:v>
                </c:pt>
                <c:pt idx="2">
                  <c:v>1.5067048365225254E-4</c:v>
                </c:pt>
                <c:pt idx="3">
                  <c:v>1.4340858300369277E-4</c:v>
                </c:pt>
                <c:pt idx="4">
                  <c:v>2.1352819758475885E-4</c:v>
                </c:pt>
                <c:pt idx="5">
                  <c:v>0</c:v>
                </c:pt>
                <c:pt idx="6">
                  <c:v>7.3460092804583915E-5</c:v>
                </c:pt>
                <c:pt idx="7">
                  <c:v>7.4461087876493873E-5</c:v>
                </c:pt>
                <c:pt idx="8">
                  <c:v>7.4514722867326542E-5</c:v>
                </c:pt>
                <c:pt idx="9">
                  <c:v>7.1876085628376664E-5</c:v>
                </c:pt>
                <c:pt idx="10">
                  <c:v>6.9977373982412365E-5</c:v>
                </c:pt>
                <c:pt idx="11">
                  <c:v>6.571957457528725E-5</c:v>
                </c:pt>
                <c:pt idx="12">
                  <c:v>6.5578787448220089E-5</c:v>
                </c:pt>
                <c:pt idx="13">
                  <c:v>6.8200418295898886E-5</c:v>
                </c:pt>
                <c:pt idx="14">
                  <c:v>2.9367138172385106E-4</c:v>
                </c:pt>
                <c:pt idx="15">
                  <c:v>3.8870173620108835E-4</c:v>
                </c:pt>
                <c:pt idx="16">
                  <c:v>2.4554606717049082E-4</c:v>
                </c:pt>
                <c:pt idx="17">
                  <c:v>1.7185821697099891E-4</c:v>
                </c:pt>
                <c:pt idx="18">
                  <c:v>3.4971658385183669E-4</c:v>
                </c:pt>
                <c:pt idx="19">
                  <c:v>4.1326298678935982E-4</c:v>
                </c:pt>
                <c:pt idx="20">
                  <c:v>7.9282231530543494E-5</c:v>
                </c:pt>
                <c:pt idx="21">
                  <c:v>3.1144966843587381E-4</c:v>
                </c:pt>
                <c:pt idx="22">
                  <c:v>1.5183146707155058E-4</c:v>
                </c:pt>
                <c:pt idx="23">
                  <c:v>2.8688916515252937E-4</c:v>
                </c:pt>
                <c:pt idx="24">
                  <c:v>4.0361911809222694E-4</c:v>
                </c:pt>
                <c:pt idx="25">
                  <c:v>3.8540596094552933E-4</c:v>
                </c:pt>
                <c:pt idx="26">
                  <c:v>2.3948510701990723E-4</c:v>
                </c:pt>
                <c:pt idx="27">
                  <c:v>4.013953266115544E-4</c:v>
                </c:pt>
                <c:pt idx="28">
                  <c:v>1.6961290565753272E-4</c:v>
                </c:pt>
                <c:pt idx="29">
                  <c:v>4.7218894553213063E-4</c:v>
                </c:pt>
                <c:pt idx="30">
                  <c:v>7.8934385791810566E-4</c:v>
                </c:pt>
                <c:pt idx="31">
                  <c:v>2.8924955809095295E-4</c:v>
                </c:pt>
                <c:pt idx="32">
                  <c:v>4.707506904343459E-4</c:v>
                </c:pt>
                <c:pt idx="33">
                  <c:v>6.4035127841558805E-4</c:v>
                </c:pt>
                <c:pt idx="34">
                  <c:v>9.6190281866674436E-4</c:v>
                </c:pt>
                <c:pt idx="35">
                  <c:v>9.071292109350303E-4</c:v>
                </c:pt>
                <c:pt idx="36">
                  <c:v>7.0723673439986371E-4</c:v>
                </c:pt>
                <c:pt idx="37">
                  <c:v>8.7671372120503666E-4</c:v>
                </c:pt>
                <c:pt idx="38">
                  <c:v>7.3070365480021023E-4</c:v>
                </c:pt>
                <c:pt idx="39">
                  <c:v>1.0710672987286033E-3</c:v>
                </c:pt>
                <c:pt idx="40">
                  <c:v>1.3949966121510847E-3</c:v>
                </c:pt>
                <c:pt idx="41">
                  <c:v>1.0527310272225446E-3</c:v>
                </c:pt>
                <c:pt idx="42">
                  <c:v>1.3672994454841138E-3</c:v>
                </c:pt>
                <c:pt idx="43">
                  <c:v>1.4445239089949937E-3</c:v>
                </c:pt>
                <c:pt idx="44">
                  <c:v>1.4611715157505695E-3</c:v>
                </c:pt>
                <c:pt idx="45">
                  <c:v>2.1864136257297153E-3</c:v>
                </c:pt>
                <c:pt idx="46">
                  <c:v>2.0525763634428548E-3</c:v>
                </c:pt>
                <c:pt idx="47">
                  <c:v>1.9731301383597352E-3</c:v>
                </c:pt>
                <c:pt idx="48">
                  <c:v>2.9462063360368444E-3</c:v>
                </c:pt>
                <c:pt idx="49">
                  <c:v>3.2095001203562546E-3</c:v>
                </c:pt>
                <c:pt idx="50">
                  <c:v>2.2539232351311504E-3</c:v>
                </c:pt>
                <c:pt idx="51">
                  <c:v>3.018406360354318E-3</c:v>
                </c:pt>
                <c:pt idx="52">
                  <c:v>4.3198765749550014E-3</c:v>
                </c:pt>
                <c:pt idx="53">
                  <c:v>4.3319919730736966E-3</c:v>
                </c:pt>
                <c:pt idx="54">
                  <c:v>4.1758056352286139E-3</c:v>
                </c:pt>
                <c:pt idx="55">
                  <c:v>5.7254258157192692E-3</c:v>
                </c:pt>
                <c:pt idx="56">
                  <c:v>5.7371660790055574E-3</c:v>
                </c:pt>
                <c:pt idx="57">
                  <c:v>7.1540743325772121E-3</c:v>
                </c:pt>
                <c:pt idx="58">
                  <c:v>5.2052882711276244E-3</c:v>
                </c:pt>
                <c:pt idx="59">
                  <c:v>7.4149032390948087E-3</c:v>
                </c:pt>
                <c:pt idx="60">
                  <c:v>8.6199695962312691E-3</c:v>
                </c:pt>
                <c:pt idx="61">
                  <c:v>9.3110305298865353E-3</c:v>
                </c:pt>
                <c:pt idx="62">
                  <c:v>1.1680327868852459E-2</c:v>
                </c:pt>
                <c:pt idx="63">
                  <c:v>1.2745007494973749E-2</c:v>
                </c:pt>
                <c:pt idx="64">
                  <c:v>1.1213850088530396E-2</c:v>
                </c:pt>
                <c:pt idx="65">
                  <c:v>1.4169367572508935E-2</c:v>
                </c:pt>
                <c:pt idx="66">
                  <c:v>1.5844663458507574E-2</c:v>
                </c:pt>
                <c:pt idx="67">
                  <c:v>1.6646249189306052E-2</c:v>
                </c:pt>
                <c:pt idx="68">
                  <c:v>1.729469788596218E-2</c:v>
                </c:pt>
                <c:pt idx="69">
                  <c:v>1.794354985410861E-2</c:v>
                </c:pt>
                <c:pt idx="70">
                  <c:v>2.1124506561399768E-2</c:v>
                </c:pt>
                <c:pt idx="71">
                  <c:v>2.307467152335111E-2</c:v>
                </c:pt>
                <c:pt idx="72">
                  <c:v>2.6506313477902829E-2</c:v>
                </c:pt>
                <c:pt idx="73">
                  <c:v>2.9068734275479569E-2</c:v>
                </c:pt>
                <c:pt idx="74">
                  <c:v>2.9907925382555892E-2</c:v>
                </c:pt>
                <c:pt idx="75">
                  <c:v>2.9135866511044828E-2</c:v>
                </c:pt>
                <c:pt idx="76">
                  <c:v>3.7077307817766664E-2</c:v>
                </c:pt>
                <c:pt idx="77">
                  <c:v>4.0369198112313556E-2</c:v>
                </c:pt>
                <c:pt idx="78">
                  <c:v>4.4068736141906872E-2</c:v>
                </c:pt>
                <c:pt idx="79">
                  <c:v>4.5163412604733062E-2</c:v>
                </c:pt>
                <c:pt idx="80">
                  <c:v>5.1538461538461547E-2</c:v>
                </c:pt>
                <c:pt idx="81">
                  <c:v>5.2314831599173398E-2</c:v>
                </c:pt>
                <c:pt idx="82">
                  <c:v>6.6092008223777282E-2</c:v>
                </c:pt>
                <c:pt idx="83">
                  <c:v>7.1343359474312099E-2</c:v>
                </c:pt>
                <c:pt idx="84">
                  <c:v>7.64530282691884E-2</c:v>
                </c:pt>
                <c:pt idx="85">
                  <c:v>9.6674797791757611E-2</c:v>
                </c:pt>
                <c:pt idx="86">
                  <c:v>9.7844072999352508E-2</c:v>
                </c:pt>
                <c:pt idx="87">
                  <c:v>0.124</c:v>
                </c:pt>
                <c:pt idx="88">
                  <c:v>0.13294729378397543</c:v>
                </c:pt>
                <c:pt idx="89">
                  <c:v>0.15359422517795676</c:v>
                </c:pt>
                <c:pt idx="90">
                  <c:v>0.16973714638094503</c:v>
                </c:pt>
                <c:pt idx="91">
                  <c:v>0.18927789934354486</c:v>
                </c:pt>
                <c:pt idx="92">
                  <c:v>0.21177255294313824</c:v>
                </c:pt>
                <c:pt idx="93">
                  <c:v>0.22698559159628082</c:v>
                </c:pt>
                <c:pt idx="94">
                  <c:v>0.25220491649465193</c:v>
                </c:pt>
                <c:pt idx="95">
                  <c:v>0.26213946695874407</c:v>
                </c:pt>
                <c:pt idx="96">
                  <c:v>0.2673167451244115</c:v>
                </c:pt>
                <c:pt idx="97">
                  <c:v>0.30272596843615496</c:v>
                </c:pt>
                <c:pt idx="98">
                  <c:v>0.32027027027027027</c:v>
                </c:pt>
                <c:pt idx="99">
                  <c:v>0.3030690537084399</c:v>
                </c:pt>
                <c:pt idx="100">
                  <c:v>0.11665004985044868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62B-4C3C-9B1A-FC37A75371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8440319"/>
        <c:axId val="1"/>
      </c:lineChart>
      <c:catAx>
        <c:axId val="7084403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l-PL"/>
                  <a:t>Wiek</a:t>
                </a:r>
              </a:p>
            </c:rich>
          </c:tx>
          <c:layout>
            <c:manualLayout>
              <c:xMode val="edge"/>
              <c:yMode val="edge"/>
              <c:x val="0.50747953030534865"/>
              <c:y val="0.86575864597807628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l-PL"/>
                  <a:t>Prawdopodobieństwo zgonu</a:t>
                </a:r>
              </a:p>
            </c:rich>
          </c:tx>
          <c:overlay val="0"/>
        </c:title>
        <c:numFmt formatCode="0.00" sourceLinked="0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708440319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5.9792694074675648E-2"/>
          <c:y val="0.90526574803149606"/>
          <c:w val="0.93426059971203157"/>
          <c:h val="0.9701057588389686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pl-PL"/>
              <a:t>Prawdopodobieństwo zgonu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'Liczymy metody dla kobiet 2'!$N$6</c:f>
              <c:strCache>
                <c:ptCount val="1"/>
                <c:pt idx="0">
                  <c:v>Metoda 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'Liczymy metody dla kobiet 2'!$N$7:$N$107</c:f>
              <c:numCache>
                <c:formatCode>0.00000</c:formatCode>
                <c:ptCount val="101"/>
                <c:pt idx="0">
                  <c:v>3.0106760156079783E-3</c:v>
                </c:pt>
                <c:pt idx="1">
                  <c:v>0</c:v>
                </c:pt>
                <c:pt idx="2">
                  <c:v>7.3494285819277545E-5</c:v>
                </c:pt>
                <c:pt idx="3">
                  <c:v>1.4059259779972586E-4</c:v>
                </c:pt>
                <c:pt idx="4">
                  <c:v>7.2902238098709627E-5</c:v>
                </c:pt>
                <c:pt idx="5">
                  <c:v>0</c:v>
                </c:pt>
                <c:pt idx="6">
                  <c:v>7.3335288941038428E-5</c:v>
                </c:pt>
                <c:pt idx="7">
                  <c:v>7.7516375334289373E-5</c:v>
                </c:pt>
                <c:pt idx="8">
                  <c:v>7.3309752029763765E-5</c:v>
                </c:pt>
                <c:pt idx="9">
                  <c:v>7.1986466544289677E-5</c:v>
                </c:pt>
                <c:pt idx="10">
                  <c:v>6.8372562090832946E-5</c:v>
                </c:pt>
                <c:pt idx="11">
                  <c:v>0</c:v>
                </c:pt>
                <c:pt idx="12">
                  <c:v>1.9719004190288391E-4</c:v>
                </c:pt>
                <c:pt idx="13">
                  <c:v>7.0482097547223005E-5</c:v>
                </c:pt>
                <c:pt idx="14">
                  <c:v>7.5453190726802865E-5</c:v>
                </c:pt>
                <c:pt idx="15">
                  <c:v>2.3791114018913937E-4</c:v>
                </c:pt>
                <c:pt idx="16">
                  <c:v>8.3125519534497089E-5</c:v>
                </c:pt>
                <c:pt idx="17">
                  <c:v>8.7479496992892296E-5</c:v>
                </c:pt>
                <c:pt idx="18">
                  <c:v>5.1341291233474517E-4</c:v>
                </c:pt>
                <c:pt idx="19">
                  <c:v>2.404713237946375E-4</c:v>
                </c:pt>
                <c:pt idx="20">
                  <c:v>7.8219719191208097E-5</c:v>
                </c:pt>
                <c:pt idx="21">
                  <c:v>7.0142623334112691E-4</c:v>
                </c:pt>
                <c:pt idx="22">
                  <c:v>2.2427391320599559E-4</c:v>
                </c:pt>
                <c:pt idx="23">
                  <c:v>3.5097571248069636E-4</c:v>
                </c:pt>
                <c:pt idx="24">
                  <c:v>2.6927866976337136E-4</c:v>
                </c:pt>
                <c:pt idx="25">
                  <c:v>3.2211306168465132E-4</c:v>
                </c:pt>
                <c:pt idx="26">
                  <c:v>2.9504182217829377E-4</c:v>
                </c:pt>
                <c:pt idx="27">
                  <c:v>2.9260727714298257E-4</c:v>
                </c:pt>
                <c:pt idx="28">
                  <c:v>3.4369182299871115E-4</c:v>
                </c:pt>
                <c:pt idx="29">
                  <c:v>4.1023011345426577E-4</c:v>
                </c:pt>
                <c:pt idx="30">
                  <c:v>4.9187181820417602E-4</c:v>
                </c:pt>
                <c:pt idx="31">
                  <c:v>3.8616561677889602E-4</c:v>
                </c:pt>
                <c:pt idx="32">
                  <c:v>4.6950561059204659E-4</c:v>
                </c:pt>
                <c:pt idx="33">
                  <c:v>4.0522743389727485E-4</c:v>
                </c:pt>
                <c:pt idx="34">
                  <c:v>7.2353510741304274E-4</c:v>
                </c:pt>
                <c:pt idx="35">
                  <c:v>6.3926484542775803E-4</c:v>
                </c:pt>
                <c:pt idx="36">
                  <c:v>6.1787989959451628E-4</c:v>
                </c:pt>
                <c:pt idx="37">
                  <c:v>9.0187420733712251E-4</c:v>
                </c:pt>
                <c:pt idx="38">
                  <c:v>6.3015694846497701E-4</c:v>
                </c:pt>
                <c:pt idx="39">
                  <c:v>7.190508528742061E-4</c:v>
                </c:pt>
                <c:pt idx="40">
                  <c:v>1.3555132511387307E-3</c:v>
                </c:pt>
                <c:pt idx="41">
                  <c:v>9.8621355632717627E-4</c:v>
                </c:pt>
                <c:pt idx="42">
                  <c:v>1.1738073279114615E-3</c:v>
                </c:pt>
                <c:pt idx="43">
                  <c:v>1.6782675115380892E-3</c:v>
                </c:pt>
                <c:pt idx="44">
                  <c:v>1.3778849466069584E-3</c:v>
                </c:pt>
                <c:pt idx="45">
                  <c:v>1.995476918983637E-3</c:v>
                </c:pt>
                <c:pt idx="46">
                  <c:v>2.0664795876433914E-3</c:v>
                </c:pt>
                <c:pt idx="47">
                  <c:v>1.827566619742659E-3</c:v>
                </c:pt>
                <c:pt idx="48">
                  <c:v>2.4068018312622631E-3</c:v>
                </c:pt>
                <c:pt idx="49">
                  <c:v>2.9994410132657095E-3</c:v>
                </c:pt>
                <c:pt idx="50">
                  <c:v>3.072419240300865E-3</c:v>
                </c:pt>
                <c:pt idx="51">
                  <c:v>3.3171996803425764E-3</c:v>
                </c:pt>
                <c:pt idx="52">
                  <c:v>3.9613298750294738E-3</c:v>
                </c:pt>
                <c:pt idx="53">
                  <c:v>3.9123881602155016E-3</c:v>
                </c:pt>
                <c:pt idx="54">
                  <c:v>5.222256760957414E-3</c:v>
                </c:pt>
                <c:pt idx="55">
                  <c:v>5.9147491512636739E-3</c:v>
                </c:pt>
                <c:pt idx="56">
                  <c:v>6.3524740827880302E-3</c:v>
                </c:pt>
                <c:pt idx="57">
                  <c:v>6.4945238061327676E-3</c:v>
                </c:pt>
                <c:pt idx="58">
                  <c:v>5.4956492776551897E-3</c:v>
                </c:pt>
                <c:pt idx="59">
                  <c:v>7.7925428976906201E-3</c:v>
                </c:pt>
                <c:pt idx="60">
                  <c:v>8.3734359961501435E-3</c:v>
                </c:pt>
                <c:pt idx="61">
                  <c:v>9.2569708135798855E-3</c:v>
                </c:pt>
                <c:pt idx="62">
                  <c:v>1.1984955056418539E-2</c:v>
                </c:pt>
                <c:pt idx="63">
                  <c:v>1.1670252400692659E-2</c:v>
                </c:pt>
                <c:pt idx="64">
                  <c:v>1.1120598096586767E-2</c:v>
                </c:pt>
                <c:pt idx="65">
                  <c:v>1.2505874900382123E-2</c:v>
                </c:pt>
                <c:pt idx="66">
                  <c:v>1.4583178325060321E-2</c:v>
                </c:pt>
                <c:pt idx="67">
                  <c:v>1.688417969591248E-2</c:v>
                </c:pt>
                <c:pt idx="68">
                  <c:v>1.797849002086789E-2</c:v>
                </c:pt>
                <c:pt idx="69">
                  <c:v>1.9414734784733156E-2</c:v>
                </c:pt>
                <c:pt idx="70">
                  <c:v>1.9606921196163252E-2</c:v>
                </c:pt>
                <c:pt idx="71">
                  <c:v>2.2783433824256204E-2</c:v>
                </c:pt>
                <c:pt idx="72">
                  <c:v>2.5721291803620806E-2</c:v>
                </c:pt>
                <c:pt idx="73">
                  <c:v>2.6397789405608794E-2</c:v>
                </c:pt>
                <c:pt idx="74">
                  <c:v>2.85472018089316E-2</c:v>
                </c:pt>
                <c:pt idx="75">
                  <c:v>3.3153267662323904E-2</c:v>
                </c:pt>
                <c:pt idx="76">
                  <c:v>3.580548909975538E-2</c:v>
                </c:pt>
                <c:pt idx="77">
                  <c:v>4.0097064941067712E-2</c:v>
                </c:pt>
                <c:pt idx="78">
                  <c:v>4.2104028616665692E-2</c:v>
                </c:pt>
                <c:pt idx="79">
                  <c:v>4.7183753900049266E-2</c:v>
                </c:pt>
                <c:pt idx="80">
                  <c:v>5.1296784809465354E-2</c:v>
                </c:pt>
                <c:pt idx="81">
                  <c:v>5.4041064801217523E-2</c:v>
                </c:pt>
                <c:pt idx="82">
                  <c:v>6.9848399775407077E-2</c:v>
                </c:pt>
                <c:pt idx="83">
                  <c:v>6.9502900693891478E-2</c:v>
                </c:pt>
                <c:pt idx="84">
                  <c:v>7.656231680150076E-2</c:v>
                </c:pt>
                <c:pt idx="85">
                  <c:v>9.849045672535324E-2</c:v>
                </c:pt>
                <c:pt idx="86">
                  <c:v>0.10740161954823128</c:v>
                </c:pt>
                <c:pt idx="87">
                  <c:v>0.11878486295597737</c:v>
                </c:pt>
                <c:pt idx="88">
                  <c:v>0.12712263142136104</c:v>
                </c:pt>
                <c:pt idx="89">
                  <c:v>0.15185783521809371</c:v>
                </c:pt>
                <c:pt idx="90">
                  <c:v>0.1668330560177482</c:v>
                </c:pt>
                <c:pt idx="91">
                  <c:v>0.18904726181545387</c:v>
                </c:pt>
                <c:pt idx="92">
                  <c:v>0.19983700081499592</c:v>
                </c:pt>
                <c:pt idx="93">
                  <c:v>0.22403835676146888</c:v>
                </c:pt>
                <c:pt idx="94">
                  <c:v>0.24683195592286503</c:v>
                </c:pt>
                <c:pt idx="95">
                  <c:v>0.24964539007092199</c:v>
                </c:pt>
                <c:pt idx="96">
                  <c:v>0.26603822990311599</c:v>
                </c:pt>
                <c:pt idx="97">
                  <c:v>0.28025477707006369</c:v>
                </c:pt>
                <c:pt idx="98">
                  <c:v>0.30180878552971574</c:v>
                </c:pt>
                <c:pt idx="99">
                  <c:v>0.27450980392156865</c:v>
                </c:pt>
                <c:pt idx="100">
                  <c:v>0.16339355852317361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A5-4D9B-9F1F-0EF78DCD8765}"/>
            </c:ext>
          </c:extLst>
        </c:ser>
        <c:ser>
          <c:idx val="1"/>
          <c:order val="1"/>
          <c:tx>
            <c:strRef>
              <c:f>'Liczymy metody dla kobiet 2'!$O$6</c:f>
              <c:strCache>
                <c:ptCount val="1"/>
                <c:pt idx="0">
                  <c:v>Metoda II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'Liczymy metody dla kobiet 2'!$O$7:$O$107</c:f>
              <c:numCache>
                <c:formatCode>General</c:formatCode>
                <c:ptCount val="101"/>
                <c:pt idx="0">
                  <c:v>5.6954558398763274E-4</c:v>
                </c:pt>
                <c:pt idx="1">
                  <c:v>7.7187294971247736E-5</c:v>
                </c:pt>
                <c:pt idx="2">
                  <c:v>7.322788517867604E-5</c:v>
                </c:pt>
                <c:pt idx="3">
                  <c:v>2.7932960893854746E-4</c:v>
                </c:pt>
                <c:pt idx="4">
                  <c:v>7.2337962962962959E-5</c:v>
                </c:pt>
                <c:pt idx="5">
                  <c:v>0</c:v>
                </c:pt>
                <c:pt idx="6">
                  <c:v>7.2537356738720446E-5</c:v>
                </c:pt>
                <c:pt idx="7">
                  <c:v>1.5330369461904033E-4</c:v>
                </c:pt>
                <c:pt idx="8">
                  <c:v>0</c:v>
                </c:pt>
                <c:pt idx="9">
                  <c:v>7.169743681663381E-5</c:v>
                </c:pt>
                <c:pt idx="10">
                  <c:v>1.3572204125950055E-4</c:v>
                </c:pt>
                <c:pt idx="11">
                  <c:v>0</c:v>
                </c:pt>
                <c:pt idx="12">
                  <c:v>1.3193917603984562E-4</c:v>
                </c:pt>
                <c:pt idx="13">
                  <c:v>2.8382885120272475E-4</c:v>
                </c:pt>
                <c:pt idx="14">
                  <c:v>1.5182570409170274E-4</c:v>
                </c:pt>
                <c:pt idx="15">
                  <c:v>3.996003996003996E-4</c:v>
                </c:pt>
                <c:pt idx="16">
                  <c:v>1.6744108166938759E-4</c:v>
                </c:pt>
                <c:pt idx="17">
                  <c:v>8.8078566080944197E-5</c:v>
                </c:pt>
                <c:pt idx="18">
                  <c:v>5.1290818943409131E-4</c:v>
                </c:pt>
                <c:pt idx="19">
                  <c:v>3.1960369142263595E-4</c:v>
                </c:pt>
                <c:pt idx="20">
                  <c:v>7.7833125778331257E-5</c:v>
                </c:pt>
                <c:pt idx="21">
                  <c:v>3.0917874396135266E-4</c:v>
                </c:pt>
                <c:pt idx="22">
                  <c:v>1.4746000147460001E-4</c:v>
                </c:pt>
                <c:pt idx="23">
                  <c:v>4.1169205434335118E-4</c:v>
                </c:pt>
                <c:pt idx="24">
                  <c:v>3.9362330249950798E-4</c:v>
                </c:pt>
                <c:pt idx="25">
                  <c:v>3.1294007197621654E-4</c:v>
                </c:pt>
                <c:pt idx="26">
                  <c:v>3.4539331663932304E-4</c:v>
                </c:pt>
                <c:pt idx="27">
                  <c:v>2.2825838849577722E-4</c:v>
                </c:pt>
                <c:pt idx="28">
                  <c:v>3.8995042058938219E-4</c:v>
                </c:pt>
                <c:pt idx="29">
                  <c:v>6.0573938063148325E-4</c:v>
                </c:pt>
                <c:pt idx="30">
                  <c:v>4.3824410196479437E-4</c:v>
                </c:pt>
                <c:pt idx="31">
                  <c:v>4.3048812570253272E-4</c:v>
                </c:pt>
                <c:pt idx="32">
                  <c:v>7.484329684722612E-4</c:v>
                </c:pt>
                <c:pt idx="33">
                  <c:v>5.8488740917373404E-4</c:v>
                </c:pt>
                <c:pt idx="34">
                  <c:v>1.1919458516027415E-3</c:v>
                </c:pt>
                <c:pt idx="35">
                  <c:v>5.9962823049709184E-4</c:v>
                </c:pt>
                <c:pt idx="36">
                  <c:v>6.9528941421866856E-4</c:v>
                </c:pt>
                <c:pt idx="37">
                  <c:v>1.0144464691627059E-3</c:v>
                </c:pt>
                <c:pt idx="38">
                  <c:v>8.6643167989287754E-4</c:v>
                </c:pt>
                <c:pt idx="39">
                  <c:v>1.0774572010056266E-3</c:v>
                </c:pt>
                <c:pt idx="40">
                  <c:v>1.2754847838651175E-3</c:v>
                </c:pt>
                <c:pt idx="41">
                  <c:v>1.1495196649971263E-3</c:v>
                </c:pt>
                <c:pt idx="42">
                  <c:v>1.340791485974064E-3</c:v>
                </c:pt>
                <c:pt idx="43">
                  <c:v>1.5046644598254589E-3</c:v>
                </c:pt>
                <c:pt idx="44">
                  <c:v>2.0678513731825525E-3</c:v>
                </c:pt>
                <c:pt idx="45">
                  <c:v>1.994990357546605E-3</c:v>
                </c:pt>
                <c:pt idx="46">
                  <c:v>2.0197750064585829E-3</c:v>
                </c:pt>
                <c:pt idx="47">
                  <c:v>2.7664567123626034E-3</c:v>
                </c:pt>
                <c:pt idx="48">
                  <c:v>2.8823729790634907E-3</c:v>
                </c:pt>
                <c:pt idx="49">
                  <c:v>2.6230224869531952E-3</c:v>
                </c:pt>
                <c:pt idx="50">
                  <c:v>2.5550942190993293E-3</c:v>
                </c:pt>
                <c:pt idx="51">
                  <c:v>3.9902058583476917E-3</c:v>
                </c:pt>
                <c:pt idx="52">
                  <c:v>4.163512490537472E-3</c:v>
                </c:pt>
                <c:pt idx="53">
                  <c:v>3.8570326562098224E-3</c:v>
                </c:pt>
                <c:pt idx="54">
                  <c:v>4.8734770384254921E-3</c:v>
                </c:pt>
                <c:pt idx="55">
                  <c:v>5.9347181008902079E-3</c:v>
                </c:pt>
                <c:pt idx="56">
                  <c:v>6.5655221364563929E-3</c:v>
                </c:pt>
                <c:pt idx="57">
                  <c:v>6.4728626664757264E-3</c:v>
                </c:pt>
                <c:pt idx="58">
                  <c:v>6.1378790837820496E-3</c:v>
                </c:pt>
                <c:pt idx="59">
                  <c:v>7.5861889792419009E-3</c:v>
                </c:pt>
                <c:pt idx="60">
                  <c:v>9.8257502420135527E-3</c:v>
                </c:pt>
                <c:pt idx="61">
                  <c:v>9.5442723057785825E-3</c:v>
                </c:pt>
                <c:pt idx="62">
                  <c:v>1.2867252841518335E-2</c:v>
                </c:pt>
                <c:pt idx="63">
                  <c:v>1.1637502380398214E-2</c:v>
                </c:pt>
                <c:pt idx="64">
                  <c:v>1.2971475347900007E-2</c:v>
                </c:pt>
                <c:pt idx="65">
                  <c:v>1.504193196101461E-2</c:v>
                </c:pt>
                <c:pt idx="66">
                  <c:v>1.6261906805114561E-2</c:v>
                </c:pt>
                <c:pt idx="67">
                  <c:v>1.6481360366252452E-2</c:v>
                </c:pt>
                <c:pt idx="68">
                  <c:v>1.7887693007341318E-2</c:v>
                </c:pt>
                <c:pt idx="69">
                  <c:v>2.0157119908456748E-2</c:v>
                </c:pt>
                <c:pt idx="70">
                  <c:v>2.0792196978708221E-2</c:v>
                </c:pt>
                <c:pt idx="71">
                  <c:v>2.5591586327782648E-2</c:v>
                </c:pt>
                <c:pt idx="72">
                  <c:v>2.8690911015827644E-2</c:v>
                </c:pt>
                <c:pt idx="73">
                  <c:v>2.8672978704339776E-2</c:v>
                </c:pt>
                <c:pt idx="74">
                  <c:v>2.9996411912450664E-2</c:v>
                </c:pt>
                <c:pt idx="75">
                  <c:v>3.2753215868554751E-2</c:v>
                </c:pt>
                <c:pt idx="76">
                  <c:v>3.6658983646142028E-2</c:v>
                </c:pt>
                <c:pt idx="77">
                  <c:v>4.4024786072587786E-2</c:v>
                </c:pt>
                <c:pt idx="78">
                  <c:v>4.520654715510522E-2</c:v>
                </c:pt>
                <c:pt idx="79">
                  <c:v>4.8785983888231646E-2</c:v>
                </c:pt>
                <c:pt idx="80">
                  <c:v>4.9943490662504711E-2</c:v>
                </c:pt>
                <c:pt idx="81">
                  <c:v>5.8956416331478322E-2</c:v>
                </c:pt>
                <c:pt idx="82">
                  <c:v>6.8949398153558494E-2</c:v>
                </c:pt>
                <c:pt idx="83">
                  <c:v>7.5402678624107614E-2</c:v>
                </c:pt>
                <c:pt idx="84">
                  <c:v>8.5654681556019144E-2</c:v>
                </c:pt>
                <c:pt idx="85">
                  <c:v>9.7703492322326405E-2</c:v>
                </c:pt>
                <c:pt idx="86">
                  <c:v>0.10970143584289296</c:v>
                </c:pt>
                <c:pt idx="87">
                  <c:v>0.13272975743081653</c:v>
                </c:pt>
                <c:pt idx="88">
                  <c:v>0.1398562741846324</c:v>
                </c:pt>
                <c:pt idx="89">
                  <c:v>0.16231692544873913</c:v>
                </c:pt>
                <c:pt idx="90">
                  <c:v>0.18177364037236649</c:v>
                </c:pt>
                <c:pt idx="91">
                  <c:v>0.19837498083703817</c:v>
                </c:pt>
                <c:pt idx="92">
                  <c:v>0.21621621621621623</c:v>
                </c:pt>
                <c:pt idx="93">
                  <c:v>0.24207636635887197</c:v>
                </c:pt>
                <c:pt idx="94">
                  <c:v>0.25529185375240537</c:v>
                </c:pt>
                <c:pt idx="95">
                  <c:v>0.26191462909241608</c:v>
                </c:pt>
                <c:pt idx="96">
                  <c:v>0.28130783466995679</c:v>
                </c:pt>
                <c:pt idx="97">
                  <c:v>0.29865771812080538</c:v>
                </c:pt>
                <c:pt idx="98">
                  <c:v>0.30440251572327043</c:v>
                </c:pt>
                <c:pt idx="99">
                  <c:v>0.17726396917148363</c:v>
                </c:pt>
                <c:pt idx="100">
                  <c:v>5.8479532163742687E-2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A5-4D9B-9F1F-0EF78DCD8765}"/>
            </c:ext>
          </c:extLst>
        </c:ser>
        <c:ser>
          <c:idx val="2"/>
          <c:order val="2"/>
          <c:tx>
            <c:strRef>
              <c:f>'Liczymy metody dla kobiet 2'!$P$6</c:f>
              <c:strCache>
                <c:ptCount val="1"/>
                <c:pt idx="0">
                  <c:v>Metoda III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'Liczymy metody dla kobiet 2'!$P$7:$P$107</c:f>
              <c:numCache>
                <c:formatCode>General</c:formatCode>
                <c:ptCount val="101"/>
                <c:pt idx="0">
                  <c:v>2.9574293970889842E-3</c:v>
                </c:pt>
                <c:pt idx="1">
                  <c:v>8.1411678505283191E-5</c:v>
                </c:pt>
                <c:pt idx="2">
                  <c:v>1.5058129744704996E-4</c:v>
                </c:pt>
                <c:pt idx="3">
                  <c:v>1.4041985536750179E-4</c:v>
                </c:pt>
                <c:pt idx="4">
                  <c:v>2.1178675301525285E-4</c:v>
                </c:pt>
                <c:pt idx="5">
                  <c:v>0</c:v>
                </c:pt>
                <c:pt idx="6">
                  <c:v>7.3324534389240803E-5</c:v>
                </c:pt>
                <c:pt idx="7">
                  <c:v>7.7447335811609008E-5</c:v>
                </c:pt>
                <c:pt idx="8">
                  <c:v>7.5878291220909944E-5</c:v>
                </c:pt>
                <c:pt idx="9">
                  <c:v>7.1979989562875879E-5</c:v>
                </c:pt>
                <c:pt idx="10">
                  <c:v>6.8352699931661931E-5</c:v>
                </c:pt>
                <c:pt idx="11">
                  <c:v>6.7380904251734819E-5</c:v>
                </c:pt>
                <c:pt idx="12">
                  <c:v>6.5727853821306859E-5</c:v>
                </c:pt>
                <c:pt idx="13">
                  <c:v>6.621749135038435E-5</c:v>
                </c:pt>
                <c:pt idx="14">
                  <c:v>2.8571428571433355E-4</c:v>
                </c:pt>
                <c:pt idx="15">
                  <c:v>3.9059045540046355E-4</c:v>
                </c:pt>
                <c:pt idx="16">
                  <c:v>2.442433316062198E-4</c:v>
                </c:pt>
                <c:pt idx="17">
                  <c:v>1.7183004810339408E-4</c:v>
                </c:pt>
                <c:pt idx="18">
                  <c:v>3.4226063147091423E-4</c:v>
                </c:pt>
                <c:pt idx="19">
                  <c:v>4.108789452689221E-4</c:v>
                </c:pt>
                <c:pt idx="20">
                  <c:v>7.9803682939916243E-5</c:v>
                </c:pt>
                <c:pt idx="21">
                  <c:v>3.1165258553123021E-4</c:v>
                </c:pt>
                <c:pt idx="22">
                  <c:v>1.5140734010188339E-4</c:v>
                </c:pt>
                <c:pt idx="23">
                  <c:v>2.8333554012560658E-4</c:v>
                </c:pt>
                <c:pt idx="24">
                  <c:v>4.0303733883095827E-4</c:v>
                </c:pt>
                <c:pt idx="25">
                  <c:v>3.8488561603333693E-4</c:v>
                </c:pt>
                <c:pt idx="26">
                  <c:v>2.3976101685485585E-4</c:v>
                </c:pt>
                <c:pt idx="27">
                  <c:v>4.0036187152281411E-4</c:v>
                </c:pt>
                <c:pt idx="28">
                  <c:v>1.7008880352797906E-4</c:v>
                </c:pt>
                <c:pt idx="29">
                  <c:v>4.7639822554790268E-4</c:v>
                </c:pt>
                <c:pt idx="30">
                  <c:v>7.9122364715877858E-4</c:v>
                </c:pt>
                <c:pt idx="31">
                  <c:v>2.8925664734957834E-4</c:v>
                </c:pt>
                <c:pt idx="32">
                  <c:v>4.7130821630148034E-4</c:v>
                </c:pt>
                <c:pt idx="33">
                  <c:v>6.4649468278077382E-4</c:v>
                </c:pt>
                <c:pt idx="34">
                  <c:v>9.5795366307993568E-4</c:v>
                </c:pt>
                <c:pt idx="35">
                  <c:v>9.1871984979929877E-4</c:v>
                </c:pt>
                <c:pt idx="36">
                  <c:v>7.0604345176605854E-4</c:v>
                </c:pt>
                <c:pt idx="37">
                  <c:v>8.7285178349894021E-4</c:v>
                </c:pt>
                <c:pt idx="38">
                  <c:v>7.2660275233304983E-4</c:v>
                </c:pt>
                <c:pt idx="39">
                  <c:v>1.0698483051636565E-3</c:v>
                </c:pt>
                <c:pt idx="40">
                  <c:v>1.3953791355066913E-3</c:v>
                </c:pt>
                <c:pt idx="41">
                  <c:v>1.0537611498282473E-3</c:v>
                </c:pt>
                <c:pt idx="42">
                  <c:v>1.3703710005988912E-3</c:v>
                </c:pt>
                <c:pt idx="43">
                  <c:v>1.4486936121819172E-3</c:v>
                </c:pt>
                <c:pt idx="44">
                  <c:v>1.462704381905322E-3</c:v>
                </c:pt>
                <c:pt idx="45">
                  <c:v>2.1821527412257957E-3</c:v>
                </c:pt>
                <c:pt idx="46">
                  <c:v>2.0530360785132595E-3</c:v>
                </c:pt>
                <c:pt idx="47">
                  <c:v>1.9738446039657687E-3</c:v>
                </c:pt>
                <c:pt idx="48">
                  <c:v>2.929529414728238E-3</c:v>
                </c:pt>
                <c:pt idx="49">
                  <c:v>3.2043810774173842E-3</c:v>
                </c:pt>
                <c:pt idx="50">
                  <c:v>2.2519319299686424E-3</c:v>
                </c:pt>
                <c:pt idx="51">
                  <c:v>3.0217780938798233E-3</c:v>
                </c:pt>
                <c:pt idx="52">
                  <c:v>4.3099089240573596E-3</c:v>
                </c:pt>
                <c:pt idx="53">
                  <c:v>4.3290499424541995E-3</c:v>
                </c:pt>
                <c:pt idx="54">
                  <c:v>4.1698598687699429E-3</c:v>
                </c:pt>
                <c:pt idx="55">
                  <c:v>5.7095655737253725E-3</c:v>
                </c:pt>
                <c:pt idx="56">
                  <c:v>5.737619433436647E-3</c:v>
                </c:pt>
                <c:pt idx="57">
                  <c:v>7.154658668972913E-3</c:v>
                </c:pt>
                <c:pt idx="58">
                  <c:v>5.2135724295360175E-3</c:v>
                </c:pt>
                <c:pt idx="59">
                  <c:v>7.42489435666982E-3</c:v>
                </c:pt>
                <c:pt idx="60">
                  <c:v>8.5927133347296625E-3</c:v>
                </c:pt>
                <c:pt idx="61">
                  <c:v>9.3480460155935807E-3</c:v>
                </c:pt>
                <c:pt idx="62">
                  <c:v>1.1664909597572715E-2</c:v>
                </c:pt>
                <c:pt idx="63">
                  <c:v>1.2746762579546433E-2</c:v>
                </c:pt>
                <c:pt idx="64">
                  <c:v>1.121202065399407E-2</c:v>
                </c:pt>
                <c:pt idx="65">
                  <c:v>1.4175663872360023E-2</c:v>
                </c:pt>
                <c:pt idx="66">
                  <c:v>1.5837666284611696E-2</c:v>
                </c:pt>
                <c:pt idx="67">
                  <c:v>1.6645813263857612E-2</c:v>
                </c:pt>
                <c:pt idx="68">
                  <c:v>1.7287848390525218E-2</c:v>
                </c:pt>
                <c:pt idx="69">
                  <c:v>1.7943487338360931E-2</c:v>
                </c:pt>
                <c:pt idx="70">
                  <c:v>2.1074246819218656E-2</c:v>
                </c:pt>
                <c:pt idx="71">
                  <c:v>2.3093655186627093E-2</c:v>
                </c:pt>
                <c:pt idx="72">
                  <c:v>2.6493054096697E-2</c:v>
                </c:pt>
                <c:pt idx="73">
                  <c:v>2.894436156387481E-2</c:v>
                </c:pt>
                <c:pt idx="74">
                  <c:v>2.980070696898407E-2</c:v>
                </c:pt>
                <c:pt idx="75">
                  <c:v>2.863463810270217E-2</c:v>
                </c:pt>
                <c:pt idx="76">
                  <c:v>3.705697347238468E-2</c:v>
                </c:pt>
                <c:pt idx="77">
                  <c:v>4.040075110682928E-2</c:v>
                </c:pt>
                <c:pt idx="78">
                  <c:v>4.4095661354265681E-2</c:v>
                </c:pt>
                <c:pt idx="79">
                  <c:v>4.5273806675468653E-2</c:v>
                </c:pt>
                <c:pt idx="80">
                  <c:v>5.163625907801328E-2</c:v>
                </c:pt>
                <c:pt idx="81">
                  <c:v>5.2320493866990447E-2</c:v>
                </c:pt>
                <c:pt idx="82">
                  <c:v>6.607693961856842E-2</c:v>
                </c:pt>
                <c:pt idx="83">
                  <c:v>7.1319821572221387E-2</c:v>
                </c:pt>
                <c:pt idx="84">
                  <c:v>7.6436657841528644E-2</c:v>
                </c:pt>
                <c:pt idx="85">
                  <c:v>9.6588007608561122E-2</c:v>
                </c:pt>
                <c:pt idx="86">
                  <c:v>9.7651302465696754E-2</c:v>
                </c:pt>
                <c:pt idx="87">
                  <c:v>0.12387433790046776</c:v>
                </c:pt>
                <c:pt idx="88">
                  <c:v>0.13277466468619115</c:v>
                </c:pt>
                <c:pt idx="89">
                  <c:v>0.15296328698636252</c:v>
                </c:pt>
                <c:pt idx="90">
                  <c:v>0.16949083591439951</c:v>
                </c:pt>
                <c:pt idx="91">
                  <c:v>0.18770689154895803</c:v>
                </c:pt>
                <c:pt idx="92">
                  <c:v>0.21040350074781633</c:v>
                </c:pt>
                <c:pt idx="93">
                  <c:v>0.22480401239582626</c:v>
                </c:pt>
                <c:pt idx="94">
                  <c:v>0.24989538353121754</c:v>
                </c:pt>
                <c:pt idx="95">
                  <c:v>0.25923720818545426</c:v>
                </c:pt>
                <c:pt idx="96">
                  <c:v>0.26243640809186231</c:v>
                </c:pt>
                <c:pt idx="97">
                  <c:v>0.29744542698400334</c:v>
                </c:pt>
                <c:pt idx="98">
                  <c:v>0.31696036388457804</c:v>
                </c:pt>
                <c:pt idx="99">
                  <c:v>0.26662473386219898</c:v>
                </c:pt>
                <c:pt idx="100">
                  <c:v>0.12479608040800183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6A5-4D9B-9F1F-0EF78DCD8765}"/>
            </c:ext>
          </c:extLst>
        </c:ser>
        <c:ser>
          <c:idx val="3"/>
          <c:order val="3"/>
          <c:tx>
            <c:strRef>
              <c:f>'Liczymy metody dla kobiet 2'!$S$6</c:f>
              <c:strCache>
                <c:ptCount val="1"/>
                <c:pt idx="0">
                  <c:v>Metoda IV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'Liczymy metody dla kobiet 2'!$S$7:$S$107</c:f>
              <c:numCache>
                <c:formatCode>General</c:formatCode>
                <c:ptCount val="101"/>
                <c:pt idx="0">
                  <c:v>2.9107239386253073E-3</c:v>
                </c:pt>
                <c:pt idx="1">
                  <c:v>7.9264426125554851E-5</c:v>
                </c:pt>
                <c:pt idx="2">
                  <c:v>1.5067048365225254E-4</c:v>
                </c:pt>
                <c:pt idx="3">
                  <c:v>1.4340515541533719E-4</c:v>
                </c:pt>
                <c:pt idx="4">
                  <c:v>2.1353073063098328E-4</c:v>
                </c:pt>
                <c:pt idx="5">
                  <c:v>0</c:v>
                </c:pt>
                <c:pt idx="6">
                  <c:v>7.3459193418056273E-5</c:v>
                </c:pt>
                <c:pt idx="7">
                  <c:v>7.4460163812360393E-5</c:v>
                </c:pt>
                <c:pt idx="8">
                  <c:v>7.4515648286140076E-5</c:v>
                </c:pt>
                <c:pt idx="9">
                  <c:v>7.1875224610076915E-5</c:v>
                </c:pt>
                <c:pt idx="10">
                  <c:v>6.9976557853119203E-5</c:v>
                </c:pt>
                <c:pt idx="11">
                  <c:v>6.5720294426919044E-5</c:v>
                </c:pt>
                <c:pt idx="12">
                  <c:v>6.5578070693160203E-5</c:v>
                </c:pt>
                <c:pt idx="13">
                  <c:v>6.8201193520886605E-5</c:v>
                </c:pt>
                <c:pt idx="14">
                  <c:v>2.9368575624082231E-4</c:v>
                </c:pt>
                <c:pt idx="15">
                  <c:v>3.8869669996501732E-4</c:v>
                </c:pt>
                <c:pt idx="16">
                  <c:v>2.4554941682013501E-4</c:v>
                </c:pt>
                <c:pt idx="17">
                  <c:v>1.7185821697099891E-4</c:v>
                </c:pt>
                <c:pt idx="18">
                  <c:v>3.4969620142501201E-4</c:v>
                </c:pt>
                <c:pt idx="19">
                  <c:v>4.1325729399123895E-4</c:v>
                </c:pt>
                <c:pt idx="20">
                  <c:v>7.9283279156425901E-5</c:v>
                </c:pt>
                <c:pt idx="21">
                  <c:v>3.1144158523766885E-4</c:v>
                </c:pt>
                <c:pt idx="22">
                  <c:v>1.5183146707155058E-4</c:v>
                </c:pt>
                <c:pt idx="23">
                  <c:v>2.8688230653374448E-4</c:v>
                </c:pt>
                <c:pt idx="24">
                  <c:v>4.0361911809222694E-4</c:v>
                </c:pt>
                <c:pt idx="25">
                  <c:v>3.8540596094552933E-4</c:v>
                </c:pt>
                <c:pt idx="26">
                  <c:v>2.3948510701990723E-4</c:v>
                </c:pt>
                <c:pt idx="27">
                  <c:v>4.0139916279603185E-4</c:v>
                </c:pt>
                <c:pt idx="28">
                  <c:v>1.6961130742049473E-4</c:v>
                </c:pt>
                <c:pt idx="29">
                  <c:v>4.72193074501574E-4</c:v>
                </c:pt>
                <c:pt idx="30">
                  <c:v>7.8934385791810566E-4</c:v>
                </c:pt>
                <c:pt idx="31">
                  <c:v>2.8924026224450445E-4</c:v>
                </c:pt>
                <c:pt idx="32">
                  <c:v>4.707433036765052E-4</c:v>
                </c:pt>
                <c:pt idx="33">
                  <c:v>6.4038056902387713E-4</c:v>
                </c:pt>
                <c:pt idx="34">
                  <c:v>9.6187478139209506E-4</c:v>
                </c:pt>
                <c:pt idx="35">
                  <c:v>9.0717908539854016E-4</c:v>
                </c:pt>
                <c:pt idx="36">
                  <c:v>7.0722747185824025E-4</c:v>
                </c:pt>
                <c:pt idx="37">
                  <c:v>8.7667473461531121E-4</c:v>
                </c:pt>
                <c:pt idx="38">
                  <c:v>7.3072707343807086E-4</c:v>
                </c:pt>
                <c:pt idx="39">
                  <c:v>1.0710885433195812E-3</c:v>
                </c:pt>
                <c:pt idx="40">
                  <c:v>1.394950279986449E-3</c:v>
                </c:pt>
                <c:pt idx="41">
                  <c:v>1.0527168191756418E-3</c:v>
                </c:pt>
                <c:pt idx="42">
                  <c:v>1.367252237321843E-3</c:v>
                </c:pt>
                <c:pt idx="43">
                  <c:v>1.4444420842449604E-3</c:v>
                </c:pt>
                <c:pt idx="44">
                  <c:v>1.4611087236785563E-3</c:v>
                </c:pt>
                <c:pt idx="45">
                  <c:v>2.1865092380015305E-3</c:v>
                </c:pt>
                <c:pt idx="46">
                  <c:v>2.0525919675234341E-3</c:v>
                </c:pt>
                <c:pt idx="47">
                  <c:v>1.9731459646758747E-3</c:v>
                </c:pt>
                <c:pt idx="48">
                  <c:v>2.9465555781345259E-3</c:v>
                </c:pt>
                <c:pt idx="49">
                  <c:v>3.2096718110573193E-3</c:v>
                </c:pt>
                <c:pt idx="50">
                  <c:v>2.2539655706759081E-3</c:v>
                </c:pt>
                <c:pt idx="51">
                  <c:v>3.0183765868671028E-3</c:v>
                </c:pt>
                <c:pt idx="52">
                  <c:v>4.3203209381268322E-3</c:v>
                </c:pt>
                <c:pt idx="53">
                  <c:v>4.3321759627942529E-3</c:v>
                </c:pt>
                <c:pt idx="54">
                  <c:v>4.1753653444676405E-3</c:v>
                </c:pt>
                <c:pt idx="55">
                  <c:v>5.7246622141516115E-3</c:v>
                </c:pt>
                <c:pt idx="56">
                  <c:v>5.7368232341340978E-3</c:v>
                </c:pt>
                <c:pt idx="57">
                  <c:v>7.1538662866781058E-3</c:v>
                </c:pt>
                <c:pt idx="58">
                  <c:v>5.2056809822893686E-3</c:v>
                </c:pt>
                <c:pt idx="59">
                  <c:v>7.4147704376326456E-3</c:v>
                </c:pt>
                <c:pt idx="60">
                  <c:v>8.6185298391541817E-3</c:v>
                </c:pt>
                <c:pt idx="61">
                  <c:v>9.312119794103884E-3</c:v>
                </c:pt>
                <c:pt idx="62">
                  <c:v>1.1677934849416104E-2</c:v>
                </c:pt>
                <c:pt idx="63">
                  <c:v>1.2745641331685069E-2</c:v>
                </c:pt>
                <c:pt idx="64">
                  <c:v>1.1213219795969984E-2</c:v>
                </c:pt>
                <c:pt idx="65">
                  <c:v>1.4169661964222643E-2</c:v>
                </c:pt>
                <c:pt idx="66">
                  <c:v>1.5846328443529064E-2</c:v>
                </c:pt>
                <c:pt idx="67">
                  <c:v>1.6647568806347695E-2</c:v>
                </c:pt>
                <c:pt idx="68">
                  <c:v>1.7292694054007081E-2</c:v>
                </c:pt>
                <c:pt idx="69">
                  <c:v>1.7943680419122462E-2</c:v>
                </c:pt>
                <c:pt idx="70">
                  <c:v>2.1131592187714408E-2</c:v>
                </c:pt>
                <c:pt idx="71">
                  <c:v>2.307148257444577E-2</c:v>
                </c:pt>
                <c:pt idx="72">
                  <c:v>2.651017939412658E-2</c:v>
                </c:pt>
                <c:pt idx="73">
                  <c:v>2.9087233624392847E-2</c:v>
                </c:pt>
                <c:pt idx="74">
                  <c:v>2.9924861156484805E-2</c:v>
                </c:pt>
                <c:pt idx="75">
                  <c:v>2.9174963206648776E-2</c:v>
                </c:pt>
                <c:pt idx="76">
                  <c:v>3.7091423288192746E-2</c:v>
                </c:pt>
                <c:pt idx="77">
                  <c:v>4.0363843092666295E-2</c:v>
                </c:pt>
                <c:pt idx="78">
                  <c:v>4.4080080793679081E-2</c:v>
                </c:pt>
                <c:pt idx="79">
                  <c:v>4.5169530887134234E-2</c:v>
                </c:pt>
                <c:pt idx="80">
                  <c:v>5.1552624347348169E-2</c:v>
                </c:pt>
                <c:pt idx="81">
                  <c:v>5.2308194225436352E-2</c:v>
                </c:pt>
                <c:pt idx="82">
                  <c:v>6.6089515079499797E-2</c:v>
                </c:pt>
                <c:pt idx="83">
                  <c:v>7.132383130975424E-2</c:v>
                </c:pt>
                <c:pt idx="84">
                  <c:v>7.6483675064638337E-2</c:v>
                </c:pt>
                <c:pt idx="85">
                  <c:v>9.6730682767037057E-2</c:v>
                </c:pt>
                <c:pt idx="86">
                  <c:v>9.7919216646266821E-2</c:v>
                </c:pt>
                <c:pt idx="87">
                  <c:v>0.12406947890818859</c:v>
                </c:pt>
                <c:pt idx="88">
                  <c:v>0.13314397301615483</c:v>
                </c:pt>
                <c:pt idx="89">
                  <c:v>0.15386160490107464</c:v>
                </c:pt>
                <c:pt idx="90">
                  <c:v>0.1699074074074074</c:v>
                </c:pt>
                <c:pt idx="91">
                  <c:v>0.19000549148819329</c:v>
                </c:pt>
                <c:pt idx="92">
                  <c:v>0.21237458193979933</c:v>
                </c:pt>
                <c:pt idx="93">
                  <c:v>0.22807017543859648</c:v>
                </c:pt>
                <c:pt idx="94">
                  <c:v>0.25353706847764573</c:v>
                </c:pt>
                <c:pt idx="95">
                  <c:v>0.26358296622613808</c:v>
                </c:pt>
                <c:pt idx="96">
                  <c:v>0.26972010178117051</c:v>
                </c:pt>
                <c:pt idx="97">
                  <c:v>0.30513376717281276</c:v>
                </c:pt>
                <c:pt idx="98">
                  <c:v>0.32244897959183666</c:v>
                </c:pt>
                <c:pt idx="99">
                  <c:v>0.30799220272904482</c:v>
                </c:pt>
                <c:pt idx="100">
                  <c:v>0.11659192825112108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6A5-4D9B-9F1F-0EF78DCD8765}"/>
            </c:ext>
          </c:extLst>
        </c:ser>
        <c:ser>
          <c:idx val="4"/>
          <c:order val="4"/>
          <c:tx>
            <c:strRef>
              <c:f>'Liczymy metody dla kobiet 2'!$T$6</c:f>
              <c:strCache>
                <c:ptCount val="1"/>
                <c:pt idx="0">
                  <c:v>Metoda V q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'Liczymy metody dla kobiet 2'!$T$7:$T$107</c:f>
              <c:numCache>
                <c:formatCode>General</c:formatCode>
                <c:ptCount val="101"/>
                <c:pt idx="0">
                  <c:v>2.9097963142580016E-3</c:v>
                </c:pt>
                <c:pt idx="1">
                  <c:v>7.9263378997846686E-5</c:v>
                </c:pt>
                <c:pt idx="2">
                  <c:v>1.5067048365225254E-4</c:v>
                </c:pt>
                <c:pt idx="3">
                  <c:v>1.4340858300369277E-4</c:v>
                </c:pt>
                <c:pt idx="4">
                  <c:v>2.1352819758475885E-4</c:v>
                </c:pt>
                <c:pt idx="5">
                  <c:v>0</c:v>
                </c:pt>
                <c:pt idx="6">
                  <c:v>7.3460092804583915E-5</c:v>
                </c:pt>
                <c:pt idx="7">
                  <c:v>7.4461087876493873E-5</c:v>
                </c:pt>
                <c:pt idx="8">
                  <c:v>7.4514722867326542E-5</c:v>
                </c:pt>
                <c:pt idx="9">
                  <c:v>7.1876085628376664E-5</c:v>
                </c:pt>
                <c:pt idx="10">
                  <c:v>6.9977373982412365E-5</c:v>
                </c:pt>
                <c:pt idx="11">
                  <c:v>6.571957457528725E-5</c:v>
                </c:pt>
                <c:pt idx="12">
                  <c:v>6.5578787448220089E-5</c:v>
                </c:pt>
                <c:pt idx="13">
                  <c:v>6.8200418295898886E-5</c:v>
                </c:pt>
                <c:pt idx="14">
                  <c:v>2.9367138172385106E-4</c:v>
                </c:pt>
                <c:pt idx="15">
                  <c:v>3.8870173620108835E-4</c:v>
                </c:pt>
                <c:pt idx="16">
                  <c:v>2.4554606717049082E-4</c:v>
                </c:pt>
                <c:pt idx="17">
                  <c:v>1.7185821697099891E-4</c:v>
                </c:pt>
                <c:pt idx="18">
                  <c:v>3.4971658385183669E-4</c:v>
                </c:pt>
                <c:pt idx="19">
                  <c:v>4.1326298678935982E-4</c:v>
                </c:pt>
                <c:pt idx="20">
                  <c:v>7.9282231530543494E-5</c:v>
                </c:pt>
                <c:pt idx="21">
                  <c:v>3.1144966843587381E-4</c:v>
                </c:pt>
                <c:pt idx="22">
                  <c:v>1.5183146707155058E-4</c:v>
                </c:pt>
                <c:pt idx="23">
                  <c:v>2.8688916515252937E-4</c:v>
                </c:pt>
                <c:pt idx="24">
                  <c:v>4.0361911809222694E-4</c:v>
                </c:pt>
                <c:pt idx="25">
                  <c:v>3.8540596094552933E-4</c:v>
                </c:pt>
                <c:pt idx="26">
                  <c:v>2.3948510701990723E-4</c:v>
                </c:pt>
                <c:pt idx="27">
                  <c:v>4.013953266115544E-4</c:v>
                </c:pt>
                <c:pt idx="28">
                  <c:v>1.6961290565753272E-4</c:v>
                </c:pt>
                <c:pt idx="29">
                  <c:v>4.7218894553213063E-4</c:v>
                </c:pt>
                <c:pt idx="30">
                  <c:v>7.8934385791810566E-4</c:v>
                </c:pt>
                <c:pt idx="31">
                  <c:v>2.8924955809095295E-4</c:v>
                </c:pt>
                <c:pt idx="32">
                  <c:v>4.707506904343459E-4</c:v>
                </c:pt>
                <c:pt idx="33">
                  <c:v>6.4035127841558805E-4</c:v>
                </c:pt>
                <c:pt idx="34">
                  <c:v>9.6190281866674436E-4</c:v>
                </c:pt>
                <c:pt idx="35">
                  <c:v>9.071292109350303E-4</c:v>
                </c:pt>
                <c:pt idx="36">
                  <c:v>7.0723673439986371E-4</c:v>
                </c:pt>
                <c:pt idx="37">
                  <c:v>8.7671372120503666E-4</c:v>
                </c:pt>
                <c:pt idx="38">
                  <c:v>7.3070365480021023E-4</c:v>
                </c:pt>
                <c:pt idx="39">
                  <c:v>1.0710672987286033E-3</c:v>
                </c:pt>
                <c:pt idx="40">
                  <c:v>1.3949966121510847E-3</c:v>
                </c:pt>
                <c:pt idx="41">
                  <c:v>1.0527310272225446E-3</c:v>
                </c:pt>
                <c:pt idx="42">
                  <c:v>1.3672994454841138E-3</c:v>
                </c:pt>
                <c:pt idx="43">
                  <c:v>1.4445239089949937E-3</c:v>
                </c:pt>
                <c:pt idx="44">
                  <c:v>1.4611715157505695E-3</c:v>
                </c:pt>
                <c:pt idx="45">
                  <c:v>2.1864136257297153E-3</c:v>
                </c:pt>
                <c:pt idx="46">
                  <c:v>2.0525763634428548E-3</c:v>
                </c:pt>
                <c:pt idx="47">
                  <c:v>1.9731301383597352E-3</c:v>
                </c:pt>
                <c:pt idx="48">
                  <c:v>2.9462063360368444E-3</c:v>
                </c:pt>
                <c:pt idx="49">
                  <c:v>3.2095001203562546E-3</c:v>
                </c:pt>
                <c:pt idx="50">
                  <c:v>2.2539232351311504E-3</c:v>
                </c:pt>
                <c:pt idx="51">
                  <c:v>3.018406360354318E-3</c:v>
                </c:pt>
                <c:pt idx="52">
                  <c:v>4.3198765749550014E-3</c:v>
                </c:pt>
                <c:pt idx="53">
                  <c:v>4.3319919730736966E-3</c:v>
                </c:pt>
                <c:pt idx="54">
                  <c:v>4.1758056352286139E-3</c:v>
                </c:pt>
                <c:pt idx="55">
                  <c:v>5.7254258157192692E-3</c:v>
                </c:pt>
                <c:pt idx="56">
                  <c:v>5.7371660790055574E-3</c:v>
                </c:pt>
                <c:pt idx="57">
                  <c:v>7.1540743325772121E-3</c:v>
                </c:pt>
                <c:pt idx="58">
                  <c:v>5.2052882711276244E-3</c:v>
                </c:pt>
                <c:pt idx="59">
                  <c:v>7.4149032390948087E-3</c:v>
                </c:pt>
                <c:pt idx="60">
                  <c:v>8.6199695962312691E-3</c:v>
                </c:pt>
                <c:pt idx="61">
                  <c:v>9.3110305298865353E-3</c:v>
                </c:pt>
                <c:pt idx="62">
                  <c:v>1.1680327868852459E-2</c:v>
                </c:pt>
                <c:pt idx="63">
                  <c:v>1.2745007494973749E-2</c:v>
                </c:pt>
                <c:pt idx="64">
                  <c:v>1.1213850088530396E-2</c:v>
                </c:pt>
                <c:pt idx="65">
                  <c:v>1.4169367572508935E-2</c:v>
                </c:pt>
                <c:pt idx="66">
                  <c:v>1.5844663458507574E-2</c:v>
                </c:pt>
                <c:pt idx="67">
                  <c:v>1.6646249189306052E-2</c:v>
                </c:pt>
                <c:pt idx="68">
                  <c:v>1.729469788596218E-2</c:v>
                </c:pt>
                <c:pt idx="69">
                  <c:v>1.794354985410861E-2</c:v>
                </c:pt>
                <c:pt idx="70">
                  <c:v>2.1124506561399768E-2</c:v>
                </c:pt>
                <c:pt idx="71">
                  <c:v>2.307467152335111E-2</c:v>
                </c:pt>
                <c:pt idx="72">
                  <c:v>2.6506313477902829E-2</c:v>
                </c:pt>
                <c:pt idx="73">
                  <c:v>2.9068734275479569E-2</c:v>
                </c:pt>
                <c:pt idx="74">
                  <c:v>2.9907925382555892E-2</c:v>
                </c:pt>
                <c:pt idx="75">
                  <c:v>2.9135866511044828E-2</c:v>
                </c:pt>
                <c:pt idx="76">
                  <c:v>3.7077307817766664E-2</c:v>
                </c:pt>
                <c:pt idx="77">
                  <c:v>4.0369198112313556E-2</c:v>
                </c:pt>
                <c:pt idx="78">
                  <c:v>4.4068736141906872E-2</c:v>
                </c:pt>
                <c:pt idx="79">
                  <c:v>4.5163412604733062E-2</c:v>
                </c:pt>
                <c:pt idx="80">
                  <c:v>5.1538461538461547E-2</c:v>
                </c:pt>
                <c:pt idx="81">
                  <c:v>5.2314831599173398E-2</c:v>
                </c:pt>
                <c:pt idx="82">
                  <c:v>6.6092008223777282E-2</c:v>
                </c:pt>
                <c:pt idx="83">
                  <c:v>7.1343359474312099E-2</c:v>
                </c:pt>
                <c:pt idx="84">
                  <c:v>7.64530282691884E-2</c:v>
                </c:pt>
                <c:pt idx="85">
                  <c:v>9.6674797791757611E-2</c:v>
                </c:pt>
                <c:pt idx="86">
                  <c:v>9.7844072999352508E-2</c:v>
                </c:pt>
                <c:pt idx="87">
                  <c:v>0.124</c:v>
                </c:pt>
                <c:pt idx="88">
                  <c:v>0.13294729378397543</c:v>
                </c:pt>
                <c:pt idx="89">
                  <c:v>0.15359422517795676</c:v>
                </c:pt>
                <c:pt idx="90">
                  <c:v>0.16973714638094503</c:v>
                </c:pt>
                <c:pt idx="91">
                  <c:v>0.18927789934354486</c:v>
                </c:pt>
                <c:pt idx="92">
                  <c:v>0.21177255294313824</c:v>
                </c:pt>
                <c:pt idx="93">
                  <c:v>0.22698559159628082</c:v>
                </c:pt>
                <c:pt idx="94">
                  <c:v>0.25220491649465193</c:v>
                </c:pt>
                <c:pt idx="95">
                  <c:v>0.26213946695874407</c:v>
                </c:pt>
                <c:pt idx="96">
                  <c:v>0.2673167451244115</c:v>
                </c:pt>
                <c:pt idx="97">
                  <c:v>0.30272596843615496</c:v>
                </c:pt>
                <c:pt idx="98">
                  <c:v>0.32027027027027027</c:v>
                </c:pt>
                <c:pt idx="99">
                  <c:v>0.3030690537084399</c:v>
                </c:pt>
                <c:pt idx="100">
                  <c:v>0.11665004985044868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6A5-4D9B-9F1F-0EF78DCD87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8447039"/>
        <c:axId val="1"/>
      </c:lineChart>
      <c:catAx>
        <c:axId val="708447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708447039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5.0347062984353021E-2"/>
          <c:y val="0.90349561487740859"/>
          <c:w val="0.93685111917772368"/>
          <c:h val="0.9678541706676908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089823119549437"/>
          <c:y val="4.3087054045982127E-2"/>
          <c:w val="0.6329628323635782"/>
          <c:h val="0.79978805640208606"/>
        </c:manualLayout>
      </c:layout>
      <c:scatterChart>
        <c:scatterStyle val="lineMarker"/>
        <c:varyColors val="0"/>
        <c:ser>
          <c:idx val="0"/>
          <c:order val="0"/>
          <c:tx>
            <c:v>Mężczyźni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'Tablice trwania życia2'!$D$4:$D$103</c:f>
              <c:numCache>
                <c:formatCode>0</c:formatCode>
                <c:ptCount val="100"/>
                <c:pt idx="0">
                  <c:v>597.1603454101155</c:v>
                </c:pt>
                <c:pt idx="1">
                  <c:v>44.583594687164215</c:v>
                </c:pt>
                <c:pt idx="2">
                  <c:v>14.037617414510134</c:v>
                </c:pt>
                <c:pt idx="3">
                  <c:v>20.448209627956409</c:v>
                </c:pt>
                <c:pt idx="4">
                  <c:v>0</c:v>
                </c:pt>
                <c:pt idx="5">
                  <c:v>6.9188652595075242</c:v>
                </c:pt>
                <c:pt idx="6">
                  <c:v>6.9539876325165064</c:v>
                </c:pt>
                <c:pt idx="7">
                  <c:v>21.090127925523291</c:v>
                </c:pt>
                <c:pt idx="8">
                  <c:v>0</c:v>
                </c:pt>
                <c:pt idx="9">
                  <c:v>13.375832850874676</c:v>
                </c:pt>
                <c:pt idx="10">
                  <c:v>0</c:v>
                </c:pt>
                <c:pt idx="11">
                  <c:v>0</c:v>
                </c:pt>
                <c:pt idx="12">
                  <c:v>6.2482570047010011</c:v>
                </c:pt>
                <c:pt idx="13">
                  <c:v>6.4792887645837185</c:v>
                </c:pt>
                <c:pt idx="14">
                  <c:v>27.867126297984996</c:v>
                </c:pt>
                <c:pt idx="15">
                  <c:v>22.096378701207875</c:v>
                </c:pt>
                <c:pt idx="16">
                  <c:v>61.757074614642619</c:v>
                </c:pt>
                <c:pt idx="17">
                  <c:v>24.198905782738869</c:v>
                </c:pt>
                <c:pt idx="18">
                  <c:v>105.20865387960467</c:v>
                </c:pt>
                <c:pt idx="19">
                  <c:v>85.834305206903863</c:v>
                </c:pt>
                <c:pt idx="20">
                  <c:v>61.438845832060224</c:v>
                </c:pt>
                <c:pt idx="21">
                  <c:v>112.75865116297507</c:v>
                </c:pt>
                <c:pt idx="22">
                  <c:v>65.186747489090962</c:v>
                </c:pt>
                <c:pt idx="23">
                  <c:v>68.849917812665041</c:v>
                </c:pt>
                <c:pt idx="24">
                  <c:v>103.8662618486331</c:v>
                </c:pt>
                <c:pt idx="25">
                  <c:v>86.405297965177851</c:v>
                </c:pt>
                <c:pt idx="26">
                  <c:v>87.600992886739235</c:v>
                </c:pt>
                <c:pt idx="27">
                  <c:v>162.74689909867743</c:v>
                </c:pt>
                <c:pt idx="28">
                  <c:v>156.99940708683926</c:v>
                </c:pt>
                <c:pt idx="29">
                  <c:v>132.41776281180753</c:v>
                </c:pt>
                <c:pt idx="30">
                  <c:v>171.62867093028865</c:v>
                </c:pt>
                <c:pt idx="31">
                  <c:v>92.906326297339987</c:v>
                </c:pt>
                <c:pt idx="32">
                  <c:v>172.41218275498997</c:v>
                </c:pt>
                <c:pt idx="33">
                  <c:v>157.17678775847861</c:v>
                </c:pt>
                <c:pt idx="34">
                  <c:v>173.15641458214591</c:v>
                </c:pt>
                <c:pt idx="35">
                  <c:v>214.94263888949939</c:v>
                </c:pt>
                <c:pt idx="36">
                  <c:v>186.14279770235677</c:v>
                </c:pt>
                <c:pt idx="37">
                  <c:v>246.75335907706705</c:v>
                </c:pt>
                <c:pt idx="38">
                  <c:v>247.3998383893765</c:v>
                </c:pt>
                <c:pt idx="39">
                  <c:v>291.90457814613779</c:v>
                </c:pt>
                <c:pt idx="40">
                  <c:v>279.16740648517089</c:v>
                </c:pt>
                <c:pt idx="41">
                  <c:v>308.64172689653844</c:v>
                </c:pt>
                <c:pt idx="42">
                  <c:v>333.05108989197055</c:v>
                </c:pt>
                <c:pt idx="43">
                  <c:v>354.31067715303931</c:v>
                </c:pt>
                <c:pt idx="44">
                  <c:v>498.02314704600184</c:v>
                </c:pt>
                <c:pt idx="45">
                  <c:v>458.1399015186455</c:v>
                </c:pt>
                <c:pt idx="46">
                  <c:v>540.7170456717771</c:v>
                </c:pt>
                <c:pt idx="47">
                  <c:v>520.70557613805852</c:v>
                </c:pt>
                <c:pt idx="48">
                  <c:v>451.93014120762331</c:v>
                </c:pt>
                <c:pt idx="49">
                  <c:v>608.92092476357288</c:v>
                </c:pt>
                <c:pt idx="50">
                  <c:v>624.13626813744384</c:v>
                </c:pt>
                <c:pt idx="51">
                  <c:v>678.08248218268466</c:v>
                </c:pt>
                <c:pt idx="52">
                  <c:v>788.38817857431604</c:v>
                </c:pt>
                <c:pt idx="53">
                  <c:v>1013.1619295705799</c:v>
                </c:pt>
                <c:pt idx="54">
                  <c:v>890.55740742736714</c:v>
                </c:pt>
                <c:pt idx="55">
                  <c:v>1159.2451257166526</c:v>
                </c:pt>
                <c:pt idx="56">
                  <c:v>1144.5944616950881</c:v>
                </c:pt>
                <c:pt idx="57">
                  <c:v>1146.5869385822023</c:v>
                </c:pt>
                <c:pt idx="58">
                  <c:v>1325.7630789192847</c:v>
                </c:pt>
                <c:pt idx="59">
                  <c:v>1429.085780114726</c:v>
                </c:pt>
                <c:pt idx="60">
                  <c:v>1574.9368072413306</c:v>
                </c:pt>
                <c:pt idx="61">
                  <c:v>1858.1157812242448</c:v>
                </c:pt>
                <c:pt idx="62">
                  <c:v>1881.4212186263696</c:v>
                </c:pt>
                <c:pt idx="63">
                  <c:v>2054.1902790394088</c:v>
                </c:pt>
                <c:pt idx="64">
                  <c:v>2056.2953574390967</c:v>
                </c:pt>
                <c:pt idx="65">
                  <c:v>2340.812182246912</c:v>
                </c:pt>
                <c:pt idx="66">
                  <c:v>2458.0523540990039</c:v>
                </c:pt>
                <c:pt idx="67">
                  <c:v>2498.7997430422474</c:v>
                </c:pt>
                <c:pt idx="68">
                  <c:v>2418.7181086788787</c:v>
                </c:pt>
                <c:pt idx="69">
                  <c:v>2770.1286454593651</c:v>
                </c:pt>
                <c:pt idx="70">
                  <c:v>2566.6594446720683</c:v>
                </c:pt>
                <c:pt idx="71">
                  <c:v>2670.041243963954</c:v>
                </c:pt>
                <c:pt idx="72">
                  <c:v>2794.9772599796688</c:v>
                </c:pt>
                <c:pt idx="73">
                  <c:v>2686.4080437065109</c:v>
                </c:pt>
                <c:pt idx="74">
                  <c:v>2612.9954249607108</c:v>
                </c:pt>
                <c:pt idx="75">
                  <c:v>2708.5500698996825</c:v>
                </c:pt>
                <c:pt idx="76">
                  <c:v>2586.456119059173</c:v>
                </c:pt>
                <c:pt idx="77">
                  <c:v>3052.1818151265206</c:v>
                </c:pt>
                <c:pt idx="78">
                  <c:v>2892.3458363805007</c:v>
                </c:pt>
                <c:pt idx="79">
                  <c:v>2616.4596295932224</c:v>
                </c:pt>
                <c:pt idx="80">
                  <c:v>2874.7327178463456</c:v>
                </c:pt>
                <c:pt idx="81">
                  <c:v>2918.6643017717529</c:v>
                </c:pt>
                <c:pt idx="82">
                  <c:v>2807.5980991986744</c:v>
                </c:pt>
                <c:pt idx="83">
                  <c:v>2685.1010385369891</c:v>
                </c:pt>
                <c:pt idx="84">
                  <c:v>2805.3011296678333</c:v>
                </c:pt>
                <c:pt idx="85">
                  <c:v>2389.85734137294</c:v>
                </c:pt>
                <c:pt idx="86">
                  <c:v>2406.8930518872498</c:v>
                </c:pt>
                <c:pt idx="87">
                  <c:v>2178.9715204944609</c:v>
                </c:pt>
                <c:pt idx="88">
                  <c:v>1891.2718703970659</c:v>
                </c:pt>
                <c:pt idx="89">
                  <c:v>1862.4868876473877</c:v>
                </c:pt>
                <c:pt idx="90">
                  <c:v>1568.565065533051</c:v>
                </c:pt>
                <c:pt idx="91">
                  <c:v>1525.8194200523201</c:v>
                </c:pt>
                <c:pt idx="92">
                  <c:v>1090.1508228230769</c:v>
                </c:pt>
                <c:pt idx="93">
                  <c:v>780.30128941045166</c:v>
                </c:pt>
                <c:pt idx="94">
                  <c:v>647.47831304204544</c:v>
                </c:pt>
                <c:pt idx="95">
                  <c:v>491.93703628108392</c:v>
                </c:pt>
                <c:pt idx="96">
                  <c:v>359.81234365702556</c:v>
                </c:pt>
                <c:pt idx="97">
                  <c:v>311.42067637793775</c:v>
                </c:pt>
                <c:pt idx="98">
                  <c:v>227.93686691040023</c:v>
                </c:pt>
                <c:pt idx="99">
                  <c:v>185.4235344880874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F6-4FC8-8EB9-4EFA114D83A9}"/>
            </c:ext>
          </c:extLst>
        </c:ser>
        <c:ser>
          <c:idx val="1"/>
          <c:order val="1"/>
          <c:tx>
            <c:v>Kobiety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'Tablice trwania życia2'!$K$4:$K$103</c:f>
              <c:numCache>
                <c:formatCode>#,##0</c:formatCode>
                <c:ptCount val="100"/>
                <c:pt idx="0">
                  <c:v>291.0723938625307</c:v>
                </c:pt>
                <c:pt idx="1">
                  <c:v>7.9033709262949801</c:v>
                </c:pt>
                <c:pt idx="2">
                  <c:v>15.022001542144219</c:v>
                </c:pt>
                <c:pt idx="3">
                  <c:v>14.295486643052955</c:v>
                </c:pt>
                <c:pt idx="4">
                  <c:v>21.282972364929559</c:v>
                </c:pt>
                <c:pt idx="5">
                  <c:v>0</c:v>
                </c:pt>
                <c:pt idx="6">
                  <c:v>7.3202397542540982</c:v>
                </c:pt>
                <c:pt idx="7">
                  <c:v>7.4194418119811463</c:v>
                </c:pt>
                <c:pt idx="8">
                  <c:v>7.4244175926300136</c:v>
                </c:pt>
                <c:pt idx="9">
                  <c:v>7.1608035416877867</c:v>
                </c:pt>
                <c:pt idx="10">
                  <c:v>6.9711415886050503</c:v>
                </c:pt>
                <c:pt idx="11">
                  <c:v>6.5466698035207598</c:v>
                </c:pt>
                <c:pt idx="12">
                  <c:v>6.532072992364637</c:v>
                </c:pt>
                <c:pt idx="13">
                  <c:v>6.7929104168849763</c:v>
                </c:pt>
                <c:pt idx="14">
                  <c:v>29.249414413262581</c:v>
                </c:pt>
                <c:pt idx="15">
                  <c:v>38.700589521804268</c:v>
                </c:pt>
                <c:pt idx="16">
                  <c:v>24.438626414542423</c:v>
                </c:pt>
                <c:pt idx="17">
                  <c:v>17.100213524693359</c:v>
                </c:pt>
                <c:pt idx="18">
                  <c:v>34.789445201131194</c:v>
                </c:pt>
                <c:pt idx="19">
                  <c:v>41.098428708192273</c:v>
                </c:pt>
                <c:pt idx="20">
                  <c:v>7.8814619328768298</c:v>
                </c:pt>
                <c:pt idx="21">
                  <c:v>30.957604359385709</c:v>
                </c:pt>
                <c:pt idx="22">
                  <c:v>15.087499000657917</c:v>
                </c:pt>
                <c:pt idx="23">
                  <c:v>28.503178023117702</c:v>
                </c:pt>
                <c:pt idx="24">
                  <c:v>40.090053997265919</c:v>
                </c:pt>
                <c:pt idx="25">
                  <c:v>38.265554815799909</c:v>
                </c:pt>
                <c:pt idx="26">
                  <c:v>23.768440414847213</c:v>
                </c:pt>
                <c:pt idx="27">
                  <c:v>39.828561211527074</c:v>
                </c:pt>
                <c:pt idx="28">
                  <c:v>16.822812212967353</c:v>
                </c:pt>
                <c:pt idx="29">
                  <c:v>46.826288968555261</c:v>
                </c:pt>
                <c:pt idx="30">
                  <c:v>78.24043248500324</c:v>
                </c:pt>
                <c:pt idx="31">
                  <c:v>28.647109758567336</c:v>
                </c:pt>
                <c:pt idx="32">
                  <c:v>46.610158810994157</c:v>
                </c:pt>
                <c:pt idx="33">
                  <c:v>63.37676803802831</c:v>
                </c:pt>
                <c:pt idx="34">
                  <c:v>95.133237826932898</c:v>
                </c:pt>
                <c:pt idx="35">
                  <c:v>89.637313279675752</c:v>
                </c:pt>
                <c:pt idx="36">
                  <c:v>69.816932279681239</c:v>
                </c:pt>
                <c:pt idx="37">
                  <c:v>86.483424249397586</c:v>
                </c:pt>
                <c:pt idx="38">
                  <c:v>72.022581313635513</c:v>
                </c:pt>
                <c:pt idx="39">
                  <c:v>105.49245313204965</c:v>
                </c:pt>
                <c:pt idx="40">
                  <c:v>137.24272383030464</c:v>
                </c:pt>
                <c:pt idx="41">
                  <c:v>103.42747445158676</c:v>
                </c:pt>
                <c:pt idx="42">
                  <c:v>134.18858430288478</c:v>
                </c:pt>
                <c:pt idx="43">
                  <c:v>141.57053236880478</c:v>
                </c:pt>
                <c:pt idx="44">
                  <c:v>142.99718857166192</c:v>
                </c:pt>
                <c:pt idx="45">
                  <c:v>213.67871649664212</c:v>
                </c:pt>
                <c:pt idx="46">
                  <c:v>200.15292732893559</c:v>
                </c:pt>
                <c:pt idx="47">
                  <c:v>192.0110353329064</c:v>
                </c:pt>
                <c:pt idx="48">
                  <c:v>286.16982635712696</c:v>
                </c:pt>
                <c:pt idx="49">
                  <c:v>310.80519480318935</c:v>
                </c:pt>
                <c:pt idx="50">
                  <c:v>217.55984174777109</c:v>
                </c:pt>
                <c:pt idx="51">
                  <c:v>290.6865182630313</c:v>
                </c:pt>
                <c:pt idx="52">
                  <c:v>414.8151695762183</c:v>
                </c:pt>
                <c:pt idx="53">
                  <c:v>414.15637624111577</c:v>
                </c:pt>
                <c:pt idx="54">
                  <c:v>397.43601412773415</c:v>
                </c:pt>
                <c:pt idx="55">
                  <c:v>542.63208342988582</c:v>
                </c:pt>
                <c:pt idx="56">
                  <c:v>540.67182379941039</c:v>
                </c:pt>
                <c:pt idx="57">
                  <c:v>670.35436716520462</c:v>
                </c:pt>
                <c:pt idx="58">
                  <c:v>484.30965092211017</c:v>
                </c:pt>
                <c:pt idx="59">
                  <c:v>686.24087039155495</c:v>
                </c:pt>
                <c:pt idx="60">
                  <c:v>791.73504327735191</c:v>
                </c:pt>
                <c:pt idx="61">
                  <c:v>848.07845393380171</c:v>
                </c:pt>
                <c:pt idx="62">
                  <c:v>1053.6354483431844</c:v>
                </c:pt>
                <c:pt idx="63">
                  <c:v>1136.5394371811433</c:v>
                </c:pt>
                <c:pt idx="64">
                  <c:v>987.14786792056236</c:v>
                </c:pt>
                <c:pt idx="65">
                  <c:v>1233.4286100092349</c:v>
                </c:pt>
                <c:pt idx="66">
                  <c:v>1359.832324149274</c:v>
                </c:pt>
                <c:pt idx="67">
                  <c:v>1405.9518346806753</c:v>
                </c:pt>
                <c:pt idx="68">
                  <c:v>1436.1224721859605</c:v>
                </c:pt>
                <c:pt idx="69">
                  <c:v>1464.416220595195</c:v>
                </c:pt>
                <c:pt idx="70">
                  <c:v>1693.64202085733</c:v>
                </c:pt>
                <c:pt idx="71">
                  <c:v>1810.044345419338</c:v>
                </c:pt>
                <c:pt idx="72">
                  <c:v>2031.838408618627</c:v>
                </c:pt>
                <c:pt idx="73">
                  <c:v>2170.2528381868724</c:v>
                </c:pt>
                <c:pt idx="74">
                  <c:v>2167.8052782598002</c:v>
                </c:pt>
                <c:pt idx="75">
                  <c:v>2050.2358202698074</c:v>
                </c:pt>
                <c:pt idx="76">
                  <c:v>2530.5094670261697</c:v>
                </c:pt>
                <c:pt idx="77">
                  <c:v>2651.6245551346174</c:v>
                </c:pt>
                <c:pt idx="78">
                  <c:v>2778.8717741792298</c:v>
                </c:pt>
                <c:pt idx="79">
                  <c:v>2722.0319425827338</c:v>
                </c:pt>
                <c:pt idx="80">
                  <c:v>2966.3656583383859</c:v>
                </c:pt>
                <c:pt idx="81">
                  <c:v>2854.6763234195037</c:v>
                </c:pt>
                <c:pt idx="82">
                  <c:v>3418.116306981904</c:v>
                </c:pt>
                <c:pt idx="83">
                  <c:v>3445.0393452168582</c:v>
                </c:pt>
                <c:pt idx="84">
                  <c:v>3430.7776396085565</c:v>
                </c:pt>
                <c:pt idx="85">
                  <c:v>4007.1228128264379</c:v>
                </c:pt>
                <c:pt idx="86">
                  <c:v>3663.984168866968</c:v>
                </c:pt>
                <c:pt idx="87">
                  <c:v>4187.8975379264202</c:v>
                </c:pt>
                <c:pt idx="88">
                  <c:v>3936.6088164957214</c:v>
                </c:pt>
                <c:pt idx="89">
                  <c:v>3943.464902233372</c:v>
                </c:pt>
                <c:pt idx="90">
                  <c:v>3684.6940851595068</c:v>
                </c:pt>
                <c:pt idx="91">
                  <c:v>3420.438731246395</c:v>
                </c:pt>
                <c:pt idx="92">
                  <c:v>3096.7081279154554</c:v>
                </c:pt>
                <c:pt idx="93">
                  <c:v>2619.3043054601922</c:v>
                </c:pt>
                <c:pt idx="94">
                  <c:v>2247.6917186553183</c:v>
                </c:pt>
                <c:pt idx="95">
                  <c:v>1744.2987438204473</c:v>
                </c:pt>
                <c:pt idx="96">
                  <c:v>1314.4396992316958</c:v>
                </c:pt>
                <c:pt idx="97">
                  <c:v>1085.9428486933491</c:v>
                </c:pt>
                <c:pt idx="98">
                  <c:v>797.40492436357806</c:v>
                </c:pt>
                <c:pt idx="99">
                  <c:v>516.05932726843662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F6-4FC8-8EB9-4EFA114D83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0735023"/>
        <c:axId val="1"/>
      </c:scatterChart>
      <c:valAx>
        <c:axId val="660735023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l-PL"/>
                  <a:t>Wiek</a:t>
                </a:r>
              </a:p>
            </c:rich>
          </c:tx>
          <c:layout>
            <c:manualLayout>
              <c:xMode val="edge"/>
              <c:yMode val="edge"/>
              <c:x val="0.42186814619063029"/>
              <c:y val="0.91326220617450438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l-PL"/>
                  <a:t>Liczba zmarłych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660735023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8598317333620971"/>
          <c:y val="0.42266570960397903"/>
          <c:w val="0.19349921799158665"/>
          <c:h val="0.1547012079291194"/>
        </c:manualLayout>
      </c:layout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Mężczyźni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'Tablice trwania życia2'!$G$4:$G$103</c:f>
              <c:numCache>
                <c:formatCode>0.00</c:formatCode>
                <c:ptCount val="100"/>
                <c:pt idx="0">
                  <c:v>71.411412029601237</c:v>
                </c:pt>
                <c:pt idx="1">
                  <c:v>70.839813749182426</c:v>
                </c:pt>
                <c:pt idx="2">
                  <c:v>69.871376317517701</c:v>
                </c:pt>
                <c:pt idx="3">
                  <c:v>68.88117868805854</c:v>
                </c:pt>
                <c:pt idx="4">
                  <c:v>67.895256613948192</c:v>
                </c:pt>
                <c:pt idx="5">
                  <c:v>66.895256613948206</c:v>
                </c:pt>
                <c:pt idx="6">
                  <c:v>65.899882010626186</c:v>
                </c:pt>
                <c:pt idx="7">
                  <c:v>64.904461513602911</c:v>
                </c:pt>
                <c:pt idx="8">
                  <c:v>63.918141790059934</c:v>
                </c:pt>
                <c:pt idx="9">
                  <c:v>62.918141790059934</c:v>
                </c:pt>
                <c:pt idx="10">
                  <c:v>61.926551671734686</c:v>
                </c:pt>
                <c:pt idx="11">
                  <c:v>60.926551671734693</c:v>
                </c:pt>
                <c:pt idx="12">
                  <c:v>59.926551671734686</c:v>
                </c:pt>
                <c:pt idx="13">
                  <c:v>58.930292131320641</c:v>
                </c:pt>
                <c:pt idx="14">
                  <c:v>57.934106119057688</c:v>
                </c:pt>
                <c:pt idx="15">
                  <c:v>56.95023476441547</c:v>
                </c:pt>
                <c:pt idx="16">
                  <c:v>55.962807199775028</c:v>
                </c:pt>
                <c:pt idx="17">
                  <c:v>54.997352704103754</c:v>
                </c:pt>
                <c:pt idx="18">
                  <c:v>54.010656639176773</c:v>
                </c:pt>
                <c:pt idx="19">
                  <c:v>53.067510755176059</c:v>
                </c:pt>
                <c:pt idx="20">
                  <c:v>52.113117082039913</c:v>
                </c:pt>
                <c:pt idx="21">
                  <c:v>51.145188613878545</c:v>
                </c:pt>
                <c:pt idx="22">
                  <c:v>50.20301155718866</c:v>
                </c:pt>
                <c:pt idx="23">
                  <c:v>49.235839290209938</c:v>
                </c:pt>
                <c:pt idx="24">
                  <c:v>48.269860818510267</c:v>
                </c:pt>
                <c:pt idx="25">
                  <c:v>47.320221085565414</c:v>
                </c:pt>
                <c:pt idx="26">
                  <c:v>46.361318492706573</c:v>
                </c:pt>
                <c:pt idx="27">
                  <c:v>45.402167622921866</c:v>
                </c:pt>
                <c:pt idx="28">
                  <c:v>44.476593940998278</c:v>
                </c:pt>
                <c:pt idx="29">
                  <c:v>43.547024493216362</c:v>
                </c:pt>
                <c:pt idx="30">
                  <c:v>42.60525062144567</c:v>
                </c:pt>
                <c:pt idx="31">
                  <c:v>41.679196960073973</c:v>
                </c:pt>
                <c:pt idx="32">
                  <c:v>40.718382588202971</c:v>
                </c:pt>
                <c:pt idx="33">
                  <c:v>39.789530770896661</c:v>
                </c:pt>
                <c:pt idx="34">
                  <c:v>38.85299623688514</c:v>
                </c:pt>
                <c:pt idx="35">
                  <c:v>37.921369080579836</c:v>
                </c:pt>
                <c:pt idx="36">
                  <c:v>37.00436373847171</c:v>
                </c:pt>
                <c:pt idx="37">
                  <c:v>36.074611720264208</c:v>
                </c:pt>
                <c:pt idx="38">
                  <c:v>35.165593695790001</c:v>
                </c:pt>
                <c:pt idx="39">
                  <c:v>34.254711652757571</c:v>
                </c:pt>
                <c:pt idx="40">
                  <c:v>33.357409609184423</c:v>
                </c:pt>
                <c:pt idx="41">
                  <c:v>32.453294470414782</c:v>
                </c:pt>
                <c:pt idx="42">
                  <c:v>31.556719517646723</c:v>
                </c:pt>
                <c:pt idx="43">
                  <c:v>30.665572772125465</c:v>
                </c:pt>
                <c:pt idx="44">
                  <c:v>29.778472574574476</c:v>
                </c:pt>
                <c:pt idx="45">
                  <c:v>28.933313604769499</c:v>
                </c:pt>
                <c:pt idx="46">
                  <c:v>28.072319018966112</c:v>
                </c:pt>
                <c:pt idx="47">
                  <c:v>27.23233472678718</c:v>
                </c:pt>
                <c:pt idx="48">
                  <c:v>26.382573605514601</c:v>
                </c:pt>
                <c:pt idx="49">
                  <c:v>25.509442620336806</c:v>
                </c:pt>
                <c:pt idx="50">
                  <c:v>24.675714769458928</c:v>
                </c:pt>
                <c:pt idx="51">
                  <c:v>23.841590547079647</c:v>
                </c:pt>
                <c:pt idx="52">
                  <c:v>23.016892472866857</c:v>
                </c:pt>
                <c:pt idx="53">
                  <c:v>22.215242008285234</c:v>
                </c:pt>
                <c:pt idx="54">
                  <c:v>21.463881775110377</c:v>
                </c:pt>
                <c:pt idx="55">
                  <c:v>20.677016270088021</c:v>
                </c:pt>
                <c:pt idx="56">
                  <c:v>19.947622770582029</c:v>
                </c:pt>
                <c:pt idx="57">
                  <c:v>19.208606578035621</c:v>
                </c:pt>
                <c:pt idx="58">
                  <c:v>18.463537041296767</c:v>
                </c:pt>
                <c:pt idx="59">
                  <c:v>17.751096854409184</c:v>
                </c:pt>
                <c:pt idx="60">
                  <c:v>17.054000728943123</c:v>
                </c:pt>
                <c:pt idx="61">
                  <c:v>16.380650323730617</c:v>
                </c:pt>
                <c:pt idx="62">
                  <c:v>15.75916884417329</c:v>
                </c:pt>
                <c:pt idx="63">
                  <c:v>15.13654362819369</c:v>
                </c:pt>
                <c:pt idx="64">
                  <c:v>14.542728023095806</c:v>
                </c:pt>
                <c:pt idx="65">
                  <c:v>13.943979260006275</c:v>
                </c:pt>
                <c:pt idx="66">
                  <c:v>13.395975705715379</c:v>
                </c:pt>
                <c:pt idx="67">
                  <c:v>12.867925456140364</c:v>
                </c:pt>
                <c:pt idx="68">
                  <c:v>12.34583330188063</c:v>
                </c:pt>
                <c:pt idx="69">
                  <c:v>11.806113202480466</c:v>
                </c:pt>
                <c:pt idx="70">
                  <c:v>11.332680919119278</c:v>
                </c:pt>
                <c:pt idx="71">
                  <c:v>10.821223678543692</c:v>
                </c:pt>
                <c:pt idx="72">
                  <c:v>10.329285001855196</c:v>
                </c:pt>
                <c:pt idx="73">
                  <c:v>9.8632868670107925</c:v>
                </c:pt>
                <c:pt idx="74">
                  <c:v>9.3791495422846314</c:v>
                </c:pt>
                <c:pt idx="75">
                  <c:v>8.8819131760489931</c:v>
                </c:pt>
                <c:pt idx="76">
                  <c:v>8.4045534210188588</c:v>
                </c:pt>
                <c:pt idx="77">
                  <c:v>7.905009716840727</c:v>
                </c:pt>
                <c:pt idx="78">
                  <c:v>7.502929756088732</c:v>
                </c:pt>
                <c:pt idx="79">
                  <c:v>7.083170348674356</c:v>
                </c:pt>
                <c:pt idx="80">
                  <c:v>6.6165834818370319</c:v>
                </c:pt>
                <c:pt idx="81">
                  <c:v>6.2143264826396658</c:v>
                </c:pt>
                <c:pt idx="82">
                  <c:v>5.8437425353189445</c:v>
                </c:pt>
                <c:pt idx="83">
                  <c:v>5.4770432156684077</c:v>
                </c:pt>
                <c:pt idx="84">
                  <c:v>5.1132602618673504</c:v>
                </c:pt>
                <c:pt idx="85">
                  <c:v>4.8243404161732215</c:v>
                </c:pt>
                <c:pt idx="86">
                  <c:v>4.4780110044793835</c:v>
                </c:pt>
                <c:pt idx="87">
                  <c:v>4.1923692575952618</c:v>
                </c:pt>
                <c:pt idx="88">
                  <c:v>3.9091763946443177</c:v>
                </c:pt>
                <c:pt idx="89">
                  <c:v>3.6000311664270117</c:v>
                </c:pt>
                <c:pt idx="90">
                  <c:v>3.3729156490156642</c:v>
                </c:pt>
                <c:pt idx="91">
                  <c:v>3.136465315866463</c:v>
                </c:pt>
                <c:pt idx="92">
                  <c:v>3.0557391831938947</c:v>
                </c:pt>
                <c:pt idx="93">
                  <c:v>2.9036526524225419</c:v>
                </c:pt>
                <c:pt idx="94">
                  <c:v>2.6522118202143954</c:v>
                </c:pt>
                <c:pt idx="95">
                  <c:v>2.4021772861163377</c:v>
                </c:pt>
                <c:pt idx="96">
                  <c:v>2.0871261570389237</c:v>
                </c:pt>
                <c:pt idx="97">
                  <c:v>1.6545902578796563</c:v>
                </c:pt>
                <c:pt idx="98">
                  <c:v>1.1719999999999999</c:v>
                </c:pt>
                <c:pt idx="99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B1-4E6D-9E77-D42F075DF19B}"/>
            </c:ext>
          </c:extLst>
        </c:ser>
        <c:ser>
          <c:idx val="1"/>
          <c:order val="1"/>
          <c:tx>
            <c:v>Kobiety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'Tablice trwania życia2'!$N$4:$N$103</c:f>
              <c:numCache>
                <c:formatCode>0.00</c:formatCode>
                <c:ptCount val="100"/>
                <c:pt idx="0">
                  <c:v>79.49532671910876</c:v>
                </c:pt>
                <c:pt idx="1">
                  <c:v>78.727099222980385</c:v>
                </c:pt>
                <c:pt idx="2">
                  <c:v>77.733300340635807</c:v>
                </c:pt>
                <c:pt idx="3">
                  <c:v>76.744938872935492</c:v>
                </c:pt>
                <c:pt idx="4">
                  <c:v>75.755874358449191</c:v>
                </c:pt>
                <c:pt idx="5">
                  <c:v>74.771947232337737</c:v>
                </c:pt>
                <c:pt idx="6">
                  <c:v>73.771947232337723</c:v>
                </c:pt>
                <c:pt idx="7">
                  <c:v>72.777330125904598</c:v>
                </c:pt>
                <c:pt idx="8">
                  <c:v>71.782712308503889</c:v>
                </c:pt>
                <c:pt idx="9">
                  <c:v>70.788024381855749</c:v>
                </c:pt>
                <c:pt idx="10">
                  <c:v>69.793076712532994</c:v>
                </c:pt>
                <c:pt idx="11">
                  <c:v>68.797925942856835</c:v>
                </c:pt>
                <c:pt idx="12">
                  <c:v>67.802414797667396</c:v>
                </c:pt>
                <c:pt idx="13">
                  <c:v>66.806828649634724</c:v>
                </c:pt>
                <c:pt idx="14">
                  <c:v>65.811351162928005</c:v>
                </c:pt>
                <c:pt idx="15">
                  <c:v>64.830537811330757</c:v>
                </c:pt>
                <c:pt idx="16">
                  <c:v>63.85555260225167</c:v>
                </c:pt>
                <c:pt idx="17">
                  <c:v>62.871113342176081</c:v>
                </c:pt>
                <c:pt idx="18">
                  <c:v>61.881834172968432</c:v>
                </c:pt>
                <c:pt idx="19">
                  <c:v>60.903306676067984</c:v>
                </c:pt>
                <c:pt idx="20">
                  <c:v>59.928279103170716</c:v>
                </c:pt>
                <c:pt idx="21">
                  <c:v>58.932991145598812</c:v>
                </c:pt>
                <c:pt idx="22">
                  <c:v>57.951195278515378</c:v>
                </c:pt>
                <c:pt idx="23">
                  <c:v>56.959919502391237</c:v>
                </c:pt>
                <c:pt idx="24">
                  <c:v>55.976121502391926</c:v>
                </c:pt>
                <c:pt idx="25">
                  <c:v>54.99852176680286</c:v>
                </c:pt>
                <c:pt idx="26">
                  <c:v>54.019533920163667</c:v>
                </c:pt>
                <c:pt idx="27">
                  <c:v>53.032354121719528</c:v>
                </c:pt>
                <c:pt idx="28">
                  <c:v>52.053449032163087</c:v>
                </c:pt>
                <c:pt idx="29">
                  <c:v>51.062194563396453</c:v>
                </c:pt>
                <c:pt idx="30">
                  <c:v>50.086080960492176</c:v>
                </c:pt>
                <c:pt idx="31">
                  <c:v>49.125252348631207</c:v>
                </c:pt>
                <c:pt idx="32">
                  <c:v>48.139320798534364</c:v>
                </c:pt>
                <c:pt idx="33">
                  <c:v>47.161757251602005</c:v>
                </c:pt>
                <c:pt idx="34">
                  <c:v>46.191657681917029</c:v>
                </c:pt>
                <c:pt idx="35">
                  <c:v>45.235649649925882</c:v>
                </c:pt>
                <c:pt idx="36">
                  <c:v>44.276269745361027</c:v>
                </c:pt>
                <c:pt idx="37">
                  <c:v>43.307251437043902</c:v>
                </c:pt>
                <c:pt idx="38">
                  <c:v>42.34481240158572</c:v>
                </c:pt>
                <c:pt idx="39">
                  <c:v>41.375411898771517</c:v>
                </c:pt>
                <c:pt idx="40">
                  <c:v>40.419240027966822</c:v>
                </c:pt>
                <c:pt idx="41">
                  <c:v>39.475003169831041</c:v>
                </c:pt>
                <c:pt idx="42">
                  <c:v>38.516076049306385</c:v>
                </c:pt>
                <c:pt idx="43">
                  <c:v>37.568124778079863</c:v>
                </c:pt>
                <c:pt idx="44">
                  <c:v>36.621744988782261</c:v>
                </c:pt>
                <c:pt idx="45">
                  <c:v>35.674600012436024</c:v>
                </c:pt>
                <c:pt idx="46">
                  <c:v>34.751678132327406</c:v>
                </c:pt>
                <c:pt idx="47">
                  <c:v>33.822127455450783</c:v>
                </c:pt>
                <c:pt idx="48">
                  <c:v>32.888006866467926</c:v>
                </c:pt>
                <c:pt idx="49">
                  <c:v>31.983721958603621</c:v>
                </c:pt>
                <c:pt idx="50">
                  <c:v>31.085099762962233</c:v>
                </c:pt>
                <c:pt idx="51">
                  <c:v>30.154193259165243</c:v>
                </c:pt>
                <c:pt idx="52">
                  <c:v>29.243971767147638</c:v>
                </c:pt>
                <c:pt idx="53">
                  <c:v>28.368693789382277</c:v>
                </c:pt>
                <c:pt idx="54">
                  <c:v>27.489951183097482</c:v>
                </c:pt>
                <c:pt idx="55">
                  <c:v>26.603116596863085</c:v>
                </c:pt>
                <c:pt idx="56">
                  <c:v>25.753408492452508</c:v>
                </c:pt>
                <c:pt idx="57">
                  <c:v>24.899118747006874</c:v>
                </c:pt>
                <c:pt idx="58">
                  <c:v>24.074924470675299</c:v>
                </c:pt>
                <c:pt idx="59">
                  <c:v>23.198290209330786</c:v>
                </c:pt>
                <c:pt idx="60">
                  <c:v>22.367850067987106</c:v>
                </c:pt>
                <c:pt idx="61">
                  <c:v>21.557957230569556</c:v>
                </c:pt>
                <c:pt idx="62">
                  <c:v>20.75589466804929</c:v>
                </c:pt>
                <c:pt idx="63">
                  <c:v>19.995236707037428</c:v>
                </c:pt>
                <c:pt idx="64">
                  <c:v>19.246923916683549</c:v>
                </c:pt>
                <c:pt idx="65">
                  <c:v>18.459521195070224</c:v>
                </c:pt>
                <c:pt idx="66">
                  <c:v>17.717659268686905</c:v>
                </c:pt>
                <c:pt idx="67">
                  <c:v>16.99488902628044</c:v>
                </c:pt>
                <c:pt idx="68">
                  <c:v>16.274137636755469</c:v>
                </c:pt>
                <c:pt idx="69">
                  <c:v>15.551715033878436</c:v>
                </c:pt>
                <c:pt idx="70">
                  <c:v>14.826733033297131</c:v>
                </c:pt>
                <c:pt idx="71">
                  <c:v>14.136015340730584</c:v>
                </c:pt>
                <c:pt idx="72">
                  <c:v>13.45804820670485</c:v>
                </c:pt>
                <c:pt idx="73">
                  <c:v>12.810923167784246</c:v>
                </c:pt>
                <c:pt idx="74">
                  <c:v>12.179741779213195</c:v>
                </c:pt>
                <c:pt idx="75">
                  <c:v>11.540038252229941</c:v>
                </c:pt>
                <c:pt idx="76">
                  <c:v>10.871810402310331</c:v>
                </c:pt>
                <c:pt idx="77">
                  <c:v>10.271334530769842</c:v>
                </c:pt>
                <c:pt idx="78">
                  <c:v>9.6823326064124107</c:v>
                </c:pt>
                <c:pt idx="79">
                  <c:v>9.1057550657970356</c:v>
                </c:pt>
                <c:pt idx="80">
                  <c:v>8.5128618055021352</c:v>
                </c:pt>
                <c:pt idx="81">
                  <c:v>7.948398942522533</c:v>
                </c:pt>
                <c:pt idx="82">
                  <c:v>7.3595160337329677</c:v>
                </c:pt>
                <c:pt idx="83">
                  <c:v>6.8449395252446372</c:v>
                </c:pt>
                <c:pt idx="84">
                  <c:v>6.3322411397647826</c:v>
                </c:pt>
                <c:pt idx="85">
                  <c:v>5.8152550553700175</c:v>
                </c:pt>
                <c:pt idx="86">
                  <c:v>5.3844631982546973</c:v>
                </c:pt>
                <c:pt idx="87">
                  <c:v>4.9146627313081259</c:v>
                </c:pt>
                <c:pt idx="88">
                  <c:v>4.5399690671874628</c:v>
                </c:pt>
                <c:pt idx="89">
                  <c:v>4.1604844881152943</c:v>
                </c:pt>
                <c:pt idx="90">
                  <c:v>3.8261061184764378</c:v>
                </c:pt>
                <c:pt idx="91">
                  <c:v>3.5069097690513695</c:v>
                </c:pt>
                <c:pt idx="92">
                  <c:v>3.2122594504695217</c:v>
                </c:pt>
                <c:pt idx="93">
                  <c:v>2.9435905549485639</c:v>
                </c:pt>
                <c:pt idx="94">
                  <c:v>2.6655604916379119</c:v>
                </c:pt>
                <c:pt idx="95">
                  <c:v>2.4010958216256184</c:v>
                </c:pt>
                <c:pt idx="96">
                  <c:v>2.0815478654577197</c:v>
                </c:pt>
                <c:pt idx="97">
                  <c:v>1.6656735579264246</c:v>
                </c:pt>
                <c:pt idx="98">
                  <c:v>1.1775510204081634</c:v>
                </c:pt>
                <c:pt idx="99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B1-4E6D-9E77-D42F075DF19B}"/>
            </c:ext>
          </c:extLst>
        </c:ser>
        <c:ser>
          <c:idx val="2"/>
          <c:order val="2"/>
          <c:tx>
            <c:v>Ogółem</c:v>
          </c:tx>
          <c:marker>
            <c:symbol val="none"/>
          </c:marker>
          <c:xVal>
            <c:numRef>
              <c:f>'Tablice trwania życia2'!$A$4:$A$103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'Tablice trwania życia2'!$X$4:$X$103</c:f>
              <c:numCache>
                <c:formatCode>0.00</c:formatCode>
                <c:ptCount val="100"/>
                <c:pt idx="0">
                  <c:v>75.332110654012411</c:v>
                </c:pt>
                <c:pt idx="1">
                  <c:v>74.671204459021581</c:v>
                </c:pt>
                <c:pt idx="2">
                  <c:v>73.691172607588769</c:v>
                </c:pt>
                <c:pt idx="3">
                  <c:v>72.70184865266306</c:v>
                </c:pt>
                <c:pt idx="4">
                  <c:v>71.714522400665132</c:v>
                </c:pt>
                <c:pt idx="5">
                  <c:v>70.721911597185922</c:v>
                </c:pt>
                <c:pt idx="6">
                  <c:v>69.724426869073454</c:v>
                </c:pt>
                <c:pt idx="7">
                  <c:v>68.72938992169945</c:v>
                </c:pt>
                <c:pt idx="8">
                  <c:v>67.739309645719615</c:v>
                </c:pt>
                <c:pt idx="9">
                  <c:v>66.741744133274196</c:v>
                </c:pt>
                <c:pt idx="10">
                  <c:v>65.748646239699625</c:v>
                </c:pt>
                <c:pt idx="11">
                  <c:v>64.75086472903898</c:v>
                </c:pt>
                <c:pt idx="12">
                  <c:v>63.752916340980448</c:v>
                </c:pt>
                <c:pt idx="13">
                  <c:v>62.756978764074624</c:v>
                </c:pt>
                <c:pt idx="14">
                  <c:v>61.761131208984111</c:v>
                </c:pt>
                <c:pt idx="15">
                  <c:v>60.778720044256119</c:v>
                </c:pt>
                <c:pt idx="16">
                  <c:v>59.797009902877463</c:v>
                </c:pt>
                <c:pt idx="17">
                  <c:v>58.823074506831944</c:v>
                </c:pt>
                <c:pt idx="18">
                  <c:v>57.835265353954462</c:v>
                </c:pt>
                <c:pt idx="19">
                  <c:v>56.876321519395141</c:v>
                </c:pt>
                <c:pt idx="20">
                  <c:v>55.912784214834147</c:v>
                </c:pt>
                <c:pt idx="21">
                  <c:v>54.932608052663397</c:v>
                </c:pt>
                <c:pt idx="22">
                  <c:v>53.972769055277169</c:v>
                </c:pt>
                <c:pt idx="23">
                  <c:v>52.994850660775718</c:v>
                </c:pt>
                <c:pt idx="24">
                  <c:v>52.020991205340515</c:v>
                </c:pt>
                <c:pt idx="25">
                  <c:v>51.058988353605663</c:v>
                </c:pt>
                <c:pt idx="26">
                  <c:v>50.091246861694138</c:v>
                </c:pt>
                <c:pt idx="27">
                  <c:v>49.11968513042423</c:v>
                </c:pt>
                <c:pt idx="28">
                  <c:v>48.170502849101119</c:v>
                </c:pt>
                <c:pt idx="29">
                  <c:v>47.213546639246111</c:v>
                </c:pt>
                <c:pt idx="30">
                  <c:v>46.256662712365866</c:v>
                </c:pt>
                <c:pt idx="31">
                  <c:v>45.315430730585128</c:v>
                </c:pt>
                <c:pt idx="32">
                  <c:v>44.343577779905957</c:v>
                </c:pt>
                <c:pt idx="33">
                  <c:v>43.393318377938513</c:v>
                </c:pt>
                <c:pt idx="34">
                  <c:v>42.442161209491658</c:v>
                </c:pt>
                <c:pt idx="35">
                  <c:v>41.500106478180022</c:v>
                </c:pt>
                <c:pt idx="36">
                  <c:v>40.564744554520495</c:v>
                </c:pt>
                <c:pt idx="37">
                  <c:v>39.617963534773473</c:v>
                </c:pt>
                <c:pt idx="38">
                  <c:v>38.68578297731861</c:v>
                </c:pt>
                <c:pt idx="39">
                  <c:v>37.749475673955878</c:v>
                </c:pt>
                <c:pt idx="40">
                  <c:v>36.826751064387452</c:v>
                </c:pt>
                <c:pt idx="41">
                  <c:v>35.905588925048363</c:v>
                </c:pt>
                <c:pt idx="42">
                  <c:v>34.982146727718835</c:v>
                </c:pt>
                <c:pt idx="43">
                  <c:v>34.066716459010792</c:v>
                </c:pt>
                <c:pt idx="44">
                  <c:v>33.154324354204277</c:v>
                </c:pt>
                <c:pt idx="45">
                  <c:v>32.265278921115389</c:v>
                </c:pt>
                <c:pt idx="46">
                  <c:v>31.378164011205619</c:v>
                </c:pt>
                <c:pt idx="47">
                  <c:v>30.499998007019734</c:v>
                </c:pt>
                <c:pt idx="48">
                  <c:v>29.614307980350503</c:v>
                </c:pt>
                <c:pt idx="49">
                  <c:v>28.728838545588019</c:v>
                </c:pt>
                <c:pt idx="50">
                  <c:v>27.868307721818251</c:v>
                </c:pt>
                <c:pt idx="51">
                  <c:v>26.993205015937917</c:v>
                </c:pt>
                <c:pt idx="52">
                  <c:v>26.132750798297351</c:v>
                </c:pt>
                <c:pt idx="53">
                  <c:v>25.301090495474856</c:v>
                </c:pt>
                <c:pt idx="54">
                  <c:v>24.496460938932106</c:v>
                </c:pt>
                <c:pt idx="55">
                  <c:v>23.668073477845915</c:v>
                </c:pt>
                <c:pt idx="56">
                  <c:v>22.888956586489456</c:v>
                </c:pt>
                <c:pt idx="57">
                  <c:v>22.102317486684498</c:v>
                </c:pt>
                <c:pt idx="58">
                  <c:v>21.325923533082193</c:v>
                </c:pt>
                <c:pt idx="59">
                  <c:v>20.544239183279853</c:v>
                </c:pt>
                <c:pt idx="60">
                  <c:v>19.791994674455243</c:v>
                </c:pt>
                <c:pt idx="61">
                  <c:v>19.062362208538957</c:v>
                </c:pt>
                <c:pt idx="62">
                  <c:v>18.365054793891364</c:v>
                </c:pt>
                <c:pt idx="63">
                  <c:v>17.685816290335172</c:v>
                </c:pt>
                <c:pt idx="64">
                  <c:v>17.02799705164831</c:v>
                </c:pt>
                <c:pt idx="65">
                  <c:v>16.348584144369116</c:v>
                </c:pt>
                <c:pt idx="66">
                  <c:v>15.717557347171812</c:v>
                </c:pt>
                <c:pt idx="67">
                  <c:v>15.105378371327857</c:v>
                </c:pt>
                <c:pt idx="68">
                  <c:v>14.496162297997151</c:v>
                </c:pt>
                <c:pt idx="69">
                  <c:v>13.875599602388572</c:v>
                </c:pt>
                <c:pt idx="70">
                  <c:v>13.286831095714163</c:v>
                </c:pt>
                <c:pt idx="71">
                  <c:v>12.69368216154621</c:v>
                </c:pt>
                <c:pt idx="72">
                  <c:v>12.11563084558618</c:v>
                </c:pt>
                <c:pt idx="73">
                  <c:v>11.564983274962845</c:v>
                </c:pt>
                <c:pt idx="74">
                  <c:v>11.012402622752822</c:v>
                </c:pt>
                <c:pt idx="75">
                  <c:v>10.448005721036765</c:v>
                </c:pt>
                <c:pt idx="76">
                  <c:v>9.876579702769364</c:v>
                </c:pt>
                <c:pt idx="77">
                  <c:v>9.3302216545280245</c:v>
                </c:pt>
                <c:pt idx="78">
                  <c:v>8.834516393596882</c:v>
                </c:pt>
                <c:pt idx="79">
                  <c:v>8.3354738245290747</c:v>
                </c:pt>
                <c:pt idx="80">
                  <c:v>7.8047985403945086</c:v>
                </c:pt>
                <c:pt idx="81">
                  <c:v>7.3171725733984863</c:v>
                </c:pt>
                <c:pt idx="82">
                  <c:v>6.8254422458327664</c:v>
                </c:pt>
                <c:pt idx="83">
                  <c:v>6.3764976959391921</c:v>
                </c:pt>
                <c:pt idx="84">
                  <c:v>5.927410755236413</c:v>
                </c:pt>
                <c:pt idx="85">
                  <c:v>5.5000337268630473</c:v>
                </c:pt>
                <c:pt idx="86">
                  <c:v>5.1037307559404255</c:v>
                </c:pt>
                <c:pt idx="87">
                  <c:v>4.7004400894599465</c:v>
                </c:pt>
                <c:pt idx="88">
                  <c:v>4.3587452367347268</c:v>
                </c:pt>
                <c:pt idx="89">
                  <c:v>4.0042048296147588</c:v>
                </c:pt>
                <c:pt idx="90">
                  <c:v>3.7047334821557203</c:v>
                </c:pt>
                <c:pt idx="91">
                  <c:v>3.4112498131373235</c:v>
                </c:pt>
                <c:pt idx="92">
                  <c:v>3.1744342849863951</c:v>
                </c:pt>
                <c:pt idx="93">
                  <c:v>2.9342843817630664</c:v>
                </c:pt>
                <c:pt idx="94">
                  <c:v>2.662479173093486</c:v>
                </c:pt>
                <c:pt idx="95">
                  <c:v>2.4013442031073402</c:v>
                </c:pt>
                <c:pt idx="96">
                  <c:v>2.0828274712500803</c:v>
                </c:pt>
                <c:pt idx="97">
                  <c:v>1.6631141665853717</c:v>
                </c:pt>
                <c:pt idx="98">
                  <c:v>1.1762753013429326</c:v>
                </c:pt>
                <c:pt idx="99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7B1-4E6D-9E77-D42F075DF1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9552863"/>
        <c:axId val="1"/>
      </c:scatterChart>
      <c:valAx>
        <c:axId val="659552863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l-PL"/>
                  <a:t>Wiek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l-PL"/>
                  <a:t>Przeciętne dalsze trwanie życia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659552863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8660084658092433"/>
          <c:y val="0.38357494696724553"/>
          <c:w val="0.98109942582478393"/>
          <c:h val="0.61371984323877327"/>
        </c:manualLayout>
      </c:layout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15986806571544"/>
          <c:y val="4.3375002899088515E-2"/>
          <c:w val="0.58595422270950603"/>
          <c:h val="0.80305074622961681"/>
        </c:manualLayout>
      </c:layout>
      <c:scatterChart>
        <c:scatterStyle val="lineMarker"/>
        <c:varyColors val="0"/>
        <c:ser>
          <c:idx val="0"/>
          <c:order val="0"/>
          <c:tx>
            <c:v>Mężczyźni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'Tablice trwania życia2'!$B$4:$B$103</c:f>
              <c:numCache>
                <c:formatCode>#,##0</c:formatCode>
                <c:ptCount val="100"/>
                <c:pt idx="0">
                  <c:v>100000</c:v>
                </c:pt>
                <c:pt idx="1">
                  <c:v>99402.839654589887</c:v>
                </c:pt>
                <c:pt idx="2">
                  <c:v>99358.25605990272</c:v>
                </c:pt>
                <c:pt idx="3">
                  <c:v>99344.218442488214</c:v>
                </c:pt>
                <c:pt idx="4">
                  <c:v>99323.770232860261</c:v>
                </c:pt>
                <c:pt idx="5">
                  <c:v>99323.770232860261</c:v>
                </c:pt>
                <c:pt idx="6">
                  <c:v>99316.851367600757</c:v>
                </c:pt>
                <c:pt idx="7">
                  <c:v>99309.897379968243</c:v>
                </c:pt>
                <c:pt idx="8">
                  <c:v>99288.807252042723</c:v>
                </c:pt>
                <c:pt idx="9">
                  <c:v>99288.807252042723</c:v>
                </c:pt>
                <c:pt idx="10">
                  <c:v>99275.431419191853</c:v>
                </c:pt>
                <c:pt idx="11">
                  <c:v>99275.431419191853</c:v>
                </c:pt>
                <c:pt idx="12">
                  <c:v>99275.431419191853</c:v>
                </c:pt>
                <c:pt idx="13">
                  <c:v>99269.183162187153</c:v>
                </c:pt>
                <c:pt idx="14">
                  <c:v>99262.703873422564</c:v>
                </c:pt>
                <c:pt idx="15">
                  <c:v>99234.836747124573</c:v>
                </c:pt>
                <c:pt idx="16">
                  <c:v>99212.740368423358</c:v>
                </c:pt>
                <c:pt idx="17">
                  <c:v>99150.98329380872</c:v>
                </c:pt>
                <c:pt idx="18">
                  <c:v>99126.784388025975</c:v>
                </c:pt>
                <c:pt idx="19">
                  <c:v>99021.575734146376</c:v>
                </c:pt>
                <c:pt idx="20">
                  <c:v>98935.741428939466</c:v>
                </c:pt>
                <c:pt idx="21">
                  <c:v>98874.302583107405</c:v>
                </c:pt>
                <c:pt idx="22">
                  <c:v>98761.543931944427</c:v>
                </c:pt>
                <c:pt idx="23">
                  <c:v>98696.357184455337</c:v>
                </c:pt>
                <c:pt idx="24">
                  <c:v>98627.507266642671</c:v>
                </c:pt>
                <c:pt idx="25">
                  <c:v>98523.641004794044</c:v>
                </c:pt>
                <c:pt idx="26">
                  <c:v>98437.235706828869</c:v>
                </c:pt>
                <c:pt idx="27">
                  <c:v>98349.634713942127</c:v>
                </c:pt>
                <c:pt idx="28">
                  <c:v>98186.887814843445</c:v>
                </c:pt>
                <c:pt idx="29">
                  <c:v>98029.888407756604</c:v>
                </c:pt>
                <c:pt idx="30">
                  <c:v>97897.470644944799</c:v>
                </c:pt>
                <c:pt idx="31">
                  <c:v>97725.841974014504</c:v>
                </c:pt>
                <c:pt idx="32">
                  <c:v>97632.935647717168</c:v>
                </c:pt>
                <c:pt idx="33">
                  <c:v>97460.523464962171</c:v>
                </c:pt>
                <c:pt idx="34">
                  <c:v>97303.346677203692</c:v>
                </c:pt>
                <c:pt idx="35">
                  <c:v>97130.190262621545</c:v>
                </c:pt>
                <c:pt idx="36">
                  <c:v>96915.247623732052</c:v>
                </c:pt>
                <c:pt idx="37">
                  <c:v>96729.104826029696</c:v>
                </c:pt>
                <c:pt idx="38">
                  <c:v>96482.351466952634</c:v>
                </c:pt>
                <c:pt idx="39">
                  <c:v>96234.951628563256</c:v>
                </c:pt>
                <c:pt idx="40">
                  <c:v>95943.047050417124</c:v>
                </c:pt>
                <c:pt idx="41">
                  <c:v>95663.879643931956</c:v>
                </c:pt>
                <c:pt idx="42">
                  <c:v>95355.237917035411</c:v>
                </c:pt>
                <c:pt idx="43">
                  <c:v>95022.186827143436</c:v>
                </c:pt>
                <c:pt idx="44">
                  <c:v>94667.876149990392</c:v>
                </c:pt>
                <c:pt idx="45">
                  <c:v>94169.853002944394</c:v>
                </c:pt>
                <c:pt idx="46">
                  <c:v>93711.713101425747</c:v>
                </c:pt>
                <c:pt idx="47">
                  <c:v>93170.996055753974</c:v>
                </c:pt>
                <c:pt idx="48">
                  <c:v>92650.290479615913</c:v>
                </c:pt>
                <c:pt idx="49">
                  <c:v>92198.360338408296</c:v>
                </c:pt>
                <c:pt idx="50">
                  <c:v>91589.439413644723</c:v>
                </c:pt>
                <c:pt idx="51">
                  <c:v>90965.303145507278</c:v>
                </c:pt>
                <c:pt idx="52">
                  <c:v>90287.220663324595</c:v>
                </c:pt>
                <c:pt idx="53">
                  <c:v>89498.832484750281</c:v>
                </c:pt>
                <c:pt idx="54">
                  <c:v>88485.670555179706</c:v>
                </c:pt>
                <c:pt idx="55">
                  <c:v>87595.113147752345</c:v>
                </c:pt>
                <c:pt idx="56">
                  <c:v>86435.868022035691</c:v>
                </c:pt>
                <c:pt idx="57">
                  <c:v>85291.273560340604</c:v>
                </c:pt>
                <c:pt idx="58">
                  <c:v>84144.686621758403</c:v>
                </c:pt>
                <c:pt idx="59">
                  <c:v>82818.923542839111</c:v>
                </c:pt>
                <c:pt idx="60">
                  <c:v>81389.83776272439</c:v>
                </c:pt>
                <c:pt idx="61">
                  <c:v>79814.900955483055</c:v>
                </c:pt>
                <c:pt idx="62">
                  <c:v>77956.78517425881</c:v>
                </c:pt>
                <c:pt idx="63">
                  <c:v>76075.363955632434</c:v>
                </c:pt>
                <c:pt idx="64">
                  <c:v>74021.173676593025</c:v>
                </c:pt>
                <c:pt idx="65">
                  <c:v>71964.878319153926</c:v>
                </c:pt>
                <c:pt idx="66">
                  <c:v>69624.066136907015</c:v>
                </c:pt>
                <c:pt idx="67">
                  <c:v>67166.013782808004</c:v>
                </c:pt>
                <c:pt idx="68">
                  <c:v>64667.214039765757</c:v>
                </c:pt>
                <c:pt idx="69">
                  <c:v>62248.49593108688</c:v>
                </c:pt>
                <c:pt idx="70">
                  <c:v>59478.367285627515</c:v>
                </c:pt>
                <c:pt idx="71">
                  <c:v>56911.707840955445</c:v>
                </c:pt>
                <c:pt idx="72">
                  <c:v>54241.66659699149</c:v>
                </c:pt>
                <c:pt idx="73">
                  <c:v>51446.68933701182</c:v>
                </c:pt>
                <c:pt idx="74">
                  <c:v>48760.281293305306</c:v>
                </c:pt>
                <c:pt idx="75">
                  <c:v>46147.285868344596</c:v>
                </c:pt>
                <c:pt idx="76">
                  <c:v>43438.735798444912</c:v>
                </c:pt>
                <c:pt idx="77">
                  <c:v>40852.279679385741</c:v>
                </c:pt>
                <c:pt idx="78">
                  <c:v>37800.097864259224</c:v>
                </c:pt>
                <c:pt idx="79">
                  <c:v>34907.75202787872</c:v>
                </c:pt>
                <c:pt idx="80">
                  <c:v>32291.292398285499</c:v>
                </c:pt>
                <c:pt idx="81">
                  <c:v>29416.559680439153</c:v>
                </c:pt>
                <c:pt idx="82">
                  <c:v>26497.895378667399</c:v>
                </c:pt>
                <c:pt idx="83">
                  <c:v>23690.297279468723</c:v>
                </c:pt>
                <c:pt idx="84">
                  <c:v>21005.196240931735</c:v>
                </c:pt>
                <c:pt idx="85">
                  <c:v>18199.895111263901</c:v>
                </c:pt>
                <c:pt idx="86">
                  <c:v>15810.037769890961</c:v>
                </c:pt>
                <c:pt idx="87">
                  <c:v>13403.144718003712</c:v>
                </c:pt>
                <c:pt idx="88">
                  <c:v>11224.173197509252</c:v>
                </c:pt>
                <c:pt idx="89">
                  <c:v>9332.9013271121858</c:v>
                </c:pt>
                <c:pt idx="90">
                  <c:v>7470.4144394647983</c:v>
                </c:pt>
                <c:pt idx="91">
                  <c:v>5901.8493739317473</c:v>
                </c:pt>
                <c:pt idx="92">
                  <c:v>4376.029953879427</c:v>
                </c:pt>
                <c:pt idx="93">
                  <c:v>3285.8791310563502</c:v>
                </c:pt>
                <c:pt idx="94">
                  <c:v>2505.5778416458984</c:v>
                </c:pt>
                <c:pt idx="95">
                  <c:v>1858.0995286038528</c:v>
                </c:pt>
                <c:pt idx="96">
                  <c:v>1366.1624923227689</c:v>
                </c:pt>
                <c:pt idx="97">
                  <c:v>1006.3501486657433</c:v>
                </c:pt>
                <c:pt idx="98">
                  <c:v>694.92947228780554</c:v>
                </c:pt>
                <c:pt idx="99">
                  <c:v>466.99260537740531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62-4327-A33B-7424DE18B8AC}"/>
            </c:ext>
          </c:extLst>
        </c:ser>
        <c:ser>
          <c:idx val="1"/>
          <c:order val="1"/>
          <c:tx>
            <c:v>Kobiety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'Tablice trwania życia2'!$I$4:$I$103</c:f>
              <c:numCache>
                <c:formatCode>#,##0</c:formatCode>
                <c:ptCount val="100"/>
                <c:pt idx="0">
                  <c:v>100000</c:v>
                </c:pt>
                <c:pt idx="1">
                  <c:v>99708.927606137469</c:v>
                </c:pt>
                <c:pt idx="2">
                  <c:v>99701.024235211167</c:v>
                </c:pt>
                <c:pt idx="3">
                  <c:v>99686.002233669016</c:v>
                </c:pt>
                <c:pt idx="4">
                  <c:v>99671.706747025964</c:v>
                </c:pt>
                <c:pt idx="5">
                  <c:v>99650.423774661031</c:v>
                </c:pt>
                <c:pt idx="6">
                  <c:v>99650.423774661031</c:v>
                </c:pt>
                <c:pt idx="7">
                  <c:v>99643.103534906782</c:v>
                </c:pt>
                <c:pt idx="8">
                  <c:v>99635.684093094795</c:v>
                </c:pt>
                <c:pt idx="9">
                  <c:v>99628.259675502166</c:v>
                </c:pt>
                <c:pt idx="10">
                  <c:v>99621.098871960479</c:v>
                </c:pt>
                <c:pt idx="11">
                  <c:v>99614.127730371867</c:v>
                </c:pt>
                <c:pt idx="12">
                  <c:v>99607.581060568351</c:v>
                </c:pt>
                <c:pt idx="13">
                  <c:v>99601.048987575981</c:v>
                </c:pt>
                <c:pt idx="14">
                  <c:v>99594.256077159094</c:v>
                </c:pt>
                <c:pt idx="15">
                  <c:v>99565.006662745829</c:v>
                </c:pt>
                <c:pt idx="16">
                  <c:v>99526.306073224026</c:v>
                </c:pt>
                <c:pt idx="17">
                  <c:v>99501.867446809483</c:v>
                </c:pt>
                <c:pt idx="18">
                  <c:v>99484.767233284787</c:v>
                </c:pt>
                <c:pt idx="19">
                  <c:v>99449.977788083663</c:v>
                </c:pt>
                <c:pt idx="20">
                  <c:v>99408.879359375467</c:v>
                </c:pt>
                <c:pt idx="21">
                  <c:v>99400.99789744259</c:v>
                </c:pt>
                <c:pt idx="22">
                  <c:v>99370.040293083206</c:v>
                </c:pt>
                <c:pt idx="23">
                  <c:v>99354.95279408255</c:v>
                </c:pt>
                <c:pt idx="24">
                  <c:v>99326.449616059428</c:v>
                </c:pt>
                <c:pt idx="25">
                  <c:v>99286.359562062164</c:v>
                </c:pt>
                <c:pt idx="26">
                  <c:v>99248.094007246371</c:v>
                </c:pt>
                <c:pt idx="27">
                  <c:v>99224.325566831525</c:v>
                </c:pt>
                <c:pt idx="28">
                  <c:v>99184.497005619996</c:v>
                </c:pt>
                <c:pt idx="29">
                  <c:v>99167.674193407031</c:v>
                </c:pt>
                <c:pt idx="30">
                  <c:v>99120.847904438473</c:v>
                </c:pt>
                <c:pt idx="31">
                  <c:v>99042.607471953466</c:v>
                </c:pt>
                <c:pt idx="32">
                  <c:v>99013.960362194892</c:v>
                </c:pt>
                <c:pt idx="33">
                  <c:v>98967.350203383903</c:v>
                </c:pt>
                <c:pt idx="34">
                  <c:v>98903.973435345877</c:v>
                </c:pt>
                <c:pt idx="35">
                  <c:v>98808.840197518948</c:v>
                </c:pt>
                <c:pt idx="36">
                  <c:v>98719.202884239276</c:v>
                </c:pt>
                <c:pt idx="37">
                  <c:v>98649.385951959601</c:v>
                </c:pt>
                <c:pt idx="38">
                  <c:v>98562.902527710205</c:v>
                </c:pt>
                <c:pt idx="39">
                  <c:v>98490.87994639657</c:v>
                </c:pt>
                <c:pt idx="40">
                  <c:v>98385.387493264527</c:v>
                </c:pt>
                <c:pt idx="41">
                  <c:v>98248.144769434221</c:v>
                </c:pt>
                <c:pt idx="42">
                  <c:v>98144.717294982634</c:v>
                </c:pt>
                <c:pt idx="43">
                  <c:v>98010.528710679748</c:v>
                </c:pt>
                <c:pt idx="44">
                  <c:v>97868.958178310946</c:v>
                </c:pt>
                <c:pt idx="45">
                  <c:v>97725.96098973928</c:v>
                </c:pt>
                <c:pt idx="46">
                  <c:v>97512.282273242643</c:v>
                </c:pt>
                <c:pt idx="47">
                  <c:v>97312.129345913709</c:v>
                </c:pt>
                <c:pt idx="48">
                  <c:v>97120.118310580801</c:v>
                </c:pt>
                <c:pt idx="49">
                  <c:v>96833.948484223671</c:v>
                </c:pt>
                <c:pt idx="50">
                  <c:v>96523.143289420477</c:v>
                </c:pt>
                <c:pt idx="51">
                  <c:v>96305.583447672703</c:v>
                </c:pt>
                <c:pt idx="52">
                  <c:v>96014.896929409675</c:v>
                </c:pt>
                <c:pt idx="53">
                  <c:v>95600.081759833454</c:v>
                </c:pt>
                <c:pt idx="54">
                  <c:v>95185.925383592345</c:v>
                </c:pt>
                <c:pt idx="55">
                  <c:v>94788.489369464616</c:v>
                </c:pt>
                <c:pt idx="56">
                  <c:v>94245.857286034734</c:v>
                </c:pt>
                <c:pt idx="57">
                  <c:v>93705.185462235328</c:v>
                </c:pt>
                <c:pt idx="58">
                  <c:v>93034.831095070127</c:v>
                </c:pt>
                <c:pt idx="59">
                  <c:v>92550.52144414802</c:v>
                </c:pt>
                <c:pt idx="60">
                  <c:v>91864.280573756463</c:v>
                </c:pt>
                <c:pt idx="61">
                  <c:v>91072.54553047911</c:v>
                </c:pt>
                <c:pt idx="62">
                  <c:v>90224.467076545305</c:v>
                </c:pt>
                <c:pt idx="63">
                  <c:v>89170.831628202126</c:v>
                </c:pt>
                <c:pt idx="64">
                  <c:v>88034.292191020984</c:v>
                </c:pt>
                <c:pt idx="65">
                  <c:v>87047.144323100423</c:v>
                </c:pt>
                <c:pt idx="66">
                  <c:v>85813.715713091195</c:v>
                </c:pt>
                <c:pt idx="67">
                  <c:v>84453.883388941918</c:v>
                </c:pt>
                <c:pt idx="68">
                  <c:v>83047.931554261246</c:v>
                </c:pt>
                <c:pt idx="69">
                  <c:v>81611.809082075284</c:v>
                </c:pt>
                <c:pt idx="70">
                  <c:v>80147.392861480083</c:v>
                </c:pt>
                <c:pt idx="71">
                  <c:v>78453.750840622757</c:v>
                </c:pt>
                <c:pt idx="72">
                  <c:v>76643.706495203412</c:v>
                </c:pt>
                <c:pt idx="73">
                  <c:v>74611.868086584785</c:v>
                </c:pt>
                <c:pt idx="74">
                  <c:v>72441.615248397909</c:v>
                </c:pt>
                <c:pt idx="75">
                  <c:v>70273.809970138114</c:v>
                </c:pt>
                <c:pt idx="76">
                  <c:v>68223.574149868306</c:v>
                </c:pt>
                <c:pt idx="77">
                  <c:v>65693.06468284213</c:v>
                </c:pt>
                <c:pt idx="78">
                  <c:v>63041.440127707516</c:v>
                </c:pt>
                <c:pt idx="79">
                  <c:v>60262.568353528288</c:v>
                </c:pt>
                <c:pt idx="80">
                  <c:v>57540.536410945555</c:v>
                </c:pt>
                <c:pt idx="81">
                  <c:v>54574.17075260717</c:v>
                </c:pt>
                <c:pt idx="82">
                  <c:v>51719.494429187667</c:v>
                </c:pt>
                <c:pt idx="83">
                  <c:v>48301.378122205766</c:v>
                </c:pt>
                <c:pt idx="84">
                  <c:v>44856.338776988909</c:v>
                </c:pt>
                <c:pt idx="85">
                  <c:v>41425.561137380355</c:v>
                </c:pt>
                <c:pt idx="86">
                  <c:v>37418.438324553914</c:v>
                </c:pt>
                <c:pt idx="87">
                  <c:v>33754.454155686944</c:v>
                </c:pt>
                <c:pt idx="88">
                  <c:v>29566.556617760525</c:v>
                </c:pt>
                <c:pt idx="89">
                  <c:v>25629.947801264803</c:v>
                </c:pt>
                <c:pt idx="90">
                  <c:v>21686.482899031431</c:v>
                </c:pt>
                <c:pt idx="91">
                  <c:v>18001.788813871925</c:v>
                </c:pt>
                <c:pt idx="92">
                  <c:v>14581.350082625529</c:v>
                </c:pt>
                <c:pt idx="93">
                  <c:v>11484.641954710074</c:v>
                </c:pt>
                <c:pt idx="94">
                  <c:v>8865.3376492498828</c:v>
                </c:pt>
                <c:pt idx="95">
                  <c:v>6617.6459305945646</c:v>
                </c:pt>
                <c:pt idx="96">
                  <c:v>4873.3471867741173</c:v>
                </c:pt>
                <c:pt idx="97">
                  <c:v>3558.9074875424212</c:v>
                </c:pt>
                <c:pt idx="98">
                  <c:v>2472.9646388490719</c:v>
                </c:pt>
                <c:pt idx="99">
                  <c:v>1675.5597144854937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562-4327-A33B-7424DE18B8AC}"/>
            </c:ext>
          </c:extLst>
        </c:ser>
        <c:ser>
          <c:idx val="2"/>
          <c:order val="2"/>
          <c:tx>
            <c:v>Ogółem</c:v>
          </c:tx>
          <c:marker>
            <c:symbol val="none"/>
          </c:marker>
          <c:xVal>
            <c:numRef>
              <c:f>'Tablice trwania życia2'!$A$4:$A$103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'Tablice trwania życia2'!$S$4:$S$103</c:f>
              <c:numCache>
                <c:formatCode>0</c:formatCode>
                <c:ptCount val="100"/>
                <c:pt idx="0">
                  <c:v>100000</c:v>
                </c:pt>
                <c:pt idx="1">
                  <c:v>99551.292311090467</c:v>
                </c:pt>
                <c:pt idx="2">
                  <c:v>99524.498624927321</c:v>
                </c:pt>
                <c:pt idx="3">
                  <c:v>99509.983581210894</c:v>
                </c:pt>
                <c:pt idx="4">
                  <c:v>99492.519442230638</c:v>
                </c:pt>
                <c:pt idx="5">
                  <c:v>99482.197200633644</c:v>
                </c:pt>
                <c:pt idx="6">
                  <c:v>99478.633985024993</c:v>
                </c:pt>
                <c:pt idx="7">
                  <c:v>99471.50236511344</c:v>
                </c:pt>
                <c:pt idx="8">
                  <c:v>99457.042519952985</c:v>
                </c:pt>
                <c:pt idx="9">
                  <c:v>99453.441677420546</c:v>
                </c:pt>
                <c:pt idx="10">
                  <c:v>99443.080133784635</c:v>
                </c:pt>
                <c:pt idx="11">
                  <c:v>99439.699130114168</c:v>
                </c:pt>
                <c:pt idx="12">
                  <c:v>99436.523995259457</c:v>
                </c:pt>
                <c:pt idx="13">
                  <c:v>99430.138087500731</c:v>
                </c:pt>
                <c:pt idx="14">
                  <c:v>99423.506692234776</c:v>
                </c:pt>
                <c:pt idx="15">
                  <c:v>99394.969156200881</c:v>
                </c:pt>
                <c:pt idx="16">
                  <c:v>99364.819735251687</c:v>
                </c:pt>
                <c:pt idx="17">
                  <c:v>99321.16210801409</c:v>
                </c:pt>
                <c:pt idx="18">
                  <c:v>99300.406067976495</c:v>
                </c:pt>
                <c:pt idx="19">
                  <c:v>99229.35073030596</c:v>
                </c:pt>
                <c:pt idx="20">
                  <c:v>99165.213325200923</c:v>
                </c:pt>
                <c:pt idx="21">
                  <c:v>99129.749810559966</c:v>
                </c:pt>
                <c:pt idx="22">
                  <c:v>99056.664667096731</c:v>
                </c:pt>
                <c:pt idx="23">
                  <c:v>99015.77605512453</c:v>
                </c:pt>
                <c:pt idx="24">
                  <c:v>98966.494306109802</c:v>
                </c:pt>
                <c:pt idx="25">
                  <c:v>98893.559505069075</c:v>
                </c:pt>
                <c:pt idx="26">
                  <c:v>98830.501982531365</c:v>
                </c:pt>
                <c:pt idx="27">
                  <c:v>98773.85977759349</c:v>
                </c:pt>
                <c:pt idx="28">
                  <c:v>98670.728272370063</c:v>
                </c:pt>
                <c:pt idx="29">
                  <c:v>98581.714513797051</c:v>
                </c:pt>
                <c:pt idx="30">
                  <c:v>98490.808615799237</c:v>
                </c:pt>
                <c:pt idx="31">
                  <c:v>98364.473240514897</c:v>
                </c:pt>
                <c:pt idx="32">
                  <c:v>98302.73263423887</c:v>
                </c:pt>
                <c:pt idx="33">
                  <c:v>98191.334433096723</c:v>
                </c:pt>
                <c:pt idx="34">
                  <c:v>98079.650654902653</c:v>
                </c:pt>
                <c:pt idx="35">
                  <c:v>97944.335481046786</c:v>
                </c:pt>
                <c:pt idx="36">
                  <c:v>97790.16592507805</c:v>
                </c:pt>
                <c:pt idx="37">
                  <c:v>97660.441172105697</c:v>
                </c:pt>
                <c:pt idx="38">
                  <c:v>97491.418731420054</c:v>
                </c:pt>
                <c:pt idx="39">
                  <c:v>97329.07686271242</c:v>
                </c:pt>
                <c:pt idx="40">
                  <c:v>97127.58216519811</c:v>
                </c:pt>
                <c:pt idx="41">
                  <c:v>96917.248229800549</c:v>
                </c:pt>
                <c:pt idx="42">
                  <c:v>96708.135415339813</c:v>
                </c:pt>
                <c:pt idx="43">
                  <c:v>96471.532640658552</c:v>
                </c:pt>
                <c:pt idx="44">
                  <c:v>96220.400933725861</c:v>
                </c:pt>
                <c:pt idx="45">
                  <c:v>95894.565376539918</c:v>
                </c:pt>
                <c:pt idx="46">
                  <c:v>95554.989149756933</c:v>
                </c:pt>
                <c:pt idx="47">
                  <c:v>95179.445701481454</c:v>
                </c:pt>
                <c:pt idx="48">
                  <c:v>94818.156977633887</c:v>
                </c:pt>
                <c:pt idx="49">
                  <c:v>94446.620589128754</c:v>
                </c:pt>
                <c:pt idx="50">
                  <c:v>93982.28579339596</c:v>
                </c:pt>
                <c:pt idx="51">
                  <c:v>93555.339092057504</c:v>
                </c:pt>
                <c:pt idx="52">
                  <c:v>93065.14365237586</c:v>
                </c:pt>
                <c:pt idx="53">
                  <c:v>92457.938383165631</c:v>
                </c:pt>
                <c:pt idx="54">
                  <c:v>91735.294146959845</c:v>
                </c:pt>
                <c:pt idx="55">
                  <c:v>91083.900615282793</c:v>
                </c:pt>
                <c:pt idx="56">
                  <c:v>90223.71281507524</c:v>
                </c:pt>
                <c:pt idx="57">
                  <c:v>89372.020832759532</c:v>
                </c:pt>
                <c:pt idx="58">
                  <c:v>88456.406691314594</c:v>
                </c:pt>
                <c:pt idx="59">
                  <c:v>87538.748524973926</c:v>
                </c:pt>
                <c:pt idx="60">
                  <c:v>86469.942526074941</c:v>
                </c:pt>
                <c:pt idx="61">
                  <c:v>85274.858574356142</c:v>
                </c:pt>
                <c:pt idx="62">
                  <c:v>83906.610896867758</c:v>
                </c:pt>
                <c:pt idx="63">
                  <c:v>82426.66577682874</c:v>
                </c:pt>
                <c:pt idx="64">
                  <c:v>80817.536156090588</c:v>
                </c:pt>
                <c:pt idx="65">
                  <c:v>79279.777331067977</c:v>
                </c:pt>
                <c:pt idx="66">
                  <c:v>77476.046181356331</c:v>
                </c:pt>
                <c:pt idx="67">
                  <c:v>75550.630541782943</c:v>
                </c:pt>
                <c:pt idx="68">
                  <c:v>73581.862034296064</c:v>
                </c:pt>
                <c:pt idx="69">
                  <c:v>71639.702809316252</c:v>
                </c:pt>
                <c:pt idx="70">
                  <c:v>69502.844689916004</c:v>
                </c:pt>
                <c:pt idx="71">
                  <c:v>67359.598695794091</c:v>
                </c:pt>
                <c:pt idx="72">
                  <c:v>65106.655947624276</c:v>
                </c:pt>
                <c:pt idx="73">
                  <c:v>62681.801030554707</c:v>
                </c:pt>
                <c:pt idx="74">
                  <c:v>60245.728261525219</c:v>
                </c:pt>
                <c:pt idx="75">
                  <c:v>57848.650057714447</c:v>
                </c:pt>
                <c:pt idx="76">
                  <c:v>55459.382398885253</c:v>
                </c:pt>
                <c:pt idx="77">
                  <c:v>52900.06040606209</c:v>
                </c:pt>
                <c:pt idx="78">
                  <c:v>50042.148862031645</c:v>
                </c:pt>
                <c:pt idx="79">
                  <c:v>47204.837945818756</c:v>
                </c:pt>
                <c:pt idx="80">
                  <c:v>44537.175744425622</c:v>
                </c:pt>
                <c:pt idx="81">
                  <c:v>41618.001050440638</c:v>
                </c:pt>
                <c:pt idx="82">
                  <c:v>38730.370918169727</c:v>
                </c:pt>
                <c:pt idx="83">
                  <c:v>35626.671488196189</c:v>
                </c:pt>
                <c:pt idx="84">
                  <c:v>32573.000370919464</c:v>
                </c:pt>
                <c:pt idx="85">
                  <c:v>29464.343133930382</c:v>
                </c:pt>
                <c:pt idx="86">
                  <c:v>26290.112038902495</c:v>
                </c:pt>
                <c:pt idx="87">
                  <c:v>23273.529795280079</c:v>
                </c:pt>
                <c:pt idx="88">
                  <c:v>20120.229156331119</c:v>
                </c:pt>
                <c:pt idx="89">
                  <c:v>17236.968867076204</c:v>
                </c:pt>
                <c:pt idx="90">
                  <c:v>14365.207642354615</c:v>
                </c:pt>
                <c:pt idx="91">
                  <c:v>11770.320002302733</c:v>
                </c:pt>
                <c:pt idx="92">
                  <c:v>9325.6102163212854</c:v>
                </c:pt>
                <c:pt idx="93">
                  <c:v>7262.2791005284071</c:v>
                </c:pt>
                <c:pt idx="94">
                  <c:v>5590.0613483338311</c:v>
                </c:pt>
                <c:pt idx="95">
                  <c:v>4166.479533569348</c:v>
                </c:pt>
                <c:pt idx="96">
                  <c:v>3067.1470691316727</c:v>
                </c:pt>
                <c:pt idx="97">
                  <c:v>2244.3404580209321</c:v>
                </c:pt>
                <c:pt idx="98">
                  <c:v>1557.2765280700196</c:v>
                </c:pt>
                <c:pt idx="99">
                  <c:v>1053.1476532948282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562-4327-A33B-7424DE18B8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9550383"/>
        <c:axId val="1"/>
      </c:scatterChart>
      <c:valAx>
        <c:axId val="659550383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l-PL"/>
                  <a:t>Wiek</a:t>
                </a:r>
              </a:p>
            </c:rich>
          </c:tx>
          <c:layout>
            <c:manualLayout>
              <c:xMode val="edge"/>
              <c:yMode val="edge"/>
              <c:x val="0.44638358663429423"/>
              <c:y val="0.9064322488535087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l-PL"/>
                  <a:t>Liczba dożywających</a:t>
                </a:r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659550383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5811636194538712"/>
          <c:y val="0.44781734014017477"/>
          <c:w val="0.19251051880865833"/>
          <c:h val="0.2307771624700759"/>
        </c:manualLayout>
      </c:layout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Mężczyźni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'Tablice trwania życia2'!$A$4:$A$103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'Tablice trwania życia2'!$C$4:$C$103</c:f>
              <c:numCache>
                <c:formatCode>0.0000000</c:formatCode>
                <c:ptCount val="100"/>
                <c:pt idx="0">
                  <c:v>5.9716034541011549E-3</c:v>
                </c:pt>
                <c:pt idx="1">
                  <c:v>4.4851429639319754E-4</c:v>
                </c:pt>
                <c:pt idx="2">
                  <c:v>1.4128284826222097E-4</c:v>
                </c:pt>
                <c:pt idx="3">
                  <c:v>2.0583190394511151E-4</c:v>
                </c:pt>
                <c:pt idx="4">
                  <c:v>0</c:v>
                </c:pt>
                <c:pt idx="5">
                  <c:v>6.9659712305388181E-5</c:v>
                </c:pt>
                <c:pt idx="6">
                  <c:v>7.0018204733230633E-5</c:v>
                </c:pt>
                <c:pt idx="7">
                  <c:v>2.1236682830141933E-4</c:v>
                </c:pt>
                <c:pt idx="8">
                  <c:v>0</c:v>
                </c:pt>
                <c:pt idx="9">
                  <c:v>1.347164219318335E-4</c:v>
                </c:pt>
                <c:pt idx="10">
                  <c:v>0</c:v>
                </c:pt>
                <c:pt idx="11">
                  <c:v>0</c:v>
                </c:pt>
                <c:pt idx="12">
                  <c:v>6.2938603392390726E-5</c:v>
                </c:pt>
                <c:pt idx="13">
                  <c:v>6.5269890999282033E-5</c:v>
                </c:pt>
                <c:pt idx="14">
                  <c:v>2.8074115665356538E-4</c:v>
                </c:pt>
                <c:pt idx="15">
                  <c:v>2.22667557336896E-4</c:v>
                </c:pt>
                <c:pt idx="16">
                  <c:v>6.2247121070650485E-4</c:v>
                </c:pt>
                <c:pt idx="17">
                  <c:v>2.4406117800195251E-4</c:v>
                </c:pt>
                <c:pt idx="18">
                  <c:v>1.0613544515654979E-3</c:v>
                </c:pt>
                <c:pt idx="19">
                  <c:v>8.6682427107959018E-4</c:v>
                </c:pt>
                <c:pt idx="20">
                  <c:v>6.2099747719774896E-4</c:v>
                </c:pt>
                <c:pt idx="21">
                  <c:v>1.1404242378164678E-3</c:v>
                </c:pt>
                <c:pt idx="22">
                  <c:v>6.6004180264750097E-4</c:v>
                </c:pt>
                <c:pt idx="23">
                  <c:v>6.9759330310429019E-4</c:v>
                </c:pt>
                <c:pt idx="24">
                  <c:v>1.053116566839992E-3</c:v>
                </c:pt>
                <c:pt idx="25">
                  <c:v>8.7700065775049335E-4</c:v>
                </c:pt>
                <c:pt idx="26">
                  <c:v>8.8991723769689423E-4</c:v>
                </c:pt>
                <c:pt idx="27">
                  <c:v>1.6547788873038517E-3</c:v>
                </c:pt>
                <c:pt idx="28">
                  <c:v>1.5989854712871836E-3</c:v>
                </c:pt>
                <c:pt idx="29">
                  <c:v>1.3507896924355777E-3</c:v>
                </c:pt>
                <c:pt idx="30">
                  <c:v>1.7531471426136501E-3</c:v>
                </c:pt>
                <c:pt idx="31">
                  <c:v>9.5068330362448007E-4</c:v>
                </c:pt>
                <c:pt idx="32">
                  <c:v>1.7659223458884213E-3</c:v>
                </c:pt>
                <c:pt idx="33">
                  <c:v>1.612722589315713E-3</c:v>
                </c:pt>
                <c:pt idx="34">
                  <c:v>1.7795525076499054E-3</c:v>
                </c:pt>
                <c:pt idx="35">
                  <c:v>2.2129333661175315E-3</c:v>
                </c:pt>
                <c:pt idx="36">
                  <c:v>1.9206760779794487E-3</c:v>
                </c:pt>
                <c:pt idx="37">
                  <c:v>2.5509732517514832E-3</c:v>
                </c:pt>
                <c:pt idx="38">
                  <c:v>2.5641978520197705E-3</c:v>
                </c:pt>
                <c:pt idx="39">
                  <c:v>3.0332490764145435E-3</c:v>
                </c:pt>
                <c:pt idx="40">
                  <c:v>2.9097200377477192E-3</c:v>
                </c:pt>
                <c:pt idx="41">
                  <c:v>3.2263141328297139E-3</c:v>
                </c:pt>
                <c:pt idx="42">
                  <c:v>3.4927403797339832E-3</c:v>
                </c:pt>
                <c:pt idx="43">
                  <c:v>3.7287152504453746E-3</c:v>
                </c:pt>
                <c:pt idx="44">
                  <c:v>5.2607406788860592E-3</c:v>
                </c:pt>
                <c:pt idx="45">
                  <c:v>4.8650378747466128E-3</c:v>
                </c:pt>
                <c:pt idx="46">
                  <c:v>5.770004920159234E-3</c:v>
                </c:pt>
                <c:pt idx="47">
                  <c:v>5.5887089135170974E-3</c:v>
                </c:pt>
                <c:pt idx="48">
                  <c:v>4.8778059827783585E-3</c:v>
                </c:pt>
                <c:pt idx="49">
                  <c:v>6.6044658769263019E-3</c:v>
                </c:pt>
                <c:pt idx="50">
                  <c:v>6.814500363067643E-3</c:v>
                </c:pt>
                <c:pt idx="51">
                  <c:v>7.4542980535999533E-3</c:v>
                </c:pt>
                <c:pt idx="52">
                  <c:v>8.732001857872736E-3</c:v>
                </c:pt>
                <c:pt idx="53">
                  <c:v>1.1320392696108217E-2</c:v>
                </c:pt>
                <c:pt idx="54">
                  <c:v>1.0064425141831469E-2</c:v>
                </c:pt>
                <c:pt idx="55">
                  <c:v>1.3234130125059362E-2</c:v>
                </c:pt>
                <c:pt idx="56">
                  <c:v>1.3242123760512113E-2</c:v>
                </c:pt>
                <c:pt idx="57">
                  <c:v>1.3443191673894189E-2</c:v>
                </c:pt>
                <c:pt idx="58">
                  <c:v>1.5755755142077676E-2</c:v>
                </c:pt>
                <c:pt idx="59">
                  <c:v>1.7255546425636814E-2</c:v>
                </c:pt>
                <c:pt idx="60">
                  <c:v>1.9350533807829182E-2</c:v>
                </c:pt>
                <c:pt idx="61">
                  <c:v>2.3280311808701149E-2</c:v>
                </c:pt>
                <c:pt idx="62">
                  <c:v>2.4134156050955414E-2</c:v>
                </c:pt>
                <c:pt idx="63">
                  <c:v>2.7002043397878761E-2</c:v>
                </c:pt>
                <c:pt idx="64">
                  <c:v>2.7779826437544564E-2</c:v>
                </c:pt>
                <c:pt idx="65">
                  <c:v>3.2527147087857845E-2</c:v>
                </c:pt>
                <c:pt idx="66">
                  <c:v>3.5304636607484993E-2</c:v>
                </c:pt>
                <c:pt idx="67">
                  <c:v>3.7203335471456059E-2</c:v>
                </c:pt>
                <c:pt idx="68">
                  <c:v>3.7402540755683993E-2</c:v>
                </c:pt>
                <c:pt idx="69">
                  <c:v>4.4501133786848071E-2</c:v>
                </c:pt>
                <c:pt idx="70">
                  <c:v>4.3152822812812512E-2</c:v>
                </c:pt>
                <c:pt idx="71">
                  <c:v>4.6915500259201652E-2</c:v>
                </c:pt>
                <c:pt idx="72">
                  <c:v>5.1528233465722675E-2</c:v>
                </c:pt>
                <c:pt idx="73">
                  <c:v>5.2217316183528512E-2</c:v>
                </c:pt>
                <c:pt idx="74">
                  <c:v>5.3588604406174134E-2</c:v>
                </c:pt>
                <c:pt idx="75">
                  <c:v>5.8693594193751968E-2</c:v>
                </c:pt>
                <c:pt idx="76">
                  <c:v>5.9542619542619538E-2</c:v>
                </c:pt>
                <c:pt idx="77">
                  <c:v>7.4712643678160912E-2</c:v>
                </c:pt>
                <c:pt idx="78">
                  <c:v>7.6516887516190096E-2</c:v>
                </c:pt>
                <c:pt idx="79">
                  <c:v>7.4953541193475123E-2</c:v>
                </c:pt>
                <c:pt idx="80">
                  <c:v>8.9025012761613065E-2</c:v>
                </c:pt>
                <c:pt idx="81">
                  <c:v>9.9218410768562748E-2</c:v>
                </c:pt>
                <c:pt idx="82">
                  <c:v>0.10595551303515906</c:v>
                </c:pt>
                <c:pt idx="83">
                  <c:v>0.11334180432020331</c:v>
                </c:pt>
                <c:pt idx="84">
                  <c:v>0.13355272178801589</c:v>
                </c:pt>
                <c:pt idx="85">
                  <c:v>0.13131159969673997</c:v>
                </c:pt>
                <c:pt idx="86">
                  <c:v>0.15223828601288975</c:v>
                </c:pt>
                <c:pt idx="87">
                  <c:v>0.16257166257166258</c:v>
                </c:pt>
                <c:pt idx="88">
                  <c:v>0.1684998829861924</c:v>
                </c:pt>
                <c:pt idx="89">
                  <c:v>0.19956140350877191</c:v>
                </c:pt>
                <c:pt idx="90">
                  <c:v>0.20997028722350611</c:v>
                </c:pt>
                <c:pt idx="91">
                  <c:v>0.25853242320819109</c:v>
                </c:pt>
                <c:pt idx="92">
                  <c:v>0.24911868390129258</c:v>
                </c:pt>
                <c:pt idx="93">
                  <c:v>0.23747108712413262</c:v>
                </c:pt>
                <c:pt idx="94">
                  <c:v>0.25841476655808904</c:v>
                </c:pt>
                <c:pt idx="95">
                  <c:v>0.26475279106858057</c:v>
                </c:pt>
                <c:pt idx="96">
                  <c:v>0.26337448559670784</c:v>
                </c:pt>
                <c:pt idx="97">
                  <c:v>0.30945558739255014</c:v>
                </c:pt>
                <c:pt idx="98">
                  <c:v>0.32800000000000001</c:v>
                </c:pt>
                <c:pt idx="99">
                  <c:v>0.39705882352941174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1B-4AFD-A2C1-29B9E5079E12}"/>
            </c:ext>
          </c:extLst>
        </c:ser>
        <c:ser>
          <c:idx val="1"/>
          <c:order val="1"/>
          <c:tx>
            <c:v>Kobiety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'Tablice trwania życia2'!$A$4:$A$103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'Tablice trwania życia2'!$J$4:$J$103</c:f>
              <c:numCache>
                <c:formatCode>0.0000000</c:formatCode>
                <c:ptCount val="100"/>
                <c:pt idx="0">
                  <c:v>2.9107239386253073E-3</c:v>
                </c:pt>
                <c:pt idx="1">
                  <c:v>7.9264426125554851E-5</c:v>
                </c:pt>
                <c:pt idx="2">
                  <c:v>1.5067048365225254E-4</c:v>
                </c:pt>
                <c:pt idx="3">
                  <c:v>1.4340515541533719E-4</c:v>
                </c:pt>
                <c:pt idx="4">
                  <c:v>2.1353073063098328E-4</c:v>
                </c:pt>
                <c:pt idx="5">
                  <c:v>0</c:v>
                </c:pt>
                <c:pt idx="6">
                  <c:v>7.3459193418056273E-5</c:v>
                </c:pt>
                <c:pt idx="7">
                  <c:v>7.4460163812360393E-5</c:v>
                </c:pt>
                <c:pt idx="8">
                  <c:v>7.4515648286140076E-5</c:v>
                </c:pt>
                <c:pt idx="9">
                  <c:v>7.1875224610076915E-5</c:v>
                </c:pt>
                <c:pt idx="10">
                  <c:v>6.9976557853119203E-5</c:v>
                </c:pt>
                <c:pt idx="11">
                  <c:v>6.5720294426919044E-5</c:v>
                </c:pt>
                <c:pt idx="12">
                  <c:v>6.5578070693160203E-5</c:v>
                </c:pt>
                <c:pt idx="13">
                  <c:v>6.8201193520886605E-5</c:v>
                </c:pt>
                <c:pt idx="14">
                  <c:v>2.9368575624082231E-4</c:v>
                </c:pt>
                <c:pt idx="15">
                  <c:v>3.8869669996501732E-4</c:v>
                </c:pt>
                <c:pt idx="16">
                  <c:v>2.4554941682013501E-4</c:v>
                </c:pt>
                <c:pt idx="17">
                  <c:v>1.7185821697099891E-4</c:v>
                </c:pt>
                <c:pt idx="18">
                  <c:v>3.4969620142501201E-4</c:v>
                </c:pt>
                <c:pt idx="19">
                  <c:v>4.1325729399123895E-4</c:v>
                </c:pt>
                <c:pt idx="20">
                  <c:v>7.9283279156425901E-5</c:v>
                </c:pt>
                <c:pt idx="21">
                  <c:v>3.1144158523766885E-4</c:v>
                </c:pt>
                <c:pt idx="22">
                  <c:v>1.5183146707155058E-4</c:v>
                </c:pt>
                <c:pt idx="23">
                  <c:v>2.8688230653374448E-4</c:v>
                </c:pt>
                <c:pt idx="24">
                  <c:v>4.0361911809222694E-4</c:v>
                </c:pt>
                <c:pt idx="25">
                  <c:v>3.8540596094552933E-4</c:v>
                </c:pt>
                <c:pt idx="26">
                  <c:v>2.3948510701990723E-4</c:v>
                </c:pt>
                <c:pt idx="27">
                  <c:v>4.0139916279603185E-4</c:v>
                </c:pt>
                <c:pt idx="28">
                  <c:v>1.6961130742049473E-4</c:v>
                </c:pt>
                <c:pt idx="29">
                  <c:v>4.72193074501574E-4</c:v>
                </c:pt>
                <c:pt idx="30">
                  <c:v>7.8934385791810566E-4</c:v>
                </c:pt>
                <c:pt idx="31">
                  <c:v>2.8924026224450445E-4</c:v>
                </c:pt>
                <c:pt idx="32">
                  <c:v>4.707433036765052E-4</c:v>
                </c:pt>
                <c:pt idx="33">
                  <c:v>6.4038056902387713E-4</c:v>
                </c:pt>
                <c:pt idx="34">
                  <c:v>9.6187478139209506E-4</c:v>
                </c:pt>
                <c:pt idx="35">
                  <c:v>9.0717908539854016E-4</c:v>
                </c:pt>
                <c:pt idx="36">
                  <c:v>7.0722747185824025E-4</c:v>
                </c:pt>
                <c:pt idx="37">
                  <c:v>8.7667473461531121E-4</c:v>
                </c:pt>
                <c:pt idx="38">
                  <c:v>7.3072707343807086E-4</c:v>
                </c:pt>
                <c:pt idx="39">
                  <c:v>1.0710885433195812E-3</c:v>
                </c:pt>
                <c:pt idx="40">
                  <c:v>1.394950279986449E-3</c:v>
                </c:pt>
                <c:pt idx="41">
                  <c:v>1.0527168191756418E-3</c:v>
                </c:pt>
                <c:pt idx="42">
                  <c:v>1.367252237321843E-3</c:v>
                </c:pt>
                <c:pt idx="43">
                  <c:v>1.4444420842449604E-3</c:v>
                </c:pt>
                <c:pt idx="44">
                  <c:v>1.4611087236785563E-3</c:v>
                </c:pt>
                <c:pt idx="45">
                  <c:v>2.1865092380015305E-3</c:v>
                </c:pt>
                <c:pt idx="46">
                  <c:v>2.0525919675234341E-3</c:v>
                </c:pt>
                <c:pt idx="47">
                  <c:v>1.9731459646758747E-3</c:v>
                </c:pt>
                <c:pt idx="48">
                  <c:v>2.9465555781345259E-3</c:v>
                </c:pt>
                <c:pt idx="49">
                  <c:v>3.2096718110573193E-3</c:v>
                </c:pt>
                <c:pt idx="50">
                  <c:v>2.2539655706759081E-3</c:v>
                </c:pt>
                <c:pt idx="51">
                  <c:v>3.0183765868671028E-3</c:v>
                </c:pt>
                <c:pt idx="52">
                  <c:v>4.3203209381268322E-3</c:v>
                </c:pt>
                <c:pt idx="53">
                  <c:v>4.3321759627942529E-3</c:v>
                </c:pt>
                <c:pt idx="54">
                  <c:v>4.1753653444676405E-3</c:v>
                </c:pt>
                <c:pt idx="55">
                  <c:v>5.7246622141516115E-3</c:v>
                </c:pt>
                <c:pt idx="56">
                  <c:v>5.7368232341340978E-3</c:v>
                </c:pt>
                <c:pt idx="57">
                  <c:v>7.1538662866781058E-3</c:v>
                </c:pt>
                <c:pt idx="58">
                  <c:v>5.2056809822893686E-3</c:v>
                </c:pt>
                <c:pt idx="59">
                  <c:v>7.4147704376326456E-3</c:v>
                </c:pt>
                <c:pt idx="60">
                  <c:v>8.6185298391541817E-3</c:v>
                </c:pt>
                <c:pt idx="61">
                  <c:v>9.312119794103884E-3</c:v>
                </c:pt>
                <c:pt idx="62">
                  <c:v>1.1677934849416104E-2</c:v>
                </c:pt>
                <c:pt idx="63">
                  <c:v>1.2745641331685069E-2</c:v>
                </c:pt>
                <c:pt idx="64">
                  <c:v>1.1213219795969984E-2</c:v>
                </c:pt>
                <c:pt idx="65">
                  <c:v>1.4169661964222643E-2</c:v>
                </c:pt>
                <c:pt idx="66">
                  <c:v>1.5846328443529064E-2</c:v>
                </c:pt>
                <c:pt idx="67">
                  <c:v>1.6647568806347695E-2</c:v>
                </c:pt>
                <c:pt idx="68">
                  <c:v>1.7292694054007081E-2</c:v>
                </c:pt>
                <c:pt idx="69">
                  <c:v>1.7943680419122462E-2</c:v>
                </c:pt>
                <c:pt idx="70">
                  <c:v>2.1131592187714408E-2</c:v>
                </c:pt>
                <c:pt idx="71">
                  <c:v>2.307148257444577E-2</c:v>
                </c:pt>
                <c:pt idx="72">
                  <c:v>2.651017939412658E-2</c:v>
                </c:pt>
                <c:pt idx="73">
                  <c:v>2.9087233624392847E-2</c:v>
                </c:pt>
                <c:pt idx="74">
                  <c:v>2.9924861156484805E-2</c:v>
                </c:pt>
                <c:pt idx="75">
                  <c:v>2.9174963206648776E-2</c:v>
                </c:pt>
                <c:pt idx="76">
                  <c:v>3.7091423288192746E-2</c:v>
                </c:pt>
                <c:pt idx="77">
                  <c:v>4.0363843092666295E-2</c:v>
                </c:pt>
                <c:pt idx="78">
                  <c:v>4.4080080793679081E-2</c:v>
                </c:pt>
                <c:pt idx="79">
                  <c:v>4.5169530887134234E-2</c:v>
                </c:pt>
                <c:pt idx="80">
                  <c:v>5.1552624347348169E-2</c:v>
                </c:pt>
                <c:pt idx="81">
                  <c:v>5.2308194225436352E-2</c:v>
                </c:pt>
                <c:pt idx="82">
                  <c:v>6.6089515079499797E-2</c:v>
                </c:pt>
                <c:pt idx="83">
                  <c:v>7.132383130975424E-2</c:v>
                </c:pt>
                <c:pt idx="84">
                  <c:v>7.6483675064638337E-2</c:v>
                </c:pt>
                <c:pt idx="85">
                  <c:v>9.6730682767037057E-2</c:v>
                </c:pt>
                <c:pt idx="86">
                  <c:v>9.7919216646266821E-2</c:v>
                </c:pt>
                <c:pt idx="87">
                  <c:v>0.12406947890818859</c:v>
                </c:pt>
                <c:pt idx="88">
                  <c:v>0.13314397301615483</c:v>
                </c:pt>
                <c:pt idx="89">
                  <c:v>0.15386160490107464</c:v>
                </c:pt>
                <c:pt idx="90">
                  <c:v>0.1699074074074074</c:v>
                </c:pt>
                <c:pt idx="91">
                  <c:v>0.19000549148819329</c:v>
                </c:pt>
                <c:pt idx="92">
                  <c:v>0.21237458193979933</c:v>
                </c:pt>
                <c:pt idx="93">
                  <c:v>0.22807017543859648</c:v>
                </c:pt>
                <c:pt idx="94">
                  <c:v>0.25353706847764573</c:v>
                </c:pt>
                <c:pt idx="95">
                  <c:v>0.26358296622613808</c:v>
                </c:pt>
                <c:pt idx="96">
                  <c:v>0.26972010178117051</c:v>
                </c:pt>
                <c:pt idx="97">
                  <c:v>0.30513376717281276</c:v>
                </c:pt>
                <c:pt idx="98">
                  <c:v>0.32244897959183666</c:v>
                </c:pt>
                <c:pt idx="99">
                  <c:v>0.30799220272904482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1B-4AFD-A2C1-29B9E5079E12}"/>
            </c:ext>
          </c:extLst>
        </c:ser>
        <c:ser>
          <c:idx val="2"/>
          <c:order val="2"/>
          <c:tx>
            <c:v>Ogółem</c:v>
          </c:tx>
          <c:marker>
            <c:symbol val="none"/>
          </c:marker>
          <c:xVal>
            <c:numRef>
              <c:f>'Tablice trwania życia2'!$H$4:$H$103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'Tablice trwania życia2'!$T$4:$T$103</c:f>
              <c:numCache>
                <c:formatCode>0.00000</c:formatCode>
                <c:ptCount val="100"/>
                <c:pt idx="0">
                  <c:v>4.4870768890953334E-3</c:v>
                </c:pt>
                <c:pt idx="1">
                  <c:v>2.6914453384912124E-4</c:v>
                </c:pt>
                <c:pt idx="2">
                  <c:v>1.4584392704281447E-4</c:v>
                </c:pt>
                <c:pt idx="3">
                  <c:v>1.75501375357014E-4</c:v>
                </c:pt>
                <c:pt idx="4">
                  <c:v>1.0374892157583264E-4</c:v>
                </c:pt>
                <c:pt idx="5">
                  <c:v>3.58176207293063E-5</c:v>
                </c:pt>
                <c:pt idx="6">
                  <c:v>7.1689966235635364E-5</c:v>
                </c:pt>
                <c:pt idx="7">
                  <c:v>1.4536671123533391E-4</c:v>
                </c:pt>
                <c:pt idx="8">
                  <c:v>3.620500309686424E-5</c:v>
                </c:pt>
                <c:pt idx="9">
                  <c:v>1.0418486742287302E-4</c:v>
                </c:pt>
                <c:pt idx="10">
                  <c:v>3.3999386039919369E-5</c:v>
                </c:pt>
                <c:pt idx="11">
                  <c:v>3.1930254038246644E-5</c:v>
                </c:pt>
                <c:pt idx="12">
                  <c:v>6.4220947214830733E-5</c:v>
                </c:pt>
                <c:pt idx="13">
                  <c:v>6.6694016457253673E-5</c:v>
                </c:pt>
                <c:pt idx="14">
                  <c:v>2.8703006948077922E-4</c:v>
                </c:pt>
                <c:pt idx="15">
                  <c:v>3.0332944619977252E-4</c:v>
                </c:pt>
                <c:pt idx="16">
                  <c:v>4.3936704513648371E-4</c:v>
                </c:pt>
                <c:pt idx="17">
                  <c:v>2.0897902921254995E-4</c:v>
                </c:pt>
                <c:pt idx="18">
                  <c:v>7.1555938675512006E-4</c:v>
                </c:pt>
                <c:pt idx="19">
                  <c:v>6.4635518254427737E-4</c:v>
                </c:pt>
                <c:pt idx="20">
                  <c:v>3.5762051481357578E-4</c:v>
                </c:pt>
                <c:pt idx="21">
                  <c:v>7.3726750650438422E-4</c:v>
                </c:pt>
                <c:pt idx="22">
                  <c:v>4.1278001949305329E-4</c:v>
                </c:pt>
                <c:pt idx="23">
                  <c:v>4.9771613149092279E-4</c:v>
                </c:pt>
                <c:pt idx="24">
                  <c:v>7.3696458131713256E-4</c:v>
                </c:pt>
                <c:pt idx="25">
                  <c:v>6.3763022438764999E-4</c:v>
                </c:pt>
                <c:pt idx="26">
                  <c:v>5.7312473175423159E-4</c:v>
                </c:pt>
                <c:pt idx="27">
                  <c:v>1.0441173955907583E-3</c:v>
                </c:pt>
                <c:pt idx="28">
                  <c:v>9.021293359394156E-4</c:v>
                </c:pt>
                <c:pt idx="29">
                  <c:v>9.2213752262435738E-4</c:v>
                </c:pt>
                <c:pt idx="30">
                  <c:v>1.2827123369162151E-3</c:v>
                </c:pt>
                <c:pt idx="31">
                  <c:v>6.2767180306108053E-4</c:v>
                </c:pt>
                <c:pt idx="32">
                  <c:v>1.1332157118829338E-3</c:v>
                </c:pt>
                <c:pt idx="33">
                  <c:v>1.1374097198991299E-3</c:v>
                </c:pt>
                <c:pt idx="34">
                  <c:v>1.3796457568143101E-3</c:v>
                </c:pt>
                <c:pt idx="35">
                  <c:v>1.5740528047032318E-3</c:v>
                </c:pt>
                <c:pt idx="36">
                  <c:v>1.3265623567071379E-3</c:v>
                </c:pt>
                <c:pt idx="37">
                  <c:v>1.7307155144607347E-3</c:v>
                </c:pt>
                <c:pt idx="38">
                  <c:v>1.6651913657639008E-3</c:v>
                </c:pt>
                <c:pt idx="39">
                  <c:v>2.0702415353073644E-3</c:v>
                </c:pt>
                <c:pt idx="40">
                  <c:v>2.1655427913341561E-3</c:v>
                </c:pt>
                <c:pt idx="41">
                  <c:v>2.157642919915638E-3</c:v>
                </c:pt>
                <c:pt idx="42">
                  <c:v>2.4465653656241589E-3</c:v>
                </c:pt>
                <c:pt idx="43">
                  <c:v>2.6031690391829588E-3</c:v>
                </c:pt>
                <c:pt idx="44">
                  <c:v>3.3863458686933766E-3</c:v>
                </c:pt>
                <c:pt idx="45">
                  <c:v>3.5411415177659328E-3</c:v>
                </c:pt>
                <c:pt idx="46">
                  <c:v>3.9301291498962439E-3</c:v>
                </c:pt>
                <c:pt idx="47">
                  <c:v>3.7958691730639428E-3</c:v>
                </c:pt>
                <c:pt idx="48">
                  <c:v>3.9184097260271935E-3</c:v>
                </c:pt>
                <c:pt idx="49">
                  <c:v>4.9163727917041046E-3</c:v>
                </c:pt>
                <c:pt idx="50">
                  <c:v>4.5428422785654104E-3</c:v>
                </c:pt>
                <c:pt idx="51">
                  <c:v>5.2396308370952112E-3</c:v>
                </c:pt>
                <c:pt idx="52">
                  <c:v>6.5245186906744586E-3</c:v>
                </c:pt>
                <c:pt idx="53">
                  <c:v>7.8159241796090292E-3</c:v>
                </c:pt>
                <c:pt idx="54">
                  <c:v>7.1007951490679204E-3</c:v>
                </c:pt>
                <c:pt idx="55">
                  <c:v>9.443906051419414E-3</c:v>
                </c:pt>
                <c:pt idx="56">
                  <c:v>9.4397798066829363E-3</c:v>
                </c:pt>
                <c:pt idx="57">
                  <c:v>1.0244975249673631E-2</c:v>
                </c:pt>
                <c:pt idx="58">
                  <c:v>1.0374128914630354E-2</c:v>
                </c:pt>
                <c:pt idx="59">
                  <c:v>1.2209518834897038E-2</c:v>
                </c:pt>
                <c:pt idx="60">
                  <c:v>1.3820801966630464E-2</c:v>
                </c:pt>
                <c:pt idx="61">
                  <c:v>1.6045147425197172E-2</c:v>
                </c:pt>
                <c:pt idx="62">
                  <c:v>1.7638003778487305E-2</c:v>
                </c:pt>
                <c:pt idx="63">
                  <c:v>1.9521954522519352E-2</c:v>
                </c:pt>
                <c:pt idx="64">
                  <c:v>1.9027539048611816E-2</c:v>
                </c:pt>
                <c:pt idx="65">
                  <c:v>2.275146588996289E-2</c:v>
                </c:pt>
                <c:pt idx="66">
                  <c:v>2.485175398685634E-2</c:v>
                </c:pt>
                <c:pt idx="67">
                  <c:v>2.6058928871520934E-2</c:v>
                </c:pt>
                <c:pt idx="68">
                  <c:v>2.6394537611382864E-2</c:v>
                </c:pt>
                <c:pt idx="69">
                  <c:v>2.9827847347272406E-2</c:v>
                </c:pt>
                <c:pt idx="70">
                  <c:v>3.0836809682882972E-2</c:v>
                </c:pt>
                <c:pt idx="71">
                  <c:v>3.3446498966605155E-2</c:v>
                </c:pt>
                <c:pt idx="72">
                  <c:v>3.7244347475322175E-2</c:v>
                </c:pt>
                <c:pt idx="73">
                  <c:v>3.8864115723828779E-2</c:v>
                </c:pt>
                <c:pt idx="74">
                  <c:v>3.9788351356715525E-2</c:v>
                </c:pt>
                <c:pt idx="75">
                  <c:v>4.1302046918043366E-2</c:v>
                </c:pt>
                <c:pt idx="76">
                  <c:v>4.6147682900893716E-2</c:v>
                </c:pt>
                <c:pt idx="77">
                  <c:v>5.4024731202441917E-2</c:v>
                </c:pt>
                <c:pt idx="78">
                  <c:v>5.6698422844220331E-2</c:v>
                </c:pt>
                <c:pt idx="79">
                  <c:v>5.6512474514901413E-2</c:v>
                </c:pt>
                <c:pt idx="80">
                  <c:v>6.554467464970215E-2</c:v>
                </c:pt>
                <c:pt idx="81">
                  <c:v>6.9384162126651161E-2</c:v>
                </c:pt>
                <c:pt idx="82">
                  <c:v>8.0136062640120173E-2</c:v>
                </c:pt>
                <c:pt idx="83">
                  <c:v>8.571306242539288E-2</c:v>
                </c:pt>
                <c:pt idx="84">
                  <c:v>9.5436625474772968E-2</c:v>
                </c:pt>
                <c:pt idx="85">
                  <c:v>0.10773126964342622</c:v>
                </c:pt>
                <c:pt idx="86">
                  <c:v>0.11474208398802797</c:v>
                </c:pt>
                <c:pt idx="87">
                  <c:v>0.13548871471952037</c:v>
                </c:pt>
                <c:pt idx="88">
                  <c:v>0.14330156316075832</c:v>
                </c:pt>
                <c:pt idx="89">
                  <c:v>0.16660476948512976</c:v>
                </c:pt>
                <c:pt idx="90">
                  <c:v>0.18063697404561507</c:v>
                </c:pt>
                <c:pt idx="91">
                  <c:v>0.20770121674713748</c:v>
                </c:pt>
                <c:pt idx="92">
                  <c:v>0.22125427376127346</c:v>
                </c:pt>
                <c:pt idx="93">
                  <c:v>0.23026073895630156</c:v>
                </c:pt>
                <c:pt idx="94">
                  <c:v>0.25466300386645929</c:v>
                </c:pt>
                <c:pt idx="95">
                  <c:v>0.26385164155502211</c:v>
                </c:pt>
                <c:pt idx="96">
                  <c:v>0.26826447919358554</c:v>
                </c:pt>
                <c:pt idx="97">
                  <c:v>0.30613177581656575</c:v>
                </c:pt>
                <c:pt idx="98">
                  <c:v>0.32372469865706749</c:v>
                </c:pt>
                <c:pt idx="9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91B-4AFD-A2C1-29B9E5079E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9550879"/>
        <c:axId val="1"/>
      </c:scatterChart>
      <c:valAx>
        <c:axId val="6595508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l-PL"/>
                  <a:t>Wiek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0.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l-PL"/>
                  <a:t>Prawdopodobieństwo zgonu</a:t>
                </a:r>
              </a:p>
            </c:rich>
          </c:tx>
          <c:overlay val="0"/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659550879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086670879103075"/>
          <c:y val="0.38815289598234182"/>
          <c:w val="0.98305527202618193"/>
          <c:h val="0.6145754186387079"/>
        </c:manualLayout>
      </c:layout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'Tablice trwania życia2'!$O$4:$O$103</c:f>
              <c:numCache>
                <c:formatCode>0.00</c:formatCode>
                <c:ptCount val="100"/>
                <c:pt idx="0">
                  <c:v>8.0839146895075231</c:v>
                </c:pt>
                <c:pt idx="1">
                  <c:v>7.8872854737979594</c:v>
                </c:pt>
                <c:pt idx="2">
                  <c:v>7.8619240231181067</c:v>
                </c:pt>
                <c:pt idx="3">
                  <c:v>7.8637601848769521</c:v>
                </c:pt>
                <c:pt idx="4">
                  <c:v>7.860617744500999</c:v>
                </c:pt>
                <c:pt idx="5">
                  <c:v>7.8766906183895316</c:v>
                </c:pt>
                <c:pt idx="6">
                  <c:v>7.8720652217115372</c:v>
                </c:pt>
                <c:pt idx="7">
                  <c:v>7.8728686123016871</c:v>
                </c:pt>
                <c:pt idx="8">
                  <c:v>7.8645705184439549</c:v>
                </c:pt>
                <c:pt idx="9">
                  <c:v>7.8698825917958146</c:v>
                </c:pt>
                <c:pt idx="10">
                  <c:v>7.8665250407983081</c:v>
                </c:pt>
                <c:pt idx="11">
                  <c:v>7.8713742711221428</c:v>
                </c:pt>
                <c:pt idx="12">
                  <c:v>7.8758631259327103</c:v>
                </c:pt>
                <c:pt idx="13">
                  <c:v>7.876536518314083</c:v>
                </c:pt>
                <c:pt idx="14">
                  <c:v>7.8772450438703174</c:v>
                </c:pt>
                <c:pt idx="15">
                  <c:v>7.8803030469152873</c:v>
                </c:pt>
                <c:pt idx="16">
                  <c:v>7.8927454024766419</c:v>
                </c:pt>
                <c:pt idx="17">
                  <c:v>7.8737606380723264</c:v>
                </c:pt>
                <c:pt idx="18">
                  <c:v>7.8711775337916592</c:v>
                </c:pt>
                <c:pt idx="19">
                  <c:v>7.8357959208919254</c:v>
                </c:pt>
                <c:pt idx="20">
                  <c:v>7.8151620211308028</c:v>
                </c:pt>
                <c:pt idx="21">
                  <c:v>7.787802531720267</c:v>
                </c:pt>
                <c:pt idx="22">
                  <c:v>7.7481837213267184</c:v>
                </c:pt>
                <c:pt idx="23">
                  <c:v>7.724080212181299</c:v>
                </c:pt>
                <c:pt idx="24">
                  <c:v>7.7062606838816592</c:v>
                </c:pt>
                <c:pt idx="25">
                  <c:v>7.6783006812374452</c:v>
                </c:pt>
                <c:pt idx="26">
                  <c:v>7.6582154274570939</c:v>
                </c:pt>
                <c:pt idx="27">
                  <c:v>7.6301864987976629</c:v>
                </c:pt>
                <c:pt idx="28">
                  <c:v>7.5768550911648092</c:v>
                </c:pt>
                <c:pt idx="29">
                  <c:v>7.5151700701800905</c:v>
                </c:pt>
                <c:pt idx="30">
                  <c:v>7.4808303390465056</c:v>
                </c:pt>
                <c:pt idx="31">
                  <c:v>7.4460553885572338</c:v>
                </c:pt>
                <c:pt idx="32">
                  <c:v>7.4209382103313928</c:v>
                </c:pt>
                <c:pt idx="33">
                  <c:v>7.3722264807053435</c:v>
                </c:pt>
                <c:pt idx="34">
                  <c:v>7.3386614450318888</c:v>
                </c:pt>
                <c:pt idx="35">
                  <c:v>7.314280569346046</c:v>
                </c:pt>
                <c:pt idx="36">
                  <c:v>7.2719060068893171</c:v>
                </c:pt>
                <c:pt idx="37">
                  <c:v>7.2326397167796941</c:v>
                </c:pt>
                <c:pt idx="38">
                  <c:v>7.1792187057957193</c:v>
                </c:pt>
                <c:pt idx="39">
                  <c:v>7.1207002460139464</c:v>
                </c:pt>
                <c:pt idx="40">
                  <c:v>7.0618304187823995</c:v>
                </c:pt>
                <c:pt idx="41">
                  <c:v>7.0217086994162585</c:v>
                </c:pt>
                <c:pt idx="42">
                  <c:v>6.9593565316596617</c:v>
                </c:pt>
                <c:pt idx="43">
                  <c:v>6.9025520059543979</c:v>
                </c:pt>
                <c:pt idx="44">
                  <c:v>6.8432724142077852</c:v>
                </c:pt>
                <c:pt idx="45">
                  <c:v>6.7412864076665251</c:v>
                </c:pt>
                <c:pt idx="46">
                  <c:v>6.6793591133612935</c:v>
                </c:pt>
                <c:pt idx="47">
                  <c:v>6.5897927286636033</c:v>
                </c:pt>
                <c:pt idx="48">
                  <c:v>6.5054332609533247</c:v>
                </c:pt>
                <c:pt idx="49">
                  <c:v>6.4742793382668147</c:v>
                </c:pt>
                <c:pt idx="50">
                  <c:v>6.4093849935033056</c:v>
                </c:pt>
                <c:pt idx="51">
                  <c:v>6.3126027120855959</c:v>
                </c:pt>
                <c:pt idx="52">
                  <c:v>6.2270792942807809</c:v>
                </c:pt>
                <c:pt idx="53">
                  <c:v>6.1534517810970435</c:v>
                </c:pt>
                <c:pt idx="54">
                  <c:v>6.0260694079871051</c:v>
                </c:pt>
                <c:pt idx="55">
                  <c:v>5.9261003267750638</c:v>
                </c:pt>
                <c:pt idx="56">
                  <c:v>5.8057857218704783</c:v>
                </c:pt>
                <c:pt idx="57">
                  <c:v>5.690512168971253</c:v>
                </c:pt>
                <c:pt idx="58">
                  <c:v>5.6113874293785315</c:v>
                </c:pt>
                <c:pt idx="59">
                  <c:v>5.4471933549216018</c:v>
                </c:pt>
                <c:pt idx="60">
                  <c:v>5.3138493390439834</c:v>
                </c:pt>
                <c:pt idx="61">
                  <c:v>5.1773069068389397</c:v>
                </c:pt>
                <c:pt idx="62">
                  <c:v>4.996725823876</c:v>
                </c:pt>
                <c:pt idx="63">
                  <c:v>4.8586930788437375</c:v>
                </c:pt>
                <c:pt idx="64">
                  <c:v>4.7041958935877428</c:v>
                </c:pt>
                <c:pt idx="65">
                  <c:v>4.5155419350639487</c:v>
                </c:pt>
                <c:pt idx="66">
                  <c:v>4.3216835629715256</c:v>
                </c:pt>
                <c:pt idx="67">
                  <c:v>4.1269635701400755</c:v>
                </c:pt>
                <c:pt idx="68">
                  <c:v>3.9283043348748397</c:v>
                </c:pt>
                <c:pt idx="69">
                  <c:v>3.7456018313979698</c:v>
                </c:pt>
                <c:pt idx="70">
                  <c:v>3.4940521141778529</c:v>
                </c:pt>
                <c:pt idx="71">
                  <c:v>3.3147916621868916</c:v>
                </c:pt>
                <c:pt idx="72">
                  <c:v>3.1287632048496548</c:v>
                </c:pt>
                <c:pt idx="73">
                  <c:v>2.9476363007734534</c:v>
                </c:pt>
                <c:pt idx="74">
                  <c:v>2.8005922369285638</c:v>
                </c:pt>
                <c:pt idx="75">
                  <c:v>2.6581250761809478</c:v>
                </c:pt>
                <c:pt idx="76">
                  <c:v>2.467256981291472</c:v>
                </c:pt>
                <c:pt idx="77">
                  <c:v>2.3663248139291149</c:v>
                </c:pt>
                <c:pt idx="78">
                  <c:v>2.1794028503236786</c:v>
                </c:pt>
                <c:pt idx="79">
                  <c:v>2.0225847171226796</c:v>
                </c:pt>
                <c:pt idx="80">
                  <c:v>1.8962783236651033</c:v>
                </c:pt>
                <c:pt idx="81">
                  <c:v>1.7340724598828672</c:v>
                </c:pt>
                <c:pt idx="82">
                  <c:v>1.5157734984140232</c:v>
                </c:pt>
                <c:pt idx="83">
                  <c:v>1.3678963095762295</c:v>
                </c:pt>
                <c:pt idx="84">
                  <c:v>1.2189808778974323</c:v>
                </c:pt>
                <c:pt idx="85">
                  <c:v>0.99091463919679601</c:v>
                </c:pt>
                <c:pt idx="86">
                  <c:v>0.90645219377531383</c:v>
                </c:pt>
                <c:pt idx="87">
                  <c:v>0.72229347371286412</c:v>
                </c:pt>
                <c:pt idx="88">
                  <c:v>0.63079267254314519</c:v>
                </c:pt>
                <c:pt idx="89">
                  <c:v>0.56045332168828255</c:v>
                </c:pt>
                <c:pt idx="90">
                  <c:v>0.45319046946077357</c:v>
                </c:pt>
                <c:pt idx="91">
                  <c:v>0.37044445318490649</c:v>
                </c:pt>
                <c:pt idx="92">
                  <c:v>0.15652026727562696</c:v>
                </c:pt>
                <c:pt idx="93">
                  <c:v>3.9937902526022029E-2</c:v>
                </c:pt>
                <c:pt idx="94">
                  <c:v>1.3348671423516478E-2</c:v>
                </c:pt>
                <c:pt idx="95">
                  <c:v>-1.0814644907193305E-3</c:v>
                </c:pt>
                <c:pt idx="96">
                  <c:v>-5.5782915812039313E-3</c:v>
                </c:pt>
                <c:pt idx="97">
                  <c:v>1.1083300046768274E-2</c:v>
                </c:pt>
                <c:pt idx="98">
                  <c:v>5.5510204081634651E-3</c:v>
                </c:pt>
                <c:pt idx="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70-4E70-89A9-8CB4A56F7A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9551871"/>
        <c:axId val="1"/>
      </c:scatterChart>
      <c:valAx>
        <c:axId val="659551871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l-PL"/>
                  <a:t>Wiek 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l-PL"/>
                  <a:t>Różnica ex kobiet i mężczyzn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659551871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106680</xdr:colOff>
      <xdr:row>108</xdr:row>
      <xdr:rowOff>91440</xdr:rowOff>
    </xdr:from>
    <xdr:to>
      <xdr:col>19</xdr:col>
      <xdr:colOff>1226820</xdr:colOff>
      <xdr:row>129</xdr:row>
      <xdr:rowOff>38100</xdr:rowOff>
    </xdr:to>
    <xdr:graphicFrame macro="">
      <xdr:nvGraphicFramePr>
        <xdr:cNvPr id="10407" name="Wykres 2">
          <a:extLst>
            <a:ext uri="{FF2B5EF4-FFF2-40B4-BE49-F238E27FC236}">
              <a16:creationId xmlns:a16="http://schemas.microsoft.com/office/drawing/2014/main" id="{15272804-FF3B-5FEC-4A05-02EBCD2EEA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76200</xdr:colOff>
      <xdr:row>108</xdr:row>
      <xdr:rowOff>91440</xdr:rowOff>
    </xdr:from>
    <xdr:to>
      <xdr:col>27</xdr:col>
      <xdr:colOff>594360</xdr:colOff>
      <xdr:row>129</xdr:row>
      <xdr:rowOff>38100</xdr:rowOff>
    </xdr:to>
    <xdr:graphicFrame macro="">
      <xdr:nvGraphicFramePr>
        <xdr:cNvPr id="10408" name="Wykres 3">
          <a:extLst>
            <a:ext uri="{FF2B5EF4-FFF2-40B4-BE49-F238E27FC236}">
              <a16:creationId xmlns:a16="http://schemas.microsoft.com/office/drawing/2014/main" id="{251B0FE4-439B-7E53-B791-C6597B7DE6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518160</xdr:colOff>
      <xdr:row>108</xdr:row>
      <xdr:rowOff>137160</xdr:rowOff>
    </xdr:from>
    <xdr:to>
      <xdr:col>19</xdr:col>
      <xdr:colOff>518160</xdr:colOff>
      <xdr:row>127</xdr:row>
      <xdr:rowOff>7620</xdr:rowOff>
    </xdr:to>
    <xdr:graphicFrame macro="">
      <xdr:nvGraphicFramePr>
        <xdr:cNvPr id="11431" name="Wykres 1">
          <a:extLst>
            <a:ext uri="{FF2B5EF4-FFF2-40B4-BE49-F238E27FC236}">
              <a16:creationId xmlns:a16="http://schemas.microsoft.com/office/drawing/2014/main" id="{5F0109E0-56CD-475B-A8D8-9ABC4B5C19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160020</xdr:colOff>
      <xdr:row>108</xdr:row>
      <xdr:rowOff>60960</xdr:rowOff>
    </xdr:from>
    <xdr:to>
      <xdr:col>27</xdr:col>
      <xdr:colOff>487680</xdr:colOff>
      <xdr:row>126</xdr:row>
      <xdr:rowOff>121920</xdr:rowOff>
    </xdr:to>
    <xdr:graphicFrame macro="">
      <xdr:nvGraphicFramePr>
        <xdr:cNvPr id="11432" name="Wykres 2">
          <a:extLst>
            <a:ext uri="{FF2B5EF4-FFF2-40B4-BE49-F238E27FC236}">
              <a16:creationId xmlns:a16="http://schemas.microsoft.com/office/drawing/2014/main" id="{D42B776B-BB25-3DC5-7465-C62B2B8D2E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426720</xdr:colOff>
      <xdr:row>19</xdr:row>
      <xdr:rowOff>91440</xdr:rowOff>
    </xdr:from>
    <xdr:to>
      <xdr:col>33</xdr:col>
      <xdr:colOff>861060</xdr:colOff>
      <xdr:row>35</xdr:row>
      <xdr:rowOff>228600</xdr:rowOff>
    </xdr:to>
    <xdr:graphicFrame macro="">
      <xdr:nvGraphicFramePr>
        <xdr:cNvPr id="20764" name="Wykres 3">
          <a:extLst>
            <a:ext uri="{FF2B5EF4-FFF2-40B4-BE49-F238E27FC236}">
              <a16:creationId xmlns:a16="http://schemas.microsoft.com/office/drawing/2014/main" id="{9077031B-4A80-CD7E-77A8-CE973A232C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449580</xdr:colOff>
      <xdr:row>37</xdr:row>
      <xdr:rowOff>0</xdr:rowOff>
    </xdr:from>
    <xdr:to>
      <xdr:col>33</xdr:col>
      <xdr:colOff>845820</xdr:colOff>
      <xdr:row>53</xdr:row>
      <xdr:rowOff>99060</xdr:rowOff>
    </xdr:to>
    <xdr:graphicFrame macro="">
      <xdr:nvGraphicFramePr>
        <xdr:cNvPr id="20765" name="Wykres 2">
          <a:extLst>
            <a:ext uri="{FF2B5EF4-FFF2-40B4-BE49-F238E27FC236}">
              <a16:creationId xmlns:a16="http://schemas.microsoft.com/office/drawing/2014/main" id="{039FCECE-CA6D-4090-19D6-336EC78CC8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388620</xdr:colOff>
      <xdr:row>1</xdr:row>
      <xdr:rowOff>99060</xdr:rowOff>
    </xdr:from>
    <xdr:to>
      <xdr:col>33</xdr:col>
      <xdr:colOff>594360</xdr:colOff>
      <xdr:row>18</xdr:row>
      <xdr:rowOff>22860</xdr:rowOff>
    </xdr:to>
    <xdr:graphicFrame macro="">
      <xdr:nvGraphicFramePr>
        <xdr:cNvPr id="20766" name="Wykres 3">
          <a:extLst>
            <a:ext uri="{FF2B5EF4-FFF2-40B4-BE49-F238E27FC236}">
              <a16:creationId xmlns:a16="http://schemas.microsoft.com/office/drawing/2014/main" id="{B60A19BE-F0E9-422B-2183-A85B5BCEFC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34</xdr:col>
      <xdr:colOff>342900</xdr:colOff>
      <xdr:row>2</xdr:row>
      <xdr:rowOff>0</xdr:rowOff>
    </xdr:from>
    <xdr:to>
      <xdr:col>42</xdr:col>
      <xdr:colOff>403860</xdr:colOff>
      <xdr:row>18</xdr:row>
      <xdr:rowOff>144780</xdr:rowOff>
    </xdr:to>
    <xdr:graphicFrame macro="">
      <xdr:nvGraphicFramePr>
        <xdr:cNvPr id="20767" name="Wykres 4">
          <a:extLst>
            <a:ext uri="{FF2B5EF4-FFF2-40B4-BE49-F238E27FC236}">
              <a16:creationId xmlns:a16="http://schemas.microsoft.com/office/drawing/2014/main" id="{BFFA0977-3F02-36C4-EF7A-F17E07DAF3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34</xdr:col>
      <xdr:colOff>594360</xdr:colOff>
      <xdr:row>39</xdr:row>
      <xdr:rowOff>60960</xdr:rowOff>
    </xdr:from>
    <xdr:to>
      <xdr:col>42</xdr:col>
      <xdr:colOff>205740</xdr:colOff>
      <xdr:row>55</xdr:row>
      <xdr:rowOff>129540</xdr:rowOff>
    </xdr:to>
    <xdr:graphicFrame macro="">
      <xdr:nvGraphicFramePr>
        <xdr:cNvPr id="20768" name="Wykres 6">
          <a:extLst>
            <a:ext uri="{FF2B5EF4-FFF2-40B4-BE49-F238E27FC236}">
              <a16:creationId xmlns:a16="http://schemas.microsoft.com/office/drawing/2014/main" id="{B5565566-F609-7CB6-DE62-EC457B403F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35</xdr:col>
      <xdr:colOff>0</xdr:colOff>
      <xdr:row>19</xdr:row>
      <xdr:rowOff>0</xdr:rowOff>
    </xdr:from>
    <xdr:to>
      <xdr:col>43</xdr:col>
      <xdr:colOff>632460</xdr:colOff>
      <xdr:row>39</xdr:row>
      <xdr:rowOff>7620</xdr:rowOff>
    </xdr:to>
    <xdr:graphicFrame macro="">
      <xdr:nvGraphicFramePr>
        <xdr:cNvPr id="20769" name="Wykres 4">
          <a:extLst>
            <a:ext uri="{FF2B5EF4-FFF2-40B4-BE49-F238E27FC236}">
              <a16:creationId xmlns:a16="http://schemas.microsoft.com/office/drawing/2014/main" id="{E9CE014C-ADB4-8E8C-00DA-EC02773080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106680</xdr:colOff>
      <xdr:row>108</xdr:row>
      <xdr:rowOff>91440</xdr:rowOff>
    </xdr:from>
    <xdr:to>
      <xdr:col>19</xdr:col>
      <xdr:colOff>1226820</xdr:colOff>
      <xdr:row>129</xdr:row>
      <xdr:rowOff>38100</xdr:rowOff>
    </xdr:to>
    <xdr:graphicFrame macro="">
      <xdr:nvGraphicFramePr>
        <xdr:cNvPr id="720905" name="Wykres 2">
          <a:extLst>
            <a:ext uri="{FF2B5EF4-FFF2-40B4-BE49-F238E27FC236}">
              <a16:creationId xmlns:a16="http://schemas.microsoft.com/office/drawing/2014/main" id="{E1570358-08E8-7005-AAFD-24D10674F1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76200</xdr:colOff>
      <xdr:row>108</xdr:row>
      <xdr:rowOff>91440</xdr:rowOff>
    </xdr:from>
    <xdr:to>
      <xdr:col>27</xdr:col>
      <xdr:colOff>594360</xdr:colOff>
      <xdr:row>129</xdr:row>
      <xdr:rowOff>38100</xdr:rowOff>
    </xdr:to>
    <xdr:graphicFrame macro="">
      <xdr:nvGraphicFramePr>
        <xdr:cNvPr id="720906" name="Wykres 3">
          <a:extLst>
            <a:ext uri="{FF2B5EF4-FFF2-40B4-BE49-F238E27FC236}">
              <a16:creationId xmlns:a16="http://schemas.microsoft.com/office/drawing/2014/main" id="{19CCE662-C059-54B2-EB0F-4A39E6F04B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518160</xdr:colOff>
      <xdr:row>108</xdr:row>
      <xdr:rowOff>137160</xdr:rowOff>
    </xdr:from>
    <xdr:to>
      <xdr:col>19</xdr:col>
      <xdr:colOff>518160</xdr:colOff>
      <xdr:row>127</xdr:row>
      <xdr:rowOff>7620</xdr:rowOff>
    </xdr:to>
    <xdr:graphicFrame macro="">
      <xdr:nvGraphicFramePr>
        <xdr:cNvPr id="721929" name="Wykres 1">
          <a:extLst>
            <a:ext uri="{FF2B5EF4-FFF2-40B4-BE49-F238E27FC236}">
              <a16:creationId xmlns:a16="http://schemas.microsoft.com/office/drawing/2014/main" id="{50B7F605-9F4C-C036-D0F0-748C8E09D5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160020</xdr:colOff>
      <xdr:row>108</xdr:row>
      <xdr:rowOff>60960</xdr:rowOff>
    </xdr:from>
    <xdr:to>
      <xdr:col>27</xdr:col>
      <xdr:colOff>487680</xdr:colOff>
      <xdr:row>126</xdr:row>
      <xdr:rowOff>121920</xdr:rowOff>
    </xdr:to>
    <xdr:graphicFrame macro="">
      <xdr:nvGraphicFramePr>
        <xdr:cNvPr id="721930" name="Wykres 2">
          <a:extLst>
            <a:ext uri="{FF2B5EF4-FFF2-40B4-BE49-F238E27FC236}">
              <a16:creationId xmlns:a16="http://schemas.microsoft.com/office/drawing/2014/main" id="{6CF63836-0464-55D9-E0AD-B9764BCF8B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426720</xdr:colOff>
      <xdr:row>19</xdr:row>
      <xdr:rowOff>91440</xdr:rowOff>
    </xdr:from>
    <xdr:to>
      <xdr:col>33</xdr:col>
      <xdr:colOff>861060</xdr:colOff>
      <xdr:row>35</xdr:row>
      <xdr:rowOff>228600</xdr:rowOff>
    </xdr:to>
    <xdr:graphicFrame macro="">
      <xdr:nvGraphicFramePr>
        <xdr:cNvPr id="722969" name="Wykres 3">
          <a:extLst>
            <a:ext uri="{FF2B5EF4-FFF2-40B4-BE49-F238E27FC236}">
              <a16:creationId xmlns:a16="http://schemas.microsoft.com/office/drawing/2014/main" id="{E343C934-AB6A-2689-04D0-9767EB193E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449580</xdr:colOff>
      <xdr:row>37</xdr:row>
      <xdr:rowOff>0</xdr:rowOff>
    </xdr:from>
    <xdr:to>
      <xdr:col>33</xdr:col>
      <xdr:colOff>845820</xdr:colOff>
      <xdr:row>53</xdr:row>
      <xdr:rowOff>99060</xdr:rowOff>
    </xdr:to>
    <xdr:graphicFrame macro="">
      <xdr:nvGraphicFramePr>
        <xdr:cNvPr id="722970" name="Wykres 2">
          <a:extLst>
            <a:ext uri="{FF2B5EF4-FFF2-40B4-BE49-F238E27FC236}">
              <a16:creationId xmlns:a16="http://schemas.microsoft.com/office/drawing/2014/main" id="{5C2A280D-40A2-A2D2-42FE-DF7CF29B3B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388620</xdr:colOff>
      <xdr:row>1</xdr:row>
      <xdr:rowOff>99060</xdr:rowOff>
    </xdr:from>
    <xdr:to>
      <xdr:col>33</xdr:col>
      <xdr:colOff>594360</xdr:colOff>
      <xdr:row>18</xdr:row>
      <xdr:rowOff>22860</xdr:rowOff>
    </xdr:to>
    <xdr:graphicFrame macro="">
      <xdr:nvGraphicFramePr>
        <xdr:cNvPr id="722971" name="Wykres 3">
          <a:extLst>
            <a:ext uri="{FF2B5EF4-FFF2-40B4-BE49-F238E27FC236}">
              <a16:creationId xmlns:a16="http://schemas.microsoft.com/office/drawing/2014/main" id="{714A334A-6D92-58EC-3E76-51E501489C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34</xdr:col>
      <xdr:colOff>342900</xdr:colOff>
      <xdr:row>2</xdr:row>
      <xdr:rowOff>0</xdr:rowOff>
    </xdr:from>
    <xdr:to>
      <xdr:col>42</xdr:col>
      <xdr:colOff>403860</xdr:colOff>
      <xdr:row>18</xdr:row>
      <xdr:rowOff>144780</xdr:rowOff>
    </xdr:to>
    <xdr:graphicFrame macro="">
      <xdr:nvGraphicFramePr>
        <xdr:cNvPr id="722972" name="Wykres 4">
          <a:extLst>
            <a:ext uri="{FF2B5EF4-FFF2-40B4-BE49-F238E27FC236}">
              <a16:creationId xmlns:a16="http://schemas.microsoft.com/office/drawing/2014/main" id="{CCBFB312-1D08-0CD1-7A18-4976AEA41E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34</xdr:col>
      <xdr:colOff>594360</xdr:colOff>
      <xdr:row>39</xdr:row>
      <xdr:rowOff>60960</xdr:rowOff>
    </xdr:from>
    <xdr:to>
      <xdr:col>42</xdr:col>
      <xdr:colOff>205740</xdr:colOff>
      <xdr:row>55</xdr:row>
      <xdr:rowOff>129540</xdr:rowOff>
    </xdr:to>
    <xdr:graphicFrame macro="">
      <xdr:nvGraphicFramePr>
        <xdr:cNvPr id="722973" name="Wykres 6">
          <a:extLst>
            <a:ext uri="{FF2B5EF4-FFF2-40B4-BE49-F238E27FC236}">
              <a16:creationId xmlns:a16="http://schemas.microsoft.com/office/drawing/2014/main" id="{6DCB7FBF-754B-5B36-E4E7-C5124A9ED6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35</xdr:col>
      <xdr:colOff>0</xdr:colOff>
      <xdr:row>19</xdr:row>
      <xdr:rowOff>0</xdr:rowOff>
    </xdr:from>
    <xdr:to>
      <xdr:col>43</xdr:col>
      <xdr:colOff>632460</xdr:colOff>
      <xdr:row>39</xdr:row>
      <xdr:rowOff>7620</xdr:rowOff>
    </xdr:to>
    <xdr:graphicFrame macro="">
      <xdr:nvGraphicFramePr>
        <xdr:cNvPr id="722974" name="Wykres 4">
          <a:extLst>
            <a:ext uri="{FF2B5EF4-FFF2-40B4-BE49-F238E27FC236}">
              <a16:creationId xmlns:a16="http://schemas.microsoft.com/office/drawing/2014/main" id="{93CE04AD-A5CE-AD81-6DF6-21AE2635FF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8</xdr:col>
      <xdr:colOff>601980</xdr:colOff>
      <xdr:row>24</xdr:row>
      <xdr:rowOff>60960</xdr:rowOff>
    </xdr:to>
    <xdr:graphicFrame macro="">
      <xdr:nvGraphicFramePr>
        <xdr:cNvPr id="719884" name="Wykres 1">
          <a:extLst>
            <a:ext uri="{FF2B5EF4-FFF2-40B4-BE49-F238E27FC236}">
              <a16:creationId xmlns:a16="http://schemas.microsoft.com/office/drawing/2014/main" id="{F54A244B-FA38-6F09-0B57-38CEFF84F9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</xdr:row>
      <xdr:rowOff>0</xdr:rowOff>
    </xdr:from>
    <xdr:to>
      <xdr:col>20</xdr:col>
      <xdr:colOff>22860</xdr:colOff>
      <xdr:row>24</xdr:row>
      <xdr:rowOff>15240</xdr:rowOff>
    </xdr:to>
    <xdr:graphicFrame macro="">
      <xdr:nvGraphicFramePr>
        <xdr:cNvPr id="719885" name="Wykres 4">
          <a:extLst>
            <a:ext uri="{FF2B5EF4-FFF2-40B4-BE49-F238E27FC236}">
              <a16:creationId xmlns:a16="http://schemas.microsoft.com/office/drawing/2014/main" id="{726DAF6B-2227-F66A-86C6-8922AC49F0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0</xdr:rowOff>
    </xdr:from>
    <xdr:to>
      <xdr:col>10</xdr:col>
      <xdr:colOff>358140</xdr:colOff>
      <xdr:row>43</xdr:row>
      <xdr:rowOff>91440</xdr:rowOff>
    </xdr:to>
    <xdr:graphicFrame macro="">
      <xdr:nvGraphicFramePr>
        <xdr:cNvPr id="719886" name="Wykres 3">
          <a:extLst>
            <a:ext uri="{FF2B5EF4-FFF2-40B4-BE49-F238E27FC236}">
              <a16:creationId xmlns:a16="http://schemas.microsoft.com/office/drawing/2014/main" id="{39836131-5818-E346-0217-908582AA92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Jarmu&#322;a%20Part%2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rtwi"/>
      <sheetName val="Rodzaje martwych &lt;3"/>
      <sheetName val="Liczymy metody dla męzczyzn"/>
      <sheetName val="Liczymy metody dla kobiet"/>
      <sheetName val="Tablice trwania życia"/>
      <sheetName val="Wyrównanie 22 Part 1"/>
      <sheetName val="Wyrównanie 22 Part 2"/>
      <sheetName val="Dopasowanie Part 1"/>
      <sheetName val="Dopasowanie Part 2"/>
    </sheetNames>
    <sheetDataSet>
      <sheetData sheetId="0"/>
      <sheetData sheetId="1">
        <row r="6">
          <cell r="C6">
            <v>68</v>
          </cell>
          <cell r="D6">
            <v>8</v>
          </cell>
          <cell r="E6">
            <v>52</v>
          </cell>
          <cell r="F6">
            <v>7</v>
          </cell>
          <cell r="I6">
            <v>59</v>
          </cell>
          <cell r="M6">
            <v>29</v>
          </cell>
          <cell r="N6">
            <v>6</v>
          </cell>
          <cell r="O6">
            <v>21</v>
          </cell>
          <cell r="P6">
            <v>3</v>
          </cell>
          <cell r="S6">
            <v>24</v>
          </cell>
        </row>
        <row r="7">
          <cell r="C7">
            <v>3</v>
          </cell>
          <cell r="D7">
            <v>3</v>
          </cell>
          <cell r="E7">
            <v>0</v>
          </cell>
          <cell r="F7">
            <v>2</v>
          </cell>
          <cell r="I7">
            <v>2</v>
          </cell>
          <cell r="M7">
            <v>1</v>
          </cell>
          <cell r="N7">
            <v>0</v>
          </cell>
          <cell r="O7">
            <v>1</v>
          </cell>
          <cell r="P7">
            <v>0</v>
          </cell>
          <cell r="S7">
            <v>1</v>
          </cell>
        </row>
        <row r="8">
          <cell r="C8">
            <v>0</v>
          </cell>
          <cell r="D8">
            <v>2</v>
          </cell>
          <cell r="E8">
            <v>4</v>
          </cell>
          <cell r="F8">
            <v>2</v>
          </cell>
          <cell r="I8">
            <v>6</v>
          </cell>
          <cell r="M8">
            <v>1</v>
          </cell>
          <cell r="N8">
            <v>1</v>
          </cell>
          <cell r="O8">
            <v>1</v>
          </cell>
          <cell r="P8">
            <v>0</v>
          </cell>
          <cell r="S8">
            <v>1</v>
          </cell>
        </row>
        <row r="9">
          <cell r="C9">
            <v>1</v>
          </cell>
          <cell r="D9">
            <v>2</v>
          </cell>
          <cell r="E9">
            <v>2</v>
          </cell>
          <cell r="F9">
            <v>1</v>
          </cell>
          <cell r="I9">
            <v>3</v>
          </cell>
          <cell r="M9">
            <v>0</v>
          </cell>
          <cell r="N9">
            <v>2</v>
          </cell>
          <cell r="O9">
            <v>0</v>
          </cell>
          <cell r="P9">
            <v>0</v>
          </cell>
          <cell r="S9">
            <v>0</v>
          </cell>
        </row>
        <row r="10">
          <cell r="C10">
            <v>0</v>
          </cell>
          <cell r="D10">
            <v>0</v>
          </cell>
          <cell r="E10">
            <v>0</v>
          </cell>
          <cell r="F10">
            <v>1</v>
          </cell>
          <cell r="I10">
            <v>1</v>
          </cell>
          <cell r="M10">
            <v>2</v>
          </cell>
          <cell r="N10">
            <v>1</v>
          </cell>
          <cell r="O10">
            <v>0</v>
          </cell>
          <cell r="P10">
            <v>3</v>
          </cell>
          <cell r="S10">
            <v>3</v>
          </cell>
        </row>
        <row r="11">
          <cell r="C11">
            <v>0</v>
          </cell>
          <cell r="D11">
            <v>1</v>
          </cell>
          <cell r="E11">
            <v>1</v>
          </cell>
          <cell r="F11">
            <v>1</v>
          </cell>
          <cell r="I11">
            <v>2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S11">
            <v>0</v>
          </cell>
        </row>
        <row r="12">
          <cell r="C12">
            <v>0</v>
          </cell>
          <cell r="D12">
            <v>1</v>
          </cell>
          <cell r="E12">
            <v>0</v>
          </cell>
          <cell r="F12">
            <v>0</v>
          </cell>
          <cell r="I12">
            <v>0</v>
          </cell>
          <cell r="M12">
            <v>0</v>
          </cell>
          <cell r="N12">
            <v>1</v>
          </cell>
          <cell r="O12">
            <v>0</v>
          </cell>
          <cell r="P12">
            <v>0</v>
          </cell>
          <cell r="S12">
            <v>0</v>
          </cell>
        </row>
        <row r="13">
          <cell r="C13">
            <v>1</v>
          </cell>
          <cell r="D13">
            <v>2</v>
          </cell>
          <cell r="E13">
            <v>0</v>
          </cell>
          <cell r="F13">
            <v>1</v>
          </cell>
          <cell r="I13">
            <v>1</v>
          </cell>
          <cell r="M13">
            <v>0</v>
          </cell>
          <cell r="N13">
            <v>1</v>
          </cell>
          <cell r="O13">
            <v>0</v>
          </cell>
          <cell r="P13">
            <v>1</v>
          </cell>
          <cell r="S13">
            <v>1</v>
          </cell>
        </row>
        <row r="14">
          <cell r="C14">
            <v>0</v>
          </cell>
          <cell r="D14">
            <v>0</v>
          </cell>
          <cell r="E14">
            <v>0</v>
          </cell>
          <cell r="F14">
            <v>0</v>
          </cell>
          <cell r="I14">
            <v>0</v>
          </cell>
          <cell r="M14">
            <v>1</v>
          </cell>
          <cell r="N14">
            <v>0</v>
          </cell>
          <cell r="O14">
            <v>0</v>
          </cell>
          <cell r="P14">
            <v>0</v>
          </cell>
          <cell r="S14">
            <v>0</v>
          </cell>
        </row>
        <row r="15">
          <cell r="C15">
            <v>0</v>
          </cell>
          <cell r="D15">
            <v>2</v>
          </cell>
          <cell r="E15">
            <v>0</v>
          </cell>
          <cell r="F15">
            <v>1</v>
          </cell>
          <cell r="I15">
            <v>1</v>
          </cell>
          <cell r="M15">
            <v>0</v>
          </cell>
          <cell r="N15">
            <v>1</v>
          </cell>
          <cell r="O15">
            <v>1</v>
          </cell>
          <cell r="P15">
            <v>1</v>
          </cell>
          <cell r="S15">
            <v>2</v>
          </cell>
        </row>
        <row r="16">
          <cell r="C16">
            <v>0</v>
          </cell>
          <cell r="D16">
            <v>0</v>
          </cell>
          <cell r="E16">
            <v>0</v>
          </cell>
          <cell r="F16">
            <v>0</v>
          </cell>
          <cell r="I16">
            <v>0</v>
          </cell>
          <cell r="M16">
            <v>0</v>
          </cell>
          <cell r="N16">
            <v>1</v>
          </cell>
          <cell r="O16">
            <v>0</v>
          </cell>
          <cell r="P16">
            <v>0</v>
          </cell>
          <cell r="S16">
            <v>0</v>
          </cell>
        </row>
        <row r="17">
          <cell r="C17">
            <v>0</v>
          </cell>
          <cell r="D17">
            <v>0</v>
          </cell>
          <cell r="E17">
            <v>1</v>
          </cell>
          <cell r="F17">
            <v>0</v>
          </cell>
          <cell r="I17">
            <v>1</v>
          </cell>
          <cell r="M17">
            <v>1</v>
          </cell>
          <cell r="N17">
            <v>0</v>
          </cell>
          <cell r="O17">
            <v>0</v>
          </cell>
          <cell r="P17">
            <v>0</v>
          </cell>
          <cell r="S17">
            <v>0</v>
          </cell>
        </row>
        <row r="18">
          <cell r="C18">
            <v>0</v>
          </cell>
          <cell r="D18">
            <v>1</v>
          </cell>
          <cell r="E18">
            <v>1</v>
          </cell>
          <cell r="F18">
            <v>0</v>
          </cell>
          <cell r="I18">
            <v>1</v>
          </cell>
          <cell r="M18">
            <v>0</v>
          </cell>
          <cell r="N18">
            <v>1</v>
          </cell>
          <cell r="O18">
            <v>0</v>
          </cell>
          <cell r="P18">
            <v>2</v>
          </cell>
          <cell r="S18">
            <v>2</v>
          </cell>
        </row>
        <row r="19">
          <cell r="C19">
            <v>0</v>
          </cell>
          <cell r="D19">
            <v>1</v>
          </cell>
          <cell r="E19">
            <v>0</v>
          </cell>
          <cell r="F19">
            <v>0</v>
          </cell>
          <cell r="I19">
            <v>0</v>
          </cell>
          <cell r="M19">
            <v>1</v>
          </cell>
          <cell r="N19">
            <v>0</v>
          </cell>
          <cell r="O19">
            <v>1</v>
          </cell>
          <cell r="P19">
            <v>1</v>
          </cell>
          <cell r="S19">
            <v>2</v>
          </cell>
        </row>
        <row r="20">
          <cell r="C20">
            <v>1</v>
          </cell>
          <cell r="D20">
            <v>3</v>
          </cell>
          <cell r="E20">
            <v>4</v>
          </cell>
          <cell r="F20">
            <v>1</v>
          </cell>
          <cell r="I20">
            <v>5</v>
          </cell>
          <cell r="M20">
            <v>4</v>
          </cell>
          <cell r="N20">
            <v>0</v>
          </cell>
          <cell r="O20">
            <v>2</v>
          </cell>
          <cell r="P20">
            <v>1</v>
          </cell>
          <cell r="S20">
            <v>3</v>
          </cell>
        </row>
        <row r="21">
          <cell r="C21">
            <v>1</v>
          </cell>
          <cell r="D21">
            <v>2</v>
          </cell>
          <cell r="E21">
            <v>2</v>
          </cell>
          <cell r="F21">
            <v>2</v>
          </cell>
          <cell r="I21">
            <v>4</v>
          </cell>
          <cell r="M21">
            <v>2</v>
          </cell>
          <cell r="N21">
            <v>3</v>
          </cell>
          <cell r="O21">
            <v>0</v>
          </cell>
          <cell r="P21">
            <v>0</v>
          </cell>
          <cell r="S21">
            <v>0</v>
          </cell>
        </row>
        <row r="22">
          <cell r="C22">
            <v>6</v>
          </cell>
          <cell r="D22">
            <v>2</v>
          </cell>
          <cell r="E22">
            <v>1</v>
          </cell>
          <cell r="F22">
            <v>3</v>
          </cell>
          <cell r="I22">
            <v>4</v>
          </cell>
          <cell r="M22">
            <v>2</v>
          </cell>
          <cell r="N22">
            <v>1</v>
          </cell>
          <cell r="O22">
            <v>2</v>
          </cell>
          <cell r="P22">
            <v>1</v>
          </cell>
          <cell r="S22">
            <v>3</v>
          </cell>
        </row>
        <row r="23">
          <cell r="C23">
            <v>0</v>
          </cell>
          <cell r="D23">
            <v>3</v>
          </cell>
          <cell r="E23">
            <v>2</v>
          </cell>
          <cell r="F23">
            <v>2</v>
          </cell>
          <cell r="I23">
            <v>4</v>
          </cell>
          <cell r="M23">
            <v>1</v>
          </cell>
          <cell r="N23">
            <v>1</v>
          </cell>
          <cell r="O23">
            <v>1</v>
          </cell>
          <cell r="P23">
            <v>1</v>
          </cell>
          <cell r="S23">
            <v>2</v>
          </cell>
        </row>
        <row r="24">
          <cell r="C24">
            <v>4</v>
          </cell>
          <cell r="D24">
            <v>9</v>
          </cell>
          <cell r="E24">
            <v>6</v>
          </cell>
          <cell r="F24">
            <v>4</v>
          </cell>
          <cell r="I24">
            <v>10</v>
          </cell>
          <cell r="M24">
            <v>0</v>
          </cell>
          <cell r="N24">
            <v>4</v>
          </cell>
          <cell r="O24">
            <v>2</v>
          </cell>
          <cell r="P24">
            <v>0</v>
          </cell>
          <cell r="S24">
            <v>2</v>
          </cell>
        </row>
        <row r="25">
          <cell r="C25">
            <v>6</v>
          </cell>
          <cell r="D25">
            <v>5</v>
          </cell>
          <cell r="E25">
            <v>2</v>
          </cell>
          <cell r="F25">
            <v>7</v>
          </cell>
          <cell r="I25">
            <v>9</v>
          </cell>
          <cell r="M25">
            <v>2</v>
          </cell>
          <cell r="N25">
            <v>3</v>
          </cell>
          <cell r="O25">
            <v>0</v>
          </cell>
          <cell r="P25">
            <v>2</v>
          </cell>
          <cell r="S25">
            <v>2</v>
          </cell>
        </row>
        <row r="26">
          <cell r="C26">
            <v>3</v>
          </cell>
          <cell r="D26">
            <v>5</v>
          </cell>
          <cell r="E26">
            <v>2</v>
          </cell>
          <cell r="F26">
            <v>8</v>
          </cell>
          <cell r="I26">
            <v>10</v>
          </cell>
          <cell r="M26">
            <v>1</v>
          </cell>
          <cell r="N26">
            <v>0</v>
          </cell>
          <cell r="O26">
            <v>2</v>
          </cell>
          <cell r="P26">
            <v>1</v>
          </cell>
          <cell r="S26">
            <v>3</v>
          </cell>
        </row>
        <row r="27">
          <cell r="C27">
            <v>9</v>
          </cell>
          <cell r="D27">
            <v>6</v>
          </cell>
          <cell r="E27">
            <v>7</v>
          </cell>
          <cell r="F27">
            <v>5</v>
          </cell>
          <cell r="I27">
            <v>12</v>
          </cell>
          <cell r="M27">
            <v>1</v>
          </cell>
          <cell r="N27">
            <v>3</v>
          </cell>
          <cell r="O27">
            <v>4</v>
          </cell>
          <cell r="P27">
            <v>3</v>
          </cell>
          <cell r="S27">
            <v>7</v>
          </cell>
        </row>
        <row r="28">
          <cell r="C28">
            <v>5</v>
          </cell>
          <cell r="D28">
            <v>4</v>
          </cell>
          <cell r="E28">
            <v>9</v>
          </cell>
          <cell r="F28">
            <v>6</v>
          </cell>
          <cell r="I28">
            <v>15</v>
          </cell>
          <cell r="M28">
            <v>1</v>
          </cell>
          <cell r="N28">
            <v>1</v>
          </cell>
          <cell r="O28">
            <v>2</v>
          </cell>
          <cell r="P28">
            <v>4</v>
          </cell>
          <cell r="S28">
            <v>6</v>
          </cell>
        </row>
        <row r="29">
          <cell r="C29">
            <v>2</v>
          </cell>
          <cell r="D29">
            <v>8</v>
          </cell>
          <cell r="E29">
            <v>10</v>
          </cell>
          <cell r="F29">
            <v>10</v>
          </cell>
          <cell r="I29">
            <v>20</v>
          </cell>
          <cell r="M29">
            <v>1</v>
          </cell>
          <cell r="N29">
            <v>3</v>
          </cell>
          <cell r="O29">
            <v>3</v>
          </cell>
          <cell r="P29">
            <v>1</v>
          </cell>
          <cell r="S29">
            <v>4</v>
          </cell>
        </row>
        <row r="30">
          <cell r="C30">
            <v>5</v>
          </cell>
          <cell r="D30">
            <v>11</v>
          </cell>
          <cell r="E30">
            <v>10</v>
          </cell>
          <cell r="F30">
            <v>7</v>
          </cell>
          <cell r="I30">
            <v>17</v>
          </cell>
          <cell r="M30">
            <v>3</v>
          </cell>
          <cell r="N30">
            <v>3</v>
          </cell>
          <cell r="O30">
            <v>2</v>
          </cell>
          <cell r="P30">
            <v>3</v>
          </cell>
          <cell r="S30">
            <v>5</v>
          </cell>
        </row>
        <row r="31">
          <cell r="C31">
            <v>5</v>
          </cell>
          <cell r="D31">
            <v>9</v>
          </cell>
          <cell r="E31">
            <v>10</v>
          </cell>
          <cell r="F31">
            <v>6</v>
          </cell>
          <cell r="I31">
            <v>16</v>
          </cell>
          <cell r="M31">
            <v>3</v>
          </cell>
          <cell r="N31">
            <v>3</v>
          </cell>
          <cell r="O31">
            <v>3</v>
          </cell>
          <cell r="P31">
            <v>3</v>
          </cell>
          <cell r="S31">
            <v>6</v>
          </cell>
        </row>
        <row r="32">
          <cell r="C32">
            <v>4</v>
          </cell>
          <cell r="D32">
            <v>11</v>
          </cell>
          <cell r="E32">
            <v>12</v>
          </cell>
          <cell r="F32">
            <v>9</v>
          </cell>
          <cell r="I32">
            <v>21</v>
          </cell>
          <cell r="M32">
            <v>2</v>
          </cell>
          <cell r="N32">
            <v>2</v>
          </cell>
          <cell r="O32">
            <v>1</v>
          </cell>
          <cell r="P32">
            <v>3</v>
          </cell>
          <cell r="S32">
            <v>4</v>
          </cell>
        </row>
        <row r="33">
          <cell r="C33">
            <v>16</v>
          </cell>
          <cell r="D33">
            <v>13</v>
          </cell>
          <cell r="E33">
            <v>11</v>
          </cell>
          <cell r="F33">
            <v>12</v>
          </cell>
          <cell r="I33">
            <v>23</v>
          </cell>
          <cell r="M33">
            <v>4</v>
          </cell>
          <cell r="N33">
            <v>3</v>
          </cell>
          <cell r="O33">
            <v>4</v>
          </cell>
          <cell r="P33">
            <v>5</v>
          </cell>
          <cell r="S33">
            <v>9</v>
          </cell>
        </row>
        <row r="34">
          <cell r="C34">
            <v>16</v>
          </cell>
          <cell r="D34">
            <v>13</v>
          </cell>
          <cell r="E34">
            <v>11</v>
          </cell>
          <cell r="F34">
            <v>13</v>
          </cell>
          <cell r="I34">
            <v>24</v>
          </cell>
          <cell r="M34">
            <v>1</v>
          </cell>
          <cell r="N34">
            <v>2</v>
          </cell>
          <cell r="O34">
            <v>3</v>
          </cell>
          <cell r="P34">
            <v>2</v>
          </cell>
          <cell r="S34">
            <v>5</v>
          </cell>
        </row>
        <row r="35">
          <cell r="C35">
            <v>11</v>
          </cell>
          <cell r="D35">
            <v>15</v>
          </cell>
          <cell r="E35">
            <v>10</v>
          </cell>
          <cell r="F35">
            <v>14</v>
          </cell>
          <cell r="I35">
            <v>24</v>
          </cell>
          <cell r="M35">
            <v>5</v>
          </cell>
          <cell r="N35">
            <v>4</v>
          </cell>
          <cell r="O35">
            <v>5</v>
          </cell>
          <cell r="P35">
            <v>3</v>
          </cell>
          <cell r="S35">
            <v>8</v>
          </cell>
        </row>
        <row r="36">
          <cell r="C36">
            <v>20</v>
          </cell>
          <cell r="D36">
            <v>16</v>
          </cell>
          <cell r="E36">
            <v>12</v>
          </cell>
          <cell r="F36">
            <v>12</v>
          </cell>
          <cell r="I36">
            <v>24</v>
          </cell>
          <cell r="M36">
            <v>8</v>
          </cell>
          <cell r="N36">
            <v>8</v>
          </cell>
          <cell r="O36">
            <v>2</v>
          </cell>
          <cell r="P36">
            <v>7</v>
          </cell>
          <cell r="S36">
            <v>9</v>
          </cell>
        </row>
        <row r="37">
          <cell r="C37">
            <v>10</v>
          </cell>
          <cell r="D37">
            <v>10</v>
          </cell>
          <cell r="E37">
            <v>18</v>
          </cell>
          <cell r="F37">
            <v>14</v>
          </cell>
          <cell r="I37">
            <v>32</v>
          </cell>
          <cell r="M37">
            <v>1</v>
          </cell>
          <cell r="N37">
            <v>5</v>
          </cell>
          <cell r="O37">
            <v>4</v>
          </cell>
          <cell r="P37">
            <v>3</v>
          </cell>
          <cell r="S37">
            <v>7</v>
          </cell>
        </row>
        <row r="38">
          <cell r="C38">
            <v>17</v>
          </cell>
          <cell r="D38">
            <v>21</v>
          </cell>
          <cell r="E38">
            <v>12</v>
          </cell>
          <cell r="F38">
            <v>24</v>
          </cell>
          <cell r="I38">
            <v>36</v>
          </cell>
          <cell r="M38">
            <v>4</v>
          </cell>
          <cell r="N38">
            <v>6</v>
          </cell>
          <cell r="O38">
            <v>6</v>
          </cell>
          <cell r="P38">
            <v>8</v>
          </cell>
          <cell r="S38">
            <v>14</v>
          </cell>
        </row>
        <row r="39">
          <cell r="C39">
            <v>23</v>
          </cell>
          <cell r="D39">
            <v>13</v>
          </cell>
          <cell r="E39">
            <v>16</v>
          </cell>
          <cell r="F39">
            <v>21</v>
          </cell>
          <cell r="I39">
            <v>37</v>
          </cell>
          <cell r="M39">
            <v>10</v>
          </cell>
          <cell r="N39">
            <v>4</v>
          </cell>
          <cell r="O39">
            <v>5</v>
          </cell>
          <cell r="P39">
            <v>9</v>
          </cell>
          <cell r="S39">
            <v>14</v>
          </cell>
        </row>
        <row r="40">
          <cell r="C40">
            <v>17</v>
          </cell>
          <cell r="D40">
            <v>24</v>
          </cell>
          <cell r="E40">
            <v>15</v>
          </cell>
          <cell r="F40">
            <v>18</v>
          </cell>
          <cell r="I40">
            <v>33</v>
          </cell>
          <cell r="M40">
            <v>9</v>
          </cell>
          <cell r="N40">
            <v>13</v>
          </cell>
          <cell r="O40">
            <v>2</v>
          </cell>
          <cell r="P40">
            <v>4</v>
          </cell>
          <cell r="S40">
            <v>6</v>
          </cell>
        </row>
        <row r="41">
          <cell r="C41">
            <v>21</v>
          </cell>
          <cell r="D41">
            <v>33</v>
          </cell>
          <cell r="E41">
            <v>12</v>
          </cell>
          <cell r="F41">
            <v>26</v>
          </cell>
          <cell r="I41">
            <v>38</v>
          </cell>
          <cell r="M41">
            <v>15</v>
          </cell>
          <cell r="N41">
            <v>7</v>
          </cell>
          <cell r="O41">
            <v>7</v>
          </cell>
          <cell r="P41">
            <v>4</v>
          </cell>
          <cell r="S41">
            <v>11</v>
          </cell>
        </row>
        <row r="42">
          <cell r="C42">
            <v>22</v>
          </cell>
          <cell r="D42">
            <v>28</v>
          </cell>
          <cell r="E42">
            <v>29</v>
          </cell>
          <cell r="F42">
            <v>28</v>
          </cell>
          <cell r="I42">
            <v>57</v>
          </cell>
          <cell r="M42">
            <v>8</v>
          </cell>
          <cell r="N42">
            <v>10</v>
          </cell>
          <cell r="O42">
            <v>7</v>
          </cell>
          <cell r="P42">
            <v>9</v>
          </cell>
          <cell r="S42">
            <v>16</v>
          </cell>
        </row>
        <row r="43">
          <cell r="C43">
            <v>28</v>
          </cell>
          <cell r="D43">
            <v>41</v>
          </cell>
          <cell r="E43">
            <v>25</v>
          </cell>
          <cell r="F43">
            <v>35</v>
          </cell>
          <cell r="I43">
            <v>60</v>
          </cell>
          <cell r="M43">
            <v>8</v>
          </cell>
          <cell r="N43">
            <v>15</v>
          </cell>
          <cell r="O43">
            <v>11</v>
          </cell>
          <cell r="P43">
            <v>14</v>
          </cell>
          <cell r="S43">
            <v>25</v>
          </cell>
        </row>
        <row r="44">
          <cell r="C44">
            <v>36</v>
          </cell>
          <cell r="D44">
            <v>33</v>
          </cell>
          <cell r="E44">
            <v>26</v>
          </cell>
          <cell r="F44">
            <v>28</v>
          </cell>
          <cell r="I44">
            <v>54</v>
          </cell>
          <cell r="M44">
            <v>12</v>
          </cell>
          <cell r="N44">
            <v>7</v>
          </cell>
          <cell r="O44">
            <v>9</v>
          </cell>
          <cell r="P44">
            <v>5</v>
          </cell>
          <cell r="S44">
            <v>14</v>
          </cell>
        </row>
        <row r="45">
          <cell r="C45">
            <v>39</v>
          </cell>
          <cell r="D45">
            <v>39</v>
          </cell>
          <cell r="E45">
            <v>25</v>
          </cell>
          <cell r="F45">
            <v>33</v>
          </cell>
          <cell r="I45">
            <v>58</v>
          </cell>
          <cell r="M45">
            <v>15</v>
          </cell>
          <cell r="N45">
            <v>12</v>
          </cell>
          <cell r="O45">
            <v>10</v>
          </cell>
          <cell r="P45">
            <v>16</v>
          </cell>
          <cell r="S45">
            <v>26</v>
          </cell>
        </row>
        <row r="46">
          <cell r="C46">
            <v>40</v>
          </cell>
          <cell r="D46">
            <v>34</v>
          </cell>
          <cell r="E46">
            <v>36</v>
          </cell>
          <cell r="F46">
            <v>34</v>
          </cell>
          <cell r="I46">
            <v>70</v>
          </cell>
          <cell r="M46">
            <v>15</v>
          </cell>
          <cell r="N46">
            <v>20</v>
          </cell>
          <cell r="O46">
            <v>15</v>
          </cell>
          <cell r="P46">
            <v>9</v>
          </cell>
          <cell r="S46">
            <v>24</v>
          </cell>
        </row>
        <row r="47">
          <cell r="C47">
            <v>40</v>
          </cell>
          <cell r="D47">
            <v>42</v>
          </cell>
          <cell r="E47">
            <v>32</v>
          </cell>
          <cell r="F47">
            <v>36</v>
          </cell>
          <cell r="I47">
            <v>68</v>
          </cell>
          <cell r="M47">
            <v>12</v>
          </cell>
          <cell r="N47">
            <v>14</v>
          </cell>
          <cell r="O47">
            <v>11</v>
          </cell>
          <cell r="P47">
            <v>14</v>
          </cell>
          <cell r="S47">
            <v>25</v>
          </cell>
        </row>
        <row r="48">
          <cell r="C48">
            <v>40</v>
          </cell>
          <cell r="D48">
            <v>46</v>
          </cell>
          <cell r="E48">
            <v>28</v>
          </cell>
          <cell r="F48">
            <v>44</v>
          </cell>
          <cell r="I48">
            <v>72</v>
          </cell>
          <cell r="M48">
            <v>14</v>
          </cell>
          <cell r="N48">
            <v>19</v>
          </cell>
          <cell r="O48">
            <v>12</v>
          </cell>
          <cell r="P48">
            <v>11</v>
          </cell>
          <cell r="S48">
            <v>23</v>
          </cell>
        </row>
        <row r="49">
          <cell r="C49">
            <v>42</v>
          </cell>
          <cell r="D49">
            <v>48</v>
          </cell>
          <cell r="E49">
            <v>29</v>
          </cell>
          <cell r="F49">
            <v>46</v>
          </cell>
          <cell r="I49">
            <v>75</v>
          </cell>
          <cell r="M49">
            <v>13</v>
          </cell>
          <cell r="N49">
            <v>21</v>
          </cell>
          <cell r="O49">
            <v>11</v>
          </cell>
          <cell r="P49">
            <v>9</v>
          </cell>
          <cell r="S49">
            <v>20</v>
          </cell>
        </row>
        <row r="50">
          <cell r="C50">
            <v>63</v>
          </cell>
          <cell r="D50">
            <v>63</v>
          </cell>
          <cell r="E50">
            <v>37</v>
          </cell>
          <cell r="F50">
            <v>51</v>
          </cell>
          <cell r="I50">
            <v>88</v>
          </cell>
          <cell r="M50">
            <v>14</v>
          </cell>
          <cell r="N50">
            <v>20</v>
          </cell>
          <cell r="O50">
            <v>23</v>
          </cell>
          <cell r="P50">
            <v>5</v>
          </cell>
          <cell r="S50">
            <v>28</v>
          </cell>
        </row>
        <row r="51">
          <cell r="C51">
            <v>49</v>
          </cell>
          <cell r="D51">
            <v>65</v>
          </cell>
          <cell r="E51">
            <v>33</v>
          </cell>
          <cell r="F51">
            <v>54</v>
          </cell>
          <cell r="I51">
            <v>87</v>
          </cell>
          <cell r="M51">
            <v>28</v>
          </cell>
          <cell r="N51">
            <v>22</v>
          </cell>
          <cell r="O51">
            <v>10</v>
          </cell>
          <cell r="P51">
            <v>11</v>
          </cell>
          <cell r="S51">
            <v>21</v>
          </cell>
        </row>
        <row r="52">
          <cell r="C52">
            <v>65</v>
          </cell>
          <cell r="D52">
            <v>64</v>
          </cell>
          <cell r="E52">
            <v>52</v>
          </cell>
          <cell r="F52">
            <v>54</v>
          </cell>
          <cell r="I52">
            <v>106</v>
          </cell>
          <cell r="M52">
            <v>23</v>
          </cell>
          <cell r="N52">
            <v>22</v>
          </cell>
          <cell r="O52">
            <v>27</v>
          </cell>
          <cell r="P52">
            <v>17</v>
          </cell>
          <cell r="S52">
            <v>44</v>
          </cell>
        </row>
        <row r="53">
          <cell r="C53">
            <v>57</v>
          </cell>
          <cell r="D53">
            <v>61</v>
          </cell>
          <cell r="E53">
            <v>67</v>
          </cell>
          <cell r="F53">
            <v>45</v>
          </cell>
          <cell r="I53">
            <v>112</v>
          </cell>
          <cell r="M53">
            <v>21</v>
          </cell>
          <cell r="N53">
            <v>20</v>
          </cell>
          <cell r="O53">
            <v>18</v>
          </cell>
          <cell r="P53">
            <v>22</v>
          </cell>
          <cell r="S53">
            <v>40</v>
          </cell>
        </row>
        <row r="54">
          <cell r="C54">
            <v>54</v>
          </cell>
          <cell r="D54">
            <v>44</v>
          </cell>
          <cell r="E54">
            <v>57</v>
          </cell>
          <cell r="F54">
            <v>61</v>
          </cell>
          <cell r="I54">
            <v>118</v>
          </cell>
          <cell r="M54">
            <v>36</v>
          </cell>
          <cell r="N54">
            <v>22</v>
          </cell>
          <cell r="O54">
            <v>20</v>
          </cell>
          <cell r="P54">
            <v>21</v>
          </cell>
          <cell r="S54">
            <v>41</v>
          </cell>
        </row>
        <row r="55">
          <cell r="C55">
            <v>68</v>
          </cell>
          <cell r="D55">
            <v>58</v>
          </cell>
          <cell r="E55">
            <v>54</v>
          </cell>
          <cell r="F55">
            <v>59</v>
          </cell>
          <cell r="I55">
            <v>113</v>
          </cell>
          <cell r="M55">
            <v>33</v>
          </cell>
          <cell r="N55">
            <v>27</v>
          </cell>
          <cell r="O55">
            <v>28</v>
          </cell>
          <cell r="P55">
            <v>23</v>
          </cell>
          <cell r="S55">
            <v>51</v>
          </cell>
        </row>
        <row r="56">
          <cell r="C56">
            <v>64</v>
          </cell>
          <cell r="D56">
            <v>58</v>
          </cell>
          <cell r="E56">
            <v>61</v>
          </cell>
          <cell r="F56">
            <v>70</v>
          </cell>
          <cell r="I56">
            <v>131</v>
          </cell>
          <cell r="M56">
            <v>21</v>
          </cell>
          <cell r="N56">
            <v>19</v>
          </cell>
          <cell r="O56">
            <v>17</v>
          </cell>
          <cell r="P56">
            <v>23</v>
          </cell>
          <cell r="S56">
            <v>40</v>
          </cell>
        </row>
        <row r="57">
          <cell r="C57">
            <v>59</v>
          </cell>
          <cell r="D57">
            <v>67</v>
          </cell>
          <cell r="E57">
            <v>73</v>
          </cell>
          <cell r="F57">
            <v>63</v>
          </cell>
          <cell r="I57">
            <v>136</v>
          </cell>
          <cell r="M57">
            <v>25</v>
          </cell>
          <cell r="N57">
            <v>26</v>
          </cell>
          <cell r="O57">
            <v>28</v>
          </cell>
          <cell r="P57">
            <v>21</v>
          </cell>
          <cell r="S57">
            <v>49</v>
          </cell>
        </row>
        <row r="58">
          <cell r="C58">
            <v>82</v>
          </cell>
          <cell r="D58">
            <v>59</v>
          </cell>
          <cell r="E58">
            <v>72</v>
          </cell>
          <cell r="F58">
            <v>64</v>
          </cell>
          <cell r="I58">
            <v>136</v>
          </cell>
          <cell r="M58">
            <v>40</v>
          </cell>
          <cell r="N58">
            <v>30</v>
          </cell>
          <cell r="O58">
            <v>27</v>
          </cell>
          <cell r="P58">
            <v>16</v>
          </cell>
          <cell r="S58">
            <v>43</v>
          </cell>
        </row>
        <row r="59">
          <cell r="C59">
            <v>83</v>
          </cell>
          <cell r="D59">
            <v>94</v>
          </cell>
          <cell r="E59">
            <v>73</v>
          </cell>
          <cell r="F59">
            <v>98</v>
          </cell>
          <cell r="I59">
            <v>171</v>
          </cell>
          <cell r="M59">
            <v>36</v>
          </cell>
          <cell r="N59">
            <v>32</v>
          </cell>
          <cell r="O59">
            <v>32</v>
          </cell>
          <cell r="P59">
            <v>40</v>
          </cell>
          <cell r="S59">
            <v>72</v>
          </cell>
        </row>
        <row r="60">
          <cell r="C60">
            <v>67</v>
          </cell>
          <cell r="D60">
            <v>90</v>
          </cell>
          <cell r="E60">
            <v>82</v>
          </cell>
          <cell r="F60">
            <v>88</v>
          </cell>
          <cell r="I60">
            <v>170</v>
          </cell>
          <cell r="M60">
            <v>28</v>
          </cell>
          <cell r="N60">
            <v>38</v>
          </cell>
          <cell r="O60">
            <v>31</v>
          </cell>
          <cell r="P60">
            <v>30</v>
          </cell>
          <cell r="S60">
            <v>61</v>
          </cell>
        </row>
        <row r="61">
          <cell r="C61">
            <v>104</v>
          </cell>
          <cell r="D61">
            <v>105</v>
          </cell>
          <cell r="E61">
            <v>73</v>
          </cell>
          <cell r="F61">
            <v>97</v>
          </cell>
          <cell r="I61">
            <v>170</v>
          </cell>
          <cell r="M61">
            <v>40</v>
          </cell>
          <cell r="N61">
            <v>53</v>
          </cell>
          <cell r="O61">
            <v>28</v>
          </cell>
          <cell r="P61">
            <v>30</v>
          </cell>
          <cell r="S61">
            <v>58</v>
          </cell>
        </row>
        <row r="62">
          <cell r="C62">
            <v>98</v>
          </cell>
          <cell r="D62">
            <v>113</v>
          </cell>
          <cell r="E62">
            <v>84</v>
          </cell>
          <cell r="F62">
            <v>115</v>
          </cell>
          <cell r="I62">
            <v>199</v>
          </cell>
          <cell r="M62">
            <v>45</v>
          </cell>
          <cell r="N62">
            <v>51</v>
          </cell>
          <cell r="O62">
            <v>45</v>
          </cell>
          <cell r="P62">
            <v>39</v>
          </cell>
          <cell r="S62">
            <v>84</v>
          </cell>
        </row>
        <row r="63">
          <cell r="C63">
            <v>101</v>
          </cell>
          <cell r="D63">
            <v>116</v>
          </cell>
          <cell r="E63">
            <v>92</v>
          </cell>
          <cell r="F63">
            <v>114</v>
          </cell>
          <cell r="I63">
            <v>206</v>
          </cell>
          <cell r="M63">
            <v>60</v>
          </cell>
          <cell r="N63">
            <v>63</v>
          </cell>
          <cell r="O63">
            <v>47</v>
          </cell>
          <cell r="P63">
            <v>44</v>
          </cell>
          <cell r="S63">
            <v>91</v>
          </cell>
        </row>
        <row r="64">
          <cell r="C64">
            <v>139</v>
          </cell>
          <cell r="D64">
            <v>118</v>
          </cell>
          <cell r="E64">
            <v>89</v>
          </cell>
          <cell r="F64">
            <v>113</v>
          </cell>
          <cell r="I64">
            <v>202</v>
          </cell>
          <cell r="M64">
            <v>50</v>
          </cell>
          <cell r="N64">
            <v>42</v>
          </cell>
          <cell r="O64">
            <v>55</v>
          </cell>
          <cell r="P64">
            <v>34</v>
          </cell>
          <cell r="S64">
            <v>89</v>
          </cell>
        </row>
        <row r="65">
          <cell r="C65">
            <v>131</v>
          </cell>
          <cell r="D65">
            <v>163</v>
          </cell>
          <cell r="E65">
            <v>126</v>
          </cell>
          <cell r="F65">
            <v>118</v>
          </cell>
          <cell r="I65">
            <v>244</v>
          </cell>
          <cell r="M65">
            <v>68</v>
          </cell>
          <cell r="N65">
            <v>70</v>
          </cell>
          <cell r="O65">
            <v>57</v>
          </cell>
          <cell r="P65">
            <v>56</v>
          </cell>
          <cell r="S65">
            <v>113</v>
          </cell>
        </row>
        <row r="66">
          <cell r="C66">
            <v>162</v>
          </cell>
          <cell r="D66">
            <v>186</v>
          </cell>
          <cell r="E66">
            <v>148</v>
          </cell>
          <cell r="F66">
            <v>139</v>
          </cell>
          <cell r="I66">
            <v>287</v>
          </cell>
          <cell r="M66">
            <v>76</v>
          </cell>
          <cell r="N66">
            <v>96</v>
          </cell>
          <cell r="O66">
            <v>72</v>
          </cell>
          <cell r="P66">
            <v>73</v>
          </cell>
          <cell r="S66">
            <v>145</v>
          </cell>
        </row>
        <row r="67">
          <cell r="C67">
            <v>207</v>
          </cell>
          <cell r="D67">
            <v>235</v>
          </cell>
          <cell r="E67">
            <v>162</v>
          </cell>
          <cell r="F67">
            <v>158</v>
          </cell>
          <cell r="I67">
            <v>320</v>
          </cell>
          <cell r="M67">
            <v>107</v>
          </cell>
          <cell r="N67">
            <v>92</v>
          </cell>
          <cell r="O67">
            <v>73</v>
          </cell>
          <cell r="P67">
            <v>75</v>
          </cell>
          <cell r="S67">
            <v>148</v>
          </cell>
        </row>
        <row r="68">
          <cell r="C68">
            <v>233</v>
          </cell>
          <cell r="D68">
            <v>252</v>
          </cell>
          <cell r="E68">
            <v>162</v>
          </cell>
          <cell r="F68">
            <v>190</v>
          </cell>
          <cell r="I68">
            <v>352</v>
          </cell>
          <cell r="M68">
            <v>119</v>
          </cell>
          <cell r="N68">
            <v>147</v>
          </cell>
          <cell r="O68">
            <v>106</v>
          </cell>
          <cell r="P68">
            <v>86</v>
          </cell>
          <cell r="S68">
            <v>192</v>
          </cell>
        </row>
        <row r="69">
          <cell r="C69">
            <v>279</v>
          </cell>
          <cell r="D69">
            <v>276</v>
          </cell>
          <cell r="E69">
            <v>199</v>
          </cell>
          <cell r="F69">
            <v>218</v>
          </cell>
          <cell r="I69">
            <v>417</v>
          </cell>
          <cell r="M69">
            <v>153</v>
          </cell>
          <cell r="N69">
            <v>146</v>
          </cell>
          <cell r="O69">
            <v>103</v>
          </cell>
          <cell r="P69">
            <v>112</v>
          </cell>
          <cell r="S69">
            <v>215</v>
          </cell>
        </row>
        <row r="70">
          <cell r="C70">
            <v>271</v>
          </cell>
          <cell r="D70">
            <v>294</v>
          </cell>
          <cell r="E70">
            <v>244</v>
          </cell>
          <cell r="F70">
            <v>220</v>
          </cell>
          <cell r="I70">
            <v>464</v>
          </cell>
          <cell r="M70">
            <v>129</v>
          </cell>
          <cell r="N70">
            <v>137</v>
          </cell>
          <cell r="O70">
            <v>121</v>
          </cell>
          <cell r="P70">
            <v>93</v>
          </cell>
          <cell r="S70">
            <v>214</v>
          </cell>
        </row>
        <row r="71">
          <cell r="C71">
            <v>338</v>
          </cell>
          <cell r="D71">
            <v>321</v>
          </cell>
          <cell r="E71">
            <v>252</v>
          </cell>
          <cell r="F71">
            <v>313</v>
          </cell>
          <cell r="I71">
            <v>565</v>
          </cell>
          <cell r="M71">
            <v>172</v>
          </cell>
          <cell r="N71">
            <v>169</v>
          </cell>
          <cell r="O71">
            <v>135</v>
          </cell>
          <cell r="P71">
            <v>109</v>
          </cell>
          <cell r="S71">
            <v>244</v>
          </cell>
        </row>
        <row r="72">
          <cell r="C72">
            <v>358</v>
          </cell>
          <cell r="D72">
            <v>333</v>
          </cell>
          <cell r="E72">
            <v>305</v>
          </cell>
          <cell r="F72">
            <v>322</v>
          </cell>
          <cell r="I72">
            <v>627</v>
          </cell>
          <cell r="M72">
            <v>196</v>
          </cell>
          <cell r="N72">
            <v>181</v>
          </cell>
          <cell r="O72">
            <v>131</v>
          </cell>
          <cell r="P72">
            <v>131</v>
          </cell>
          <cell r="S72">
            <v>262</v>
          </cell>
        </row>
        <row r="73">
          <cell r="C73">
            <v>353</v>
          </cell>
          <cell r="D73">
            <v>343</v>
          </cell>
          <cell r="E73">
            <v>299</v>
          </cell>
          <cell r="F73">
            <v>301</v>
          </cell>
          <cell r="I73">
            <v>600</v>
          </cell>
          <cell r="M73">
            <v>198</v>
          </cell>
          <cell r="N73">
            <v>187</v>
          </cell>
          <cell r="O73">
            <v>152</v>
          </cell>
          <cell r="P73">
            <v>148</v>
          </cell>
          <cell r="S73">
            <v>300</v>
          </cell>
        </row>
        <row r="74">
          <cell r="C74">
            <v>328</v>
          </cell>
          <cell r="D74">
            <v>358</v>
          </cell>
          <cell r="E74">
            <v>311</v>
          </cell>
          <cell r="F74">
            <v>300</v>
          </cell>
          <cell r="I74">
            <v>611</v>
          </cell>
          <cell r="M74">
            <v>191</v>
          </cell>
          <cell r="N74">
            <v>207</v>
          </cell>
          <cell r="O74">
            <v>173</v>
          </cell>
          <cell r="P74">
            <v>155</v>
          </cell>
          <cell r="S74">
            <v>328</v>
          </cell>
        </row>
        <row r="75">
          <cell r="C75">
            <v>389</v>
          </cell>
          <cell r="D75">
            <v>396</v>
          </cell>
          <cell r="E75">
            <v>313</v>
          </cell>
          <cell r="F75">
            <v>303</v>
          </cell>
          <cell r="I75">
            <v>616</v>
          </cell>
          <cell r="M75">
            <v>206</v>
          </cell>
          <cell r="N75">
            <v>205</v>
          </cell>
          <cell r="O75">
            <v>195</v>
          </cell>
          <cell r="P75">
            <v>146</v>
          </cell>
          <cell r="S75">
            <v>341</v>
          </cell>
        </row>
        <row r="76">
          <cell r="C76">
            <v>373</v>
          </cell>
          <cell r="D76">
            <v>339</v>
          </cell>
          <cell r="E76">
            <v>338</v>
          </cell>
          <cell r="F76">
            <v>321</v>
          </cell>
          <cell r="I76">
            <v>659</v>
          </cell>
          <cell r="M76">
            <v>253</v>
          </cell>
          <cell r="N76">
            <v>209</v>
          </cell>
          <cell r="O76">
            <v>220</v>
          </cell>
          <cell r="P76">
            <v>176</v>
          </cell>
          <cell r="S76">
            <v>396</v>
          </cell>
        </row>
        <row r="77">
          <cell r="C77">
            <v>372</v>
          </cell>
          <cell r="D77">
            <v>352</v>
          </cell>
          <cell r="E77">
            <v>312</v>
          </cell>
          <cell r="F77">
            <v>322</v>
          </cell>
          <cell r="I77">
            <v>634</v>
          </cell>
          <cell r="M77">
            <v>228</v>
          </cell>
          <cell r="N77">
            <v>245</v>
          </cell>
          <cell r="O77">
            <v>200</v>
          </cell>
          <cell r="P77">
            <v>173</v>
          </cell>
          <cell r="S77">
            <v>373</v>
          </cell>
        </row>
        <row r="78">
          <cell r="C78">
            <v>367</v>
          </cell>
          <cell r="D78">
            <v>379</v>
          </cell>
          <cell r="E78">
            <v>345</v>
          </cell>
          <cell r="F78">
            <v>319</v>
          </cell>
          <cell r="I78">
            <v>664</v>
          </cell>
          <cell r="M78">
            <v>266</v>
          </cell>
          <cell r="N78">
            <v>249</v>
          </cell>
          <cell r="O78">
            <v>225</v>
          </cell>
          <cell r="P78">
            <v>174</v>
          </cell>
          <cell r="S78">
            <v>399</v>
          </cell>
        </row>
        <row r="79">
          <cell r="C79">
            <v>369</v>
          </cell>
          <cell r="D79">
            <v>311</v>
          </cell>
          <cell r="E79">
            <v>331</v>
          </cell>
          <cell r="F79">
            <v>302</v>
          </cell>
          <cell r="I79">
            <v>633</v>
          </cell>
          <cell r="M79">
            <v>293</v>
          </cell>
          <cell r="N79">
            <v>225</v>
          </cell>
          <cell r="O79">
            <v>240</v>
          </cell>
          <cell r="P79">
            <v>218</v>
          </cell>
          <cell r="S79">
            <v>458</v>
          </cell>
        </row>
        <row r="80">
          <cell r="C80">
            <v>300</v>
          </cell>
          <cell r="D80">
            <v>285</v>
          </cell>
          <cell r="E80">
            <v>297</v>
          </cell>
          <cell r="F80">
            <v>289</v>
          </cell>
          <cell r="I80">
            <v>586</v>
          </cell>
          <cell r="M80">
            <v>255</v>
          </cell>
          <cell r="N80">
            <v>203</v>
          </cell>
          <cell r="O80">
            <v>233</v>
          </cell>
          <cell r="P80">
            <v>220</v>
          </cell>
          <cell r="S80">
            <v>453</v>
          </cell>
        </row>
        <row r="81">
          <cell r="C81">
            <v>292</v>
          </cell>
          <cell r="D81">
            <v>173</v>
          </cell>
          <cell r="E81">
            <v>296</v>
          </cell>
          <cell r="F81">
            <v>225</v>
          </cell>
          <cell r="I81">
            <v>521</v>
          </cell>
          <cell r="M81">
            <v>215</v>
          </cell>
          <cell r="N81">
            <v>122</v>
          </cell>
          <cell r="O81">
            <v>216</v>
          </cell>
          <cell r="P81">
            <v>251</v>
          </cell>
          <cell r="S81">
            <v>467</v>
          </cell>
        </row>
        <row r="82">
          <cell r="C82">
            <v>191</v>
          </cell>
          <cell r="D82">
            <v>167</v>
          </cell>
          <cell r="E82">
            <v>255</v>
          </cell>
          <cell r="F82">
            <v>140</v>
          </cell>
          <cell r="I82">
            <v>395</v>
          </cell>
          <cell r="M82">
            <v>181</v>
          </cell>
          <cell r="N82">
            <v>160</v>
          </cell>
          <cell r="O82">
            <v>198</v>
          </cell>
          <cell r="P82">
            <v>154</v>
          </cell>
          <cell r="S82">
            <v>352</v>
          </cell>
        </row>
        <row r="83">
          <cell r="C83">
            <v>216</v>
          </cell>
          <cell r="D83">
            <v>200</v>
          </cell>
          <cell r="E83">
            <v>207</v>
          </cell>
          <cell r="F83">
            <v>164</v>
          </cell>
          <cell r="I83">
            <v>371</v>
          </cell>
          <cell r="M83">
            <v>174</v>
          </cell>
          <cell r="N83">
            <v>181</v>
          </cell>
          <cell r="O83">
            <v>149</v>
          </cell>
          <cell r="P83">
            <v>146</v>
          </cell>
          <cell r="S83">
            <v>295</v>
          </cell>
        </row>
        <row r="84">
          <cell r="C84">
            <v>202</v>
          </cell>
          <cell r="D84">
            <v>182</v>
          </cell>
          <cell r="E84">
            <v>175</v>
          </cell>
          <cell r="F84">
            <v>164</v>
          </cell>
          <cell r="I84">
            <v>339</v>
          </cell>
          <cell r="M84">
            <v>192</v>
          </cell>
          <cell r="N84">
            <v>179</v>
          </cell>
          <cell r="O84">
            <v>177</v>
          </cell>
          <cell r="P84">
            <v>160</v>
          </cell>
          <cell r="S84">
            <v>337</v>
          </cell>
        </row>
        <row r="85">
          <cell r="C85">
            <v>181</v>
          </cell>
          <cell r="D85">
            <v>182</v>
          </cell>
          <cell r="E85">
            <v>165</v>
          </cell>
          <cell r="F85">
            <v>159</v>
          </cell>
          <cell r="I85">
            <v>324</v>
          </cell>
          <cell r="M85">
            <v>198</v>
          </cell>
          <cell r="N85">
            <v>191</v>
          </cell>
          <cell r="O85">
            <v>157</v>
          </cell>
          <cell r="P85">
            <v>181</v>
          </cell>
          <cell r="S85">
            <v>338</v>
          </cell>
        </row>
        <row r="86">
          <cell r="C86">
            <v>205</v>
          </cell>
          <cell r="D86">
            <v>231</v>
          </cell>
          <cell r="E86">
            <v>150</v>
          </cell>
          <cell r="F86">
            <v>182</v>
          </cell>
          <cell r="I86">
            <v>332</v>
          </cell>
          <cell r="M86">
            <v>242</v>
          </cell>
          <cell r="N86">
            <v>227</v>
          </cell>
          <cell r="O86">
            <v>167</v>
          </cell>
          <cell r="P86">
            <v>208</v>
          </cell>
          <cell r="S86">
            <v>375</v>
          </cell>
        </row>
        <row r="87">
          <cell r="C87">
            <v>240</v>
          </cell>
          <cell r="D87">
            <v>217</v>
          </cell>
          <cell r="E87">
            <v>186</v>
          </cell>
          <cell r="F87">
            <v>192</v>
          </cell>
          <cell r="I87">
            <v>378</v>
          </cell>
          <cell r="M87">
            <v>237</v>
          </cell>
          <cell r="N87">
            <v>244</v>
          </cell>
          <cell r="O87">
            <v>206</v>
          </cell>
          <cell r="P87">
            <v>212</v>
          </cell>
          <cell r="S87">
            <v>418</v>
          </cell>
        </row>
        <row r="88">
          <cell r="C88">
            <v>234</v>
          </cell>
          <cell r="D88">
            <v>209</v>
          </cell>
          <cell r="E88">
            <v>188</v>
          </cell>
          <cell r="F88">
            <v>175</v>
          </cell>
          <cell r="I88">
            <v>363</v>
          </cell>
          <cell r="M88">
            <v>291</v>
          </cell>
          <cell r="N88">
            <v>293</v>
          </cell>
          <cell r="O88">
            <v>253</v>
          </cell>
          <cell r="P88">
            <v>262</v>
          </cell>
          <cell r="S88">
            <v>515</v>
          </cell>
        </row>
        <row r="89">
          <cell r="C89">
            <v>231</v>
          </cell>
          <cell r="D89">
            <v>215</v>
          </cell>
          <cell r="E89">
            <v>190</v>
          </cell>
          <cell r="F89">
            <v>195</v>
          </cell>
          <cell r="I89">
            <v>385</v>
          </cell>
          <cell r="M89">
            <v>297</v>
          </cell>
          <cell r="N89">
            <v>311</v>
          </cell>
          <cell r="O89">
            <v>236</v>
          </cell>
          <cell r="P89">
            <v>286</v>
          </cell>
          <cell r="S89">
            <v>522</v>
          </cell>
        </row>
        <row r="90">
          <cell r="C90">
            <v>249</v>
          </cell>
          <cell r="D90">
            <v>238</v>
          </cell>
          <cell r="E90">
            <v>168</v>
          </cell>
          <cell r="F90">
            <v>192</v>
          </cell>
          <cell r="I90">
            <v>360</v>
          </cell>
          <cell r="M90">
            <v>328</v>
          </cell>
          <cell r="N90">
            <v>308</v>
          </cell>
          <cell r="O90">
            <v>299</v>
          </cell>
          <cell r="P90">
            <v>285</v>
          </cell>
          <cell r="S90">
            <v>584</v>
          </cell>
        </row>
        <row r="91">
          <cell r="C91">
            <v>224</v>
          </cell>
          <cell r="D91">
            <v>209</v>
          </cell>
          <cell r="E91">
            <v>194</v>
          </cell>
          <cell r="F91">
            <v>199</v>
          </cell>
          <cell r="I91">
            <v>393</v>
          </cell>
          <cell r="M91">
            <v>390</v>
          </cell>
          <cell r="N91">
            <v>363</v>
          </cell>
          <cell r="O91">
            <v>323</v>
          </cell>
          <cell r="P91">
            <v>324</v>
          </cell>
          <cell r="S91">
            <v>647</v>
          </cell>
        </row>
        <row r="92">
          <cell r="C92">
            <v>229</v>
          </cell>
          <cell r="D92">
            <v>208</v>
          </cell>
          <cell r="E92">
            <v>190</v>
          </cell>
          <cell r="F92">
            <v>182</v>
          </cell>
          <cell r="I92">
            <v>372</v>
          </cell>
          <cell r="M92">
            <v>356</v>
          </cell>
          <cell r="N92">
            <v>324</v>
          </cell>
          <cell r="O92">
            <v>359</v>
          </cell>
          <cell r="P92">
            <v>325</v>
          </cell>
          <cell r="S92">
            <v>684</v>
          </cell>
        </row>
        <row r="93">
          <cell r="C93">
            <v>210</v>
          </cell>
          <cell r="D93">
            <v>187</v>
          </cell>
          <cell r="E93">
            <v>193</v>
          </cell>
          <cell r="F93">
            <v>175</v>
          </cell>
          <cell r="I93">
            <v>368</v>
          </cell>
          <cell r="M93">
            <v>398</v>
          </cell>
          <cell r="N93">
            <v>377</v>
          </cell>
          <cell r="O93">
            <v>328</v>
          </cell>
          <cell r="P93">
            <v>327</v>
          </cell>
          <cell r="S93">
            <v>655</v>
          </cell>
        </row>
        <row r="94">
          <cell r="C94">
            <v>182</v>
          </cell>
          <cell r="D94">
            <v>178</v>
          </cell>
          <cell r="E94">
            <v>156</v>
          </cell>
          <cell r="F94">
            <v>156</v>
          </cell>
          <cell r="I94">
            <v>312</v>
          </cell>
          <cell r="M94">
            <v>400</v>
          </cell>
          <cell r="N94">
            <v>350</v>
          </cell>
          <cell r="O94">
            <v>354</v>
          </cell>
          <cell r="P94">
            <v>335</v>
          </cell>
          <cell r="S94">
            <v>689</v>
          </cell>
        </row>
        <row r="95">
          <cell r="C95">
            <v>195</v>
          </cell>
          <cell r="D95">
            <v>169</v>
          </cell>
          <cell r="E95">
            <v>176</v>
          </cell>
          <cell r="F95">
            <v>152</v>
          </cell>
          <cell r="I95">
            <v>328</v>
          </cell>
          <cell r="M95">
            <v>409</v>
          </cell>
          <cell r="N95">
            <v>357</v>
          </cell>
          <cell r="O95">
            <v>324</v>
          </cell>
          <cell r="P95">
            <v>325</v>
          </cell>
          <cell r="S95">
            <v>649</v>
          </cell>
        </row>
        <row r="96">
          <cell r="C96">
            <v>159</v>
          </cell>
          <cell r="D96">
            <v>159</v>
          </cell>
          <cell r="E96">
            <v>133</v>
          </cell>
          <cell r="F96">
            <v>146</v>
          </cell>
          <cell r="I96">
            <v>279</v>
          </cell>
          <cell r="M96">
            <v>380</v>
          </cell>
          <cell r="N96">
            <v>354</v>
          </cell>
          <cell r="O96">
            <v>328</v>
          </cell>
          <cell r="P96">
            <v>324</v>
          </cell>
          <cell r="S96">
            <v>652</v>
          </cell>
        </row>
        <row r="97">
          <cell r="C97">
            <v>166</v>
          </cell>
          <cell r="D97">
            <v>137</v>
          </cell>
          <cell r="E97">
            <v>129</v>
          </cell>
          <cell r="F97">
            <v>129</v>
          </cell>
          <cell r="I97">
            <v>258</v>
          </cell>
          <cell r="M97">
            <v>388</v>
          </cell>
          <cell r="N97">
            <v>304</v>
          </cell>
          <cell r="O97">
            <v>339</v>
          </cell>
          <cell r="P97">
            <v>312</v>
          </cell>
          <cell r="S97">
            <v>651</v>
          </cell>
        </row>
        <row r="98">
          <cell r="C98">
            <v>113</v>
          </cell>
          <cell r="D98">
            <v>99</v>
          </cell>
          <cell r="E98">
            <v>111</v>
          </cell>
          <cell r="F98">
            <v>84</v>
          </cell>
          <cell r="I98">
            <v>195</v>
          </cell>
          <cell r="M98">
            <v>343</v>
          </cell>
          <cell r="N98">
            <v>292</v>
          </cell>
          <cell r="O98">
            <v>298</v>
          </cell>
          <cell r="P98">
            <v>260</v>
          </cell>
          <cell r="S98">
            <v>558</v>
          </cell>
        </row>
        <row r="99">
          <cell r="C99">
            <v>92</v>
          </cell>
          <cell r="D99">
            <v>62</v>
          </cell>
          <cell r="E99">
            <v>96</v>
          </cell>
          <cell r="F99">
            <v>80</v>
          </cell>
          <cell r="I99">
            <v>176</v>
          </cell>
          <cell r="M99">
            <v>300</v>
          </cell>
          <cell r="N99">
            <v>233</v>
          </cell>
          <cell r="O99">
            <v>267</v>
          </cell>
          <cell r="P99">
            <v>208</v>
          </cell>
          <cell r="S99">
            <v>475</v>
          </cell>
        </row>
        <row r="100">
          <cell r="C100">
            <v>67</v>
          </cell>
          <cell r="D100">
            <v>52</v>
          </cell>
          <cell r="E100">
            <v>68</v>
          </cell>
          <cell r="F100">
            <v>59</v>
          </cell>
          <cell r="I100">
            <v>127</v>
          </cell>
          <cell r="M100">
            <v>252</v>
          </cell>
          <cell r="N100">
            <v>196</v>
          </cell>
          <cell r="O100">
            <v>238</v>
          </cell>
          <cell r="P100">
            <v>187</v>
          </cell>
          <cell r="S100">
            <v>425</v>
          </cell>
        </row>
        <row r="101">
          <cell r="C101">
            <v>50</v>
          </cell>
          <cell r="D101">
            <v>33</v>
          </cell>
          <cell r="E101">
            <v>43</v>
          </cell>
          <cell r="F101">
            <v>56</v>
          </cell>
          <cell r="I101">
            <v>99</v>
          </cell>
          <cell r="M101">
            <v>202</v>
          </cell>
          <cell r="N101">
            <v>157</v>
          </cell>
          <cell r="O101">
            <v>176</v>
          </cell>
          <cell r="P101">
            <v>152</v>
          </cell>
          <cell r="S101">
            <v>328</v>
          </cell>
        </row>
        <row r="102">
          <cell r="C102">
            <v>33</v>
          </cell>
          <cell r="D102">
            <v>31</v>
          </cell>
          <cell r="E102">
            <v>33</v>
          </cell>
          <cell r="F102">
            <v>38</v>
          </cell>
          <cell r="I102">
            <v>71</v>
          </cell>
          <cell r="M102">
            <v>159</v>
          </cell>
          <cell r="N102">
            <v>106</v>
          </cell>
          <cell r="O102">
            <v>142</v>
          </cell>
          <cell r="P102">
            <v>122</v>
          </cell>
          <cell r="S102">
            <v>264</v>
          </cell>
        </row>
        <row r="103">
          <cell r="C103">
            <v>31</v>
          </cell>
          <cell r="D103">
            <v>23</v>
          </cell>
          <cell r="E103">
            <v>32</v>
          </cell>
          <cell r="F103">
            <v>21</v>
          </cell>
          <cell r="I103">
            <v>53</v>
          </cell>
          <cell r="M103">
            <v>122</v>
          </cell>
          <cell r="N103">
            <v>89</v>
          </cell>
          <cell r="O103">
            <v>145</v>
          </cell>
          <cell r="P103">
            <v>87</v>
          </cell>
          <cell r="S103">
            <v>232</v>
          </cell>
        </row>
        <row r="104">
          <cell r="C104">
            <v>23</v>
          </cell>
          <cell r="D104">
            <v>18</v>
          </cell>
          <cell r="E104">
            <v>21</v>
          </cell>
          <cell r="F104">
            <v>14</v>
          </cell>
          <cell r="I104">
            <v>35</v>
          </cell>
          <cell r="M104">
            <v>89</v>
          </cell>
          <cell r="N104">
            <v>69</v>
          </cell>
          <cell r="O104">
            <v>72</v>
          </cell>
          <cell r="P104">
            <v>62</v>
          </cell>
          <cell r="S104">
            <v>134</v>
          </cell>
        </row>
        <row r="105">
          <cell r="C105">
            <v>10</v>
          </cell>
          <cell r="D105">
            <v>17</v>
          </cell>
          <cell r="E105">
            <v>14</v>
          </cell>
          <cell r="F105">
            <v>6</v>
          </cell>
          <cell r="I105">
            <v>20</v>
          </cell>
          <cell r="M105">
            <v>52</v>
          </cell>
          <cell r="N105">
            <v>27</v>
          </cell>
          <cell r="O105">
            <v>58</v>
          </cell>
          <cell r="P105">
            <v>39</v>
          </cell>
          <cell r="S105">
            <v>97</v>
          </cell>
        </row>
        <row r="106">
          <cell r="C106">
            <v>7</v>
          </cell>
          <cell r="D106">
            <v>7</v>
          </cell>
          <cell r="E106">
            <v>11</v>
          </cell>
          <cell r="F106">
            <v>4</v>
          </cell>
          <cell r="I106">
            <v>15</v>
          </cell>
          <cell r="M106">
            <v>19</v>
          </cell>
          <cell r="N106">
            <v>20</v>
          </cell>
          <cell r="O106">
            <v>40</v>
          </cell>
          <cell r="P106">
            <v>20</v>
          </cell>
          <cell r="S106">
            <v>60</v>
          </cell>
        </row>
      </sheetData>
      <sheetData sheetId="2">
        <row r="6">
          <cell r="N6" t="str">
            <v>Metoda I</v>
          </cell>
        </row>
        <row r="7">
          <cell r="S7">
            <v>4.8725699089903042E-3</v>
          </cell>
        </row>
        <row r="8">
          <cell r="S8">
            <v>1.5643943838241619E-4</v>
          </cell>
        </row>
        <row r="9">
          <cell r="S9">
            <v>4.4962344036869118E-4</v>
          </cell>
        </row>
        <row r="10">
          <cell r="S10">
            <v>2.1129736582617271E-4</v>
          </cell>
        </row>
        <row r="11">
          <cell r="S11">
            <v>6.7810402115684544E-5</v>
          </cell>
        </row>
        <row r="12">
          <cell r="S12">
            <v>1.331203407880724E-4</v>
          </cell>
        </row>
        <row r="13">
          <cell r="S13">
            <v>0</v>
          </cell>
        </row>
        <row r="14">
          <cell r="S14">
            <v>6.8683677324083925E-5</v>
          </cell>
        </row>
        <row r="15">
          <cell r="S15">
            <v>0</v>
          </cell>
        </row>
        <row r="16">
          <cell r="S16">
            <v>6.9235296153979294E-5</v>
          </cell>
        </row>
        <row r="17">
          <cell r="S17">
            <v>0</v>
          </cell>
        </row>
        <row r="18">
          <cell r="S18">
            <v>6.4907668841073584E-5</v>
          </cell>
        </row>
        <row r="19">
          <cell r="S19">
            <v>6.3397470440929406E-5</v>
          </cell>
        </row>
        <row r="20">
          <cell r="S20">
            <v>0</v>
          </cell>
        </row>
        <row r="21">
          <cell r="S21">
            <v>3.2997855139415937E-4</v>
          </cell>
        </row>
        <row r="22">
          <cell r="S22">
            <v>2.8391950881924969E-4</v>
          </cell>
        </row>
        <row r="23">
          <cell r="S23">
            <v>3.0060496749708792E-4</v>
          </cell>
        </row>
        <row r="24">
          <cell r="S24">
            <v>3.1621803233329376E-4</v>
          </cell>
        </row>
        <row r="25">
          <cell r="S25">
            <v>8.2253752827472749E-4</v>
          </cell>
        </row>
        <row r="26">
          <cell r="S26">
            <v>7.390072669047912E-4</v>
          </cell>
        </row>
        <row r="27">
          <cell r="S27">
            <v>7.9773443420685247E-4</v>
          </cell>
        </row>
        <row r="28">
          <cell r="S28">
            <v>9.3066542577943234E-4</v>
          </cell>
        </row>
        <row r="29">
          <cell r="S29">
            <v>1.1344299489506522E-3</v>
          </cell>
        </row>
        <row r="30">
          <cell r="S30">
            <v>1.4437827107020393E-3</v>
          </cell>
        </row>
        <row r="31">
          <cell r="S31">
            <v>1.1487650775416428E-3</v>
          </cell>
        </row>
        <row r="32">
          <cell r="S32">
            <v>1.0119537031180823E-3</v>
          </cell>
        </row>
        <row r="33">
          <cell r="S33">
            <v>1.2563565659587197E-3</v>
          </cell>
        </row>
        <row r="34">
          <cell r="S34">
            <v>1.3154132113239918E-3</v>
          </cell>
        </row>
        <row r="35">
          <cell r="S35">
            <v>1.3109739443928554E-3</v>
          </cell>
        </row>
        <row r="36">
          <cell r="S36">
            <v>1.2630914162412505E-3</v>
          </cell>
        </row>
        <row r="37">
          <cell r="S37">
            <v>1.1991605875886879E-3</v>
          </cell>
        </row>
        <row r="38">
          <cell r="S38">
            <v>1.5164439389631316E-3</v>
          </cell>
        </row>
        <row r="39">
          <cell r="S39">
            <v>1.6740682182798947E-3</v>
          </cell>
        </row>
        <row r="40">
          <cell r="S40">
            <v>1.6905784519784339E-3</v>
          </cell>
        </row>
        <row r="41">
          <cell r="S41">
            <v>1.4649412913679445E-3</v>
          </cell>
        </row>
        <row r="42">
          <cell r="S42">
            <v>1.6409016322653078E-3</v>
          </cell>
        </row>
        <row r="43">
          <cell r="S43">
            <v>2.321697690521771E-3</v>
          </cell>
        </row>
        <row r="44">
          <cell r="S44">
            <v>2.2993791676247416E-3</v>
          </cell>
        </row>
        <row r="45">
          <cell r="S45">
            <v>1.9965614774554931E-3</v>
          </cell>
        </row>
        <row r="46">
          <cell r="S46">
            <v>2.1561338289962824E-3</v>
          </cell>
        </row>
        <row r="47">
          <cell r="S47">
            <v>2.7214587018641991E-3</v>
          </cell>
        </row>
        <row r="48">
          <cell r="S48">
            <v>2.6668758333986981E-3</v>
          </cell>
        </row>
        <row r="49">
          <cell r="S49">
            <v>2.8343666961913195E-3</v>
          </cell>
        </row>
        <row r="50">
          <cell r="S50">
            <v>3.0484087306426049E-3</v>
          </cell>
        </row>
        <row r="51">
          <cell r="S51">
            <v>3.6509220652602317E-3</v>
          </cell>
        </row>
        <row r="52">
          <cell r="S52">
            <v>3.6347684401829916E-3</v>
          </cell>
        </row>
        <row r="53">
          <cell r="S53">
            <v>4.5387398574150591E-3</v>
          </cell>
        </row>
        <row r="54">
          <cell r="S54">
            <v>5.0364241388614079E-3</v>
          </cell>
        </row>
        <row r="55">
          <cell r="S55">
            <v>5.6063665518470123E-3</v>
          </cell>
        </row>
        <row r="56">
          <cell r="S56">
            <v>5.65240227096516E-3</v>
          </cell>
        </row>
        <row r="57">
          <cell r="S57">
            <v>6.9266358228684726E-3</v>
          </cell>
        </row>
        <row r="58">
          <cell r="S58">
            <v>7.6559333483449676E-3</v>
          </cell>
        </row>
        <row r="59">
          <cell r="S59">
            <v>8.1005420215617373E-3</v>
          </cell>
        </row>
        <row r="60">
          <cell r="S60">
            <v>1.0675490073667126E-2</v>
          </cell>
        </row>
        <row r="61">
          <cell r="S61">
            <v>1.101821245706138E-2</v>
          </cell>
        </row>
        <row r="62">
          <cell r="S62">
            <v>1.1055831951354339E-2</v>
          </cell>
        </row>
        <row r="63">
          <cell r="S63">
            <v>1.280731110825074E-2</v>
          </cell>
        </row>
        <row r="64">
          <cell r="S64">
            <v>1.3164201041633385E-2</v>
          </cell>
        </row>
        <row r="65">
          <cell r="S65">
            <v>1.2754940961040601E-2</v>
          </cell>
        </row>
        <row r="66">
          <cell r="S66">
            <v>1.5239046935015457E-2</v>
          </cell>
        </row>
        <row r="67">
          <cell r="S67">
            <v>1.7239825799669619E-2</v>
          </cell>
        </row>
        <row r="68">
          <cell r="S68">
            <v>1.8253900345112806E-2</v>
          </cell>
        </row>
        <row r="69">
          <cell r="S69">
            <v>1.912160143412011E-2</v>
          </cell>
        </row>
        <row r="70">
          <cell r="S70">
            <v>2.1396136381128299E-2</v>
          </cell>
        </row>
        <row r="71">
          <cell r="S71">
            <v>2.3357076338375575E-2</v>
          </cell>
        </row>
        <row r="72">
          <cell r="S72">
            <v>2.873124841088228E-2</v>
          </cell>
        </row>
        <row r="73">
          <cell r="S73">
            <v>3.2200909020876668E-2</v>
          </cell>
        </row>
        <row r="74">
          <cell r="S74">
            <v>3.1977828705430908E-2</v>
          </cell>
        </row>
        <row r="75">
          <cell r="S75">
            <v>3.4115971970183422E-2</v>
          </cell>
        </row>
        <row r="76">
          <cell r="S76">
            <v>3.5139760410724481E-2</v>
          </cell>
        </row>
        <row r="77">
          <cell r="S77">
            <v>3.9236700306629756E-2</v>
          </cell>
        </row>
        <row r="78">
          <cell r="S78">
            <v>4.0285941223193011E-2</v>
          </cell>
        </row>
        <row r="79">
          <cell r="S79">
            <v>4.5342802512974595E-2</v>
          </cell>
        </row>
        <row r="80">
          <cell r="S80">
            <v>4.6380422039859322E-2</v>
          </cell>
        </row>
        <row r="81">
          <cell r="S81">
            <v>4.756686553837413E-2</v>
          </cell>
        </row>
        <row r="82">
          <cell r="S82">
            <v>5.0725343199299E-2</v>
          </cell>
        </row>
        <row r="83">
          <cell r="S83">
            <v>5.3166431119187021E-2</v>
          </cell>
        </row>
        <row r="84">
          <cell r="S84">
            <v>6.5932113026479472E-2</v>
          </cell>
        </row>
        <row r="85">
          <cell r="S85">
            <v>6.590842811315252E-2</v>
          </cell>
        </row>
        <row r="86">
          <cell r="S86">
            <v>6.9933088711418095E-2</v>
          </cell>
        </row>
        <row r="87">
          <cell r="S87">
            <v>7.4648679033164717E-2</v>
          </cell>
        </row>
        <row r="88">
          <cell r="S88">
            <v>8.5443037974683542E-2</v>
          </cell>
        </row>
        <row r="89">
          <cell r="S89">
            <v>8.8267477203647429E-2</v>
          </cell>
        </row>
        <row r="90">
          <cell r="S90">
            <v>0.10343901128425578</v>
          </cell>
        </row>
        <row r="91">
          <cell r="S91">
            <v>0.10465116279069768</v>
          </cell>
        </row>
        <row r="92">
          <cell r="S92">
            <v>0.12417061611374405</v>
          </cell>
        </row>
        <row r="93">
          <cell r="S93">
            <v>0.13105513475427163</v>
          </cell>
        </row>
        <row r="94">
          <cell r="S94">
            <v>0.15106732348111659</v>
          </cell>
        </row>
        <row r="95">
          <cell r="S95">
            <v>0.1533169533169533</v>
          </cell>
        </row>
        <row r="96">
          <cell r="S96">
            <v>0.18657565415244595</v>
          </cell>
        </row>
        <row r="97">
          <cell r="S97">
            <v>0.18992511912865898</v>
          </cell>
        </row>
        <row r="98">
          <cell r="S98">
            <v>0.22023047375160051</v>
          </cell>
        </row>
        <row r="99">
          <cell r="S99">
            <v>0.2268760907504363</v>
          </cell>
        </row>
        <row r="100">
          <cell r="S100">
            <v>0.27521501172791241</v>
          </cell>
        </row>
        <row r="101">
          <cell r="S101">
            <v>0.26430801248699271</v>
          </cell>
        </row>
        <row r="102">
          <cell r="S102">
            <v>0.29203539823008851</v>
          </cell>
        </row>
        <row r="103">
          <cell r="S103">
            <v>0.31208791208791214</v>
          </cell>
        </row>
        <row r="104">
          <cell r="S104">
            <v>0.33650793650793648</v>
          </cell>
        </row>
        <row r="105">
          <cell r="S105">
            <v>0.30434782608695654</v>
          </cell>
        </row>
        <row r="106">
          <cell r="S106">
            <v>0.26143790849673204</v>
          </cell>
        </row>
      </sheetData>
      <sheetData sheetId="3">
        <row r="6">
          <cell r="N6" t="str">
            <v>Metoda I</v>
          </cell>
        </row>
        <row r="7">
          <cell r="S7">
            <v>2.1305683291017877E-3</v>
          </cell>
        </row>
        <row r="8">
          <cell r="S8">
            <v>8.2453825857519786E-5</v>
          </cell>
        </row>
        <row r="9">
          <cell r="S9">
            <v>7.907013520993121E-5</v>
          </cell>
        </row>
        <row r="10">
          <cell r="S10">
            <v>0</v>
          </cell>
        </row>
        <row r="11">
          <cell r="S11">
            <v>2.1265284423179159E-4</v>
          </cell>
        </row>
        <row r="12">
          <cell r="S12">
            <v>0</v>
          </cell>
        </row>
        <row r="13">
          <cell r="S13">
            <v>0</v>
          </cell>
        </row>
        <row r="14">
          <cell r="S14">
            <v>7.1743731391469667E-5</v>
          </cell>
        </row>
        <row r="15">
          <cell r="S15">
            <v>0</v>
          </cell>
        </row>
        <row r="16">
          <cell r="S16">
            <v>1.4640216675206792E-4</v>
          </cell>
        </row>
        <row r="17">
          <cell r="S17">
            <v>0</v>
          </cell>
        </row>
        <row r="18">
          <cell r="S18">
            <v>0</v>
          </cell>
        </row>
        <row r="19">
          <cell r="S19">
            <v>1.3256445946841652E-4</v>
          </cell>
        </row>
        <row r="20">
          <cell r="S20">
            <v>1.3213530655391121E-4</v>
          </cell>
        </row>
        <row r="21">
          <cell r="S21">
            <v>2.0721809704714214E-4</v>
          </cell>
        </row>
        <row r="22">
          <cell r="S22">
            <v>0</v>
          </cell>
        </row>
        <row r="23">
          <cell r="S23">
            <v>2.3693875133278048E-4</v>
          </cell>
        </row>
        <row r="24">
          <cell r="S24">
            <v>1.6622340425531914E-4</v>
          </cell>
        </row>
        <row r="25">
          <cell r="S25">
            <v>1.7391304347826085E-4</v>
          </cell>
        </row>
        <row r="26">
          <cell r="S26">
            <v>1.733102253032929E-4</v>
          </cell>
        </row>
        <row r="27">
          <cell r="S27">
            <v>2.4767801857585134E-4</v>
          </cell>
        </row>
        <row r="28">
          <cell r="S28">
            <v>5.4803100289673541E-4</v>
          </cell>
        </row>
        <row r="29">
          <cell r="S29">
            <v>4.577182744021055E-4</v>
          </cell>
        </row>
        <row r="30">
          <cell r="S30">
            <v>2.9462674474275405E-4</v>
          </cell>
        </row>
        <row r="31">
          <cell r="S31">
            <v>3.4214938242036467E-4</v>
          </cell>
        </row>
        <row r="32">
          <cell r="S32">
            <v>3.8325189230621831E-4</v>
          </cell>
        </row>
        <row r="33">
          <cell r="S33">
            <v>2.4293219155203304E-4</v>
          </cell>
        </row>
        <row r="34">
          <cell r="S34">
            <v>5.1314214037288331E-4</v>
          </cell>
        </row>
        <row r="35">
          <cell r="S35">
            <v>2.730151796439882E-4</v>
          </cell>
        </row>
        <row r="36">
          <cell r="S36">
            <v>4.2860969729440124E-4</v>
          </cell>
        </row>
        <row r="37">
          <cell r="S37">
            <v>4.5741004269160394E-4</v>
          </cell>
        </row>
        <row r="38">
          <cell r="S38">
            <v>3.3814791555963479E-4</v>
          </cell>
        </row>
        <row r="39">
          <cell r="S39">
            <v>6.6308286167617871E-4</v>
          </cell>
        </row>
        <row r="40">
          <cell r="S40">
            <v>6.5396113602391619E-4</v>
          </cell>
        </row>
        <row r="41">
          <cell r="S41">
            <v>2.7416664762731615E-4</v>
          </cell>
        </row>
        <row r="42">
          <cell r="S42">
            <v>4.8131618097488403E-4</v>
          </cell>
        </row>
        <row r="43">
          <cell r="S43">
            <v>6.6052924906081004E-4</v>
          </cell>
        </row>
        <row r="44">
          <cell r="S44">
            <v>9.8237617148358458E-4</v>
          </cell>
        </row>
        <row r="45">
          <cell r="S45">
            <v>5.332419204326877E-4</v>
          </cell>
        </row>
        <row r="46">
          <cell r="S46">
            <v>9.9984617751115203E-4</v>
          </cell>
        </row>
        <row r="47">
          <cell r="S47">
            <v>9.5151250842485024E-4</v>
          </cell>
        </row>
        <row r="48">
          <cell r="S48">
            <v>9.9645262864203436E-4</v>
          </cell>
        </row>
        <row r="49">
          <cell r="S49">
            <v>9.2955583397324494E-4</v>
          </cell>
        </row>
        <row r="50">
          <cell r="S50">
            <v>8.2899836272823358E-4</v>
          </cell>
        </row>
        <row r="51">
          <cell r="S51">
            <v>1.1872455902306649E-3</v>
          </cell>
        </row>
        <row r="52">
          <cell r="S52">
            <v>9.0330350997935307E-4</v>
          </cell>
        </row>
        <row r="53">
          <cell r="S53">
            <v>1.9246752110581337E-3</v>
          </cell>
        </row>
        <row r="54">
          <cell r="S54">
            <v>1.8243597637454105E-3</v>
          </cell>
        </row>
        <row r="55">
          <cell r="S55">
            <v>1.9750469675803269E-3</v>
          </cell>
        </row>
        <row r="56">
          <cell r="S56">
            <v>2.6017089656931516E-3</v>
          </cell>
        </row>
        <row r="57">
          <cell r="S57">
            <v>2.1490933512424443E-3</v>
          </cell>
        </row>
        <row r="58">
          <cell r="S58">
            <v>2.7679706256178503E-3</v>
          </cell>
        </row>
        <row r="59">
          <cell r="S59">
            <v>2.5587622731329963E-3</v>
          </cell>
        </row>
        <row r="60">
          <cell r="S60">
            <v>4.4703837079349308E-3</v>
          </cell>
        </row>
        <row r="61">
          <cell r="S61">
            <v>3.9068754603388094E-3</v>
          </cell>
        </row>
        <row r="62">
          <cell r="S62">
            <v>3.7022852036256862E-3</v>
          </cell>
        </row>
        <row r="63">
          <cell r="S63">
            <v>5.207848972379801E-3</v>
          </cell>
        </row>
        <row r="64">
          <cell r="S64">
            <v>5.4971608070556958E-3</v>
          </cell>
        </row>
        <row r="65">
          <cell r="S65">
            <v>5.239763327544081E-3</v>
          </cell>
        </row>
        <row r="66">
          <cell r="S66">
            <v>6.4549297383754145E-3</v>
          </cell>
        </row>
        <row r="67">
          <cell r="S67">
            <v>7.8926598263614825E-3</v>
          </cell>
        </row>
        <row r="68">
          <cell r="S68">
            <v>7.5178421761105327E-3</v>
          </cell>
        </row>
        <row r="69">
          <cell r="S69">
            <v>9.0950001184244792E-3</v>
          </cell>
        </row>
        <row r="70">
          <cell r="S70">
            <v>9.6158146607630036E-3</v>
          </cell>
        </row>
        <row r="71">
          <cell r="S71">
            <v>9.2847690739093647E-3</v>
          </cell>
        </row>
        <row r="72">
          <cell r="S72">
            <v>1.047277721741743E-2</v>
          </cell>
        </row>
        <row r="73">
          <cell r="S73">
            <v>1.1114410554447885E-2</v>
          </cell>
        </row>
        <row r="74">
          <cell r="S74">
            <v>1.2879405830077706E-2</v>
          </cell>
        </row>
        <row r="75">
          <cell r="S75">
            <v>1.4508780466227276E-2</v>
          </cell>
        </row>
        <row r="76">
          <cell r="S76">
            <v>1.5169039145907474E-2</v>
          </cell>
        </row>
        <row r="77">
          <cell r="S77">
            <v>1.7703071214627386E-2</v>
          </cell>
        </row>
        <row r="78">
          <cell r="S78">
            <v>1.7517082677812476E-2</v>
          </cell>
        </row>
        <row r="79">
          <cell r="S79">
            <v>2.003313752071095E-2</v>
          </cell>
        </row>
        <row r="80">
          <cell r="S80">
            <v>2.4320305862361939E-2</v>
          </cell>
        </row>
        <row r="81">
          <cell r="S81">
            <v>2.6285250087037249E-2</v>
          </cell>
        </row>
        <row r="82">
          <cell r="S82">
            <v>3.1456284521083122E-2</v>
          </cell>
        </row>
        <row r="83">
          <cell r="S83">
            <v>3.1538392617149004E-2</v>
          </cell>
        </row>
        <row r="84">
          <cell r="S84">
            <v>3.3401268115942025E-2</v>
          </cell>
        </row>
        <row r="85">
          <cell r="S85">
            <v>3.9999999999999994E-2</v>
          </cell>
        </row>
        <row r="86">
          <cell r="S86">
            <v>4.2191986019223568E-2</v>
          </cell>
        </row>
        <row r="87">
          <cell r="S87">
            <v>4.5793137135181343E-2</v>
          </cell>
        </row>
        <row r="88">
          <cell r="S88">
            <v>4.8584878247224968E-2</v>
          </cell>
        </row>
        <row r="89">
          <cell r="S89">
            <v>5.9455091202955432E-2</v>
          </cell>
        </row>
        <row r="90">
          <cell r="S90">
            <v>6.3372587106956424E-2</v>
          </cell>
        </row>
        <row r="91">
          <cell r="S91">
            <v>7.4031818469924571E-2</v>
          </cell>
        </row>
        <row r="92">
          <cell r="S92">
            <v>8.4796854521625165E-2</v>
          </cell>
        </row>
        <row r="93">
          <cell r="S93">
            <v>9.7644539614561029E-2</v>
          </cell>
        </row>
        <row r="94">
          <cell r="S94">
            <v>0.10548353329575651</v>
          </cell>
        </row>
        <row r="95">
          <cell r="S95">
            <v>0.12675926777665347</v>
          </cell>
        </row>
        <row r="96">
          <cell r="S96">
            <v>0.13459145582745749</v>
          </cell>
        </row>
        <row r="97">
          <cell r="S97">
            <v>0.15553435114503816</v>
          </cell>
        </row>
        <row r="98">
          <cell r="S98">
            <v>0.18413237165888841</v>
          </cell>
        </row>
        <row r="99">
          <cell r="S99">
            <v>0.19238062403033959</v>
          </cell>
        </row>
        <row r="100">
          <cell r="S100">
            <v>0.20509499136442141</v>
          </cell>
        </row>
        <row r="101">
          <cell r="S101">
            <v>0.24031665253039297</v>
          </cell>
        </row>
        <row r="102">
          <cell r="S102">
            <v>0.2537717601547389</v>
          </cell>
        </row>
        <row r="103">
          <cell r="S103">
            <v>0.27174472465259908</v>
          </cell>
        </row>
        <row r="104">
          <cell r="S104">
            <v>0.34042553191489361</v>
          </cell>
        </row>
        <row r="105">
          <cell r="S105">
            <v>0.29067245119305857</v>
          </cell>
        </row>
        <row r="106">
          <cell r="S106">
            <v>0.3108974358974359</v>
          </cell>
        </row>
      </sheetData>
      <sheetData sheetId="4">
        <row r="4">
          <cell r="A4">
            <v>0</v>
          </cell>
        </row>
      </sheetData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Pakiet Office 2007–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 2007–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 2007–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453"/>
  <sheetViews>
    <sheetView tabSelected="1" topLeftCell="U1" zoomScaleNormal="100" workbookViewId="0">
      <selection activeCell="AN13" sqref="AN13"/>
    </sheetView>
  </sheetViews>
  <sheetFormatPr defaultRowHeight="13.2" x14ac:dyDescent="0.25"/>
  <cols>
    <col min="2" max="2" width="20" bestFit="1" customWidth="1"/>
    <col min="4" max="4" width="16.109375" bestFit="1" customWidth="1"/>
    <col min="5" max="5" width="13.44140625" bestFit="1" customWidth="1"/>
    <col min="6" max="6" width="10" customWidth="1"/>
    <col min="9" max="9" width="15.109375" bestFit="1" customWidth="1"/>
    <col min="11" max="11" width="10.6640625" bestFit="1" customWidth="1"/>
    <col min="15" max="15" width="15.109375" bestFit="1" customWidth="1"/>
    <col min="17" max="17" width="10.6640625" bestFit="1" customWidth="1"/>
    <col min="21" max="21" width="14.33203125" bestFit="1" customWidth="1"/>
    <col min="22" max="22" width="11.88671875" bestFit="1" customWidth="1"/>
    <col min="23" max="23" width="10.44140625" bestFit="1" customWidth="1"/>
    <col min="28" max="28" width="14.88671875" bestFit="1" customWidth="1"/>
    <col min="30" max="30" width="10.44140625" bestFit="1" customWidth="1"/>
    <col min="34" max="34" width="14.88671875" bestFit="1" customWidth="1"/>
    <col min="36" max="36" width="10.44140625" bestFit="1" customWidth="1"/>
  </cols>
  <sheetData>
    <row r="1" spans="1:37" ht="25.5" customHeight="1" x14ac:dyDescent="0.25">
      <c r="A1" s="1" t="s">
        <v>104</v>
      </c>
      <c r="B1" s="9"/>
    </row>
    <row r="3" spans="1:37" x14ac:dyDescent="0.25">
      <c r="A3" s="13"/>
      <c r="C3" s="1"/>
      <c r="D3" s="1"/>
      <c r="E3" s="1"/>
      <c r="T3" s="3"/>
      <c r="V3" s="9"/>
      <c r="W3" s="9"/>
      <c r="X3" s="9"/>
    </row>
    <row r="4" spans="1:37" x14ac:dyDescent="0.25">
      <c r="A4" s="13"/>
      <c r="B4" s="1"/>
      <c r="C4" s="1"/>
      <c r="D4" s="1"/>
      <c r="E4" s="1"/>
    </row>
    <row r="5" spans="1:37" x14ac:dyDescent="0.25">
      <c r="A5" s="13"/>
      <c r="B5" s="1"/>
      <c r="C5" s="1"/>
      <c r="D5" s="1"/>
      <c r="E5" s="1"/>
      <c r="F5" s="17"/>
      <c r="H5" s="138" t="s">
        <v>13</v>
      </c>
      <c r="I5" s="138"/>
      <c r="J5" s="138"/>
      <c r="K5" s="138"/>
      <c r="L5" s="138"/>
      <c r="M5" s="6"/>
      <c r="N5" s="138" t="s">
        <v>14</v>
      </c>
      <c r="O5" s="138"/>
      <c r="P5" s="138"/>
      <c r="Q5" s="138"/>
      <c r="R5" s="138"/>
      <c r="T5" s="31"/>
      <c r="U5" s="31"/>
      <c r="V5" s="31"/>
      <c r="W5" s="31"/>
      <c r="X5" s="31"/>
      <c r="Y5" s="31"/>
      <c r="AA5" s="138" t="s">
        <v>107</v>
      </c>
      <c r="AB5" s="138"/>
      <c r="AC5" s="138"/>
      <c r="AD5" s="138"/>
      <c r="AE5" s="138"/>
      <c r="AF5" s="6"/>
      <c r="AG5" s="138" t="s">
        <v>108</v>
      </c>
      <c r="AH5" s="138"/>
      <c r="AI5" s="138"/>
      <c r="AJ5" s="138"/>
      <c r="AK5" s="138"/>
    </row>
    <row r="6" spans="1:37" ht="18" customHeight="1" x14ac:dyDescent="0.25">
      <c r="A6" s="46" t="s">
        <v>3</v>
      </c>
      <c r="B6" s="46" t="s">
        <v>4</v>
      </c>
      <c r="C6" s="105" t="s">
        <v>0</v>
      </c>
      <c r="D6" s="46" t="s">
        <v>1</v>
      </c>
      <c r="E6" s="46" t="s">
        <v>2</v>
      </c>
      <c r="F6" s="116" t="s">
        <v>8</v>
      </c>
      <c r="H6" s="46" t="s">
        <v>3</v>
      </c>
      <c r="I6" s="105" t="s">
        <v>9</v>
      </c>
      <c r="J6" s="46" t="s">
        <v>10</v>
      </c>
      <c r="K6" s="46" t="s">
        <v>11</v>
      </c>
      <c r="L6" s="118" t="s">
        <v>12</v>
      </c>
      <c r="M6" s="8"/>
      <c r="N6" s="46" t="s">
        <v>3</v>
      </c>
      <c r="O6" s="105" t="s">
        <v>9</v>
      </c>
      <c r="P6" s="46" t="s">
        <v>10</v>
      </c>
      <c r="Q6" s="46" t="s">
        <v>11</v>
      </c>
      <c r="R6" s="118" t="s">
        <v>12</v>
      </c>
      <c r="T6" s="46" t="s">
        <v>3</v>
      </c>
      <c r="U6" s="46" t="s">
        <v>4</v>
      </c>
      <c r="V6" s="105" t="s">
        <v>0</v>
      </c>
      <c r="W6" s="46" t="s">
        <v>1</v>
      </c>
      <c r="X6" s="46" t="s">
        <v>2</v>
      </c>
      <c r="Y6" s="118" t="s">
        <v>8</v>
      </c>
      <c r="Z6" s="2"/>
      <c r="AA6" s="46" t="s">
        <v>3</v>
      </c>
      <c r="AB6" s="105" t="s">
        <v>9</v>
      </c>
      <c r="AC6" s="46" t="s">
        <v>10</v>
      </c>
      <c r="AD6" s="46" t="s">
        <v>11</v>
      </c>
      <c r="AE6" s="118" t="s">
        <v>12</v>
      </c>
      <c r="AF6" s="8"/>
      <c r="AG6" s="46" t="s">
        <v>3</v>
      </c>
      <c r="AH6" s="105" t="s">
        <v>9</v>
      </c>
      <c r="AI6" s="46" t="s">
        <v>10</v>
      </c>
      <c r="AJ6" s="46" t="s">
        <v>11</v>
      </c>
      <c r="AK6" s="118" t="s">
        <v>12</v>
      </c>
    </row>
    <row r="7" spans="1:37" x14ac:dyDescent="0.25">
      <c r="A7" s="33">
        <v>0</v>
      </c>
      <c r="B7" s="113">
        <v>2021</v>
      </c>
      <c r="C7" s="114">
        <v>97</v>
      </c>
      <c r="D7" s="114">
        <v>68</v>
      </c>
      <c r="E7" s="114">
        <v>29</v>
      </c>
      <c r="F7" s="79" t="s">
        <v>6</v>
      </c>
      <c r="H7" s="119">
        <v>0</v>
      </c>
      <c r="I7" s="120">
        <v>2021</v>
      </c>
      <c r="J7" s="114">
        <v>97</v>
      </c>
      <c r="K7" s="114">
        <v>68</v>
      </c>
      <c r="L7" s="114">
        <v>29</v>
      </c>
      <c r="N7" s="119">
        <v>0</v>
      </c>
      <c r="O7" s="120">
        <v>2020</v>
      </c>
      <c r="P7" s="114">
        <v>14</v>
      </c>
      <c r="Q7" s="114">
        <v>8</v>
      </c>
      <c r="R7" s="114">
        <v>6</v>
      </c>
      <c r="T7" s="33">
        <v>0</v>
      </c>
      <c r="U7" s="113">
        <v>2020</v>
      </c>
      <c r="V7" s="114">
        <v>76</v>
      </c>
      <c r="W7" s="114">
        <v>44</v>
      </c>
      <c r="X7" s="114">
        <v>32</v>
      </c>
      <c r="Y7" s="117" t="s">
        <v>6</v>
      </c>
      <c r="Z7" s="2"/>
      <c r="AA7" s="119">
        <v>0</v>
      </c>
      <c r="AB7" s="113">
        <v>2020</v>
      </c>
      <c r="AC7" s="114">
        <v>76</v>
      </c>
      <c r="AD7" s="114">
        <v>44</v>
      </c>
      <c r="AE7" s="114">
        <v>32</v>
      </c>
      <c r="AF7" s="4"/>
      <c r="AG7" s="119">
        <v>0</v>
      </c>
      <c r="AH7" s="113">
        <v>2019</v>
      </c>
      <c r="AI7" s="114">
        <v>3</v>
      </c>
      <c r="AJ7" s="114">
        <v>2</v>
      </c>
      <c r="AK7" s="114">
        <v>1</v>
      </c>
    </row>
    <row r="8" spans="1:37" x14ac:dyDescent="0.25">
      <c r="A8" s="33">
        <v>0</v>
      </c>
      <c r="B8" s="113">
        <v>2020</v>
      </c>
      <c r="C8" s="114">
        <v>14</v>
      </c>
      <c r="D8" s="114">
        <v>8</v>
      </c>
      <c r="E8" s="114">
        <v>6</v>
      </c>
      <c r="F8" s="79" t="s">
        <v>7</v>
      </c>
      <c r="H8" s="119">
        <v>1</v>
      </c>
      <c r="I8" s="120">
        <v>2020</v>
      </c>
      <c r="J8" s="114">
        <v>4</v>
      </c>
      <c r="K8" s="114">
        <v>3</v>
      </c>
      <c r="L8" s="114">
        <v>1</v>
      </c>
      <c r="N8" s="119">
        <v>1</v>
      </c>
      <c r="O8" s="120">
        <v>2019</v>
      </c>
      <c r="P8" s="114">
        <v>3</v>
      </c>
      <c r="Q8" s="114">
        <v>3</v>
      </c>
      <c r="R8" s="114">
        <v>0</v>
      </c>
      <c r="T8" s="33">
        <v>0</v>
      </c>
      <c r="U8" s="113">
        <v>2019</v>
      </c>
      <c r="V8" s="114">
        <v>15</v>
      </c>
      <c r="W8" s="114">
        <v>7</v>
      </c>
      <c r="X8" s="114">
        <v>8</v>
      </c>
      <c r="Y8" s="117" t="s">
        <v>7</v>
      </c>
      <c r="Z8" s="2"/>
      <c r="AA8" s="119">
        <v>1</v>
      </c>
      <c r="AB8" s="113">
        <v>2019</v>
      </c>
      <c r="AC8" s="114">
        <v>2</v>
      </c>
      <c r="AD8" s="114">
        <v>2</v>
      </c>
      <c r="AE8" s="114">
        <v>0</v>
      </c>
      <c r="AF8" s="4"/>
      <c r="AG8" s="119">
        <v>1</v>
      </c>
      <c r="AH8" s="113">
        <v>2018</v>
      </c>
      <c r="AI8" s="114">
        <v>15</v>
      </c>
      <c r="AJ8" s="114">
        <v>7</v>
      </c>
      <c r="AK8" s="114">
        <v>8</v>
      </c>
    </row>
    <row r="9" spans="1:37" x14ac:dyDescent="0.25">
      <c r="A9" s="33">
        <v>1</v>
      </c>
      <c r="B9" s="113">
        <v>2020</v>
      </c>
      <c r="C9" s="114">
        <v>4</v>
      </c>
      <c r="D9" s="114">
        <v>3</v>
      </c>
      <c r="E9" s="114">
        <v>1</v>
      </c>
      <c r="F9" s="79" t="s">
        <v>6</v>
      </c>
      <c r="H9" s="119">
        <v>2</v>
      </c>
      <c r="I9" s="120">
        <v>2019</v>
      </c>
      <c r="J9" s="114">
        <v>1</v>
      </c>
      <c r="K9" s="114">
        <v>0</v>
      </c>
      <c r="L9" s="114">
        <v>1</v>
      </c>
      <c r="N9" s="119">
        <v>2</v>
      </c>
      <c r="O9" s="120">
        <v>2018</v>
      </c>
      <c r="P9" s="114">
        <v>3</v>
      </c>
      <c r="Q9" s="114">
        <v>2</v>
      </c>
      <c r="R9" s="114">
        <v>1</v>
      </c>
      <c r="T9" s="33">
        <v>1</v>
      </c>
      <c r="U9" s="113">
        <v>2019</v>
      </c>
      <c r="V9" s="114">
        <v>2</v>
      </c>
      <c r="W9" s="114">
        <v>2</v>
      </c>
      <c r="X9" s="114">
        <v>0</v>
      </c>
      <c r="Y9" s="117" t="s">
        <v>6</v>
      </c>
      <c r="Z9" s="2"/>
      <c r="AA9" s="119">
        <v>2</v>
      </c>
      <c r="AB9" s="113">
        <v>2018</v>
      </c>
      <c r="AC9" s="114">
        <v>1</v>
      </c>
      <c r="AD9" s="114">
        <v>1</v>
      </c>
      <c r="AE9" s="114">
        <v>0</v>
      </c>
      <c r="AF9" s="4"/>
      <c r="AG9" s="119">
        <v>2</v>
      </c>
      <c r="AH9" s="113">
        <v>2017</v>
      </c>
      <c r="AI9" s="114">
        <v>8</v>
      </c>
      <c r="AJ9" s="114">
        <v>4</v>
      </c>
      <c r="AK9" s="114">
        <v>4</v>
      </c>
    </row>
    <row r="10" spans="1:37" x14ac:dyDescent="0.25">
      <c r="A10" s="33">
        <v>1</v>
      </c>
      <c r="B10" s="113">
        <v>2019</v>
      </c>
      <c r="C10" s="114">
        <v>3</v>
      </c>
      <c r="D10" s="114">
        <v>3</v>
      </c>
      <c r="E10" s="114">
        <v>0</v>
      </c>
      <c r="F10" s="79" t="s">
        <v>7</v>
      </c>
      <c r="H10" s="119">
        <v>3</v>
      </c>
      <c r="I10" s="120">
        <v>2018</v>
      </c>
      <c r="J10" s="114">
        <v>1</v>
      </c>
      <c r="K10" s="114">
        <v>1</v>
      </c>
      <c r="L10" s="114">
        <v>0</v>
      </c>
      <c r="N10" s="119">
        <v>3</v>
      </c>
      <c r="O10" s="120">
        <v>2017</v>
      </c>
      <c r="P10" s="114">
        <v>4</v>
      </c>
      <c r="Q10" s="114">
        <v>2</v>
      </c>
      <c r="R10" s="114">
        <v>2</v>
      </c>
      <c r="T10" s="33">
        <v>1</v>
      </c>
      <c r="U10" s="113">
        <v>2018</v>
      </c>
      <c r="V10" s="114">
        <v>8</v>
      </c>
      <c r="W10" s="114">
        <v>4</v>
      </c>
      <c r="X10" s="114">
        <v>4</v>
      </c>
      <c r="Y10" s="117" t="s">
        <v>7</v>
      </c>
      <c r="Z10" s="2"/>
      <c r="AA10" s="119">
        <v>3</v>
      </c>
      <c r="AB10" s="113">
        <v>2017</v>
      </c>
      <c r="AC10" s="114">
        <v>0</v>
      </c>
      <c r="AD10" s="114">
        <v>0</v>
      </c>
      <c r="AE10" s="114">
        <v>0</v>
      </c>
      <c r="AF10" s="4"/>
      <c r="AG10" s="119">
        <v>3</v>
      </c>
      <c r="AH10" s="113">
        <v>2016</v>
      </c>
      <c r="AI10" s="114">
        <v>1</v>
      </c>
      <c r="AJ10" s="114">
        <v>1</v>
      </c>
      <c r="AK10" s="114">
        <v>0</v>
      </c>
    </row>
    <row r="11" spans="1:37" x14ac:dyDescent="0.25">
      <c r="A11" s="33">
        <v>2</v>
      </c>
      <c r="B11" s="113">
        <v>2019</v>
      </c>
      <c r="C11" s="114">
        <v>1</v>
      </c>
      <c r="D11" s="114">
        <v>0</v>
      </c>
      <c r="E11" s="114">
        <v>1</v>
      </c>
      <c r="F11" s="79" t="s">
        <v>6</v>
      </c>
      <c r="H11" s="119">
        <v>4</v>
      </c>
      <c r="I11" s="120">
        <v>2017</v>
      </c>
      <c r="J11" s="114">
        <v>2</v>
      </c>
      <c r="K11" s="114">
        <v>0</v>
      </c>
      <c r="L11" s="114">
        <v>2</v>
      </c>
      <c r="N11" s="119">
        <v>4</v>
      </c>
      <c r="O11" s="120">
        <v>2016</v>
      </c>
      <c r="P11" s="114">
        <v>1</v>
      </c>
      <c r="Q11" s="114">
        <v>0</v>
      </c>
      <c r="R11" s="114">
        <v>1</v>
      </c>
      <c r="T11" s="33">
        <v>2</v>
      </c>
      <c r="U11" s="113">
        <v>2018</v>
      </c>
      <c r="V11" s="114">
        <v>1</v>
      </c>
      <c r="W11" s="114">
        <v>1</v>
      </c>
      <c r="X11" s="114">
        <v>0</v>
      </c>
      <c r="Y11" s="117" t="s">
        <v>6</v>
      </c>
      <c r="Z11" s="2"/>
      <c r="AA11" s="119">
        <v>4</v>
      </c>
      <c r="AB11" s="113">
        <v>2016</v>
      </c>
      <c r="AC11" s="114">
        <v>0</v>
      </c>
      <c r="AD11" s="114">
        <v>0</v>
      </c>
      <c r="AE11" s="114">
        <v>0</v>
      </c>
      <c r="AF11" s="4"/>
      <c r="AG11" s="119">
        <v>4</v>
      </c>
      <c r="AH11" s="113">
        <v>2015</v>
      </c>
      <c r="AI11" s="114">
        <v>2</v>
      </c>
      <c r="AJ11" s="114">
        <v>1</v>
      </c>
      <c r="AK11" s="114">
        <v>1</v>
      </c>
    </row>
    <row r="12" spans="1:37" x14ac:dyDescent="0.25">
      <c r="A12" s="33">
        <v>2</v>
      </c>
      <c r="B12" s="113">
        <v>2018</v>
      </c>
      <c r="C12" s="114">
        <v>3</v>
      </c>
      <c r="D12" s="114">
        <v>2</v>
      </c>
      <c r="E12" s="114">
        <v>1</v>
      </c>
      <c r="F12" s="79" t="s">
        <v>7</v>
      </c>
      <c r="H12" s="119">
        <v>5</v>
      </c>
      <c r="I12" s="120">
        <v>2016</v>
      </c>
      <c r="J12" s="114">
        <v>0</v>
      </c>
      <c r="K12" s="114">
        <v>0</v>
      </c>
      <c r="L12" s="114">
        <v>0</v>
      </c>
      <c r="N12" s="119">
        <v>5</v>
      </c>
      <c r="O12" s="120">
        <v>2015</v>
      </c>
      <c r="P12" s="114">
        <v>1</v>
      </c>
      <c r="Q12" s="114">
        <v>1</v>
      </c>
      <c r="R12" s="114">
        <v>0</v>
      </c>
      <c r="T12" s="33">
        <v>2</v>
      </c>
      <c r="U12" s="113">
        <v>2017</v>
      </c>
      <c r="V12" s="114">
        <v>1</v>
      </c>
      <c r="W12" s="114">
        <v>1</v>
      </c>
      <c r="X12" s="114">
        <v>0</v>
      </c>
      <c r="Y12" s="117" t="s">
        <v>7</v>
      </c>
      <c r="Z12" s="2"/>
      <c r="AA12" s="119">
        <v>5</v>
      </c>
      <c r="AB12" s="113">
        <v>2015</v>
      </c>
      <c r="AC12" s="114">
        <v>2</v>
      </c>
      <c r="AD12" s="114">
        <v>2</v>
      </c>
      <c r="AE12" s="114">
        <v>0</v>
      </c>
      <c r="AF12" s="4"/>
      <c r="AG12" s="119">
        <v>5</v>
      </c>
      <c r="AH12" s="113">
        <v>2014</v>
      </c>
      <c r="AI12" s="114">
        <v>0</v>
      </c>
      <c r="AJ12" s="114">
        <v>0</v>
      </c>
      <c r="AK12" s="114">
        <v>0</v>
      </c>
    </row>
    <row r="13" spans="1:37" x14ac:dyDescent="0.25">
      <c r="A13" s="33">
        <v>3</v>
      </c>
      <c r="B13" s="113">
        <v>2018</v>
      </c>
      <c r="C13" s="114">
        <v>1</v>
      </c>
      <c r="D13" s="114">
        <v>1</v>
      </c>
      <c r="E13" s="114">
        <v>0</v>
      </c>
      <c r="F13" s="79" t="s">
        <v>6</v>
      </c>
      <c r="H13" s="119">
        <v>6</v>
      </c>
      <c r="I13" s="120">
        <v>2015</v>
      </c>
      <c r="J13" s="114">
        <v>0</v>
      </c>
      <c r="K13" s="114">
        <v>0</v>
      </c>
      <c r="L13" s="114">
        <v>0</v>
      </c>
      <c r="N13" s="119">
        <v>6</v>
      </c>
      <c r="O13" s="120">
        <v>2014</v>
      </c>
      <c r="P13" s="114">
        <v>2</v>
      </c>
      <c r="Q13" s="114">
        <v>1</v>
      </c>
      <c r="R13" s="114">
        <v>1</v>
      </c>
      <c r="T13" s="33">
        <v>3</v>
      </c>
      <c r="U13" s="113">
        <v>2017</v>
      </c>
      <c r="V13" s="114">
        <v>0</v>
      </c>
      <c r="W13" s="114">
        <v>0</v>
      </c>
      <c r="X13" s="114">
        <v>0</v>
      </c>
      <c r="Y13" s="117" t="s">
        <v>6</v>
      </c>
      <c r="Z13" s="2"/>
      <c r="AA13" s="119">
        <v>6</v>
      </c>
      <c r="AB13" s="113">
        <v>2014</v>
      </c>
      <c r="AC13" s="114">
        <v>0</v>
      </c>
      <c r="AD13" s="114">
        <v>0</v>
      </c>
      <c r="AE13" s="114">
        <v>0</v>
      </c>
      <c r="AF13" s="4"/>
      <c r="AG13" s="119">
        <v>6</v>
      </c>
      <c r="AH13" s="113">
        <v>2013</v>
      </c>
      <c r="AI13" s="114">
        <v>1</v>
      </c>
      <c r="AJ13" s="114">
        <v>1</v>
      </c>
      <c r="AK13" s="114">
        <v>0</v>
      </c>
    </row>
    <row r="14" spans="1:37" x14ac:dyDescent="0.25">
      <c r="A14" s="33">
        <v>3</v>
      </c>
      <c r="B14" s="113">
        <v>2017</v>
      </c>
      <c r="C14" s="114">
        <v>4</v>
      </c>
      <c r="D14" s="114">
        <v>2</v>
      </c>
      <c r="E14" s="114">
        <v>2</v>
      </c>
      <c r="F14" s="79" t="s">
        <v>7</v>
      </c>
      <c r="H14" s="119">
        <v>7</v>
      </c>
      <c r="I14" s="120">
        <v>2014</v>
      </c>
      <c r="J14" s="114">
        <v>1</v>
      </c>
      <c r="K14" s="114">
        <v>1</v>
      </c>
      <c r="L14" s="114">
        <v>0</v>
      </c>
      <c r="N14" s="119">
        <v>7</v>
      </c>
      <c r="O14" s="120">
        <v>2013</v>
      </c>
      <c r="P14" s="114">
        <v>3</v>
      </c>
      <c r="Q14" s="114">
        <v>2</v>
      </c>
      <c r="R14" s="114">
        <v>1</v>
      </c>
      <c r="T14" s="33">
        <v>3</v>
      </c>
      <c r="U14" s="113">
        <v>2016</v>
      </c>
      <c r="V14" s="114">
        <v>2</v>
      </c>
      <c r="W14" s="114">
        <v>1</v>
      </c>
      <c r="X14" s="114">
        <v>1</v>
      </c>
      <c r="Y14" s="117" t="s">
        <v>7</v>
      </c>
      <c r="Z14" s="2"/>
      <c r="AA14" s="119">
        <v>7</v>
      </c>
      <c r="AB14" s="113">
        <v>2013</v>
      </c>
      <c r="AC14" s="114">
        <v>0</v>
      </c>
      <c r="AD14" s="114">
        <v>0</v>
      </c>
      <c r="AE14" s="114">
        <v>0</v>
      </c>
      <c r="AF14" s="4"/>
      <c r="AG14" s="119">
        <v>7</v>
      </c>
      <c r="AH14" s="113">
        <v>2012</v>
      </c>
      <c r="AI14" s="114">
        <v>1</v>
      </c>
      <c r="AJ14" s="114">
        <v>1</v>
      </c>
      <c r="AK14" s="114">
        <v>0</v>
      </c>
    </row>
    <row r="15" spans="1:37" x14ac:dyDescent="0.25">
      <c r="A15" s="33">
        <v>4</v>
      </c>
      <c r="B15" s="113">
        <v>2017</v>
      </c>
      <c r="C15" s="114">
        <v>2</v>
      </c>
      <c r="D15" s="114">
        <v>0</v>
      </c>
      <c r="E15" s="114">
        <v>2</v>
      </c>
      <c r="F15" s="79" t="s">
        <v>6</v>
      </c>
      <c r="H15" s="119">
        <v>8</v>
      </c>
      <c r="I15" s="120">
        <v>2013</v>
      </c>
      <c r="J15" s="114">
        <v>1</v>
      </c>
      <c r="K15" s="114">
        <v>0</v>
      </c>
      <c r="L15" s="114">
        <v>1</v>
      </c>
      <c r="N15" s="119">
        <v>8</v>
      </c>
      <c r="O15" s="120">
        <v>2012</v>
      </c>
      <c r="P15" s="114">
        <v>0</v>
      </c>
      <c r="Q15" s="114">
        <v>0</v>
      </c>
      <c r="R15" s="114">
        <v>0</v>
      </c>
      <c r="T15" s="33">
        <v>4</v>
      </c>
      <c r="U15" s="113">
        <v>2016</v>
      </c>
      <c r="V15" s="114">
        <v>0</v>
      </c>
      <c r="W15" s="114">
        <v>0</v>
      </c>
      <c r="X15" s="114">
        <v>0</v>
      </c>
      <c r="Y15" s="117" t="s">
        <v>6</v>
      </c>
      <c r="Z15" s="2"/>
      <c r="AA15" s="119">
        <v>8</v>
      </c>
      <c r="AB15" s="113">
        <v>2012</v>
      </c>
      <c r="AC15" s="114">
        <v>1</v>
      </c>
      <c r="AD15" s="114">
        <v>0</v>
      </c>
      <c r="AE15" s="114">
        <v>1</v>
      </c>
      <c r="AF15" s="4"/>
      <c r="AG15" s="119">
        <v>8</v>
      </c>
      <c r="AH15" s="113">
        <v>2011</v>
      </c>
      <c r="AI15" s="114">
        <v>1</v>
      </c>
      <c r="AJ15" s="114">
        <v>1</v>
      </c>
      <c r="AK15" s="114">
        <v>0</v>
      </c>
    </row>
    <row r="16" spans="1:37" x14ac:dyDescent="0.25">
      <c r="A16" s="33">
        <v>4</v>
      </c>
      <c r="B16" s="113">
        <v>2016</v>
      </c>
      <c r="C16" s="114">
        <v>1</v>
      </c>
      <c r="D16" s="114">
        <v>0</v>
      </c>
      <c r="E16" s="114">
        <v>1</v>
      </c>
      <c r="F16" s="79" t="s">
        <v>7</v>
      </c>
      <c r="H16" s="119">
        <v>9</v>
      </c>
      <c r="I16" s="120">
        <v>2012</v>
      </c>
      <c r="J16" s="114">
        <v>0</v>
      </c>
      <c r="K16" s="114">
        <v>0</v>
      </c>
      <c r="L16" s="114">
        <v>0</v>
      </c>
      <c r="N16" s="119">
        <v>9</v>
      </c>
      <c r="O16" s="120">
        <v>2011</v>
      </c>
      <c r="P16" s="114">
        <v>3</v>
      </c>
      <c r="Q16" s="114">
        <v>2</v>
      </c>
      <c r="R16" s="114">
        <v>1</v>
      </c>
      <c r="T16" s="33">
        <v>4</v>
      </c>
      <c r="U16" s="113">
        <v>2015</v>
      </c>
      <c r="V16" s="114">
        <v>0</v>
      </c>
      <c r="W16" s="114">
        <v>0</v>
      </c>
      <c r="X16" s="114">
        <v>0</v>
      </c>
      <c r="Y16" s="117" t="s">
        <v>7</v>
      </c>
      <c r="Z16" s="2"/>
      <c r="AA16" s="119">
        <v>9</v>
      </c>
      <c r="AB16" s="113">
        <v>2011</v>
      </c>
      <c r="AC16" s="114">
        <v>0</v>
      </c>
      <c r="AD16" s="114">
        <v>0</v>
      </c>
      <c r="AE16" s="114">
        <v>0</v>
      </c>
      <c r="AF16" s="4"/>
      <c r="AG16" s="119">
        <v>9</v>
      </c>
      <c r="AH16" s="113">
        <v>2010</v>
      </c>
      <c r="AI16" s="114">
        <v>2</v>
      </c>
      <c r="AJ16" s="114">
        <v>2</v>
      </c>
      <c r="AK16" s="114">
        <v>0</v>
      </c>
    </row>
    <row r="17" spans="1:37" x14ac:dyDescent="0.25">
      <c r="A17" s="33">
        <v>5</v>
      </c>
      <c r="B17" s="113">
        <v>2016</v>
      </c>
      <c r="C17" s="114">
        <v>0</v>
      </c>
      <c r="D17" s="114">
        <v>0</v>
      </c>
      <c r="E17" s="114">
        <v>0</v>
      </c>
      <c r="F17" s="79" t="s">
        <v>6</v>
      </c>
      <c r="H17" s="119">
        <v>10</v>
      </c>
      <c r="I17" s="120">
        <v>2011</v>
      </c>
      <c r="J17" s="114">
        <v>0</v>
      </c>
      <c r="K17" s="114">
        <v>0</v>
      </c>
      <c r="L17" s="114">
        <v>0</v>
      </c>
      <c r="N17" s="119">
        <v>10</v>
      </c>
      <c r="O17" s="120">
        <v>2010</v>
      </c>
      <c r="P17" s="114">
        <v>1</v>
      </c>
      <c r="Q17" s="114">
        <v>0</v>
      </c>
      <c r="R17" s="114">
        <v>1</v>
      </c>
      <c r="T17" s="33">
        <v>5</v>
      </c>
      <c r="U17" s="113">
        <v>2015</v>
      </c>
      <c r="V17" s="114">
        <v>2</v>
      </c>
      <c r="W17" s="114">
        <v>2</v>
      </c>
      <c r="X17" s="114">
        <v>0</v>
      </c>
      <c r="Y17" s="117" t="s">
        <v>6</v>
      </c>
      <c r="Z17" s="2"/>
      <c r="AA17" s="119">
        <v>10</v>
      </c>
      <c r="AB17" s="113">
        <v>2010</v>
      </c>
      <c r="AC17" s="114">
        <v>0</v>
      </c>
      <c r="AD17" s="114">
        <v>0</v>
      </c>
      <c r="AE17" s="114">
        <v>0</v>
      </c>
      <c r="AF17" s="4"/>
      <c r="AG17" s="119">
        <v>10</v>
      </c>
      <c r="AH17" s="113">
        <v>2009</v>
      </c>
      <c r="AI17" s="114">
        <v>0</v>
      </c>
      <c r="AJ17" s="114">
        <v>0</v>
      </c>
      <c r="AK17" s="114">
        <v>0</v>
      </c>
    </row>
    <row r="18" spans="1:37" x14ac:dyDescent="0.25">
      <c r="A18" s="33">
        <v>5</v>
      </c>
      <c r="B18" s="113">
        <v>2015</v>
      </c>
      <c r="C18" s="114">
        <v>1</v>
      </c>
      <c r="D18" s="114">
        <v>1</v>
      </c>
      <c r="E18" s="114">
        <v>0</v>
      </c>
      <c r="F18" s="79" t="s">
        <v>7</v>
      </c>
      <c r="H18" s="119">
        <v>11</v>
      </c>
      <c r="I18" s="120">
        <v>2010</v>
      </c>
      <c r="J18" s="114">
        <v>1</v>
      </c>
      <c r="K18" s="114">
        <v>0</v>
      </c>
      <c r="L18" s="114">
        <v>1</v>
      </c>
      <c r="N18" s="119">
        <v>11</v>
      </c>
      <c r="O18" s="120">
        <v>2009</v>
      </c>
      <c r="P18" s="114">
        <v>0</v>
      </c>
      <c r="Q18" s="114">
        <v>0</v>
      </c>
      <c r="R18" s="114">
        <v>0</v>
      </c>
      <c r="T18" s="33">
        <v>5</v>
      </c>
      <c r="U18" s="113">
        <v>2014</v>
      </c>
      <c r="V18" s="114">
        <v>1</v>
      </c>
      <c r="W18" s="114">
        <v>1</v>
      </c>
      <c r="X18" s="114">
        <v>0</v>
      </c>
      <c r="Y18" s="117" t="s">
        <v>7</v>
      </c>
      <c r="Z18" s="2"/>
      <c r="AA18" s="119">
        <v>11</v>
      </c>
      <c r="AB18" s="113">
        <v>2009</v>
      </c>
      <c r="AC18" s="114">
        <v>0</v>
      </c>
      <c r="AD18" s="114">
        <v>0</v>
      </c>
      <c r="AE18" s="114">
        <v>0</v>
      </c>
      <c r="AF18" s="4"/>
      <c r="AG18" s="119">
        <v>11</v>
      </c>
      <c r="AH18" s="113">
        <v>2008</v>
      </c>
      <c r="AI18" s="114">
        <v>2</v>
      </c>
      <c r="AJ18" s="114">
        <v>1</v>
      </c>
      <c r="AK18" s="114">
        <v>1</v>
      </c>
    </row>
    <row r="19" spans="1:37" x14ac:dyDescent="0.25">
      <c r="A19" s="33">
        <v>6</v>
      </c>
      <c r="B19" s="113">
        <v>2015</v>
      </c>
      <c r="C19" s="114">
        <v>0</v>
      </c>
      <c r="D19" s="114">
        <v>0</v>
      </c>
      <c r="E19" s="114">
        <v>0</v>
      </c>
      <c r="F19" s="79" t="s">
        <v>6</v>
      </c>
      <c r="H19" s="119">
        <v>12</v>
      </c>
      <c r="I19" s="120">
        <v>2009</v>
      </c>
      <c r="J19" s="114">
        <v>0</v>
      </c>
      <c r="K19" s="114">
        <v>0</v>
      </c>
      <c r="L19" s="114">
        <v>0</v>
      </c>
      <c r="N19" s="119">
        <v>12</v>
      </c>
      <c r="O19" s="120">
        <v>2008</v>
      </c>
      <c r="P19" s="114">
        <v>2</v>
      </c>
      <c r="Q19" s="114">
        <v>1</v>
      </c>
      <c r="R19" s="114">
        <v>1</v>
      </c>
      <c r="T19" s="33">
        <v>6</v>
      </c>
      <c r="U19" s="113">
        <v>2014</v>
      </c>
      <c r="V19" s="114">
        <v>0</v>
      </c>
      <c r="W19" s="114">
        <v>0</v>
      </c>
      <c r="X19" s="114">
        <v>0</v>
      </c>
      <c r="Y19" s="117" t="s">
        <v>6</v>
      </c>
      <c r="Z19" s="2"/>
      <c r="AA19" s="119">
        <v>12</v>
      </c>
      <c r="AB19" s="113">
        <v>2008</v>
      </c>
      <c r="AC19" s="114">
        <v>2</v>
      </c>
      <c r="AD19" s="114">
        <v>0</v>
      </c>
      <c r="AE19" s="114">
        <v>2</v>
      </c>
      <c r="AF19" s="4"/>
      <c r="AG19" s="119">
        <v>12</v>
      </c>
      <c r="AH19" s="113">
        <v>2007</v>
      </c>
      <c r="AI19" s="114">
        <v>1</v>
      </c>
      <c r="AJ19" s="114">
        <v>1</v>
      </c>
      <c r="AK19" s="114">
        <v>0</v>
      </c>
    </row>
    <row r="20" spans="1:37" x14ac:dyDescent="0.25">
      <c r="A20" s="33">
        <v>6</v>
      </c>
      <c r="B20" s="113">
        <v>2014</v>
      </c>
      <c r="C20" s="114">
        <v>2</v>
      </c>
      <c r="D20" s="114">
        <v>1</v>
      </c>
      <c r="E20" s="114">
        <v>1</v>
      </c>
      <c r="F20" s="79" t="s">
        <v>7</v>
      </c>
      <c r="H20" s="119">
        <v>13</v>
      </c>
      <c r="I20" s="120">
        <v>2008</v>
      </c>
      <c r="J20" s="114">
        <v>1</v>
      </c>
      <c r="K20" s="114">
        <v>0</v>
      </c>
      <c r="L20" s="114">
        <v>1</v>
      </c>
      <c r="N20" s="119">
        <v>13</v>
      </c>
      <c r="O20" s="120">
        <v>2007</v>
      </c>
      <c r="P20" s="114">
        <v>1</v>
      </c>
      <c r="Q20" s="114">
        <v>1</v>
      </c>
      <c r="R20" s="114">
        <v>0</v>
      </c>
      <c r="T20" s="33">
        <v>6</v>
      </c>
      <c r="U20" s="113">
        <v>2013</v>
      </c>
      <c r="V20" s="114">
        <v>1</v>
      </c>
      <c r="W20" s="114">
        <v>1</v>
      </c>
      <c r="X20" s="114">
        <v>0</v>
      </c>
      <c r="Y20" s="117" t="s">
        <v>7</v>
      </c>
      <c r="Z20" s="2"/>
      <c r="AA20" s="119">
        <v>13</v>
      </c>
      <c r="AB20" s="113">
        <v>2007</v>
      </c>
      <c r="AC20" s="114">
        <v>3</v>
      </c>
      <c r="AD20" s="114">
        <v>2</v>
      </c>
      <c r="AE20" s="114">
        <v>1</v>
      </c>
      <c r="AF20" s="4"/>
      <c r="AG20" s="119">
        <v>13</v>
      </c>
      <c r="AH20" s="113">
        <v>2006</v>
      </c>
      <c r="AI20" s="114">
        <v>1</v>
      </c>
      <c r="AJ20" s="114">
        <v>1</v>
      </c>
      <c r="AK20" s="114">
        <v>0</v>
      </c>
    </row>
    <row r="21" spans="1:37" x14ac:dyDescent="0.25">
      <c r="A21" s="33">
        <v>7</v>
      </c>
      <c r="B21" s="113">
        <v>2014</v>
      </c>
      <c r="C21" s="114">
        <v>1</v>
      </c>
      <c r="D21" s="114">
        <v>1</v>
      </c>
      <c r="E21" s="114">
        <v>0</v>
      </c>
      <c r="F21" s="79" t="s">
        <v>6</v>
      </c>
      <c r="H21" s="119">
        <v>14</v>
      </c>
      <c r="I21" s="120">
        <v>2007</v>
      </c>
      <c r="J21" s="114">
        <v>5</v>
      </c>
      <c r="K21" s="114">
        <v>1</v>
      </c>
      <c r="L21" s="114">
        <v>4</v>
      </c>
      <c r="N21" s="119">
        <v>14</v>
      </c>
      <c r="O21" s="120">
        <v>2006</v>
      </c>
      <c r="P21" s="114">
        <v>3</v>
      </c>
      <c r="Q21" s="114">
        <v>3</v>
      </c>
      <c r="R21" s="114">
        <v>0</v>
      </c>
      <c r="T21" s="33">
        <v>7</v>
      </c>
      <c r="U21" s="113">
        <v>2013</v>
      </c>
      <c r="V21" s="114">
        <v>0</v>
      </c>
      <c r="W21" s="114">
        <v>0</v>
      </c>
      <c r="X21" s="114">
        <v>0</v>
      </c>
      <c r="Y21" s="117" t="s">
        <v>6</v>
      </c>
      <c r="Z21" s="2"/>
      <c r="AA21" s="119">
        <v>14</v>
      </c>
      <c r="AB21" s="113">
        <v>2006</v>
      </c>
      <c r="AC21" s="114">
        <v>5</v>
      </c>
      <c r="AD21" s="114">
        <v>4</v>
      </c>
      <c r="AE21" s="114">
        <v>1</v>
      </c>
      <c r="AF21" s="4"/>
      <c r="AG21" s="119">
        <v>14</v>
      </c>
      <c r="AH21" s="113">
        <v>2005</v>
      </c>
      <c r="AI21" s="114">
        <v>4</v>
      </c>
      <c r="AJ21" s="114">
        <v>4</v>
      </c>
      <c r="AK21" s="114">
        <v>0</v>
      </c>
    </row>
    <row r="22" spans="1:37" x14ac:dyDescent="0.25">
      <c r="A22" s="33">
        <v>7</v>
      </c>
      <c r="B22" s="113">
        <v>2013</v>
      </c>
      <c r="C22" s="114">
        <v>3</v>
      </c>
      <c r="D22" s="114">
        <v>2</v>
      </c>
      <c r="E22" s="114">
        <v>1</v>
      </c>
      <c r="F22" s="79" t="s">
        <v>7</v>
      </c>
      <c r="H22" s="119">
        <v>15</v>
      </c>
      <c r="I22" s="120">
        <v>2006</v>
      </c>
      <c r="J22" s="114">
        <v>3</v>
      </c>
      <c r="K22" s="114">
        <v>1</v>
      </c>
      <c r="L22" s="114">
        <v>2</v>
      </c>
      <c r="N22" s="119">
        <v>15</v>
      </c>
      <c r="O22" s="120">
        <v>2005</v>
      </c>
      <c r="P22" s="114">
        <v>5</v>
      </c>
      <c r="Q22" s="114">
        <v>2</v>
      </c>
      <c r="R22" s="114">
        <v>3</v>
      </c>
      <c r="T22" s="33">
        <v>7</v>
      </c>
      <c r="U22" s="113">
        <v>2012</v>
      </c>
      <c r="V22" s="114">
        <v>1</v>
      </c>
      <c r="W22" s="114">
        <v>1</v>
      </c>
      <c r="X22" s="114">
        <v>0</v>
      </c>
      <c r="Y22" s="117" t="s">
        <v>7</v>
      </c>
      <c r="Z22" s="2"/>
      <c r="AA22" s="119">
        <v>15</v>
      </c>
      <c r="AB22" s="113">
        <v>2005</v>
      </c>
      <c r="AC22" s="114">
        <v>1</v>
      </c>
      <c r="AD22" s="114">
        <v>1</v>
      </c>
      <c r="AE22" s="114">
        <v>0</v>
      </c>
      <c r="AF22" s="4"/>
      <c r="AG22" s="119">
        <v>15</v>
      </c>
      <c r="AH22" s="113">
        <v>2004</v>
      </c>
      <c r="AI22" s="114">
        <v>2</v>
      </c>
      <c r="AJ22" s="114">
        <v>1</v>
      </c>
      <c r="AK22" s="114">
        <v>1</v>
      </c>
    </row>
    <row r="23" spans="1:37" x14ac:dyDescent="0.25">
      <c r="A23" s="33">
        <v>8</v>
      </c>
      <c r="B23" s="113">
        <v>2013</v>
      </c>
      <c r="C23" s="114">
        <v>1</v>
      </c>
      <c r="D23" s="114">
        <v>0</v>
      </c>
      <c r="E23" s="114">
        <v>1</v>
      </c>
      <c r="F23" s="79" t="s">
        <v>6</v>
      </c>
      <c r="H23" s="119">
        <v>16</v>
      </c>
      <c r="I23" s="120">
        <v>2005</v>
      </c>
      <c r="J23" s="114">
        <v>8</v>
      </c>
      <c r="K23" s="114">
        <v>6</v>
      </c>
      <c r="L23" s="114">
        <v>2</v>
      </c>
      <c r="N23" s="119">
        <v>16</v>
      </c>
      <c r="O23" s="120">
        <v>2004</v>
      </c>
      <c r="P23" s="114">
        <v>3</v>
      </c>
      <c r="Q23" s="114">
        <v>2</v>
      </c>
      <c r="R23" s="114">
        <v>1</v>
      </c>
      <c r="T23" s="33">
        <v>8</v>
      </c>
      <c r="U23" s="113">
        <v>2012</v>
      </c>
      <c r="V23" s="114">
        <v>1</v>
      </c>
      <c r="W23" s="114">
        <v>0</v>
      </c>
      <c r="X23" s="114">
        <v>1</v>
      </c>
      <c r="Y23" s="117" t="s">
        <v>6</v>
      </c>
      <c r="Z23" s="2"/>
      <c r="AA23" s="119">
        <v>16</v>
      </c>
      <c r="AB23" s="113">
        <v>2004</v>
      </c>
      <c r="AC23" s="114">
        <v>0</v>
      </c>
      <c r="AD23" s="114">
        <v>0</v>
      </c>
      <c r="AE23" s="114">
        <v>0</v>
      </c>
      <c r="AF23" s="4"/>
      <c r="AG23" s="119">
        <v>16</v>
      </c>
      <c r="AH23" s="113">
        <v>2003</v>
      </c>
      <c r="AI23" s="114">
        <v>4</v>
      </c>
      <c r="AJ23" s="114">
        <v>3</v>
      </c>
      <c r="AK23" s="114">
        <v>1</v>
      </c>
    </row>
    <row r="24" spans="1:37" x14ac:dyDescent="0.25">
      <c r="A24" s="33">
        <v>8</v>
      </c>
      <c r="B24" s="113">
        <v>2012</v>
      </c>
      <c r="C24" s="114">
        <v>0</v>
      </c>
      <c r="D24" s="114">
        <v>0</v>
      </c>
      <c r="E24" s="114">
        <v>0</v>
      </c>
      <c r="F24" s="79" t="s">
        <v>7</v>
      </c>
      <c r="H24" s="119">
        <v>17</v>
      </c>
      <c r="I24" s="120">
        <v>2004</v>
      </c>
      <c r="J24" s="114">
        <v>1</v>
      </c>
      <c r="K24" s="114">
        <v>0</v>
      </c>
      <c r="L24" s="114">
        <v>1</v>
      </c>
      <c r="N24" s="119">
        <v>17</v>
      </c>
      <c r="O24" s="120">
        <v>2003</v>
      </c>
      <c r="P24" s="114">
        <v>4</v>
      </c>
      <c r="Q24" s="114">
        <v>3</v>
      </c>
      <c r="R24" s="114">
        <v>1</v>
      </c>
      <c r="T24" s="33">
        <v>8</v>
      </c>
      <c r="U24" s="113">
        <v>2011</v>
      </c>
      <c r="V24" s="114">
        <v>2</v>
      </c>
      <c r="W24" s="114">
        <v>2</v>
      </c>
      <c r="X24" s="114">
        <v>0</v>
      </c>
      <c r="Y24" s="117" t="s">
        <v>7</v>
      </c>
      <c r="Z24" s="2"/>
      <c r="AA24" s="119">
        <v>17</v>
      </c>
      <c r="AB24" s="113">
        <v>2003</v>
      </c>
      <c r="AC24" s="114">
        <v>2</v>
      </c>
      <c r="AD24" s="114">
        <v>2</v>
      </c>
      <c r="AE24" s="114">
        <v>0</v>
      </c>
      <c r="AF24" s="4"/>
      <c r="AG24" s="119">
        <v>17</v>
      </c>
      <c r="AH24" s="113">
        <v>2002</v>
      </c>
      <c r="AI24" s="114">
        <v>3</v>
      </c>
      <c r="AJ24" s="114">
        <v>1</v>
      </c>
      <c r="AK24" s="114">
        <v>2</v>
      </c>
    </row>
    <row r="25" spans="1:37" x14ac:dyDescent="0.25">
      <c r="A25" s="33">
        <v>9</v>
      </c>
      <c r="B25" s="113">
        <v>2012</v>
      </c>
      <c r="C25" s="114">
        <v>0</v>
      </c>
      <c r="D25" s="114">
        <v>0</v>
      </c>
      <c r="E25" s="114">
        <v>0</v>
      </c>
      <c r="F25" s="79" t="s">
        <v>6</v>
      </c>
      <c r="H25" s="119">
        <v>18</v>
      </c>
      <c r="I25" s="120">
        <v>2003</v>
      </c>
      <c r="J25" s="114">
        <v>4</v>
      </c>
      <c r="K25" s="114">
        <v>4</v>
      </c>
      <c r="L25" s="114">
        <v>0</v>
      </c>
      <c r="N25" s="119">
        <v>18</v>
      </c>
      <c r="O25" s="120">
        <v>2002</v>
      </c>
      <c r="P25" s="114">
        <v>13</v>
      </c>
      <c r="Q25" s="114">
        <v>9</v>
      </c>
      <c r="R25" s="114">
        <v>4</v>
      </c>
      <c r="T25" s="33">
        <v>9</v>
      </c>
      <c r="U25" s="113">
        <v>2011</v>
      </c>
      <c r="V25" s="114">
        <v>0</v>
      </c>
      <c r="W25" s="114">
        <v>0</v>
      </c>
      <c r="X25" s="114">
        <v>0</v>
      </c>
      <c r="Y25" s="117" t="s">
        <v>6</v>
      </c>
      <c r="Z25" s="2"/>
      <c r="AA25" s="119">
        <v>18</v>
      </c>
      <c r="AB25" s="113">
        <v>2002</v>
      </c>
      <c r="AC25" s="114">
        <v>6</v>
      </c>
      <c r="AD25" s="114">
        <v>4</v>
      </c>
      <c r="AE25" s="114">
        <v>2</v>
      </c>
      <c r="AF25" s="4"/>
      <c r="AG25" s="119">
        <v>18</v>
      </c>
      <c r="AH25" s="113">
        <v>2001</v>
      </c>
      <c r="AI25" s="114">
        <v>7</v>
      </c>
      <c r="AJ25" s="114">
        <v>4</v>
      </c>
      <c r="AK25" s="114">
        <v>3</v>
      </c>
    </row>
    <row r="26" spans="1:37" x14ac:dyDescent="0.25">
      <c r="A26" s="33">
        <v>9</v>
      </c>
      <c r="B26" s="113">
        <v>2011</v>
      </c>
      <c r="C26" s="114">
        <v>3</v>
      </c>
      <c r="D26" s="114">
        <v>2</v>
      </c>
      <c r="E26" s="114">
        <v>1</v>
      </c>
      <c r="F26" s="79" t="s">
        <v>7</v>
      </c>
      <c r="H26" s="119">
        <v>19</v>
      </c>
      <c r="I26" s="120">
        <v>2002</v>
      </c>
      <c r="J26" s="114">
        <v>8</v>
      </c>
      <c r="K26" s="114">
        <v>6</v>
      </c>
      <c r="L26" s="114">
        <v>2</v>
      </c>
      <c r="N26" s="119">
        <v>19</v>
      </c>
      <c r="O26" s="120">
        <v>2001</v>
      </c>
      <c r="P26" s="114">
        <v>8</v>
      </c>
      <c r="Q26" s="114">
        <v>5</v>
      </c>
      <c r="R26" s="114">
        <v>3</v>
      </c>
      <c r="T26" s="33">
        <v>9</v>
      </c>
      <c r="U26" s="113">
        <v>2010</v>
      </c>
      <c r="V26" s="114">
        <v>0</v>
      </c>
      <c r="W26" s="114">
        <v>0</v>
      </c>
      <c r="X26" s="114">
        <v>0</v>
      </c>
      <c r="Y26" s="117" t="s">
        <v>7</v>
      </c>
      <c r="Z26" s="2"/>
      <c r="AA26" s="119">
        <v>19</v>
      </c>
      <c r="AB26" s="113">
        <v>2001</v>
      </c>
      <c r="AC26" s="114">
        <v>4</v>
      </c>
      <c r="AD26" s="114">
        <v>4</v>
      </c>
      <c r="AE26" s="114">
        <v>0</v>
      </c>
      <c r="AF26" s="4"/>
      <c r="AG26" s="119">
        <v>19</v>
      </c>
      <c r="AH26" s="113">
        <v>2000</v>
      </c>
      <c r="AI26" s="114">
        <v>4</v>
      </c>
      <c r="AJ26" s="114">
        <v>3</v>
      </c>
      <c r="AK26" s="114">
        <v>1</v>
      </c>
    </row>
    <row r="27" spans="1:37" x14ac:dyDescent="0.25">
      <c r="A27" s="33">
        <v>10</v>
      </c>
      <c r="B27" s="113">
        <v>2011</v>
      </c>
      <c r="C27" s="114">
        <v>0</v>
      </c>
      <c r="D27" s="114">
        <v>0</v>
      </c>
      <c r="E27" s="114">
        <v>0</v>
      </c>
      <c r="F27" s="79" t="s">
        <v>6</v>
      </c>
      <c r="H27" s="119">
        <v>20</v>
      </c>
      <c r="I27" s="120">
        <v>2001</v>
      </c>
      <c r="J27" s="114">
        <v>4</v>
      </c>
      <c r="K27" s="114">
        <v>3</v>
      </c>
      <c r="L27" s="114">
        <v>1</v>
      </c>
      <c r="N27" s="119">
        <v>20</v>
      </c>
      <c r="O27" s="120">
        <v>2000</v>
      </c>
      <c r="P27" s="114">
        <v>5</v>
      </c>
      <c r="Q27" s="114">
        <v>5</v>
      </c>
      <c r="R27" s="114">
        <v>0</v>
      </c>
      <c r="T27" s="33">
        <v>10</v>
      </c>
      <c r="U27" s="113">
        <v>2010</v>
      </c>
      <c r="V27" s="114">
        <v>0</v>
      </c>
      <c r="W27" s="114">
        <v>0</v>
      </c>
      <c r="X27" s="114">
        <v>0</v>
      </c>
      <c r="Y27" s="117" t="s">
        <v>6</v>
      </c>
      <c r="Z27" s="2"/>
      <c r="AA27" s="119">
        <v>20</v>
      </c>
      <c r="AB27" s="113">
        <v>2000</v>
      </c>
      <c r="AC27" s="114">
        <v>7</v>
      </c>
      <c r="AD27" s="114">
        <v>6</v>
      </c>
      <c r="AE27" s="114">
        <v>1</v>
      </c>
      <c r="AF27" s="4"/>
      <c r="AG27" s="119">
        <v>20</v>
      </c>
      <c r="AH27" s="113">
        <v>1999</v>
      </c>
      <c r="AI27" s="114">
        <v>4</v>
      </c>
      <c r="AJ27" s="114">
        <v>4</v>
      </c>
      <c r="AK27" s="114">
        <v>0</v>
      </c>
    </row>
    <row r="28" spans="1:37" x14ac:dyDescent="0.25">
      <c r="A28" s="33">
        <v>10</v>
      </c>
      <c r="B28" s="113">
        <v>2010</v>
      </c>
      <c r="C28" s="114">
        <v>1</v>
      </c>
      <c r="D28" s="114">
        <v>0</v>
      </c>
      <c r="E28" s="114">
        <v>1</v>
      </c>
      <c r="F28" s="79" t="s">
        <v>7</v>
      </c>
      <c r="H28" s="119">
        <v>21</v>
      </c>
      <c r="I28" s="120">
        <v>2000</v>
      </c>
      <c r="J28" s="114">
        <v>10</v>
      </c>
      <c r="K28" s="114">
        <v>9</v>
      </c>
      <c r="L28" s="114">
        <v>1</v>
      </c>
      <c r="N28" s="119">
        <v>21</v>
      </c>
      <c r="O28" s="120">
        <v>1999</v>
      </c>
      <c r="P28" s="114">
        <v>9</v>
      </c>
      <c r="Q28" s="114">
        <v>6</v>
      </c>
      <c r="R28" s="114">
        <v>3</v>
      </c>
      <c r="T28" s="33">
        <v>10</v>
      </c>
      <c r="U28" s="113">
        <v>2009</v>
      </c>
      <c r="V28" s="114">
        <v>2</v>
      </c>
      <c r="W28" s="114">
        <v>1</v>
      </c>
      <c r="X28" s="114">
        <v>1</v>
      </c>
      <c r="Y28" s="117" t="s">
        <v>7</v>
      </c>
      <c r="Z28" s="2"/>
      <c r="AA28" s="119">
        <v>21</v>
      </c>
      <c r="AB28" s="113">
        <v>1999</v>
      </c>
      <c r="AC28" s="114">
        <v>9</v>
      </c>
      <c r="AD28" s="114">
        <v>3</v>
      </c>
      <c r="AE28" s="114">
        <v>6</v>
      </c>
      <c r="AF28" s="4"/>
      <c r="AG28" s="119">
        <v>21</v>
      </c>
      <c r="AH28" s="113">
        <v>1998</v>
      </c>
      <c r="AI28" s="114">
        <v>7</v>
      </c>
      <c r="AJ28" s="114">
        <v>6</v>
      </c>
      <c r="AK28" s="114">
        <v>1</v>
      </c>
    </row>
    <row r="29" spans="1:37" x14ac:dyDescent="0.25">
      <c r="A29" s="33">
        <v>11</v>
      </c>
      <c r="B29" s="113">
        <v>2010</v>
      </c>
      <c r="C29" s="114">
        <v>1</v>
      </c>
      <c r="D29" s="114">
        <v>0</v>
      </c>
      <c r="E29" s="114">
        <v>1</v>
      </c>
      <c r="F29" s="79" t="s">
        <v>6</v>
      </c>
      <c r="H29" s="119">
        <v>22</v>
      </c>
      <c r="I29" s="120">
        <v>1999</v>
      </c>
      <c r="J29" s="114">
        <v>6</v>
      </c>
      <c r="K29" s="114">
        <v>5</v>
      </c>
      <c r="L29" s="114">
        <v>1</v>
      </c>
      <c r="N29" s="119">
        <v>22</v>
      </c>
      <c r="O29" s="120">
        <v>1998</v>
      </c>
      <c r="P29" s="114">
        <v>5</v>
      </c>
      <c r="Q29" s="114">
        <v>4</v>
      </c>
      <c r="R29" s="114">
        <v>1</v>
      </c>
      <c r="T29" s="33">
        <v>11</v>
      </c>
      <c r="U29" s="113">
        <v>2009</v>
      </c>
      <c r="V29" s="114">
        <v>0</v>
      </c>
      <c r="W29" s="114">
        <v>0</v>
      </c>
      <c r="X29" s="114">
        <v>0</v>
      </c>
      <c r="Y29" s="117" t="s">
        <v>6</v>
      </c>
      <c r="Z29" s="2"/>
      <c r="AA29" s="119">
        <v>22</v>
      </c>
      <c r="AB29" s="113">
        <v>1998</v>
      </c>
      <c r="AC29" s="114">
        <v>11</v>
      </c>
      <c r="AD29" s="114">
        <v>9</v>
      </c>
      <c r="AE29" s="114">
        <v>2</v>
      </c>
      <c r="AF29" s="4"/>
      <c r="AG29" s="119">
        <v>22</v>
      </c>
      <c r="AH29" s="113">
        <v>1997</v>
      </c>
      <c r="AI29" s="114">
        <v>8</v>
      </c>
      <c r="AJ29" s="114">
        <v>5</v>
      </c>
      <c r="AK29" s="114">
        <v>3</v>
      </c>
    </row>
    <row r="30" spans="1:37" x14ac:dyDescent="0.25">
      <c r="A30" s="33">
        <v>11</v>
      </c>
      <c r="B30" s="113">
        <v>2009</v>
      </c>
      <c r="C30" s="114">
        <v>0</v>
      </c>
      <c r="D30" s="114">
        <v>0</v>
      </c>
      <c r="E30" s="114">
        <v>0</v>
      </c>
      <c r="F30" s="79" t="s">
        <v>7</v>
      </c>
      <c r="H30" s="119">
        <v>23</v>
      </c>
      <c r="I30" s="120">
        <v>1998</v>
      </c>
      <c r="J30" s="114">
        <v>3</v>
      </c>
      <c r="K30" s="114">
        <v>2</v>
      </c>
      <c r="L30" s="114">
        <v>1</v>
      </c>
      <c r="N30" s="119">
        <v>23</v>
      </c>
      <c r="O30" s="120">
        <v>1997</v>
      </c>
      <c r="P30" s="114">
        <v>11</v>
      </c>
      <c r="Q30" s="114">
        <v>8</v>
      </c>
      <c r="R30" s="114">
        <v>3</v>
      </c>
      <c r="T30" s="33">
        <v>11</v>
      </c>
      <c r="U30" s="113">
        <v>2008</v>
      </c>
      <c r="V30" s="114">
        <v>1</v>
      </c>
      <c r="W30" s="114">
        <v>1</v>
      </c>
      <c r="X30" s="114">
        <v>0</v>
      </c>
      <c r="Y30" s="117" t="s">
        <v>7</v>
      </c>
      <c r="Z30" s="2"/>
      <c r="AA30" s="119">
        <v>23</v>
      </c>
      <c r="AB30" s="113">
        <v>1997</v>
      </c>
      <c r="AC30" s="114">
        <v>12</v>
      </c>
      <c r="AD30" s="114">
        <v>10</v>
      </c>
      <c r="AE30" s="114">
        <v>2</v>
      </c>
      <c r="AF30" s="4"/>
      <c r="AG30" s="119">
        <v>23</v>
      </c>
      <c r="AH30" s="113">
        <v>1996</v>
      </c>
      <c r="AI30" s="114">
        <v>8</v>
      </c>
      <c r="AJ30" s="114">
        <v>6</v>
      </c>
      <c r="AK30" s="114">
        <v>2</v>
      </c>
    </row>
    <row r="31" spans="1:37" x14ac:dyDescent="0.25">
      <c r="A31" s="33">
        <v>12</v>
      </c>
      <c r="B31" s="113">
        <v>2009</v>
      </c>
      <c r="C31" s="114">
        <v>0</v>
      </c>
      <c r="D31" s="114">
        <v>0</v>
      </c>
      <c r="E31" s="114">
        <v>0</v>
      </c>
      <c r="F31" s="79" t="s">
        <v>6</v>
      </c>
      <c r="H31" s="119">
        <v>24</v>
      </c>
      <c r="I31" s="120">
        <v>1997</v>
      </c>
      <c r="J31" s="114">
        <v>8</v>
      </c>
      <c r="K31" s="114">
        <v>5</v>
      </c>
      <c r="L31" s="114">
        <v>3</v>
      </c>
      <c r="N31" s="119">
        <v>24</v>
      </c>
      <c r="O31" s="120">
        <v>1996</v>
      </c>
      <c r="P31" s="114">
        <v>14</v>
      </c>
      <c r="Q31" s="114">
        <v>11</v>
      </c>
      <c r="R31" s="114">
        <v>3</v>
      </c>
      <c r="T31" s="33">
        <v>12</v>
      </c>
      <c r="U31" s="113">
        <v>2008</v>
      </c>
      <c r="V31" s="114">
        <v>2</v>
      </c>
      <c r="W31" s="114">
        <v>0</v>
      </c>
      <c r="X31" s="114">
        <v>2</v>
      </c>
      <c r="Y31" s="117" t="s">
        <v>6</v>
      </c>
      <c r="Z31" s="2"/>
      <c r="AA31" s="119">
        <v>24</v>
      </c>
      <c r="AB31" s="113">
        <v>1996</v>
      </c>
      <c r="AC31" s="114">
        <v>9</v>
      </c>
      <c r="AD31" s="114">
        <v>8</v>
      </c>
      <c r="AE31" s="114">
        <v>1</v>
      </c>
      <c r="AF31" s="4"/>
      <c r="AG31" s="119">
        <v>24</v>
      </c>
      <c r="AH31" s="113">
        <v>1995</v>
      </c>
      <c r="AI31" s="114">
        <v>8</v>
      </c>
      <c r="AJ31" s="114">
        <v>7</v>
      </c>
      <c r="AK31" s="114">
        <v>1</v>
      </c>
    </row>
    <row r="32" spans="1:37" x14ac:dyDescent="0.25">
      <c r="A32" s="33">
        <v>12</v>
      </c>
      <c r="B32" s="113">
        <v>2008</v>
      </c>
      <c r="C32" s="114">
        <v>2</v>
      </c>
      <c r="D32" s="114">
        <v>1</v>
      </c>
      <c r="E32" s="114">
        <v>1</v>
      </c>
      <c r="F32" s="79" t="s">
        <v>7</v>
      </c>
      <c r="H32" s="119">
        <v>25</v>
      </c>
      <c r="I32" s="120">
        <v>1996</v>
      </c>
      <c r="J32" s="114">
        <v>8</v>
      </c>
      <c r="K32" s="114">
        <v>5</v>
      </c>
      <c r="L32" s="114">
        <v>3</v>
      </c>
      <c r="N32" s="119">
        <v>25</v>
      </c>
      <c r="O32" s="120">
        <v>1995</v>
      </c>
      <c r="P32" s="114">
        <v>12</v>
      </c>
      <c r="Q32" s="114">
        <v>9</v>
      </c>
      <c r="R32" s="114">
        <v>3</v>
      </c>
      <c r="T32" s="33">
        <v>12</v>
      </c>
      <c r="U32" s="113">
        <v>2007</v>
      </c>
      <c r="V32" s="114">
        <v>1</v>
      </c>
      <c r="W32" s="114">
        <v>1</v>
      </c>
      <c r="X32" s="114">
        <v>0</v>
      </c>
      <c r="Y32" s="117" t="s">
        <v>7</v>
      </c>
      <c r="Z32" s="2"/>
      <c r="AA32" s="119">
        <v>25</v>
      </c>
      <c r="AB32" s="113">
        <v>1995</v>
      </c>
      <c r="AC32" s="114">
        <v>15</v>
      </c>
      <c r="AD32" s="114">
        <v>13</v>
      </c>
      <c r="AE32" s="114">
        <v>2</v>
      </c>
      <c r="AF32" s="4"/>
      <c r="AG32" s="119">
        <v>25</v>
      </c>
      <c r="AH32" s="113">
        <v>1994</v>
      </c>
      <c r="AI32" s="114">
        <v>15</v>
      </c>
      <c r="AJ32" s="114">
        <v>13</v>
      </c>
      <c r="AK32" s="114">
        <v>2</v>
      </c>
    </row>
    <row r="33" spans="1:37" x14ac:dyDescent="0.25">
      <c r="A33" s="33">
        <v>13</v>
      </c>
      <c r="B33" s="113">
        <v>2008</v>
      </c>
      <c r="C33" s="114">
        <v>1</v>
      </c>
      <c r="D33" s="114">
        <v>0</v>
      </c>
      <c r="E33" s="114">
        <v>1</v>
      </c>
      <c r="F33" s="79" t="s">
        <v>6</v>
      </c>
      <c r="H33" s="119">
        <v>26</v>
      </c>
      <c r="I33" s="120">
        <v>1995</v>
      </c>
      <c r="J33" s="114">
        <v>6</v>
      </c>
      <c r="K33" s="114">
        <v>4</v>
      </c>
      <c r="L33" s="114">
        <v>2</v>
      </c>
      <c r="N33" s="119">
        <v>26</v>
      </c>
      <c r="O33" s="120">
        <v>1994</v>
      </c>
      <c r="P33" s="114">
        <v>13</v>
      </c>
      <c r="Q33" s="114">
        <v>11</v>
      </c>
      <c r="R33" s="114">
        <v>2</v>
      </c>
      <c r="T33" s="33">
        <v>13</v>
      </c>
      <c r="U33" s="113">
        <v>2007</v>
      </c>
      <c r="V33" s="114">
        <v>3</v>
      </c>
      <c r="W33" s="114">
        <v>2</v>
      </c>
      <c r="X33" s="114">
        <v>1</v>
      </c>
      <c r="Y33" s="117" t="s">
        <v>6</v>
      </c>
      <c r="Z33" s="2"/>
      <c r="AA33" s="119">
        <v>26</v>
      </c>
      <c r="AB33" s="113">
        <v>1994</v>
      </c>
      <c r="AC33" s="114">
        <v>15</v>
      </c>
      <c r="AD33" s="114">
        <v>12</v>
      </c>
      <c r="AE33" s="114">
        <v>3</v>
      </c>
      <c r="AF33" s="4"/>
      <c r="AG33" s="119">
        <v>26</v>
      </c>
      <c r="AH33" s="113">
        <v>1993</v>
      </c>
      <c r="AI33" s="114">
        <v>23</v>
      </c>
      <c r="AJ33" s="114">
        <v>20</v>
      </c>
      <c r="AK33" s="114">
        <v>3</v>
      </c>
    </row>
    <row r="34" spans="1:37" x14ac:dyDescent="0.25">
      <c r="A34" s="33">
        <v>13</v>
      </c>
      <c r="B34" s="113">
        <v>2007</v>
      </c>
      <c r="C34" s="114">
        <v>1</v>
      </c>
      <c r="D34" s="114">
        <v>1</v>
      </c>
      <c r="E34" s="114">
        <v>0</v>
      </c>
      <c r="F34" s="79" t="s">
        <v>7</v>
      </c>
      <c r="H34" s="119">
        <v>27</v>
      </c>
      <c r="I34" s="120">
        <v>1994</v>
      </c>
      <c r="J34" s="114">
        <v>20</v>
      </c>
      <c r="K34" s="114">
        <v>16</v>
      </c>
      <c r="L34" s="114">
        <v>4</v>
      </c>
      <c r="N34" s="119">
        <v>27</v>
      </c>
      <c r="O34" s="120">
        <v>1993</v>
      </c>
      <c r="P34" s="114">
        <v>16</v>
      </c>
      <c r="Q34" s="114">
        <v>13</v>
      </c>
      <c r="R34" s="114">
        <v>3</v>
      </c>
      <c r="T34" s="33">
        <v>13</v>
      </c>
      <c r="U34" s="113">
        <v>2006</v>
      </c>
      <c r="V34" s="114">
        <v>4</v>
      </c>
      <c r="W34" s="114">
        <v>4</v>
      </c>
      <c r="X34" s="114">
        <v>0</v>
      </c>
      <c r="Y34" s="117" t="s">
        <v>7</v>
      </c>
      <c r="Z34" s="2"/>
      <c r="AA34" s="119">
        <v>27</v>
      </c>
      <c r="AB34" s="113">
        <v>1993</v>
      </c>
      <c r="AC34" s="114">
        <v>5</v>
      </c>
      <c r="AD34" s="114">
        <v>3</v>
      </c>
      <c r="AE34" s="114">
        <v>2</v>
      </c>
      <c r="AF34" s="4"/>
      <c r="AG34" s="119">
        <v>27</v>
      </c>
      <c r="AH34" s="113">
        <v>1992</v>
      </c>
      <c r="AI34" s="114">
        <v>10</v>
      </c>
      <c r="AJ34" s="114">
        <v>10</v>
      </c>
      <c r="AK34" s="114">
        <v>0</v>
      </c>
    </row>
    <row r="35" spans="1:37" x14ac:dyDescent="0.25">
      <c r="A35" s="33">
        <v>14</v>
      </c>
      <c r="B35" s="113">
        <v>2007</v>
      </c>
      <c r="C35" s="114">
        <v>5</v>
      </c>
      <c r="D35" s="114">
        <v>1</v>
      </c>
      <c r="E35" s="114">
        <v>4</v>
      </c>
      <c r="F35" s="79" t="s">
        <v>6</v>
      </c>
      <c r="H35" s="119">
        <v>28</v>
      </c>
      <c r="I35" s="120">
        <v>1993</v>
      </c>
      <c r="J35" s="114">
        <v>17</v>
      </c>
      <c r="K35" s="114">
        <v>16</v>
      </c>
      <c r="L35" s="114">
        <v>1</v>
      </c>
      <c r="N35" s="119">
        <v>28</v>
      </c>
      <c r="O35" s="120">
        <v>1992</v>
      </c>
      <c r="P35" s="114">
        <v>15</v>
      </c>
      <c r="Q35" s="114">
        <v>13</v>
      </c>
      <c r="R35" s="114">
        <v>2</v>
      </c>
      <c r="T35" s="33">
        <v>14</v>
      </c>
      <c r="U35" s="113">
        <v>2006</v>
      </c>
      <c r="V35" s="114">
        <v>5</v>
      </c>
      <c r="W35" s="114">
        <v>4</v>
      </c>
      <c r="X35" s="114">
        <v>1</v>
      </c>
      <c r="Y35" s="117" t="s">
        <v>6</v>
      </c>
      <c r="Z35" s="2"/>
      <c r="AA35" s="119">
        <v>28</v>
      </c>
      <c r="AB35" s="113">
        <v>1992</v>
      </c>
      <c r="AC35" s="114">
        <v>12</v>
      </c>
      <c r="AD35" s="114">
        <v>8</v>
      </c>
      <c r="AE35" s="114">
        <v>4</v>
      </c>
      <c r="AF35" s="4"/>
      <c r="AG35" s="119">
        <v>28</v>
      </c>
      <c r="AH35" s="113">
        <v>1991</v>
      </c>
      <c r="AI35" s="114">
        <v>17</v>
      </c>
      <c r="AJ35" s="114">
        <v>14</v>
      </c>
      <c r="AK35" s="114">
        <v>3</v>
      </c>
    </row>
    <row r="36" spans="1:37" x14ac:dyDescent="0.25">
      <c r="A36" s="33">
        <v>14</v>
      </c>
      <c r="B36" s="113">
        <v>2006</v>
      </c>
      <c r="C36" s="114">
        <v>3</v>
      </c>
      <c r="D36" s="114">
        <v>3</v>
      </c>
      <c r="E36" s="114">
        <v>0</v>
      </c>
      <c r="F36" s="79" t="s">
        <v>7</v>
      </c>
      <c r="H36" s="119">
        <v>29</v>
      </c>
      <c r="I36" s="120">
        <v>1992</v>
      </c>
      <c r="J36" s="114">
        <v>16</v>
      </c>
      <c r="K36" s="114">
        <v>11</v>
      </c>
      <c r="L36" s="114">
        <v>5</v>
      </c>
      <c r="N36" s="119">
        <v>29</v>
      </c>
      <c r="O36" s="120">
        <v>1991</v>
      </c>
      <c r="P36" s="114">
        <v>19</v>
      </c>
      <c r="Q36" s="114">
        <v>15</v>
      </c>
      <c r="R36" s="114">
        <v>4</v>
      </c>
      <c r="T36" s="33">
        <v>14</v>
      </c>
      <c r="U36" s="113">
        <v>2005</v>
      </c>
      <c r="V36" s="114">
        <v>2</v>
      </c>
      <c r="W36" s="114">
        <v>1</v>
      </c>
      <c r="X36" s="114">
        <v>1</v>
      </c>
      <c r="Y36" s="117" t="s">
        <v>7</v>
      </c>
      <c r="Z36" s="2"/>
      <c r="AA36" s="119">
        <v>29</v>
      </c>
      <c r="AB36" s="113">
        <v>1991</v>
      </c>
      <c r="AC36" s="114">
        <v>14</v>
      </c>
      <c r="AD36" s="114">
        <v>10</v>
      </c>
      <c r="AE36" s="114">
        <v>4</v>
      </c>
      <c r="AF36" s="4"/>
      <c r="AG36" s="119">
        <v>29</v>
      </c>
      <c r="AH36" s="113">
        <v>1990</v>
      </c>
      <c r="AI36" s="114">
        <v>18</v>
      </c>
      <c r="AJ36" s="114">
        <v>14</v>
      </c>
      <c r="AK36" s="114">
        <v>4</v>
      </c>
    </row>
    <row r="37" spans="1:37" x14ac:dyDescent="0.25">
      <c r="A37" s="33">
        <v>15</v>
      </c>
      <c r="B37" s="113">
        <v>2006</v>
      </c>
      <c r="C37" s="114">
        <v>3</v>
      </c>
      <c r="D37" s="114">
        <v>1</v>
      </c>
      <c r="E37" s="114">
        <v>2</v>
      </c>
      <c r="F37" s="79" t="s">
        <v>6</v>
      </c>
      <c r="H37" s="119">
        <v>30</v>
      </c>
      <c r="I37" s="120">
        <v>1991</v>
      </c>
      <c r="J37" s="114">
        <v>28</v>
      </c>
      <c r="K37" s="114">
        <v>20</v>
      </c>
      <c r="L37" s="114">
        <v>8</v>
      </c>
      <c r="N37" s="119">
        <v>30</v>
      </c>
      <c r="O37" s="120">
        <v>1990</v>
      </c>
      <c r="P37" s="114">
        <v>24</v>
      </c>
      <c r="Q37" s="114">
        <v>16</v>
      </c>
      <c r="R37" s="114">
        <v>8</v>
      </c>
      <c r="T37" s="33">
        <v>15</v>
      </c>
      <c r="U37" s="113">
        <v>2005</v>
      </c>
      <c r="V37" s="114">
        <v>1</v>
      </c>
      <c r="W37" s="114">
        <v>1</v>
      </c>
      <c r="X37" s="114">
        <v>0</v>
      </c>
      <c r="Y37" s="117" t="s">
        <v>6</v>
      </c>
      <c r="Z37" s="2"/>
      <c r="AA37" s="119">
        <v>30</v>
      </c>
      <c r="AB37" s="113">
        <v>1990</v>
      </c>
      <c r="AC37" s="114">
        <v>15</v>
      </c>
      <c r="AD37" s="114">
        <v>13</v>
      </c>
      <c r="AE37" s="114">
        <v>2</v>
      </c>
      <c r="AF37" s="4"/>
      <c r="AG37" s="119">
        <v>30</v>
      </c>
      <c r="AH37" s="113">
        <v>1989</v>
      </c>
      <c r="AI37" s="114">
        <v>22</v>
      </c>
      <c r="AJ37" s="114">
        <v>17</v>
      </c>
      <c r="AK37" s="114">
        <v>5</v>
      </c>
    </row>
    <row r="38" spans="1:37" x14ac:dyDescent="0.25">
      <c r="A38" s="33">
        <v>15</v>
      </c>
      <c r="B38" s="113">
        <v>2005</v>
      </c>
      <c r="C38" s="114">
        <v>5</v>
      </c>
      <c r="D38" s="114">
        <v>2</v>
      </c>
      <c r="E38" s="114">
        <v>3</v>
      </c>
      <c r="F38" s="79" t="s">
        <v>7</v>
      </c>
      <c r="H38" s="119">
        <v>31</v>
      </c>
      <c r="I38" s="120">
        <v>1990</v>
      </c>
      <c r="J38" s="114">
        <v>11</v>
      </c>
      <c r="K38" s="114">
        <v>10</v>
      </c>
      <c r="L38" s="114">
        <v>1</v>
      </c>
      <c r="N38" s="119">
        <v>31</v>
      </c>
      <c r="O38" s="120">
        <v>1989</v>
      </c>
      <c r="P38" s="114">
        <v>15</v>
      </c>
      <c r="Q38" s="114">
        <v>10</v>
      </c>
      <c r="R38" s="114">
        <v>5</v>
      </c>
      <c r="T38" s="33">
        <v>15</v>
      </c>
      <c r="U38" s="113">
        <v>2004</v>
      </c>
      <c r="V38" s="114">
        <v>4</v>
      </c>
      <c r="W38" s="114">
        <v>3</v>
      </c>
      <c r="X38" s="114">
        <v>1</v>
      </c>
      <c r="Y38" s="117" t="s">
        <v>7</v>
      </c>
      <c r="Z38" s="2"/>
      <c r="AA38" s="119">
        <v>31</v>
      </c>
      <c r="AB38" s="113">
        <v>1989</v>
      </c>
      <c r="AC38" s="114">
        <v>17</v>
      </c>
      <c r="AD38" s="114">
        <v>14</v>
      </c>
      <c r="AE38" s="114">
        <v>3</v>
      </c>
      <c r="AF38" s="4"/>
      <c r="AG38" s="119">
        <v>31</v>
      </c>
      <c r="AH38" s="113">
        <v>1988</v>
      </c>
      <c r="AI38" s="114">
        <v>15</v>
      </c>
      <c r="AJ38" s="114">
        <v>12</v>
      </c>
      <c r="AK38" s="114">
        <v>3</v>
      </c>
    </row>
    <row r="39" spans="1:37" x14ac:dyDescent="0.25">
      <c r="A39" s="33">
        <v>16</v>
      </c>
      <c r="B39" s="113">
        <v>2005</v>
      </c>
      <c r="C39" s="114">
        <v>8</v>
      </c>
      <c r="D39" s="114">
        <v>6</v>
      </c>
      <c r="E39" s="114">
        <v>2</v>
      </c>
      <c r="F39" s="79" t="s">
        <v>6</v>
      </c>
      <c r="H39" s="119">
        <v>32</v>
      </c>
      <c r="I39" s="120">
        <v>1989</v>
      </c>
      <c r="J39" s="114">
        <v>21</v>
      </c>
      <c r="K39" s="114">
        <v>17</v>
      </c>
      <c r="L39" s="114">
        <v>4</v>
      </c>
      <c r="N39" s="119">
        <v>32</v>
      </c>
      <c r="O39" s="120">
        <v>1988</v>
      </c>
      <c r="P39" s="114">
        <v>27</v>
      </c>
      <c r="Q39" s="114">
        <v>21</v>
      </c>
      <c r="R39" s="114">
        <v>6</v>
      </c>
      <c r="T39" s="33">
        <v>16</v>
      </c>
      <c r="U39" s="113">
        <v>2004</v>
      </c>
      <c r="V39" s="114">
        <v>0</v>
      </c>
      <c r="W39" s="114">
        <v>0</v>
      </c>
      <c r="X39" s="114">
        <v>0</v>
      </c>
      <c r="Y39" s="117" t="s">
        <v>6</v>
      </c>
      <c r="Z39" s="2"/>
      <c r="AA39" s="119">
        <v>32</v>
      </c>
      <c r="AB39" s="113">
        <v>1988</v>
      </c>
      <c r="AC39" s="114">
        <v>23</v>
      </c>
      <c r="AD39" s="114">
        <v>19</v>
      </c>
      <c r="AE39" s="114">
        <v>4</v>
      </c>
      <c r="AF39" s="4"/>
      <c r="AG39" s="119">
        <v>32</v>
      </c>
      <c r="AH39" s="113">
        <v>1987</v>
      </c>
      <c r="AI39" s="114">
        <v>17</v>
      </c>
      <c r="AJ39" s="114">
        <v>14</v>
      </c>
      <c r="AK39" s="114">
        <v>3</v>
      </c>
    </row>
    <row r="40" spans="1:37" x14ac:dyDescent="0.25">
      <c r="A40" s="33">
        <v>16</v>
      </c>
      <c r="B40" s="113">
        <v>2004</v>
      </c>
      <c r="C40" s="114">
        <v>3</v>
      </c>
      <c r="D40" s="114">
        <v>2</v>
      </c>
      <c r="E40" s="114">
        <v>1</v>
      </c>
      <c r="F40" s="79" t="s">
        <v>7</v>
      </c>
      <c r="H40" s="119">
        <v>33</v>
      </c>
      <c r="I40" s="120">
        <v>1988</v>
      </c>
      <c r="J40" s="114">
        <v>33</v>
      </c>
      <c r="K40" s="114">
        <v>23</v>
      </c>
      <c r="L40" s="114">
        <v>10</v>
      </c>
      <c r="N40" s="119">
        <v>33</v>
      </c>
      <c r="O40" s="120">
        <v>1987</v>
      </c>
      <c r="P40" s="114">
        <v>17</v>
      </c>
      <c r="Q40" s="114">
        <v>13</v>
      </c>
      <c r="R40" s="114">
        <v>4</v>
      </c>
      <c r="T40" s="33">
        <v>16</v>
      </c>
      <c r="U40" s="113">
        <v>2003</v>
      </c>
      <c r="V40" s="114">
        <v>3</v>
      </c>
      <c r="W40" s="114">
        <v>1</v>
      </c>
      <c r="X40" s="114">
        <v>2</v>
      </c>
      <c r="Y40" s="117" t="s">
        <v>7</v>
      </c>
      <c r="Z40" s="2"/>
      <c r="AA40" s="119">
        <v>33</v>
      </c>
      <c r="AB40" s="113">
        <v>1987</v>
      </c>
      <c r="AC40" s="114">
        <v>24</v>
      </c>
      <c r="AD40" s="114">
        <v>19</v>
      </c>
      <c r="AE40" s="114">
        <v>5</v>
      </c>
      <c r="AF40" s="4"/>
      <c r="AG40" s="119">
        <v>33</v>
      </c>
      <c r="AH40" s="113">
        <v>1986</v>
      </c>
      <c r="AI40" s="114">
        <v>19</v>
      </c>
      <c r="AJ40" s="114">
        <v>17</v>
      </c>
      <c r="AK40" s="114">
        <v>2</v>
      </c>
    </row>
    <row r="41" spans="1:37" x14ac:dyDescent="0.25">
      <c r="A41" s="33">
        <v>17</v>
      </c>
      <c r="B41" s="113">
        <v>2004</v>
      </c>
      <c r="C41" s="114">
        <v>1</v>
      </c>
      <c r="D41" s="114">
        <v>0</v>
      </c>
      <c r="E41" s="114">
        <v>1</v>
      </c>
      <c r="F41" s="79" t="s">
        <v>6</v>
      </c>
      <c r="H41" s="119">
        <v>34</v>
      </c>
      <c r="I41" s="120">
        <v>1987</v>
      </c>
      <c r="J41" s="114">
        <v>26</v>
      </c>
      <c r="K41" s="114">
        <v>17</v>
      </c>
      <c r="L41" s="114">
        <v>9</v>
      </c>
      <c r="N41" s="119">
        <v>34</v>
      </c>
      <c r="O41" s="120">
        <v>1986</v>
      </c>
      <c r="P41" s="114">
        <v>37</v>
      </c>
      <c r="Q41" s="114">
        <v>24</v>
      </c>
      <c r="R41" s="114">
        <v>13</v>
      </c>
      <c r="T41" s="33">
        <v>17</v>
      </c>
      <c r="U41" s="113">
        <v>2003</v>
      </c>
      <c r="V41" s="114">
        <v>2</v>
      </c>
      <c r="W41" s="114">
        <v>2</v>
      </c>
      <c r="X41" s="114">
        <v>0</v>
      </c>
      <c r="Y41" s="117" t="s">
        <v>6</v>
      </c>
      <c r="Z41" s="2"/>
      <c r="AA41" s="119">
        <v>34</v>
      </c>
      <c r="AB41" s="113">
        <v>1986</v>
      </c>
      <c r="AC41" s="114">
        <v>35</v>
      </c>
      <c r="AD41" s="114">
        <v>31</v>
      </c>
      <c r="AE41" s="114">
        <v>4</v>
      </c>
      <c r="AF41" s="4"/>
      <c r="AG41" s="119">
        <v>34</v>
      </c>
      <c r="AH41" s="113">
        <v>1985</v>
      </c>
      <c r="AI41" s="114">
        <v>23</v>
      </c>
      <c r="AJ41" s="114">
        <v>15</v>
      </c>
      <c r="AK41" s="114">
        <v>8</v>
      </c>
    </row>
    <row r="42" spans="1:37" x14ac:dyDescent="0.25">
      <c r="A42" s="33">
        <v>17</v>
      </c>
      <c r="B42" s="113">
        <v>2003</v>
      </c>
      <c r="C42" s="114">
        <v>4</v>
      </c>
      <c r="D42" s="114">
        <v>3</v>
      </c>
      <c r="E42" s="114">
        <v>1</v>
      </c>
      <c r="F42" s="79" t="s">
        <v>7</v>
      </c>
      <c r="H42" s="119">
        <v>35</v>
      </c>
      <c r="I42" s="120">
        <v>1986</v>
      </c>
      <c r="J42" s="114">
        <v>36</v>
      </c>
      <c r="K42" s="114">
        <v>21</v>
      </c>
      <c r="L42" s="114">
        <v>15</v>
      </c>
      <c r="N42" s="119">
        <v>35</v>
      </c>
      <c r="O42" s="120">
        <v>1985</v>
      </c>
      <c r="P42" s="114">
        <v>40</v>
      </c>
      <c r="Q42" s="114">
        <v>33</v>
      </c>
      <c r="R42" s="114">
        <v>7</v>
      </c>
      <c r="T42" s="33">
        <v>17</v>
      </c>
      <c r="U42" s="113">
        <v>2002</v>
      </c>
      <c r="V42" s="114">
        <v>7</v>
      </c>
      <c r="W42" s="114">
        <v>4</v>
      </c>
      <c r="X42" s="114">
        <v>3</v>
      </c>
      <c r="Y42" s="117" t="s">
        <v>7</v>
      </c>
      <c r="Z42" s="2"/>
      <c r="AA42" s="119">
        <v>35</v>
      </c>
      <c r="AB42" s="113">
        <v>1985</v>
      </c>
      <c r="AC42" s="114">
        <v>33</v>
      </c>
      <c r="AD42" s="114">
        <v>24</v>
      </c>
      <c r="AE42" s="114">
        <v>9</v>
      </c>
      <c r="AF42" s="4"/>
      <c r="AG42" s="119">
        <v>35</v>
      </c>
      <c r="AH42" s="113">
        <v>1984</v>
      </c>
      <c r="AI42" s="114">
        <v>29</v>
      </c>
      <c r="AJ42" s="114">
        <v>24</v>
      </c>
      <c r="AK42" s="114">
        <v>5</v>
      </c>
    </row>
    <row r="43" spans="1:37" x14ac:dyDescent="0.25">
      <c r="A43" s="33">
        <v>18</v>
      </c>
      <c r="B43" s="113">
        <v>2003</v>
      </c>
      <c r="C43" s="114">
        <v>4</v>
      </c>
      <c r="D43" s="114">
        <v>4</v>
      </c>
      <c r="E43" s="114">
        <v>0</v>
      </c>
      <c r="F43" s="79" t="s">
        <v>6</v>
      </c>
      <c r="H43" s="119">
        <v>36</v>
      </c>
      <c r="I43" s="120">
        <v>1985</v>
      </c>
      <c r="J43" s="114">
        <v>30</v>
      </c>
      <c r="K43" s="114">
        <v>22</v>
      </c>
      <c r="L43" s="114">
        <v>8</v>
      </c>
      <c r="N43" s="119">
        <v>36</v>
      </c>
      <c r="O43" s="120">
        <v>1984</v>
      </c>
      <c r="P43" s="114">
        <v>38</v>
      </c>
      <c r="Q43" s="114">
        <v>28</v>
      </c>
      <c r="R43" s="114">
        <v>10</v>
      </c>
      <c r="T43" s="33">
        <v>18</v>
      </c>
      <c r="U43" s="113">
        <v>2002</v>
      </c>
      <c r="V43" s="114">
        <v>6</v>
      </c>
      <c r="W43" s="114">
        <v>4</v>
      </c>
      <c r="X43" s="114">
        <v>2</v>
      </c>
      <c r="Y43" s="117" t="s">
        <v>6</v>
      </c>
      <c r="Z43" s="2"/>
      <c r="AA43" s="119">
        <v>36</v>
      </c>
      <c r="AB43" s="113">
        <v>1984</v>
      </c>
      <c r="AC43" s="114">
        <v>33</v>
      </c>
      <c r="AD43" s="114">
        <v>27</v>
      </c>
      <c r="AE43" s="114">
        <v>6</v>
      </c>
      <c r="AF43" s="4"/>
      <c r="AG43" s="119">
        <v>36</v>
      </c>
      <c r="AH43" s="113">
        <v>1983</v>
      </c>
      <c r="AI43" s="114">
        <v>36</v>
      </c>
      <c r="AJ43" s="114">
        <v>26</v>
      </c>
      <c r="AK43" s="114">
        <v>10</v>
      </c>
    </row>
    <row r="44" spans="1:37" x14ac:dyDescent="0.25">
      <c r="A44" s="33">
        <v>18</v>
      </c>
      <c r="B44" s="113">
        <v>2002</v>
      </c>
      <c r="C44" s="114">
        <v>13</v>
      </c>
      <c r="D44" s="114">
        <v>9</v>
      </c>
      <c r="E44" s="114">
        <v>4</v>
      </c>
      <c r="F44" s="79" t="s">
        <v>7</v>
      </c>
      <c r="H44" s="119">
        <v>37</v>
      </c>
      <c r="I44" s="120">
        <v>1984</v>
      </c>
      <c r="J44" s="114">
        <v>36</v>
      </c>
      <c r="K44" s="114">
        <v>28</v>
      </c>
      <c r="L44" s="114">
        <v>8</v>
      </c>
      <c r="N44" s="119">
        <v>37</v>
      </c>
      <c r="O44" s="120">
        <v>1983</v>
      </c>
      <c r="P44" s="114">
        <v>56</v>
      </c>
      <c r="Q44" s="114">
        <v>41</v>
      </c>
      <c r="R44" s="114">
        <v>15</v>
      </c>
      <c r="T44" s="33">
        <v>18</v>
      </c>
      <c r="U44" s="113">
        <v>2001</v>
      </c>
      <c r="V44" s="114">
        <v>4</v>
      </c>
      <c r="W44" s="114">
        <v>3</v>
      </c>
      <c r="X44" s="114">
        <v>1</v>
      </c>
      <c r="Y44" s="117" t="s">
        <v>7</v>
      </c>
      <c r="Z44" s="2"/>
      <c r="AA44" s="119">
        <v>37</v>
      </c>
      <c r="AB44" s="113">
        <v>1983</v>
      </c>
      <c r="AC44" s="114">
        <v>51</v>
      </c>
      <c r="AD44" s="114">
        <v>42</v>
      </c>
      <c r="AE44" s="114">
        <v>9</v>
      </c>
      <c r="AF44" s="4"/>
      <c r="AG44" s="119">
        <v>37</v>
      </c>
      <c r="AH44" s="113">
        <v>1982</v>
      </c>
      <c r="AI44" s="114">
        <v>37</v>
      </c>
      <c r="AJ44" s="114">
        <v>27</v>
      </c>
      <c r="AK44" s="114">
        <v>10</v>
      </c>
    </row>
    <row r="45" spans="1:37" x14ac:dyDescent="0.25">
      <c r="A45" s="33">
        <v>19</v>
      </c>
      <c r="B45" s="113">
        <v>2002</v>
      </c>
      <c r="C45" s="114">
        <v>8</v>
      </c>
      <c r="D45" s="114">
        <v>6</v>
      </c>
      <c r="E45" s="114">
        <v>2</v>
      </c>
      <c r="F45" s="79" t="s">
        <v>6</v>
      </c>
      <c r="H45" s="119">
        <v>38</v>
      </c>
      <c r="I45" s="120">
        <v>1983</v>
      </c>
      <c r="J45" s="114">
        <v>48</v>
      </c>
      <c r="K45" s="114">
        <v>36</v>
      </c>
      <c r="L45" s="114">
        <v>12</v>
      </c>
      <c r="N45" s="119">
        <v>38</v>
      </c>
      <c r="O45" s="120">
        <v>1982</v>
      </c>
      <c r="P45" s="114">
        <v>40</v>
      </c>
      <c r="Q45" s="114">
        <v>33</v>
      </c>
      <c r="R45" s="114">
        <v>7</v>
      </c>
      <c r="T45" s="33">
        <v>19</v>
      </c>
      <c r="U45" s="113">
        <v>2001</v>
      </c>
      <c r="V45" s="114">
        <v>4</v>
      </c>
      <c r="W45" s="114">
        <v>4</v>
      </c>
      <c r="X45" s="114">
        <v>0</v>
      </c>
      <c r="Y45" s="117" t="s">
        <v>6</v>
      </c>
      <c r="Z45" s="2"/>
      <c r="AA45" s="119">
        <v>38</v>
      </c>
      <c r="AB45" s="113">
        <v>1982</v>
      </c>
      <c r="AC45" s="114">
        <v>30</v>
      </c>
      <c r="AD45" s="114">
        <v>21</v>
      </c>
      <c r="AE45" s="114">
        <v>9</v>
      </c>
      <c r="AF45" s="4"/>
      <c r="AG45" s="119">
        <v>38</v>
      </c>
      <c r="AH45" s="113">
        <v>1981</v>
      </c>
      <c r="AI45" s="114">
        <v>39</v>
      </c>
      <c r="AJ45" s="114">
        <v>26</v>
      </c>
      <c r="AK45" s="114">
        <v>13</v>
      </c>
    </row>
    <row r="46" spans="1:37" x14ac:dyDescent="0.25">
      <c r="A46" s="33">
        <v>19</v>
      </c>
      <c r="B46" s="113">
        <v>2001</v>
      </c>
      <c r="C46" s="114">
        <v>8</v>
      </c>
      <c r="D46" s="114">
        <v>5</v>
      </c>
      <c r="E46" s="114">
        <v>3</v>
      </c>
      <c r="F46" s="79" t="s">
        <v>7</v>
      </c>
      <c r="H46" s="119">
        <v>39</v>
      </c>
      <c r="I46" s="120">
        <v>1982</v>
      </c>
      <c r="J46" s="114">
        <v>54</v>
      </c>
      <c r="K46" s="114">
        <v>39</v>
      </c>
      <c r="L46" s="114">
        <v>15</v>
      </c>
      <c r="N46" s="119">
        <v>39</v>
      </c>
      <c r="O46" s="120">
        <v>1981</v>
      </c>
      <c r="P46" s="114">
        <v>51</v>
      </c>
      <c r="Q46" s="114">
        <v>39</v>
      </c>
      <c r="R46" s="114">
        <v>12</v>
      </c>
      <c r="T46" s="33">
        <v>19</v>
      </c>
      <c r="U46" s="113">
        <v>2000</v>
      </c>
      <c r="V46" s="114">
        <v>4</v>
      </c>
      <c r="W46" s="114">
        <v>4</v>
      </c>
      <c r="X46" s="114">
        <v>0</v>
      </c>
      <c r="Y46" s="117" t="s">
        <v>7</v>
      </c>
      <c r="Z46" s="2"/>
      <c r="AA46" s="119">
        <v>39</v>
      </c>
      <c r="AB46" s="113">
        <v>1981</v>
      </c>
      <c r="AC46" s="114">
        <v>27</v>
      </c>
      <c r="AD46" s="114">
        <v>21</v>
      </c>
      <c r="AE46" s="114">
        <v>6</v>
      </c>
      <c r="AF46" s="4"/>
      <c r="AG46" s="119">
        <v>39</v>
      </c>
      <c r="AH46" s="113">
        <v>1980</v>
      </c>
      <c r="AI46" s="114">
        <v>46</v>
      </c>
      <c r="AJ46" s="114">
        <v>36</v>
      </c>
      <c r="AK46" s="114">
        <v>10</v>
      </c>
    </row>
    <row r="47" spans="1:37" x14ac:dyDescent="0.25">
      <c r="A47" s="33">
        <v>20</v>
      </c>
      <c r="B47" s="113">
        <v>2001</v>
      </c>
      <c r="C47" s="114">
        <v>4</v>
      </c>
      <c r="D47" s="114">
        <v>3</v>
      </c>
      <c r="E47" s="114">
        <v>1</v>
      </c>
      <c r="F47" s="79" t="s">
        <v>6</v>
      </c>
      <c r="H47" s="119">
        <v>40</v>
      </c>
      <c r="I47" s="120">
        <v>1981</v>
      </c>
      <c r="J47" s="114">
        <v>55</v>
      </c>
      <c r="K47" s="114">
        <v>40</v>
      </c>
      <c r="L47" s="114">
        <v>15</v>
      </c>
      <c r="N47" s="119">
        <v>40</v>
      </c>
      <c r="O47" s="120">
        <v>1980</v>
      </c>
      <c r="P47" s="114">
        <v>54</v>
      </c>
      <c r="Q47" s="114">
        <v>34</v>
      </c>
      <c r="R47" s="114">
        <v>20</v>
      </c>
      <c r="T47" s="33">
        <v>20</v>
      </c>
      <c r="U47" s="113">
        <v>2000</v>
      </c>
      <c r="V47" s="114">
        <v>7</v>
      </c>
      <c r="W47" s="114">
        <v>6</v>
      </c>
      <c r="X47" s="114">
        <v>1</v>
      </c>
      <c r="Y47" s="117" t="s">
        <v>6</v>
      </c>
      <c r="Z47" s="2"/>
      <c r="AA47" s="119">
        <v>40</v>
      </c>
      <c r="AB47" s="113">
        <v>1980</v>
      </c>
      <c r="AC47" s="114">
        <v>44</v>
      </c>
      <c r="AD47" s="114">
        <v>30</v>
      </c>
      <c r="AE47" s="114">
        <v>14</v>
      </c>
      <c r="AF47" s="4"/>
      <c r="AG47" s="119">
        <v>40</v>
      </c>
      <c r="AH47" s="113">
        <v>1979</v>
      </c>
      <c r="AI47" s="114">
        <v>26</v>
      </c>
      <c r="AJ47" s="114">
        <v>21</v>
      </c>
      <c r="AK47" s="114">
        <v>5</v>
      </c>
    </row>
    <row r="48" spans="1:37" x14ac:dyDescent="0.25">
      <c r="A48" s="33">
        <v>20</v>
      </c>
      <c r="B48" s="113">
        <v>2000</v>
      </c>
      <c r="C48" s="114">
        <v>5</v>
      </c>
      <c r="D48" s="114">
        <v>5</v>
      </c>
      <c r="E48" s="114">
        <v>0</v>
      </c>
      <c r="F48" s="79" t="s">
        <v>7</v>
      </c>
      <c r="H48" s="119">
        <v>41</v>
      </c>
      <c r="I48" s="120">
        <v>1980</v>
      </c>
      <c r="J48" s="114">
        <v>52</v>
      </c>
      <c r="K48" s="114">
        <v>40</v>
      </c>
      <c r="L48" s="114">
        <v>12</v>
      </c>
      <c r="N48" s="119">
        <v>41</v>
      </c>
      <c r="O48" s="120">
        <v>1979</v>
      </c>
      <c r="P48" s="114">
        <v>56</v>
      </c>
      <c r="Q48" s="114">
        <v>42</v>
      </c>
      <c r="R48" s="114">
        <v>14</v>
      </c>
      <c r="T48" s="33">
        <v>20</v>
      </c>
      <c r="U48" s="113">
        <v>1999</v>
      </c>
      <c r="V48" s="114">
        <v>7</v>
      </c>
      <c r="W48" s="114">
        <v>6</v>
      </c>
      <c r="X48" s="114">
        <v>1</v>
      </c>
      <c r="Y48" s="117" t="s">
        <v>7</v>
      </c>
      <c r="Z48" s="2"/>
      <c r="AA48" s="119">
        <v>41</v>
      </c>
      <c r="AB48" s="113">
        <v>1979</v>
      </c>
      <c r="AC48" s="114">
        <v>53</v>
      </c>
      <c r="AD48" s="114">
        <v>43</v>
      </c>
      <c r="AE48" s="114">
        <v>10</v>
      </c>
      <c r="AF48" s="4"/>
      <c r="AG48" s="119">
        <v>41</v>
      </c>
      <c r="AH48" s="113">
        <v>1978</v>
      </c>
      <c r="AI48" s="114">
        <v>46</v>
      </c>
      <c r="AJ48" s="114">
        <v>34</v>
      </c>
      <c r="AK48" s="114">
        <v>12</v>
      </c>
    </row>
    <row r="49" spans="1:37" x14ac:dyDescent="0.25">
      <c r="A49" s="33">
        <v>21</v>
      </c>
      <c r="B49" s="113">
        <v>2000</v>
      </c>
      <c r="C49" s="114">
        <v>10</v>
      </c>
      <c r="D49" s="114">
        <v>9</v>
      </c>
      <c r="E49" s="114">
        <v>1</v>
      </c>
      <c r="F49" s="79" t="s">
        <v>6</v>
      </c>
      <c r="H49" s="119">
        <v>42</v>
      </c>
      <c r="I49" s="120">
        <v>1979</v>
      </c>
      <c r="J49" s="114">
        <v>54</v>
      </c>
      <c r="K49" s="114">
        <v>40</v>
      </c>
      <c r="L49" s="114">
        <v>14</v>
      </c>
      <c r="N49" s="119">
        <v>42</v>
      </c>
      <c r="O49" s="120">
        <v>1978</v>
      </c>
      <c r="P49" s="114">
        <v>65</v>
      </c>
      <c r="Q49" s="114">
        <v>46</v>
      </c>
      <c r="R49" s="114">
        <v>19</v>
      </c>
      <c r="T49" s="33">
        <v>21</v>
      </c>
      <c r="U49" s="113">
        <v>1999</v>
      </c>
      <c r="V49" s="114">
        <v>9</v>
      </c>
      <c r="W49" s="114">
        <v>3</v>
      </c>
      <c r="X49" s="114">
        <v>6</v>
      </c>
      <c r="Y49" s="117" t="s">
        <v>6</v>
      </c>
      <c r="Z49" s="2"/>
      <c r="AA49" s="119">
        <v>42</v>
      </c>
      <c r="AB49" s="113">
        <v>1978</v>
      </c>
      <c r="AC49" s="114">
        <v>30</v>
      </c>
      <c r="AD49" s="114">
        <v>21</v>
      </c>
      <c r="AE49" s="114">
        <v>9</v>
      </c>
      <c r="AF49" s="4"/>
      <c r="AG49" s="119">
        <v>42</v>
      </c>
      <c r="AH49" s="113">
        <v>1977</v>
      </c>
      <c r="AI49" s="114">
        <v>41</v>
      </c>
      <c r="AJ49" s="114">
        <v>31</v>
      </c>
      <c r="AK49" s="114">
        <v>10</v>
      </c>
    </row>
    <row r="50" spans="1:37" x14ac:dyDescent="0.25">
      <c r="A50" s="33">
        <v>21</v>
      </c>
      <c r="B50" s="113">
        <v>1999</v>
      </c>
      <c r="C50" s="114">
        <v>9</v>
      </c>
      <c r="D50" s="114">
        <v>6</v>
      </c>
      <c r="E50" s="114">
        <v>3</v>
      </c>
      <c r="F50" s="79" t="s">
        <v>7</v>
      </c>
      <c r="H50" s="119">
        <v>43</v>
      </c>
      <c r="I50" s="120">
        <v>1978</v>
      </c>
      <c r="J50" s="114">
        <v>55</v>
      </c>
      <c r="K50" s="114">
        <v>42</v>
      </c>
      <c r="L50" s="114">
        <v>13</v>
      </c>
      <c r="N50" s="119">
        <v>43</v>
      </c>
      <c r="O50" s="120">
        <v>1977</v>
      </c>
      <c r="P50" s="114">
        <v>69</v>
      </c>
      <c r="Q50" s="114">
        <v>48</v>
      </c>
      <c r="R50" s="114">
        <v>21</v>
      </c>
      <c r="T50" s="33">
        <v>21</v>
      </c>
      <c r="U50" s="113">
        <v>1998</v>
      </c>
      <c r="V50" s="114">
        <v>8</v>
      </c>
      <c r="W50" s="114">
        <v>5</v>
      </c>
      <c r="X50" s="114">
        <v>3</v>
      </c>
      <c r="Y50" s="117" t="s">
        <v>7</v>
      </c>
      <c r="Z50" s="2"/>
      <c r="AA50" s="119">
        <v>43</v>
      </c>
      <c r="AB50" s="113">
        <v>1977</v>
      </c>
      <c r="AC50" s="114">
        <v>66</v>
      </c>
      <c r="AD50" s="114">
        <v>48</v>
      </c>
      <c r="AE50" s="114">
        <v>18</v>
      </c>
      <c r="AF50" s="4"/>
      <c r="AG50" s="119">
        <v>43</v>
      </c>
      <c r="AH50" s="113">
        <v>1976</v>
      </c>
      <c r="AI50" s="114">
        <v>52</v>
      </c>
      <c r="AJ50" s="114">
        <v>38</v>
      </c>
      <c r="AK50" s="114">
        <v>14</v>
      </c>
    </row>
    <row r="51" spans="1:37" x14ac:dyDescent="0.25">
      <c r="A51" s="33">
        <v>22</v>
      </c>
      <c r="B51" s="113">
        <v>1999</v>
      </c>
      <c r="C51" s="114">
        <v>6</v>
      </c>
      <c r="D51" s="114">
        <v>5</v>
      </c>
      <c r="E51" s="114">
        <v>1</v>
      </c>
      <c r="F51" s="79" t="s">
        <v>6</v>
      </c>
      <c r="H51" s="119">
        <v>44</v>
      </c>
      <c r="I51" s="120">
        <v>1977</v>
      </c>
      <c r="J51" s="114">
        <v>77</v>
      </c>
      <c r="K51" s="114">
        <v>63</v>
      </c>
      <c r="L51" s="114">
        <v>14</v>
      </c>
      <c r="N51" s="119">
        <v>44</v>
      </c>
      <c r="O51" s="120">
        <v>1976</v>
      </c>
      <c r="P51" s="114">
        <v>83</v>
      </c>
      <c r="Q51" s="114">
        <v>63</v>
      </c>
      <c r="R51" s="114">
        <v>20</v>
      </c>
      <c r="T51" s="33">
        <v>22</v>
      </c>
      <c r="U51" s="113">
        <v>1998</v>
      </c>
      <c r="V51" s="114">
        <v>11</v>
      </c>
      <c r="W51" s="114">
        <v>9</v>
      </c>
      <c r="X51" s="114">
        <v>2</v>
      </c>
      <c r="Y51" s="117" t="s">
        <v>6</v>
      </c>
      <c r="Z51" s="2"/>
      <c r="AA51" s="119">
        <v>44</v>
      </c>
      <c r="AB51" s="113">
        <v>1976</v>
      </c>
      <c r="AC51" s="114">
        <v>71</v>
      </c>
      <c r="AD51" s="114">
        <v>59</v>
      </c>
      <c r="AE51" s="114">
        <v>12</v>
      </c>
      <c r="AF51" s="4"/>
      <c r="AG51" s="119">
        <v>44</v>
      </c>
      <c r="AH51" s="113">
        <v>1975</v>
      </c>
      <c r="AI51" s="114">
        <v>59</v>
      </c>
      <c r="AJ51" s="114">
        <v>46</v>
      </c>
      <c r="AK51" s="114">
        <v>13</v>
      </c>
    </row>
    <row r="52" spans="1:37" x14ac:dyDescent="0.25">
      <c r="A52" s="33">
        <v>22</v>
      </c>
      <c r="B52" s="113">
        <v>1998</v>
      </c>
      <c r="C52" s="114">
        <v>5</v>
      </c>
      <c r="D52" s="114">
        <v>4</v>
      </c>
      <c r="E52" s="114">
        <v>1</v>
      </c>
      <c r="F52" s="79" t="s">
        <v>7</v>
      </c>
      <c r="H52" s="119">
        <v>45</v>
      </c>
      <c r="I52" s="120">
        <v>1976</v>
      </c>
      <c r="J52" s="114">
        <v>77</v>
      </c>
      <c r="K52" s="114">
        <v>49</v>
      </c>
      <c r="L52" s="114">
        <v>28</v>
      </c>
      <c r="N52" s="119">
        <v>45</v>
      </c>
      <c r="O52" s="120">
        <v>1975</v>
      </c>
      <c r="P52" s="114">
        <v>87</v>
      </c>
      <c r="Q52" s="114">
        <v>65</v>
      </c>
      <c r="R52" s="114">
        <v>22</v>
      </c>
      <c r="T52" s="33">
        <v>22</v>
      </c>
      <c r="U52" s="113">
        <v>1997</v>
      </c>
      <c r="V52" s="114">
        <v>8</v>
      </c>
      <c r="W52" s="114">
        <v>6</v>
      </c>
      <c r="X52" s="114">
        <v>2</v>
      </c>
      <c r="Y52" s="117" t="s">
        <v>7</v>
      </c>
      <c r="Z52" s="2"/>
      <c r="AA52" s="119">
        <v>45</v>
      </c>
      <c r="AB52" s="113">
        <v>1975</v>
      </c>
      <c r="AC52" s="114">
        <v>77</v>
      </c>
      <c r="AD52" s="114">
        <v>54</v>
      </c>
      <c r="AE52" s="114">
        <v>23</v>
      </c>
      <c r="AF52" s="4"/>
      <c r="AG52" s="119">
        <v>45</v>
      </c>
      <c r="AH52" s="113">
        <v>1974</v>
      </c>
      <c r="AI52" s="114">
        <v>68</v>
      </c>
      <c r="AJ52" s="114">
        <v>58</v>
      </c>
      <c r="AK52" s="114">
        <v>10</v>
      </c>
    </row>
    <row r="53" spans="1:37" x14ac:dyDescent="0.25">
      <c r="A53" s="33">
        <v>23</v>
      </c>
      <c r="B53" s="113">
        <v>1998</v>
      </c>
      <c r="C53" s="114">
        <v>3</v>
      </c>
      <c r="D53" s="114">
        <v>2</v>
      </c>
      <c r="E53" s="114">
        <v>1</v>
      </c>
      <c r="F53" s="79" t="s">
        <v>6</v>
      </c>
      <c r="H53" s="119">
        <v>46</v>
      </c>
      <c r="I53" s="120">
        <v>1975</v>
      </c>
      <c r="J53" s="114">
        <v>88</v>
      </c>
      <c r="K53" s="114">
        <v>65</v>
      </c>
      <c r="L53" s="114">
        <v>23</v>
      </c>
      <c r="N53" s="119">
        <v>46</v>
      </c>
      <c r="O53" s="120">
        <v>1974</v>
      </c>
      <c r="P53" s="114">
        <v>86</v>
      </c>
      <c r="Q53" s="114">
        <v>64</v>
      </c>
      <c r="R53" s="114">
        <v>22</v>
      </c>
      <c r="T53" s="33">
        <v>23</v>
      </c>
      <c r="U53" s="113">
        <v>1997</v>
      </c>
      <c r="V53" s="114">
        <v>12</v>
      </c>
      <c r="W53" s="114">
        <v>10</v>
      </c>
      <c r="X53" s="114">
        <v>2</v>
      </c>
      <c r="Y53" s="117" t="s">
        <v>6</v>
      </c>
      <c r="Z53" s="2"/>
      <c r="AA53" s="119">
        <v>46</v>
      </c>
      <c r="AB53" s="113">
        <v>1974</v>
      </c>
      <c r="AC53" s="114">
        <v>80</v>
      </c>
      <c r="AD53" s="114">
        <v>58</v>
      </c>
      <c r="AE53" s="114">
        <v>22</v>
      </c>
      <c r="AF53" s="4"/>
      <c r="AG53" s="119">
        <v>46</v>
      </c>
      <c r="AH53" s="113">
        <v>1973</v>
      </c>
      <c r="AI53" s="114">
        <v>80</v>
      </c>
      <c r="AJ53" s="114">
        <v>57</v>
      </c>
      <c r="AK53" s="114">
        <v>23</v>
      </c>
    </row>
    <row r="54" spans="1:37" x14ac:dyDescent="0.25">
      <c r="A54" s="33">
        <v>23</v>
      </c>
      <c r="B54" s="113">
        <v>1997</v>
      </c>
      <c r="C54" s="114">
        <v>11</v>
      </c>
      <c r="D54" s="114">
        <v>8</v>
      </c>
      <c r="E54" s="114">
        <v>3</v>
      </c>
      <c r="F54" s="79" t="s">
        <v>7</v>
      </c>
      <c r="H54" s="119">
        <v>47</v>
      </c>
      <c r="I54" s="120">
        <v>1974</v>
      </c>
      <c r="J54" s="114">
        <v>78</v>
      </c>
      <c r="K54" s="114">
        <v>57</v>
      </c>
      <c r="L54" s="114">
        <v>21</v>
      </c>
      <c r="N54" s="119">
        <v>47</v>
      </c>
      <c r="O54" s="120">
        <v>1973</v>
      </c>
      <c r="P54" s="114">
        <v>81</v>
      </c>
      <c r="Q54" s="114">
        <v>61</v>
      </c>
      <c r="R54" s="114">
        <v>20</v>
      </c>
      <c r="T54" s="33">
        <v>23</v>
      </c>
      <c r="U54" s="113">
        <v>1996</v>
      </c>
      <c r="V54" s="114">
        <v>8</v>
      </c>
      <c r="W54" s="114">
        <v>7</v>
      </c>
      <c r="X54" s="114">
        <v>1</v>
      </c>
      <c r="Y54" s="117" t="s">
        <v>7</v>
      </c>
      <c r="Z54" s="2"/>
      <c r="AA54" s="119">
        <v>47</v>
      </c>
      <c r="AB54" s="113">
        <v>1973</v>
      </c>
      <c r="AC54" s="114">
        <v>76</v>
      </c>
      <c r="AD54" s="114">
        <v>59</v>
      </c>
      <c r="AE54" s="114">
        <v>17</v>
      </c>
      <c r="AF54" s="4"/>
      <c r="AG54" s="119">
        <v>47</v>
      </c>
      <c r="AH54" s="113">
        <v>1972</v>
      </c>
      <c r="AI54" s="114">
        <v>68</v>
      </c>
      <c r="AJ54" s="114">
        <v>51</v>
      </c>
      <c r="AK54" s="114">
        <v>17</v>
      </c>
    </row>
    <row r="55" spans="1:37" x14ac:dyDescent="0.25">
      <c r="A55" s="33">
        <v>24</v>
      </c>
      <c r="B55" s="113">
        <v>1997</v>
      </c>
      <c r="C55" s="114">
        <v>8</v>
      </c>
      <c r="D55" s="114">
        <v>5</v>
      </c>
      <c r="E55" s="114">
        <v>3</v>
      </c>
      <c r="F55" s="79" t="s">
        <v>6</v>
      </c>
      <c r="H55" s="119">
        <v>48</v>
      </c>
      <c r="I55" s="120">
        <v>1973</v>
      </c>
      <c r="J55" s="114">
        <v>90</v>
      </c>
      <c r="K55" s="114">
        <v>54</v>
      </c>
      <c r="L55" s="114">
        <v>36</v>
      </c>
      <c r="N55" s="119">
        <v>48</v>
      </c>
      <c r="O55" s="120">
        <v>1972</v>
      </c>
      <c r="P55" s="114">
        <v>66</v>
      </c>
      <c r="Q55" s="114">
        <v>44</v>
      </c>
      <c r="R55" s="114">
        <v>22</v>
      </c>
      <c r="T55" s="33">
        <v>24</v>
      </c>
      <c r="U55" s="113">
        <v>1996</v>
      </c>
      <c r="V55" s="114">
        <v>9</v>
      </c>
      <c r="W55" s="114">
        <v>8</v>
      </c>
      <c r="X55" s="114">
        <v>1</v>
      </c>
      <c r="Y55" s="117" t="s">
        <v>6</v>
      </c>
      <c r="Z55" s="2"/>
      <c r="AA55" s="119">
        <v>48</v>
      </c>
      <c r="AB55" s="113">
        <v>1972</v>
      </c>
      <c r="AC55" s="114">
        <v>75</v>
      </c>
      <c r="AD55" s="114">
        <v>51</v>
      </c>
      <c r="AE55" s="114">
        <v>24</v>
      </c>
      <c r="AF55" s="4"/>
      <c r="AG55" s="119">
        <v>48</v>
      </c>
      <c r="AH55" s="113">
        <v>1971</v>
      </c>
      <c r="AI55" s="114">
        <v>69</v>
      </c>
      <c r="AJ55" s="114">
        <v>52</v>
      </c>
      <c r="AK55" s="114">
        <v>17</v>
      </c>
    </row>
    <row r="56" spans="1:37" x14ac:dyDescent="0.25">
      <c r="A56" s="33">
        <v>24</v>
      </c>
      <c r="B56" s="113">
        <v>1996</v>
      </c>
      <c r="C56" s="114">
        <v>14</v>
      </c>
      <c r="D56" s="114">
        <v>11</v>
      </c>
      <c r="E56" s="114">
        <v>3</v>
      </c>
      <c r="F56" s="79" t="s">
        <v>7</v>
      </c>
      <c r="H56" s="119">
        <v>49</v>
      </c>
      <c r="I56" s="120">
        <v>1972</v>
      </c>
      <c r="J56" s="114">
        <v>101</v>
      </c>
      <c r="K56" s="114">
        <v>68</v>
      </c>
      <c r="L56" s="114">
        <v>33</v>
      </c>
      <c r="N56" s="119">
        <v>49</v>
      </c>
      <c r="O56" s="120">
        <v>1971</v>
      </c>
      <c r="P56" s="114">
        <v>85</v>
      </c>
      <c r="Q56" s="114">
        <v>58</v>
      </c>
      <c r="R56" s="114">
        <v>27</v>
      </c>
      <c r="T56" s="33">
        <v>24</v>
      </c>
      <c r="U56" s="113">
        <v>1995</v>
      </c>
      <c r="V56" s="114">
        <v>15</v>
      </c>
      <c r="W56" s="114">
        <v>13</v>
      </c>
      <c r="X56" s="114">
        <v>2</v>
      </c>
      <c r="Y56" s="117" t="s">
        <v>7</v>
      </c>
      <c r="Z56" s="2"/>
      <c r="AA56" s="119">
        <v>49</v>
      </c>
      <c r="AB56" s="113">
        <v>1971</v>
      </c>
      <c r="AC56" s="114">
        <v>79</v>
      </c>
      <c r="AD56" s="114">
        <v>51</v>
      </c>
      <c r="AE56" s="114">
        <v>28</v>
      </c>
      <c r="AF56" s="4"/>
      <c r="AG56" s="119">
        <v>49</v>
      </c>
      <c r="AH56" s="113">
        <v>1970</v>
      </c>
      <c r="AI56" s="114">
        <v>81</v>
      </c>
      <c r="AJ56" s="114">
        <v>57</v>
      </c>
      <c r="AK56" s="114">
        <v>24</v>
      </c>
    </row>
    <row r="57" spans="1:37" x14ac:dyDescent="0.25">
      <c r="A57" s="33">
        <v>25</v>
      </c>
      <c r="B57" s="113">
        <v>1996</v>
      </c>
      <c r="C57" s="114">
        <v>8</v>
      </c>
      <c r="D57" s="114">
        <v>5</v>
      </c>
      <c r="E57" s="114">
        <v>3</v>
      </c>
      <c r="F57" s="79" t="s">
        <v>6</v>
      </c>
      <c r="H57" s="119">
        <v>50</v>
      </c>
      <c r="I57" s="120">
        <v>1971</v>
      </c>
      <c r="J57" s="114">
        <v>85</v>
      </c>
      <c r="K57" s="114">
        <v>64</v>
      </c>
      <c r="L57" s="114">
        <v>21</v>
      </c>
      <c r="N57" s="119">
        <v>50</v>
      </c>
      <c r="O57" s="120">
        <v>1970</v>
      </c>
      <c r="P57" s="114">
        <v>77</v>
      </c>
      <c r="Q57" s="114">
        <v>58</v>
      </c>
      <c r="R57" s="114">
        <v>19</v>
      </c>
      <c r="T57" s="33">
        <v>25</v>
      </c>
      <c r="U57" s="113">
        <v>1995</v>
      </c>
      <c r="V57" s="114">
        <v>15</v>
      </c>
      <c r="W57" s="114">
        <v>13</v>
      </c>
      <c r="X57" s="114">
        <v>2</v>
      </c>
      <c r="Y57" s="117" t="s">
        <v>6</v>
      </c>
      <c r="Z57" s="2"/>
      <c r="AA57" s="119">
        <v>50</v>
      </c>
      <c r="AB57" s="113">
        <v>1970</v>
      </c>
      <c r="AC57" s="114">
        <v>109</v>
      </c>
      <c r="AD57" s="114">
        <v>75</v>
      </c>
      <c r="AE57" s="114">
        <v>34</v>
      </c>
      <c r="AF57" s="4"/>
      <c r="AG57" s="119">
        <v>50</v>
      </c>
      <c r="AH57" s="113">
        <v>1969</v>
      </c>
      <c r="AI57" s="114">
        <v>69</v>
      </c>
      <c r="AJ57" s="114">
        <v>48</v>
      </c>
      <c r="AK57" s="114">
        <v>21</v>
      </c>
    </row>
    <row r="58" spans="1:37" x14ac:dyDescent="0.25">
      <c r="A58" s="33">
        <v>25</v>
      </c>
      <c r="B58" s="113">
        <v>1995</v>
      </c>
      <c r="C58" s="114">
        <v>12</v>
      </c>
      <c r="D58" s="114">
        <v>9</v>
      </c>
      <c r="E58" s="114">
        <v>3</v>
      </c>
      <c r="F58" s="79" t="s">
        <v>7</v>
      </c>
      <c r="H58" s="119">
        <v>51</v>
      </c>
      <c r="I58" s="120">
        <v>1970</v>
      </c>
      <c r="J58" s="114">
        <v>84</v>
      </c>
      <c r="K58" s="114">
        <v>59</v>
      </c>
      <c r="L58" s="114">
        <v>25</v>
      </c>
      <c r="N58" s="119">
        <v>51</v>
      </c>
      <c r="O58" s="120">
        <v>1969</v>
      </c>
      <c r="P58" s="114">
        <v>93</v>
      </c>
      <c r="Q58" s="114">
        <v>67</v>
      </c>
      <c r="R58" s="114">
        <v>26</v>
      </c>
      <c r="T58" s="33">
        <v>25</v>
      </c>
      <c r="U58" s="113">
        <v>1994</v>
      </c>
      <c r="V58" s="114">
        <v>23</v>
      </c>
      <c r="W58" s="114">
        <v>20</v>
      </c>
      <c r="X58" s="114">
        <v>3</v>
      </c>
      <c r="Y58" s="117" t="s">
        <v>7</v>
      </c>
      <c r="Z58" s="2"/>
      <c r="AA58" s="119">
        <v>51</v>
      </c>
      <c r="AB58" s="113">
        <v>1969</v>
      </c>
      <c r="AC58" s="114">
        <v>96</v>
      </c>
      <c r="AD58" s="114">
        <v>67</v>
      </c>
      <c r="AE58" s="114">
        <v>29</v>
      </c>
      <c r="AF58" s="4"/>
      <c r="AG58" s="119">
        <v>51</v>
      </c>
      <c r="AH58" s="113">
        <v>1968</v>
      </c>
      <c r="AI58" s="114">
        <v>69</v>
      </c>
      <c r="AJ58" s="114">
        <v>44</v>
      </c>
      <c r="AK58" s="114">
        <v>25</v>
      </c>
    </row>
    <row r="59" spans="1:37" x14ac:dyDescent="0.25">
      <c r="A59" s="33">
        <v>26</v>
      </c>
      <c r="B59" s="113">
        <v>1995</v>
      </c>
      <c r="C59" s="114">
        <v>6</v>
      </c>
      <c r="D59" s="114">
        <v>4</v>
      </c>
      <c r="E59" s="114">
        <v>2</v>
      </c>
      <c r="F59" s="79" t="s">
        <v>6</v>
      </c>
      <c r="H59" s="119">
        <v>52</v>
      </c>
      <c r="I59" s="120">
        <v>1969</v>
      </c>
      <c r="J59" s="114">
        <v>122</v>
      </c>
      <c r="K59" s="114">
        <v>82</v>
      </c>
      <c r="L59" s="114">
        <v>40</v>
      </c>
      <c r="N59" s="119">
        <v>52</v>
      </c>
      <c r="O59" s="120">
        <v>1968</v>
      </c>
      <c r="P59" s="114">
        <v>89</v>
      </c>
      <c r="Q59" s="114">
        <v>59</v>
      </c>
      <c r="R59" s="114">
        <v>30</v>
      </c>
      <c r="T59" s="33">
        <v>26</v>
      </c>
      <c r="U59" s="113">
        <v>1994</v>
      </c>
      <c r="V59" s="114">
        <v>15</v>
      </c>
      <c r="W59" s="114">
        <v>12</v>
      </c>
      <c r="X59" s="114">
        <v>3</v>
      </c>
      <c r="Y59" s="117" t="s">
        <v>6</v>
      </c>
      <c r="Z59" s="2"/>
      <c r="AA59" s="119">
        <v>52</v>
      </c>
      <c r="AB59" s="113">
        <v>1968</v>
      </c>
      <c r="AC59" s="114">
        <v>114</v>
      </c>
      <c r="AD59" s="114">
        <v>81</v>
      </c>
      <c r="AE59" s="114">
        <v>33</v>
      </c>
      <c r="AF59" s="4"/>
      <c r="AG59" s="119">
        <v>52</v>
      </c>
      <c r="AH59" s="113">
        <v>1967</v>
      </c>
      <c r="AI59" s="114">
        <v>82</v>
      </c>
      <c r="AJ59" s="114">
        <v>57</v>
      </c>
      <c r="AK59" s="114">
        <v>25</v>
      </c>
    </row>
    <row r="60" spans="1:37" x14ac:dyDescent="0.25">
      <c r="A60" s="33">
        <v>26</v>
      </c>
      <c r="B60" s="113">
        <v>1994</v>
      </c>
      <c r="C60" s="114">
        <v>13</v>
      </c>
      <c r="D60" s="114">
        <v>11</v>
      </c>
      <c r="E60" s="114">
        <v>2</v>
      </c>
      <c r="F60" s="79" t="s">
        <v>7</v>
      </c>
      <c r="H60" s="119">
        <v>53</v>
      </c>
      <c r="I60" s="120">
        <v>1968</v>
      </c>
      <c r="J60" s="114">
        <v>119</v>
      </c>
      <c r="K60" s="114">
        <v>83</v>
      </c>
      <c r="L60" s="114">
        <v>36</v>
      </c>
      <c r="N60" s="119">
        <v>53</v>
      </c>
      <c r="O60" s="120">
        <v>1967</v>
      </c>
      <c r="P60" s="114">
        <v>126</v>
      </c>
      <c r="Q60" s="114">
        <v>94</v>
      </c>
      <c r="R60" s="114">
        <v>32</v>
      </c>
      <c r="T60" s="33">
        <v>26</v>
      </c>
      <c r="U60" s="113">
        <v>1993</v>
      </c>
      <c r="V60" s="114">
        <v>10</v>
      </c>
      <c r="W60" s="114">
        <v>10</v>
      </c>
      <c r="X60" s="114">
        <v>0</v>
      </c>
      <c r="Y60" s="117" t="s">
        <v>7</v>
      </c>
      <c r="Z60" s="2"/>
      <c r="AA60" s="119">
        <v>53</v>
      </c>
      <c r="AB60" s="113">
        <v>1967</v>
      </c>
      <c r="AC60" s="114">
        <v>106</v>
      </c>
      <c r="AD60" s="114">
        <v>77</v>
      </c>
      <c r="AE60" s="114">
        <v>29</v>
      </c>
      <c r="AF60" s="4"/>
      <c r="AG60" s="119">
        <v>53</v>
      </c>
      <c r="AH60" s="113">
        <v>1966</v>
      </c>
      <c r="AI60" s="114">
        <v>91</v>
      </c>
      <c r="AJ60" s="114">
        <v>72</v>
      </c>
      <c r="AK60" s="114">
        <v>19</v>
      </c>
    </row>
    <row r="61" spans="1:37" x14ac:dyDescent="0.25">
      <c r="A61" s="33">
        <v>27</v>
      </c>
      <c r="B61" s="113">
        <v>1994</v>
      </c>
      <c r="C61" s="114">
        <v>20</v>
      </c>
      <c r="D61" s="114">
        <v>16</v>
      </c>
      <c r="E61" s="114">
        <v>4</v>
      </c>
      <c r="F61" s="79" t="s">
        <v>6</v>
      </c>
      <c r="H61" s="119">
        <v>54</v>
      </c>
      <c r="I61" s="120">
        <v>1967</v>
      </c>
      <c r="J61" s="114">
        <v>95</v>
      </c>
      <c r="K61" s="114">
        <v>67</v>
      </c>
      <c r="L61" s="114">
        <v>28</v>
      </c>
      <c r="N61" s="119">
        <v>54</v>
      </c>
      <c r="O61" s="120">
        <v>1966</v>
      </c>
      <c r="P61" s="114">
        <v>128</v>
      </c>
      <c r="Q61" s="114">
        <v>90</v>
      </c>
      <c r="R61" s="114">
        <v>38</v>
      </c>
      <c r="T61" s="33">
        <v>27</v>
      </c>
      <c r="U61" s="113">
        <v>1993</v>
      </c>
      <c r="V61" s="114">
        <v>5</v>
      </c>
      <c r="W61" s="114">
        <v>3</v>
      </c>
      <c r="X61" s="114">
        <v>2</v>
      </c>
      <c r="Y61" s="117" t="s">
        <v>6</v>
      </c>
      <c r="Z61" s="2"/>
      <c r="AA61" s="119">
        <v>54</v>
      </c>
      <c r="AB61" s="113">
        <v>1966</v>
      </c>
      <c r="AC61" s="114">
        <v>152</v>
      </c>
      <c r="AD61" s="114">
        <v>106</v>
      </c>
      <c r="AE61" s="114">
        <v>46</v>
      </c>
      <c r="AF61" s="4"/>
      <c r="AG61" s="119">
        <v>54</v>
      </c>
      <c r="AH61" s="113">
        <v>1965</v>
      </c>
      <c r="AI61" s="114">
        <v>104</v>
      </c>
      <c r="AJ61" s="114">
        <v>77</v>
      </c>
      <c r="AK61" s="114">
        <v>27</v>
      </c>
    </row>
    <row r="62" spans="1:37" x14ac:dyDescent="0.25">
      <c r="A62" s="33">
        <v>27</v>
      </c>
      <c r="B62" s="113">
        <v>1993</v>
      </c>
      <c r="C62" s="114">
        <v>16</v>
      </c>
      <c r="D62" s="114">
        <v>13</v>
      </c>
      <c r="E62" s="114">
        <v>3</v>
      </c>
      <c r="F62" s="79" t="s">
        <v>7</v>
      </c>
      <c r="H62" s="119">
        <v>55</v>
      </c>
      <c r="I62" s="120">
        <v>1966</v>
      </c>
      <c r="J62" s="114">
        <v>144</v>
      </c>
      <c r="K62" s="114">
        <v>104</v>
      </c>
      <c r="L62" s="114">
        <v>40</v>
      </c>
      <c r="N62" s="119">
        <v>55</v>
      </c>
      <c r="O62" s="120">
        <v>1965</v>
      </c>
      <c r="P62" s="114">
        <v>158</v>
      </c>
      <c r="Q62" s="114">
        <v>105</v>
      </c>
      <c r="R62" s="114">
        <v>53</v>
      </c>
      <c r="T62" s="33">
        <v>27</v>
      </c>
      <c r="U62" s="113">
        <v>1992</v>
      </c>
      <c r="V62" s="114">
        <v>17</v>
      </c>
      <c r="W62" s="114">
        <v>14</v>
      </c>
      <c r="X62" s="114">
        <v>3</v>
      </c>
      <c r="Y62" s="117" t="s">
        <v>7</v>
      </c>
      <c r="Z62" s="2"/>
      <c r="AA62" s="119">
        <v>55</v>
      </c>
      <c r="AB62" s="113">
        <v>1965</v>
      </c>
      <c r="AC62" s="114">
        <v>139</v>
      </c>
      <c r="AD62" s="114">
        <v>94</v>
      </c>
      <c r="AE62" s="114">
        <v>45</v>
      </c>
      <c r="AF62" s="4"/>
      <c r="AG62" s="119">
        <v>55</v>
      </c>
      <c r="AH62" s="113">
        <v>1964</v>
      </c>
      <c r="AI62" s="114">
        <v>117</v>
      </c>
      <c r="AJ62" s="114">
        <v>87</v>
      </c>
      <c r="AK62" s="114">
        <v>30</v>
      </c>
    </row>
    <row r="63" spans="1:37" x14ac:dyDescent="0.25">
      <c r="A63" s="33">
        <v>28</v>
      </c>
      <c r="B63" s="113">
        <v>1993</v>
      </c>
      <c r="C63" s="114">
        <v>17</v>
      </c>
      <c r="D63" s="114">
        <v>16</v>
      </c>
      <c r="E63" s="114">
        <v>1</v>
      </c>
      <c r="F63" s="79" t="s">
        <v>6</v>
      </c>
      <c r="H63" s="119">
        <v>56</v>
      </c>
      <c r="I63" s="120">
        <v>1965</v>
      </c>
      <c r="J63" s="114">
        <v>143</v>
      </c>
      <c r="K63" s="114">
        <v>98</v>
      </c>
      <c r="L63" s="114">
        <v>45</v>
      </c>
      <c r="N63" s="119">
        <v>56</v>
      </c>
      <c r="O63" s="120">
        <v>1964</v>
      </c>
      <c r="P63" s="114">
        <v>164</v>
      </c>
      <c r="Q63" s="114">
        <v>113</v>
      </c>
      <c r="R63" s="114">
        <v>51</v>
      </c>
      <c r="T63" s="33">
        <v>28</v>
      </c>
      <c r="U63" s="113">
        <v>1992</v>
      </c>
      <c r="V63" s="114">
        <v>12</v>
      </c>
      <c r="W63" s="114">
        <v>8</v>
      </c>
      <c r="X63" s="114">
        <v>4</v>
      </c>
      <c r="Y63" s="117" t="s">
        <v>6</v>
      </c>
      <c r="Z63" s="2"/>
      <c r="AA63" s="119">
        <v>56</v>
      </c>
      <c r="AB63" s="113">
        <v>1964</v>
      </c>
      <c r="AC63" s="114">
        <v>155</v>
      </c>
      <c r="AD63" s="114">
        <v>98</v>
      </c>
      <c r="AE63" s="114">
        <v>57</v>
      </c>
      <c r="AF63" s="4"/>
      <c r="AG63" s="119">
        <v>56</v>
      </c>
      <c r="AH63" s="113">
        <v>1963</v>
      </c>
      <c r="AI63" s="114">
        <v>112</v>
      </c>
      <c r="AJ63" s="114">
        <v>79</v>
      </c>
      <c r="AK63" s="114">
        <v>33</v>
      </c>
    </row>
    <row r="64" spans="1:37" x14ac:dyDescent="0.25">
      <c r="A64" s="33">
        <v>28</v>
      </c>
      <c r="B64" s="113">
        <v>1992</v>
      </c>
      <c r="C64" s="114">
        <v>15</v>
      </c>
      <c r="D64" s="114">
        <v>13</v>
      </c>
      <c r="E64" s="114">
        <v>2</v>
      </c>
      <c r="F64" s="79" t="s">
        <v>7</v>
      </c>
      <c r="H64" s="119">
        <v>57</v>
      </c>
      <c r="I64" s="120">
        <v>1964</v>
      </c>
      <c r="J64" s="114">
        <v>161</v>
      </c>
      <c r="K64" s="114">
        <v>101</v>
      </c>
      <c r="L64" s="114">
        <v>60</v>
      </c>
      <c r="N64" s="119">
        <v>57</v>
      </c>
      <c r="O64" s="120">
        <v>1963</v>
      </c>
      <c r="P64" s="114">
        <v>179</v>
      </c>
      <c r="Q64" s="114">
        <v>116</v>
      </c>
      <c r="R64" s="114">
        <v>63</v>
      </c>
      <c r="T64" s="33">
        <v>28</v>
      </c>
      <c r="U64" s="113">
        <v>1991</v>
      </c>
      <c r="V64" s="114">
        <v>18</v>
      </c>
      <c r="W64" s="114">
        <v>14</v>
      </c>
      <c r="X64" s="114">
        <v>4</v>
      </c>
      <c r="Y64" s="117" t="s">
        <v>7</v>
      </c>
      <c r="Z64" s="2"/>
      <c r="AA64" s="119">
        <v>57</v>
      </c>
      <c r="AB64" s="113">
        <v>1963</v>
      </c>
      <c r="AC64" s="114">
        <v>170</v>
      </c>
      <c r="AD64" s="114">
        <v>119</v>
      </c>
      <c r="AE64" s="114">
        <v>51</v>
      </c>
      <c r="AF64" s="4"/>
      <c r="AG64" s="119">
        <v>57</v>
      </c>
      <c r="AH64" s="113">
        <v>1962</v>
      </c>
      <c r="AI64" s="114">
        <v>138</v>
      </c>
      <c r="AJ64" s="114">
        <v>94</v>
      </c>
      <c r="AK64" s="114">
        <v>44</v>
      </c>
    </row>
    <row r="65" spans="1:37" x14ac:dyDescent="0.25">
      <c r="A65" s="33">
        <v>29</v>
      </c>
      <c r="B65" s="113">
        <v>1992</v>
      </c>
      <c r="C65" s="114">
        <v>16</v>
      </c>
      <c r="D65" s="114">
        <v>11</v>
      </c>
      <c r="E65" s="114">
        <v>5</v>
      </c>
      <c r="F65" s="79" t="s">
        <v>6</v>
      </c>
      <c r="H65" s="119">
        <v>58</v>
      </c>
      <c r="I65" s="120">
        <v>1963</v>
      </c>
      <c r="J65" s="114">
        <v>189</v>
      </c>
      <c r="K65" s="114">
        <v>139</v>
      </c>
      <c r="L65" s="114">
        <v>50</v>
      </c>
      <c r="N65" s="119">
        <v>58</v>
      </c>
      <c r="O65" s="120">
        <v>1962</v>
      </c>
      <c r="P65" s="114">
        <v>160</v>
      </c>
      <c r="Q65" s="114">
        <v>118</v>
      </c>
      <c r="R65" s="114">
        <v>42</v>
      </c>
      <c r="T65" s="33">
        <v>29</v>
      </c>
      <c r="U65" s="113">
        <v>1991</v>
      </c>
      <c r="V65" s="114">
        <v>14</v>
      </c>
      <c r="W65" s="114">
        <v>10</v>
      </c>
      <c r="X65" s="114">
        <v>4</v>
      </c>
      <c r="Y65" s="117" t="s">
        <v>6</v>
      </c>
      <c r="Z65" s="2"/>
      <c r="AA65" s="119">
        <v>58</v>
      </c>
      <c r="AB65" s="113">
        <v>1962</v>
      </c>
      <c r="AC65" s="114">
        <v>184</v>
      </c>
      <c r="AD65" s="114">
        <v>127</v>
      </c>
      <c r="AE65" s="114">
        <v>57</v>
      </c>
      <c r="AF65" s="4"/>
      <c r="AG65" s="119">
        <v>58</v>
      </c>
      <c r="AH65" s="113">
        <v>1961</v>
      </c>
      <c r="AI65" s="114">
        <v>136</v>
      </c>
      <c r="AJ65" s="114">
        <v>94</v>
      </c>
      <c r="AK65" s="114">
        <v>42</v>
      </c>
    </row>
    <row r="66" spans="1:37" x14ac:dyDescent="0.25">
      <c r="A66" s="33">
        <v>29</v>
      </c>
      <c r="B66" s="113">
        <v>1991</v>
      </c>
      <c r="C66" s="114">
        <v>19</v>
      </c>
      <c r="D66" s="114">
        <v>15</v>
      </c>
      <c r="E66" s="114">
        <v>4</v>
      </c>
      <c r="F66" s="79" t="s">
        <v>7</v>
      </c>
      <c r="H66" s="119">
        <v>59</v>
      </c>
      <c r="I66" s="120">
        <v>1962</v>
      </c>
      <c r="J66" s="114">
        <v>199</v>
      </c>
      <c r="K66" s="114">
        <v>131</v>
      </c>
      <c r="L66" s="114">
        <v>68</v>
      </c>
      <c r="N66" s="119">
        <v>59</v>
      </c>
      <c r="O66" s="120">
        <v>1961</v>
      </c>
      <c r="P66" s="114">
        <v>233</v>
      </c>
      <c r="Q66" s="114">
        <v>163</v>
      </c>
      <c r="R66" s="114">
        <v>70</v>
      </c>
      <c r="T66" s="33">
        <v>29</v>
      </c>
      <c r="U66" s="113">
        <v>1990</v>
      </c>
      <c r="V66" s="114">
        <v>22</v>
      </c>
      <c r="W66" s="114">
        <v>17</v>
      </c>
      <c r="X66" s="114">
        <v>5</v>
      </c>
      <c r="Y66" s="117" t="s">
        <v>7</v>
      </c>
      <c r="Z66" s="2"/>
      <c r="AA66" s="119">
        <v>59</v>
      </c>
      <c r="AB66" s="113">
        <v>1961</v>
      </c>
      <c r="AC66" s="114">
        <v>244</v>
      </c>
      <c r="AD66" s="114">
        <v>163</v>
      </c>
      <c r="AE66" s="114">
        <v>81</v>
      </c>
      <c r="AF66" s="4"/>
      <c r="AG66" s="119">
        <v>59</v>
      </c>
      <c r="AH66" s="113">
        <v>1960</v>
      </c>
      <c r="AI66" s="114">
        <v>178</v>
      </c>
      <c r="AJ66" s="114">
        <v>130</v>
      </c>
      <c r="AK66" s="114">
        <v>48</v>
      </c>
    </row>
    <row r="67" spans="1:37" x14ac:dyDescent="0.25">
      <c r="A67" s="33">
        <v>30</v>
      </c>
      <c r="B67" s="113">
        <v>1991</v>
      </c>
      <c r="C67" s="114">
        <v>28</v>
      </c>
      <c r="D67" s="114">
        <v>20</v>
      </c>
      <c r="E67" s="114">
        <v>8</v>
      </c>
      <c r="F67" s="79" t="s">
        <v>6</v>
      </c>
      <c r="H67" s="119">
        <v>60</v>
      </c>
      <c r="I67" s="120">
        <v>1961</v>
      </c>
      <c r="J67" s="114">
        <v>238</v>
      </c>
      <c r="K67" s="114">
        <v>162</v>
      </c>
      <c r="L67" s="114">
        <v>76</v>
      </c>
      <c r="N67" s="119">
        <v>60</v>
      </c>
      <c r="O67" s="120">
        <v>1960</v>
      </c>
      <c r="P67" s="114">
        <v>282</v>
      </c>
      <c r="Q67" s="114">
        <v>186</v>
      </c>
      <c r="R67" s="114">
        <v>96</v>
      </c>
      <c r="T67" s="33">
        <v>30</v>
      </c>
      <c r="U67" s="113">
        <v>1990</v>
      </c>
      <c r="V67" s="114">
        <v>15</v>
      </c>
      <c r="W67" s="114">
        <v>13</v>
      </c>
      <c r="X67" s="114">
        <v>2</v>
      </c>
      <c r="Y67" s="117" t="s">
        <v>6</v>
      </c>
      <c r="Z67" s="2"/>
      <c r="AA67" s="119">
        <v>60</v>
      </c>
      <c r="AB67" s="113">
        <v>1960</v>
      </c>
      <c r="AC67" s="114">
        <v>289</v>
      </c>
      <c r="AD67" s="114">
        <v>211</v>
      </c>
      <c r="AE67" s="114">
        <v>78</v>
      </c>
      <c r="AF67" s="4"/>
      <c r="AG67" s="119">
        <v>60</v>
      </c>
      <c r="AH67" s="113">
        <v>1959</v>
      </c>
      <c r="AI67" s="114">
        <v>203</v>
      </c>
      <c r="AJ67" s="114">
        <v>144</v>
      </c>
      <c r="AK67" s="114">
        <v>59</v>
      </c>
    </row>
    <row r="68" spans="1:37" x14ac:dyDescent="0.25">
      <c r="A68" s="33">
        <v>30</v>
      </c>
      <c r="B68" s="113">
        <v>1990</v>
      </c>
      <c r="C68" s="114">
        <v>24</v>
      </c>
      <c r="D68" s="114">
        <v>16</v>
      </c>
      <c r="E68" s="114">
        <v>8</v>
      </c>
      <c r="F68" s="79" t="s">
        <v>7</v>
      </c>
      <c r="H68" s="119">
        <v>61</v>
      </c>
      <c r="I68" s="120">
        <v>1960</v>
      </c>
      <c r="J68" s="114">
        <v>314</v>
      </c>
      <c r="K68" s="114">
        <v>207</v>
      </c>
      <c r="L68" s="114">
        <v>107</v>
      </c>
      <c r="N68" s="119">
        <v>61</v>
      </c>
      <c r="O68" s="120">
        <v>1959</v>
      </c>
      <c r="P68" s="114">
        <v>327</v>
      </c>
      <c r="Q68" s="114">
        <v>235</v>
      </c>
      <c r="R68" s="114">
        <v>92</v>
      </c>
      <c r="T68" s="33">
        <v>30</v>
      </c>
      <c r="U68" s="113">
        <v>1989</v>
      </c>
      <c r="V68" s="114">
        <v>15</v>
      </c>
      <c r="W68" s="114">
        <v>12</v>
      </c>
      <c r="X68" s="114">
        <v>3</v>
      </c>
      <c r="Y68" s="117" t="s">
        <v>7</v>
      </c>
      <c r="Z68" s="2"/>
      <c r="AA68" s="119">
        <v>61</v>
      </c>
      <c r="AB68" s="113">
        <v>1959</v>
      </c>
      <c r="AC68" s="114">
        <v>341</v>
      </c>
      <c r="AD68" s="114">
        <v>227</v>
      </c>
      <c r="AE68" s="114">
        <v>114</v>
      </c>
      <c r="AF68" s="4"/>
      <c r="AG68" s="119">
        <v>61</v>
      </c>
      <c r="AH68" s="113">
        <v>1958</v>
      </c>
      <c r="AI68" s="114">
        <v>231</v>
      </c>
      <c r="AJ68" s="114">
        <v>164</v>
      </c>
      <c r="AK68" s="114">
        <v>67</v>
      </c>
    </row>
    <row r="69" spans="1:37" x14ac:dyDescent="0.25">
      <c r="A69" s="33">
        <v>31</v>
      </c>
      <c r="B69" s="113">
        <v>1990</v>
      </c>
      <c r="C69" s="114">
        <v>11</v>
      </c>
      <c r="D69" s="114">
        <v>10</v>
      </c>
      <c r="E69" s="114">
        <v>1</v>
      </c>
      <c r="F69" s="79" t="s">
        <v>6</v>
      </c>
      <c r="H69" s="119">
        <v>62</v>
      </c>
      <c r="I69" s="120">
        <v>1959</v>
      </c>
      <c r="J69" s="114">
        <v>352</v>
      </c>
      <c r="K69" s="114">
        <v>233</v>
      </c>
      <c r="L69" s="114">
        <v>119</v>
      </c>
      <c r="N69" s="119">
        <v>62</v>
      </c>
      <c r="O69" s="120">
        <v>1958</v>
      </c>
      <c r="P69" s="114">
        <v>399</v>
      </c>
      <c r="Q69" s="114">
        <v>252</v>
      </c>
      <c r="R69" s="114">
        <v>147</v>
      </c>
      <c r="T69" s="33">
        <v>31</v>
      </c>
      <c r="U69" s="113">
        <v>1989</v>
      </c>
      <c r="V69" s="114">
        <v>17</v>
      </c>
      <c r="W69" s="114">
        <v>14</v>
      </c>
      <c r="X69" s="114">
        <v>3</v>
      </c>
      <c r="Y69" s="117" t="s">
        <v>6</v>
      </c>
      <c r="Z69" s="2"/>
      <c r="AA69" s="119">
        <v>62</v>
      </c>
      <c r="AB69" s="113">
        <v>1958</v>
      </c>
      <c r="AC69" s="114">
        <v>375</v>
      </c>
      <c r="AD69" s="114">
        <v>240</v>
      </c>
      <c r="AE69" s="114">
        <v>135</v>
      </c>
      <c r="AF69" s="4"/>
      <c r="AG69" s="119">
        <v>62</v>
      </c>
      <c r="AH69" s="113">
        <v>1957</v>
      </c>
      <c r="AI69" s="114">
        <v>278</v>
      </c>
      <c r="AJ69" s="114">
        <v>183</v>
      </c>
      <c r="AK69" s="114">
        <v>95</v>
      </c>
    </row>
    <row r="70" spans="1:37" x14ac:dyDescent="0.25">
      <c r="A70" s="33">
        <v>31</v>
      </c>
      <c r="B70" s="113">
        <v>1989</v>
      </c>
      <c r="C70" s="114">
        <v>15</v>
      </c>
      <c r="D70" s="114">
        <v>10</v>
      </c>
      <c r="E70" s="114">
        <v>5</v>
      </c>
      <c r="F70" s="79" t="s">
        <v>7</v>
      </c>
      <c r="H70" s="119">
        <v>63</v>
      </c>
      <c r="I70" s="120">
        <v>1958</v>
      </c>
      <c r="J70" s="114">
        <v>432</v>
      </c>
      <c r="K70" s="114">
        <v>279</v>
      </c>
      <c r="L70" s="114">
        <v>153</v>
      </c>
      <c r="N70" s="119">
        <v>63</v>
      </c>
      <c r="O70" s="120">
        <v>1957</v>
      </c>
      <c r="P70" s="114">
        <v>422</v>
      </c>
      <c r="Q70" s="114">
        <v>276</v>
      </c>
      <c r="R70" s="114">
        <v>146</v>
      </c>
      <c r="T70" s="33">
        <v>31</v>
      </c>
      <c r="U70" s="113">
        <v>1988</v>
      </c>
      <c r="V70" s="114">
        <v>17</v>
      </c>
      <c r="W70" s="114">
        <v>14</v>
      </c>
      <c r="X70" s="114">
        <v>3</v>
      </c>
      <c r="Y70" s="117" t="s">
        <v>7</v>
      </c>
      <c r="Z70" s="2"/>
      <c r="AA70" s="119">
        <v>63</v>
      </c>
      <c r="AB70" s="113">
        <v>1957</v>
      </c>
      <c r="AC70" s="114">
        <v>417</v>
      </c>
      <c r="AD70" s="114">
        <v>285</v>
      </c>
      <c r="AE70" s="114">
        <v>132</v>
      </c>
      <c r="AF70" s="4"/>
      <c r="AG70" s="119">
        <v>63</v>
      </c>
      <c r="AH70" s="113">
        <v>1956</v>
      </c>
      <c r="AI70" s="114">
        <v>309</v>
      </c>
      <c r="AJ70" s="114">
        <v>201</v>
      </c>
      <c r="AK70" s="114">
        <v>108</v>
      </c>
    </row>
    <row r="71" spans="1:37" x14ac:dyDescent="0.25">
      <c r="A71" s="33">
        <v>32</v>
      </c>
      <c r="B71" s="113">
        <v>1989</v>
      </c>
      <c r="C71" s="114">
        <v>21</v>
      </c>
      <c r="D71" s="114">
        <v>17</v>
      </c>
      <c r="E71" s="114">
        <v>4</v>
      </c>
      <c r="F71" s="79" t="s">
        <v>6</v>
      </c>
      <c r="H71" s="119">
        <v>64</v>
      </c>
      <c r="I71" s="120">
        <v>1957</v>
      </c>
      <c r="J71" s="114">
        <v>400</v>
      </c>
      <c r="K71" s="114">
        <v>271</v>
      </c>
      <c r="L71" s="114">
        <v>129</v>
      </c>
      <c r="N71" s="119">
        <v>64</v>
      </c>
      <c r="O71" s="120">
        <v>1956</v>
      </c>
      <c r="P71" s="114">
        <v>431</v>
      </c>
      <c r="Q71" s="114">
        <v>294</v>
      </c>
      <c r="R71" s="114">
        <v>137</v>
      </c>
      <c r="T71" s="33">
        <v>32</v>
      </c>
      <c r="U71" s="113">
        <v>1988</v>
      </c>
      <c r="V71" s="114">
        <v>23</v>
      </c>
      <c r="W71" s="114">
        <v>19</v>
      </c>
      <c r="X71" s="114">
        <v>4</v>
      </c>
      <c r="Y71" s="117" t="s">
        <v>6</v>
      </c>
      <c r="Z71" s="2"/>
      <c r="AA71" s="119">
        <v>64</v>
      </c>
      <c r="AB71" s="113">
        <v>1956</v>
      </c>
      <c r="AC71" s="114">
        <v>437</v>
      </c>
      <c r="AD71" s="114">
        <v>307</v>
      </c>
      <c r="AE71" s="114">
        <v>130</v>
      </c>
      <c r="AF71" s="4"/>
      <c r="AG71" s="119">
        <v>64</v>
      </c>
      <c r="AH71" s="113">
        <v>1955</v>
      </c>
      <c r="AI71" s="114">
        <v>349</v>
      </c>
      <c r="AJ71" s="114">
        <v>229</v>
      </c>
      <c r="AK71" s="114">
        <v>120</v>
      </c>
    </row>
    <row r="72" spans="1:37" x14ac:dyDescent="0.25">
      <c r="A72" s="33">
        <v>32</v>
      </c>
      <c r="B72" s="113">
        <v>1988</v>
      </c>
      <c r="C72" s="114">
        <v>27</v>
      </c>
      <c r="D72" s="114">
        <v>21</v>
      </c>
      <c r="E72" s="114">
        <v>6</v>
      </c>
      <c r="F72" s="79" t="s">
        <v>7</v>
      </c>
      <c r="H72" s="119">
        <v>65</v>
      </c>
      <c r="I72" s="120">
        <v>1956</v>
      </c>
      <c r="J72" s="114">
        <v>510</v>
      </c>
      <c r="K72" s="114">
        <v>338</v>
      </c>
      <c r="L72" s="114">
        <v>172</v>
      </c>
      <c r="N72" s="119">
        <v>65</v>
      </c>
      <c r="O72" s="120">
        <v>1955</v>
      </c>
      <c r="P72" s="114">
        <v>490</v>
      </c>
      <c r="Q72" s="114">
        <v>321</v>
      </c>
      <c r="R72" s="114">
        <v>169</v>
      </c>
      <c r="T72" s="33">
        <v>32</v>
      </c>
      <c r="U72" s="113">
        <v>1987</v>
      </c>
      <c r="V72" s="114">
        <v>19</v>
      </c>
      <c r="W72" s="114">
        <v>17</v>
      </c>
      <c r="X72" s="114">
        <v>2</v>
      </c>
      <c r="Y72" s="117" t="s">
        <v>7</v>
      </c>
      <c r="Z72" s="2"/>
      <c r="AA72" s="119">
        <v>65</v>
      </c>
      <c r="AB72" s="113">
        <v>1955</v>
      </c>
      <c r="AC72" s="114">
        <v>465</v>
      </c>
      <c r="AD72" s="114">
        <v>328</v>
      </c>
      <c r="AE72" s="114">
        <v>137</v>
      </c>
      <c r="AF72" s="4"/>
      <c r="AG72" s="119">
        <v>65</v>
      </c>
      <c r="AH72" s="113">
        <v>1954</v>
      </c>
      <c r="AI72" s="114">
        <v>356</v>
      </c>
      <c r="AJ72" s="114">
        <v>223</v>
      </c>
      <c r="AK72" s="114">
        <v>133</v>
      </c>
    </row>
    <row r="73" spans="1:37" x14ac:dyDescent="0.25">
      <c r="A73" s="33">
        <v>33</v>
      </c>
      <c r="B73" s="113">
        <v>1988</v>
      </c>
      <c r="C73" s="114">
        <v>33</v>
      </c>
      <c r="D73" s="114">
        <v>23</v>
      </c>
      <c r="E73" s="114">
        <v>10</v>
      </c>
      <c r="F73" s="79" t="s">
        <v>6</v>
      </c>
      <c r="H73" s="119">
        <v>66</v>
      </c>
      <c r="I73" s="120">
        <v>1955</v>
      </c>
      <c r="J73" s="114">
        <v>554</v>
      </c>
      <c r="K73" s="114">
        <v>358</v>
      </c>
      <c r="L73" s="114">
        <v>196</v>
      </c>
      <c r="N73" s="119">
        <v>66</v>
      </c>
      <c r="O73" s="120">
        <v>1954</v>
      </c>
      <c r="P73" s="114">
        <v>514</v>
      </c>
      <c r="Q73" s="114">
        <v>333</v>
      </c>
      <c r="R73" s="114">
        <v>181</v>
      </c>
      <c r="T73" s="33">
        <v>33</v>
      </c>
      <c r="U73" s="113">
        <v>1987</v>
      </c>
      <c r="V73" s="114">
        <v>24</v>
      </c>
      <c r="W73" s="114">
        <v>19</v>
      </c>
      <c r="X73" s="114">
        <v>5</v>
      </c>
      <c r="Y73" s="117" t="s">
        <v>6</v>
      </c>
      <c r="Z73" s="2"/>
      <c r="AA73" s="119">
        <v>66</v>
      </c>
      <c r="AB73" s="113">
        <v>1954</v>
      </c>
      <c r="AC73" s="114">
        <v>496</v>
      </c>
      <c r="AD73" s="114">
        <v>334</v>
      </c>
      <c r="AE73" s="114">
        <v>162</v>
      </c>
      <c r="AF73" s="4"/>
      <c r="AG73" s="119">
        <v>66</v>
      </c>
      <c r="AH73" s="113">
        <v>1953</v>
      </c>
      <c r="AI73" s="114">
        <v>397</v>
      </c>
      <c r="AJ73" s="114">
        <v>300</v>
      </c>
      <c r="AK73" s="114">
        <v>97</v>
      </c>
    </row>
    <row r="74" spans="1:37" x14ac:dyDescent="0.25">
      <c r="A74" s="33">
        <v>33</v>
      </c>
      <c r="B74" s="113">
        <v>1987</v>
      </c>
      <c r="C74" s="114">
        <v>17</v>
      </c>
      <c r="D74" s="114">
        <v>13</v>
      </c>
      <c r="E74" s="114">
        <v>4</v>
      </c>
      <c r="F74" s="79" t="s">
        <v>7</v>
      </c>
      <c r="H74" s="119">
        <v>67</v>
      </c>
      <c r="I74" s="120">
        <v>1954</v>
      </c>
      <c r="J74" s="114">
        <v>551</v>
      </c>
      <c r="K74" s="114">
        <v>353</v>
      </c>
      <c r="L74" s="114">
        <v>198</v>
      </c>
      <c r="N74" s="119">
        <v>67</v>
      </c>
      <c r="O74" s="120">
        <v>1953</v>
      </c>
      <c r="P74" s="114">
        <v>530</v>
      </c>
      <c r="Q74" s="114">
        <v>343</v>
      </c>
      <c r="R74" s="114">
        <v>187</v>
      </c>
      <c r="T74" s="33">
        <v>33</v>
      </c>
      <c r="U74" s="113">
        <v>1986</v>
      </c>
      <c r="V74" s="114">
        <v>23</v>
      </c>
      <c r="W74" s="114">
        <v>15</v>
      </c>
      <c r="X74" s="114">
        <v>8</v>
      </c>
      <c r="Y74" s="117" t="s">
        <v>7</v>
      </c>
      <c r="Z74" s="2"/>
      <c r="AA74" s="119">
        <v>67</v>
      </c>
      <c r="AB74" s="113">
        <v>1953</v>
      </c>
      <c r="AC74" s="114">
        <v>576</v>
      </c>
      <c r="AD74" s="114">
        <v>371</v>
      </c>
      <c r="AE74" s="114">
        <v>205</v>
      </c>
      <c r="AF74" s="4"/>
      <c r="AG74" s="119">
        <v>67</v>
      </c>
      <c r="AH74" s="113">
        <v>1952</v>
      </c>
      <c r="AI74" s="114">
        <v>458</v>
      </c>
      <c r="AJ74" s="114">
        <v>306</v>
      </c>
      <c r="AK74" s="114">
        <v>152</v>
      </c>
    </row>
    <row r="75" spans="1:37" x14ac:dyDescent="0.25">
      <c r="A75" s="33">
        <v>34</v>
      </c>
      <c r="B75" s="113">
        <v>1987</v>
      </c>
      <c r="C75" s="114">
        <v>26</v>
      </c>
      <c r="D75" s="114">
        <v>17</v>
      </c>
      <c r="E75" s="114">
        <v>9</v>
      </c>
      <c r="F75" s="79" t="s">
        <v>6</v>
      </c>
      <c r="H75" s="119">
        <v>68</v>
      </c>
      <c r="I75" s="120">
        <v>1953</v>
      </c>
      <c r="J75" s="114">
        <v>519</v>
      </c>
      <c r="K75" s="114">
        <v>328</v>
      </c>
      <c r="L75" s="114">
        <v>191</v>
      </c>
      <c r="N75" s="119">
        <v>68</v>
      </c>
      <c r="O75" s="120">
        <v>1952</v>
      </c>
      <c r="P75" s="114">
        <v>565</v>
      </c>
      <c r="Q75" s="114">
        <v>358</v>
      </c>
      <c r="R75" s="114">
        <v>207</v>
      </c>
      <c r="T75" s="33">
        <v>34</v>
      </c>
      <c r="U75" s="113">
        <v>1986</v>
      </c>
      <c r="V75" s="114">
        <v>35</v>
      </c>
      <c r="W75" s="114">
        <v>31</v>
      </c>
      <c r="X75" s="114">
        <v>4</v>
      </c>
      <c r="Y75" s="117" t="s">
        <v>6</v>
      </c>
      <c r="Z75" s="2"/>
      <c r="AA75" s="119">
        <v>68</v>
      </c>
      <c r="AB75" s="113">
        <v>1952</v>
      </c>
      <c r="AC75" s="114">
        <v>621</v>
      </c>
      <c r="AD75" s="114">
        <v>408</v>
      </c>
      <c r="AE75" s="114">
        <v>213</v>
      </c>
      <c r="AF75" s="4"/>
      <c r="AG75" s="119">
        <v>68</v>
      </c>
      <c r="AH75" s="113">
        <v>1951</v>
      </c>
      <c r="AI75" s="114">
        <v>458</v>
      </c>
      <c r="AJ75" s="114">
        <v>301</v>
      </c>
      <c r="AK75" s="114">
        <v>157</v>
      </c>
    </row>
    <row r="76" spans="1:37" x14ac:dyDescent="0.25">
      <c r="A76" s="33">
        <v>34</v>
      </c>
      <c r="B76" s="113">
        <v>1986</v>
      </c>
      <c r="C76" s="114">
        <v>37</v>
      </c>
      <c r="D76" s="114">
        <v>24</v>
      </c>
      <c r="E76" s="114">
        <v>13</v>
      </c>
      <c r="F76" s="79" t="s">
        <v>7</v>
      </c>
      <c r="H76" s="119">
        <v>69</v>
      </c>
      <c r="I76" s="120">
        <v>1952</v>
      </c>
      <c r="J76" s="114">
        <v>595</v>
      </c>
      <c r="K76" s="114">
        <v>389</v>
      </c>
      <c r="L76" s="114">
        <v>206</v>
      </c>
      <c r="N76" s="119">
        <v>69</v>
      </c>
      <c r="O76" s="120">
        <v>1951</v>
      </c>
      <c r="P76" s="114">
        <v>601</v>
      </c>
      <c r="Q76" s="114">
        <v>396</v>
      </c>
      <c r="R76" s="114">
        <v>205</v>
      </c>
      <c r="T76" s="33">
        <v>34</v>
      </c>
      <c r="U76" s="113">
        <v>1985</v>
      </c>
      <c r="V76" s="114">
        <v>29</v>
      </c>
      <c r="W76" s="114">
        <v>24</v>
      </c>
      <c r="X76" s="114">
        <v>5</v>
      </c>
      <c r="Y76" s="117" t="s">
        <v>7</v>
      </c>
      <c r="Z76" s="2"/>
      <c r="AA76" s="119">
        <v>69</v>
      </c>
      <c r="AB76" s="113">
        <v>1951</v>
      </c>
      <c r="AC76" s="114">
        <v>637</v>
      </c>
      <c r="AD76" s="114">
        <v>395</v>
      </c>
      <c r="AE76" s="114">
        <v>242</v>
      </c>
      <c r="AF76" s="4"/>
      <c r="AG76" s="119">
        <v>69</v>
      </c>
      <c r="AH76" s="113">
        <v>1950</v>
      </c>
      <c r="AI76" s="114">
        <v>481</v>
      </c>
      <c r="AJ76" s="114">
        <v>317</v>
      </c>
      <c r="AK76" s="114">
        <v>164</v>
      </c>
    </row>
    <row r="77" spans="1:37" x14ac:dyDescent="0.25">
      <c r="A77" s="33">
        <v>35</v>
      </c>
      <c r="B77" s="113">
        <v>1986</v>
      </c>
      <c r="C77" s="114">
        <v>36</v>
      </c>
      <c r="D77" s="114">
        <v>21</v>
      </c>
      <c r="E77" s="114">
        <v>15</v>
      </c>
      <c r="F77" s="79" t="s">
        <v>6</v>
      </c>
      <c r="H77" s="119">
        <v>70</v>
      </c>
      <c r="I77" s="120">
        <v>1951</v>
      </c>
      <c r="J77" s="114">
        <v>626</v>
      </c>
      <c r="K77" s="114">
        <v>373</v>
      </c>
      <c r="L77" s="114">
        <v>253</v>
      </c>
      <c r="N77" s="119">
        <v>70</v>
      </c>
      <c r="O77" s="120">
        <v>1950</v>
      </c>
      <c r="P77" s="114">
        <v>548</v>
      </c>
      <c r="Q77" s="114">
        <v>339</v>
      </c>
      <c r="R77" s="114">
        <v>209</v>
      </c>
      <c r="T77" s="33">
        <v>35</v>
      </c>
      <c r="U77" s="113">
        <v>1985</v>
      </c>
      <c r="V77" s="114">
        <v>33</v>
      </c>
      <c r="W77" s="114">
        <v>24</v>
      </c>
      <c r="X77" s="114">
        <v>9</v>
      </c>
      <c r="Y77" s="117" t="s">
        <v>6</v>
      </c>
      <c r="Z77" s="2"/>
      <c r="AA77" s="119">
        <v>70</v>
      </c>
      <c r="AB77" s="113">
        <v>1950</v>
      </c>
      <c r="AC77" s="114">
        <v>589</v>
      </c>
      <c r="AD77" s="114">
        <v>381</v>
      </c>
      <c r="AE77" s="114">
        <v>208</v>
      </c>
      <c r="AF77" s="4"/>
      <c r="AG77" s="119">
        <v>70</v>
      </c>
      <c r="AH77" s="113">
        <v>1949</v>
      </c>
      <c r="AI77" s="114">
        <v>445</v>
      </c>
      <c r="AJ77" s="114">
        <v>294</v>
      </c>
      <c r="AK77" s="114">
        <v>151</v>
      </c>
    </row>
    <row r="78" spans="1:37" x14ac:dyDescent="0.25">
      <c r="A78" s="33">
        <v>35</v>
      </c>
      <c r="B78" s="113">
        <v>1985</v>
      </c>
      <c r="C78" s="114">
        <v>40</v>
      </c>
      <c r="D78" s="114">
        <v>33</v>
      </c>
      <c r="E78" s="114">
        <v>7</v>
      </c>
      <c r="F78" s="79" t="s">
        <v>7</v>
      </c>
      <c r="H78" s="119">
        <v>71</v>
      </c>
      <c r="I78" s="120">
        <v>1950</v>
      </c>
      <c r="J78" s="114">
        <v>600</v>
      </c>
      <c r="K78" s="114">
        <v>372</v>
      </c>
      <c r="L78" s="114">
        <v>228</v>
      </c>
      <c r="N78" s="119">
        <v>71</v>
      </c>
      <c r="O78" s="120">
        <v>1949</v>
      </c>
      <c r="P78" s="114">
        <v>597</v>
      </c>
      <c r="Q78" s="114">
        <v>352</v>
      </c>
      <c r="R78" s="114">
        <v>245</v>
      </c>
      <c r="T78" s="33">
        <v>35</v>
      </c>
      <c r="U78" s="113">
        <v>1984</v>
      </c>
      <c r="V78" s="114">
        <v>36</v>
      </c>
      <c r="W78" s="114">
        <v>26</v>
      </c>
      <c r="X78" s="114">
        <v>10</v>
      </c>
      <c r="Y78" s="117" t="s">
        <v>7</v>
      </c>
      <c r="Z78" s="2"/>
      <c r="AA78" s="119">
        <v>71</v>
      </c>
      <c r="AB78" s="113">
        <v>1949</v>
      </c>
      <c r="AC78" s="114">
        <v>591</v>
      </c>
      <c r="AD78" s="114">
        <v>375</v>
      </c>
      <c r="AE78" s="114">
        <v>216</v>
      </c>
      <c r="AF78" s="4"/>
      <c r="AG78" s="119">
        <v>71</v>
      </c>
      <c r="AH78" s="113">
        <v>1948</v>
      </c>
      <c r="AI78" s="114">
        <v>479</v>
      </c>
      <c r="AJ78" s="114">
        <v>275</v>
      </c>
      <c r="AK78" s="114">
        <v>204</v>
      </c>
    </row>
    <row r="79" spans="1:37" x14ac:dyDescent="0.25">
      <c r="A79" s="33">
        <v>36</v>
      </c>
      <c r="B79" s="113">
        <v>1985</v>
      </c>
      <c r="C79" s="114">
        <v>30</v>
      </c>
      <c r="D79" s="114">
        <v>22</v>
      </c>
      <c r="E79" s="114">
        <v>8</v>
      </c>
      <c r="F79" s="79" t="s">
        <v>6</v>
      </c>
      <c r="H79" s="119">
        <v>72</v>
      </c>
      <c r="I79" s="120">
        <v>1949</v>
      </c>
      <c r="J79" s="114">
        <v>633</v>
      </c>
      <c r="K79" s="114">
        <v>367</v>
      </c>
      <c r="L79" s="114">
        <v>266</v>
      </c>
      <c r="N79" s="119">
        <v>72</v>
      </c>
      <c r="O79" s="120">
        <v>1948</v>
      </c>
      <c r="P79" s="114">
        <v>628</v>
      </c>
      <c r="Q79" s="114">
        <v>379</v>
      </c>
      <c r="R79" s="114">
        <v>249</v>
      </c>
      <c r="T79" s="33">
        <v>36</v>
      </c>
      <c r="U79" s="113">
        <v>1984</v>
      </c>
      <c r="V79" s="114">
        <v>33</v>
      </c>
      <c r="W79" s="114">
        <v>27</v>
      </c>
      <c r="X79" s="114">
        <v>6</v>
      </c>
      <c r="Y79" s="117" t="s">
        <v>6</v>
      </c>
      <c r="Z79" s="2"/>
      <c r="AA79" s="119">
        <v>72</v>
      </c>
      <c r="AB79" s="113">
        <v>1948</v>
      </c>
      <c r="AC79" s="114">
        <v>612</v>
      </c>
      <c r="AD79" s="114">
        <v>368</v>
      </c>
      <c r="AE79" s="114">
        <v>244</v>
      </c>
      <c r="AF79" s="4"/>
      <c r="AG79" s="119">
        <v>72</v>
      </c>
      <c r="AH79" s="113">
        <v>1947</v>
      </c>
      <c r="AI79" s="114">
        <v>448</v>
      </c>
      <c r="AJ79" s="114">
        <v>277</v>
      </c>
      <c r="AK79" s="114">
        <v>171</v>
      </c>
    </row>
    <row r="80" spans="1:37" x14ac:dyDescent="0.25">
      <c r="A80" s="33">
        <v>36</v>
      </c>
      <c r="B80" s="113">
        <v>1984</v>
      </c>
      <c r="C80" s="114">
        <v>38</v>
      </c>
      <c r="D80" s="114">
        <v>28</v>
      </c>
      <c r="E80" s="114">
        <v>10</v>
      </c>
      <c r="F80" s="79" t="s">
        <v>7</v>
      </c>
      <c r="H80" s="119">
        <v>73</v>
      </c>
      <c r="I80" s="120">
        <v>1948</v>
      </c>
      <c r="J80" s="114">
        <v>662</v>
      </c>
      <c r="K80" s="114">
        <v>369</v>
      </c>
      <c r="L80" s="114">
        <v>293</v>
      </c>
      <c r="N80" s="119">
        <v>73</v>
      </c>
      <c r="O80" s="120">
        <v>1947</v>
      </c>
      <c r="P80" s="114">
        <v>536</v>
      </c>
      <c r="Q80" s="114">
        <v>311</v>
      </c>
      <c r="R80" s="114">
        <v>225</v>
      </c>
      <c r="T80" s="33">
        <v>36</v>
      </c>
      <c r="U80" s="113">
        <v>1983</v>
      </c>
      <c r="V80" s="114">
        <v>37</v>
      </c>
      <c r="W80" s="114">
        <v>27</v>
      </c>
      <c r="X80" s="114">
        <v>10</v>
      </c>
      <c r="Y80" s="117" t="s">
        <v>7</v>
      </c>
      <c r="Z80" s="2"/>
      <c r="AA80" s="119">
        <v>73</v>
      </c>
      <c r="AB80" s="113">
        <v>1947</v>
      </c>
      <c r="AC80" s="114">
        <v>575</v>
      </c>
      <c r="AD80" s="114">
        <v>351</v>
      </c>
      <c r="AE80" s="114">
        <v>224</v>
      </c>
      <c r="AF80" s="4"/>
      <c r="AG80" s="119">
        <v>73</v>
      </c>
      <c r="AH80" s="113">
        <v>1946</v>
      </c>
      <c r="AI80" s="114">
        <v>421</v>
      </c>
      <c r="AJ80" s="114">
        <v>242</v>
      </c>
      <c r="AK80" s="114">
        <v>179</v>
      </c>
    </row>
    <row r="81" spans="1:37" x14ac:dyDescent="0.25">
      <c r="A81" s="33">
        <v>37</v>
      </c>
      <c r="B81" s="113">
        <v>1984</v>
      </c>
      <c r="C81" s="114">
        <v>36</v>
      </c>
      <c r="D81" s="114">
        <v>28</v>
      </c>
      <c r="E81" s="114">
        <v>8</v>
      </c>
      <c r="F81" s="79" t="s">
        <v>6</v>
      </c>
      <c r="H81" s="119">
        <v>74</v>
      </c>
      <c r="I81" s="120">
        <v>1947</v>
      </c>
      <c r="J81" s="114">
        <v>555</v>
      </c>
      <c r="K81" s="114">
        <v>300</v>
      </c>
      <c r="L81" s="114">
        <v>255</v>
      </c>
      <c r="N81" s="119">
        <v>74</v>
      </c>
      <c r="O81" s="120">
        <v>1946</v>
      </c>
      <c r="P81" s="114">
        <v>488</v>
      </c>
      <c r="Q81" s="114">
        <v>285</v>
      </c>
      <c r="R81" s="114">
        <v>203</v>
      </c>
      <c r="T81" s="33">
        <v>37</v>
      </c>
      <c r="U81" s="113">
        <v>1983</v>
      </c>
      <c r="V81" s="114">
        <v>51</v>
      </c>
      <c r="W81" s="114">
        <v>42</v>
      </c>
      <c r="X81" s="114">
        <v>9</v>
      </c>
      <c r="Y81" s="117" t="s">
        <v>6</v>
      </c>
      <c r="Z81" s="2"/>
      <c r="AA81" s="119">
        <v>74</v>
      </c>
      <c r="AB81" s="113">
        <v>1946</v>
      </c>
      <c r="AC81" s="114">
        <v>513</v>
      </c>
      <c r="AD81" s="114">
        <v>312</v>
      </c>
      <c r="AE81" s="114">
        <v>201</v>
      </c>
      <c r="AF81" s="4"/>
      <c r="AG81" s="119">
        <v>74</v>
      </c>
      <c r="AH81" s="113">
        <v>1945</v>
      </c>
      <c r="AI81" s="114">
        <v>425</v>
      </c>
      <c r="AJ81" s="114">
        <v>245</v>
      </c>
      <c r="AK81" s="114">
        <v>180</v>
      </c>
    </row>
    <row r="82" spans="1:37" x14ac:dyDescent="0.25">
      <c r="A82" s="33">
        <v>37</v>
      </c>
      <c r="B82" s="113">
        <v>1983</v>
      </c>
      <c r="C82" s="114">
        <v>56</v>
      </c>
      <c r="D82" s="114">
        <v>41</v>
      </c>
      <c r="E82" s="114">
        <v>15</v>
      </c>
      <c r="F82" s="79" t="s">
        <v>7</v>
      </c>
      <c r="H82" s="119">
        <v>75</v>
      </c>
      <c r="I82" s="120">
        <v>1946</v>
      </c>
      <c r="J82" s="114">
        <v>507</v>
      </c>
      <c r="K82" s="114">
        <v>292</v>
      </c>
      <c r="L82" s="114">
        <v>215</v>
      </c>
      <c r="N82" s="119">
        <v>75</v>
      </c>
      <c r="O82" s="120">
        <v>1945</v>
      </c>
      <c r="P82" s="114">
        <v>295</v>
      </c>
      <c r="Q82" s="114">
        <v>173</v>
      </c>
      <c r="R82" s="114">
        <v>122</v>
      </c>
      <c r="T82" s="33">
        <v>37</v>
      </c>
      <c r="U82" s="113">
        <v>1982</v>
      </c>
      <c r="V82" s="114">
        <v>39</v>
      </c>
      <c r="W82" s="114">
        <v>26</v>
      </c>
      <c r="X82" s="114">
        <v>13</v>
      </c>
      <c r="Y82" s="117" t="s">
        <v>7</v>
      </c>
      <c r="Z82" s="2"/>
      <c r="AA82" s="119">
        <v>75</v>
      </c>
      <c r="AB82" s="113">
        <v>1945</v>
      </c>
      <c r="AC82" s="114">
        <v>409</v>
      </c>
      <c r="AD82" s="114">
        <v>218</v>
      </c>
      <c r="AE82" s="114">
        <v>191</v>
      </c>
      <c r="AF82" s="4"/>
      <c r="AG82" s="119">
        <v>75</v>
      </c>
      <c r="AH82" s="113">
        <v>1944</v>
      </c>
      <c r="AI82" s="114">
        <v>245</v>
      </c>
      <c r="AJ82" s="114">
        <v>138</v>
      </c>
      <c r="AK82" s="114">
        <v>107</v>
      </c>
    </row>
    <row r="83" spans="1:37" x14ac:dyDescent="0.25">
      <c r="A83" s="33">
        <v>38</v>
      </c>
      <c r="B83" s="113">
        <v>1983</v>
      </c>
      <c r="C83" s="114">
        <v>48</v>
      </c>
      <c r="D83" s="114">
        <v>36</v>
      </c>
      <c r="E83" s="114">
        <v>12</v>
      </c>
      <c r="F83" s="79" t="s">
        <v>6</v>
      </c>
      <c r="H83" s="119">
        <v>76</v>
      </c>
      <c r="I83" s="120">
        <v>1945</v>
      </c>
      <c r="J83" s="114">
        <v>372</v>
      </c>
      <c r="K83" s="114">
        <v>191</v>
      </c>
      <c r="L83" s="114">
        <v>181</v>
      </c>
      <c r="N83" s="119">
        <v>76</v>
      </c>
      <c r="O83" s="120">
        <v>1944</v>
      </c>
      <c r="P83" s="114">
        <v>327</v>
      </c>
      <c r="Q83" s="114">
        <v>167</v>
      </c>
      <c r="R83" s="114">
        <v>160</v>
      </c>
      <c r="T83" s="33">
        <v>38</v>
      </c>
      <c r="U83" s="113">
        <v>1982</v>
      </c>
      <c r="V83" s="114">
        <v>30</v>
      </c>
      <c r="W83" s="114">
        <v>21</v>
      </c>
      <c r="X83" s="114">
        <v>9</v>
      </c>
      <c r="Y83" s="117" t="s">
        <v>6</v>
      </c>
      <c r="Z83" s="2"/>
      <c r="AA83" s="119">
        <v>76</v>
      </c>
      <c r="AB83" s="113">
        <v>1944</v>
      </c>
      <c r="AC83" s="114">
        <v>394</v>
      </c>
      <c r="AD83" s="114">
        <v>221</v>
      </c>
      <c r="AE83" s="114">
        <v>173</v>
      </c>
      <c r="AF83" s="4"/>
      <c r="AG83" s="119">
        <v>76</v>
      </c>
      <c r="AH83" s="113">
        <v>1943</v>
      </c>
      <c r="AI83" s="114">
        <v>279</v>
      </c>
      <c r="AJ83" s="114">
        <v>166</v>
      </c>
      <c r="AK83" s="114">
        <v>113</v>
      </c>
    </row>
    <row r="84" spans="1:37" x14ac:dyDescent="0.25">
      <c r="A84" s="33">
        <v>38</v>
      </c>
      <c r="B84" s="113">
        <v>1982</v>
      </c>
      <c r="C84" s="114">
        <v>40</v>
      </c>
      <c r="D84" s="114">
        <v>33</v>
      </c>
      <c r="E84" s="114">
        <v>7</v>
      </c>
      <c r="F84" s="79" t="s">
        <v>7</v>
      </c>
      <c r="H84" s="119">
        <v>77</v>
      </c>
      <c r="I84" s="120">
        <v>1944</v>
      </c>
      <c r="J84" s="114">
        <v>390</v>
      </c>
      <c r="K84" s="114">
        <v>216</v>
      </c>
      <c r="L84" s="114">
        <v>174</v>
      </c>
      <c r="N84" s="119">
        <v>77</v>
      </c>
      <c r="O84" s="120">
        <v>1943</v>
      </c>
      <c r="P84" s="114">
        <v>381</v>
      </c>
      <c r="Q84" s="114">
        <v>200</v>
      </c>
      <c r="R84" s="114">
        <v>181</v>
      </c>
      <c r="T84" s="33">
        <v>38</v>
      </c>
      <c r="U84" s="113">
        <v>1981</v>
      </c>
      <c r="V84" s="114">
        <v>46</v>
      </c>
      <c r="W84" s="114">
        <v>36</v>
      </c>
      <c r="X84" s="114">
        <v>10</v>
      </c>
      <c r="Y84" s="117" t="s">
        <v>7</v>
      </c>
      <c r="Z84" s="2"/>
      <c r="AA84" s="119">
        <v>77</v>
      </c>
      <c r="AB84" s="113">
        <v>1943</v>
      </c>
      <c r="AC84" s="114">
        <v>382</v>
      </c>
      <c r="AD84" s="114">
        <v>216</v>
      </c>
      <c r="AE84" s="114">
        <v>166</v>
      </c>
      <c r="AF84" s="4"/>
      <c r="AG84" s="119">
        <v>77</v>
      </c>
      <c r="AH84" s="113">
        <v>1942</v>
      </c>
      <c r="AI84" s="114">
        <v>305</v>
      </c>
      <c r="AJ84" s="114">
        <v>149</v>
      </c>
      <c r="AK84" s="114">
        <v>156</v>
      </c>
    </row>
    <row r="85" spans="1:37" x14ac:dyDescent="0.25">
      <c r="A85" s="33">
        <v>39</v>
      </c>
      <c r="B85" s="113">
        <v>1982</v>
      </c>
      <c r="C85" s="114">
        <v>54</v>
      </c>
      <c r="D85" s="114">
        <v>39</v>
      </c>
      <c r="E85" s="114">
        <v>15</v>
      </c>
      <c r="F85" s="79" t="s">
        <v>6</v>
      </c>
      <c r="H85" s="119">
        <v>78</v>
      </c>
      <c r="I85" s="120">
        <v>1943</v>
      </c>
      <c r="J85" s="114">
        <v>394</v>
      </c>
      <c r="K85" s="114">
        <v>202</v>
      </c>
      <c r="L85" s="114">
        <v>192</v>
      </c>
      <c r="N85" s="119">
        <v>78</v>
      </c>
      <c r="O85" s="120">
        <v>1942</v>
      </c>
      <c r="P85" s="114">
        <v>361</v>
      </c>
      <c r="Q85" s="114">
        <v>182</v>
      </c>
      <c r="R85" s="114">
        <v>179</v>
      </c>
      <c r="T85" s="33">
        <v>39</v>
      </c>
      <c r="U85" s="113">
        <v>1981</v>
      </c>
      <c r="V85" s="114">
        <v>27</v>
      </c>
      <c r="W85" s="114">
        <v>21</v>
      </c>
      <c r="X85" s="114">
        <v>6</v>
      </c>
      <c r="Y85" s="117" t="s">
        <v>6</v>
      </c>
      <c r="Z85" s="2"/>
      <c r="AA85" s="119">
        <v>78</v>
      </c>
      <c r="AB85" s="113">
        <v>1942</v>
      </c>
      <c r="AC85" s="114">
        <v>399</v>
      </c>
      <c r="AD85" s="114">
        <v>219</v>
      </c>
      <c r="AE85" s="114">
        <v>180</v>
      </c>
      <c r="AF85" s="4"/>
      <c r="AG85" s="119">
        <v>78</v>
      </c>
      <c r="AH85" s="113">
        <v>1941</v>
      </c>
      <c r="AI85" s="114">
        <v>264</v>
      </c>
      <c r="AJ85" s="114">
        <v>140</v>
      </c>
      <c r="AK85" s="114">
        <v>124</v>
      </c>
    </row>
    <row r="86" spans="1:37" x14ac:dyDescent="0.25">
      <c r="A86" s="33">
        <v>39</v>
      </c>
      <c r="B86" s="113">
        <v>1981</v>
      </c>
      <c r="C86" s="114">
        <v>51</v>
      </c>
      <c r="D86" s="114">
        <v>39</v>
      </c>
      <c r="E86" s="114">
        <v>12</v>
      </c>
      <c r="F86" s="79" t="s">
        <v>7</v>
      </c>
      <c r="H86" s="119">
        <v>79</v>
      </c>
      <c r="I86" s="120">
        <v>1942</v>
      </c>
      <c r="J86" s="114">
        <v>379</v>
      </c>
      <c r="K86" s="114">
        <v>181</v>
      </c>
      <c r="L86" s="114">
        <v>198</v>
      </c>
      <c r="N86" s="119">
        <v>79</v>
      </c>
      <c r="O86" s="120">
        <v>1941</v>
      </c>
      <c r="P86" s="114">
        <v>373</v>
      </c>
      <c r="Q86" s="114">
        <v>182</v>
      </c>
      <c r="R86" s="114">
        <v>191</v>
      </c>
      <c r="T86" s="33">
        <v>39</v>
      </c>
      <c r="U86" s="113">
        <v>1980</v>
      </c>
      <c r="V86" s="114">
        <v>26</v>
      </c>
      <c r="W86" s="114">
        <v>21</v>
      </c>
      <c r="X86" s="114">
        <v>5</v>
      </c>
      <c r="Y86" s="117" t="s">
        <v>7</v>
      </c>
      <c r="Z86" s="2"/>
      <c r="AA86" s="119">
        <v>79</v>
      </c>
      <c r="AB86" s="113">
        <v>1941</v>
      </c>
      <c r="AC86" s="114">
        <v>482</v>
      </c>
      <c r="AD86" s="114">
        <v>242</v>
      </c>
      <c r="AE86" s="114">
        <v>240</v>
      </c>
      <c r="AF86" s="4"/>
      <c r="AG86" s="119">
        <v>79</v>
      </c>
      <c r="AH86" s="113">
        <v>1940</v>
      </c>
      <c r="AI86" s="114">
        <v>312</v>
      </c>
      <c r="AJ86" s="114">
        <v>167</v>
      </c>
      <c r="AK86" s="114">
        <v>145</v>
      </c>
    </row>
    <row r="87" spans="1:37" x14ac:dyDescent="0.25">
      <c r="A87" s="33">
        <v>40</v>
      </c>
      <c r="B87" s="113">
        <v>1981</v>
      </c>
      <c r="C87" s="114">
        <v>55</v>
      </c>
      <c r="D87" s="114">
        <v>40</v>
      </c>
      <c r="E87" s="114">
        <v>15</v>
      </c>
      <c r="F87" s="79" t="s">
        <v>6</v>
      </c>
      <c r="H87" s="119">
        <v>80</v>
      </c>
      <c r="I87" s="120">
        <v>1941</v>
      </c>
      <c r="J87" s="114">
        <v>447</v>
      </c>
      <c r="K87" s="114">
        <v>205</v>
      </c>
      <c r="L87" s="114">
        <v>242</v>
      </c>
      <c r="N87" s="119">
        <v>80</v>
      </c>
      <c r="O87" s="120">
        <v>1940</v>
      </c>
      <c r="P87" s="114">
        <v>458</v>
      </c>
      <c r="Q87" s="114">
        <v>231</v>
      </c>
      <c r="R87" s="114">
        <v>227</v>
      </c>
      <c r="T87" s="33">
        <v>40</v>
      </c>
      <c r="U87" s="113">
        <v>1980</v>
      </c>
      <c r="V87" s="114">
        <v>44</v>
      </c>
      <c r="W87" s="114">
        <v>30</v>
      </c>
      <c r="X87" s="114">
        <v>14</v>
      </c>
      <c r="Y87" s="117" t="s">
        <v>6</v>
      </c>
      <c r="Z87" s="2"/>
      <c r="AA87" s="119">
        <v>80</v>
      </c>
      <c r="AB87" s="113">
        <v>1940</v>
      </c>
      <c r="AC87" s="114">
        <v>553</v>
      </c>
      <c r="AD87" s="114">
        <v>289</v>
      </c>
      <c r="AE87" s="114">
        <v>264</v>
      </c>
      <c r="AF87" s="4"/>
      <c r="AG87" s="119">
        <v>80</v>
      </c>
      <c r="AH87" s="113">
        <v>1939</v>
      </c>
      <c r="AI87" s="114">
        <v>350</v>
      </c>
      <c r="AJ87" s="114">
        <v>189</v>
      </c>
      <c r="AK87" s="114">
        <v>161</v>
      </c>
    </row>
    <row r="88" spans="1:37" x14ac:dyDescent="0.25">
      <c r="A88" s="33">
        <v>40</v>
      </c>
      <c r="B88" s="113">
        <v>1980</v>
      </c>
      <c r="C88" s="114">
        <v>54</v>
      </c>
      <c r="D88" s="114">
        <v>34</v>
      </c>
      <c r="E88" s="114">
        <v>20</v>
      </c>
      <c r="F88" s="79" t="s">
        <v>7</v>
      </c>
      <c r="H88" s="119">
        <v>81</v>
      </c>
      <c r="I88" s="120">
        <v>1940</v>
      </c>
      <c r="J88" s="114">
        <v>477</v>
      </c>
      <c r="K88" s="114">
        <v>240</v>
      </c>
      <c r="L88" s="114">
        <v>237</v>
      </c>
      <c r="N88" s="119">
        <v>81</v>
      </c>
      <c r="O88" s="120">
        <v>1939</v>
      </c>
      <c r="P88" s="114">
        <v>461</v>
      </c>
      <c r="Q88" s="114">
        <v>217</v>
      </c>
      <c r="R88" s="114">
        <v>244</v>
      </c>
      <c r="T88" s="33">
        <v>40</v>
      </c>
      <c r="U88" s="113">
        <v>1979</v>
      </c>
      <c r="V88" s="114">
        <v>46</v>
      </c>
      <c r="W88" s="114">
        <v>34</v>
      </c>
      <c r="X88" s="114">
        <v>12</v>
      </c>
      <c r="Y88" s="117" t="s">
        <v>7</v>
      </c>
      <c r="Z88" s="2"/>
      <c r="AA88" s="119">
        <v>81</v>
      </c>
      <c r="AB88" s="113">
        <v>1939</v>
      </c>
      <c r="AC88" s="114">
        <v>498</v>
      </c>
      <c r="AD88" s="114">
        <v>236</v>
      </c>
      <c r="AE88" s="114">
        <v>262</v>
      </c>
      <c r="AF88" s="4"/>
      <c r="AG88" s="119">
        <v>81</v>
      </c>
      <c r="AH88" s="113">
        <v>1938</v>
      </c>
      <c r="AI88" s="114">
        <v>363</v>
      </c>
      <c r="AJ88" s="114">
        <v>171</v>
      </c>
      <c r="AK88" s="114">
        <v>192</v>
      </c>
    </row>
    <row r="89" spans="1:37" x14ac:dyDescent="0.25">
      <c r="A89" s="33">
        <v>41</v>
      </c>
      <c r="B89" s="113">
        <v>1980</v>
      </c>
      <c r="C89" s="114">
        <v>52</v>
      </c>
      <c r="D89" s="114">
        <v>40</v>
      </c>
      <c r="E89" s="114">
        <v>12</v>
      </c>
      <c r="F89" s="79" t="s">
        <v>6</v>
      </c>
      <c r="H89" s="119">
        <v>82</v>
      </c>
      <c r="I89" s="120">
        <v>1939</v>
      </c>
      <c r="J89" s="114">
        <v>525</v>
      </c>
      <c r="K89" s="114">
        <v>234</v>
      </c>
      <c r="L89" s="114">
        <v>291</v>
      </c>
      <c r="N89" s="119">
        <v>82</v>
      </c>
      <c r="O89" s="120">
        <v>1938</v>
      </c>
      <c r="P89" s="114">
        <v>502</v>
      </c>
      <c r="Q89" s="114">
        <v>209</v>
      </c>
      <c r="R89" s="114">
        <v>293</v>
      </c>
      <c r="T89" s="33">
        <v>41</v>
      </c>
      <c r="U89" s="113">
        <v>1979</v>
      </c>
      <c r="V89" s="114">
        <v>53</v>
      </c>
      <c r="W89" s="114">
        <v>43</v>
      </c>
      <c r="X89" s="114">
        <v>10</v>
      </c>
      <c r="Y89" s="117" t="s">
        <v>6</v>
      </c>
      <c r="Z89" s="2"/>
      <c r="AA89" s="119">
        <v>82</v>
      </c>
      <c r="AB89" s="113">
        <v>1938</v>
      </c>
      <c r="AC89" s="114">
        <v>600</v>
      </c>
      <c r="AD89" s="114">
        <v>271</v>
      </c>
      <c r="AE89" s="114">
        <v>329</v>
      </c>
      <c r="AF89" s="4"/>
      <c r="AG89" s="119">
        <v>82</v>
      </c>
      <c r="AH89" s="113">
        <v>1937</v>
      </c>
      <c r="AI89" s="114">
        <v>397</v>
      </c>
      <c r="AJ89" s="114">
        <v>177</v>
      </c>
      <c r="AK89" s="114">
        <v>220</v>
      </c>
    </row>
    <row r="90" spans="1:37" x14ac:dyDescent="0.25">
      <c r="A90" s="33">
        <v>41</v>
      </c>
      <c r="B90" s="113">
        <v>1979</v>
      </c>
      <c r="C90" s="114">
        <v>56</v>
      </c>
      <c r="D90" s="114">
        <v>42</v>
      </c>
      <c r="E90" s="114">
        <v>14</v>
      </c>
      <c r="F90" s="79" t="s">
        <v>7</v>
      </c>
      <c r="H90" s="119">
        <v>83</v>
      </c>
      <c r="I90" s="120">
        <v>1938</v>
      </c>
      <c r="J90" s="114">
        <v>528</v>
      </c>
      <c r="K90" s="114">
        <v>231</v>
      </c>
      <c r="L90" s="114">
        <v>297</v>
      </c>
      <c r="N90" s="119">
        <v>83</v>
      </c>
      <c r="O90" s="120">
        <v>1937</v>
      </c>
      <c r="P90" s="114">
        <v>526</v>
      </c>
      <c r="Q90" s="114">
        <v>215</v>
      </c>
      <c r="R90" s="114">
        <v>311</v>
      </c>
      <c r="T90" s="33">
        <v>41</v>
      </c>
      <c r="U90" s="113">
        <v>1978</v>
      </c>
      <c r="V90" s="114">
        <v>41</v>
      </c>
      <c r="W90" s="114">
        <v>31</v>
      </c>
      <c r="X90" s="114">
        <v>10</v>
      </c>
      <c r="Y90" s="117" t="s">
        <v>7</v>
      </c>
      <c r="Z90" s="2"/>
      <c r="AA90" s="119">
        <v>83</v>
      </c>
      <c r="AB90" s="113">
        <v>1937</v>
      </c>
      <c r="AC90" s="114">
        <v>570</v>
      </c>
      <c r="AD90" s="114">
        <v>270</v>
      </c>
      <c r="AE90" s="114">
        <v>300</v>
      </c>
      <c r="AF90" s="4"/>
      <c r="AG90" s="119">
        <v>83</v>
      </c>
      <c r="AH90" s="113">
        <v>1936</v>
      </c>
      <c r="AI90" s="114">
        <v>434</v>
      </c>
      <c r="AJ90" s="114">
        <v>195</v>
      </c>
      <c r="AK90" s="114">
        <v>239</v>
      </c>
    </row>
    <row r="91" spans="1:37" x14ac:dyDescent="0.25">
      <c r="A91" s="33">
        <v>42</v>
      </c>
      <c r="B91" s="113">
        <v>1979</v>
      </c>
      <c r="C91" s="114">
        <v>54</v>
      </c>
      <c r="D91" s="114">
        <v>40</v>
      </c>
      <c r="E91" s="114">
        <v>14</v>
      </c>
      <c r="F91" s="79" t="s">
        <v>6</v>
      </c>
      <c r="H91" s="119">
        <v>84</v>
      </c>
      <c r="I91" s="120">
        <v>1937</v>
      </c>
      <c r="J91" s="114">
        <v>577</v>
      </c>
      <c r="K91" s="114">
        <v>249</v>
      </c>
      <c r="L91" s="114">
        <v>328</v>
      </c>
      <c r="N91" s="119">
        <v>84</v>
      </c>
      <c r="O91" s="120">
        <v>1936</v>
      </c>
      <c r="P91" s="114">
        <v>546</v>
      </c>
      <c r="Q91" s="114">
        <v>238</v>
      </c>
      <c r="R91" s="114">
        <v>308</v>
      </c>
      <c r="T91" s="33">
        <v>42</v>
      </c>
      <c r="U91" s="113">
        <v>1978</v>
      </c>
      <c r="V91" s="114">
        <v>30</v>
      </c>
      <c r="W91" s="114">
        <v>21</v>
      </c>
      <c r="X91" s="114">
        <v>9</v>
      </c>
      <c r="Y91" s="117" t="s">
        <v>6</v>
      </c>
      <c r="Z91" s="2"/>
      <c r="AA91" s="119">
        <v>84</v>
      </c>
      <c r="AB91" s="113">
        <v>1936</v>
      </c>
      <c r="AC91" s="114">
        <v>626</v>
      </c>
      <c r="AD91" s="114">
        <v>281</v>
      </c>
      <c r="AE91" s="114">
        <v>345</v>
      </c>
      <c r="AF91" s="4"/>
      <c r="AG91" s="119">
        <v>84</v>
      </c>
      <c r="AH91" s="113">
        <v>1935</v>
      </c>
      <c r="AI91" s="114">
        <v>496</v>
      </c>
      <c r="AJ91" s="114">
        <v>187</v>
      </c>
      <c r="AK91" s="114">
        <v>309</v>
      </c>
    </row>
    <row r="92" spans="1:37" x14ac:dyDescent="0.25">
      <c r="A92" s="33">
        <v>42</v>
      </c>
      <c r="B92" s="113">
        <v>1978</v>
      </c>
      <c r="C92" s="114">
        <v>65</v>
      </c>
      <c r="D92" s="114">
        <v>46</v>
      </c>
      <c r="E92" s="114">
        <v>19</v>
      </c>
      <c r="F92" s="79" t="s">
        <v>7</v>
      </c>
      <c r="H92" s="119">
        <v>85</v>
      </c>
      <c r="I92" s="120">
        <v>1936</v>
      </c>
      <c r="J92" s="114">
        <v>614</v>
      </c>
      <c r="K92" s="114">
        <v>224</v>
      </c>
      <c r="L92" s="114">
        <v>390</v>
      </c>
      <c r="N92" s="119">
        <v>85</v>
      </c>
      <c r="O92" s="120">
        <v>1935</v>
      </c>
      <c r="P92" s="114">
        <v>572</v>
      </c>
      <c r="Q92" s="114">
        <v>209</v>
      </c>
      <c r="R92" s="114">
        <v>363</v>
      </c>
      <c r="T92" s="33">
        <v>42</v>
      </c>
      <c r="U92" s="113">
        <v>1977</v>
      </c>
      <c r="V92" s="114">
        <v>52</v>
      </c>
      <c r="W92" s="114">
        <v>38</v>
      </c>
      <c r="X92" s="114">
        <v>14</v>
      </c>
      <c r="Y92" s="117" t="s">
        <v>7</v>
      </c>
      <c r="Z92" s="2"/>
      <c r="AA92" s="119">
        <v>85</v>
      </c>
      <c r="AB92" s="113">
        <v>1935</v>
      </c>
      <c r="AC92" s="114">
        <v>684</v>
      </c>
      <c r="AD92" s="114">
        <v>282</v>
      </c>
      <c r="AE92" s="114">
        <v>402</v>
      </c>
      <c r="AF92" s="4"/>
      <c r="AG92" s="119">
        <v>85</v>
      </c>
      <c r="AH92" s="113">
        <v>1934</v>
      </c>
      <c r="AI92" s="114">
        <v>415</v>
      </c>
      <c r="AJ92" s="114">
        <v>159</v>
      </c>
      <c r="AK92" s="114">
        <v>256</v>
      </c>
    </row>
    <row r="93" spans="1:37" x14ac:dyDescent="0.25">
      <c r="A93" s="33">
        <v>43</v>
      </c>
      <c r="B93" s="113">
        <v>1978</v>
      </c>
      <c r="C93" s="114">
        <v>55</v>
      </c>
      <c r="D93" s="114">
        <v>42</v>
      </c>
      <c r="E93" s="114">
        <v>13</v>
      </c>
      <c r="F93" s="79" t="s">
        <v>6</v>
      </c>
      <c r="H93" s="119">
        <v>86</v>
      </c>
      <c r="I93" s="120">
        <v>1935</v>
      </c>
      <c r="J93" s="114">
        <v>585</v>
      </c>
      <c r="K93" s="114">
        <v>229</v>
      </c>
      <c r="L93" s="114">
        <v>356</v>
      </c>
      <c r="N93" s="119">
        <v>86</v>
      </c>
      <c r="O93" s="120">
        <v>1934</v>
      </c>
      <c r="P93" s="114">
        <v>532</v>
      </c>
      <c r="Q93" s="114">
        <v>208</v>
      </c>
      <c r="R93" s="114">
        <v>324</v>
      </c>
      <c r="T93" s="33">
        <v>43</v>
      </c>
      <c r="U93" s="113">
        <v>1977</v>
      </c>
      <c r="V93" s="114">
        <v>66</v>
      </c>
      <c r="W93" s="114">
        <v>48</v>
      </c>
      <c r="X93" s="114">
        <v>18</v>
      </c>
      <c r="Y93" s="117" t="s">
        <v>6</v>
      </c>
      <c r="Z93" s="2"/>
      <c r="AA93" s="119">
        <v>86</v>
      </c>
      <c r="AB93" s="113">
        <v>1934</v>
      </c>
      <c r="AC93" s="114">
        <v>657</v>
      </c>
      <c r="AD93" s="114">
        <v>225</v>
      </c>
      <c r="AE93" s="114">
        <v>432</v>
      </c>
      <c r="AF93" s="4"/>
      <c r="AG93" s="119">
        <v>86</v>
      </c>
      <c r="AH93" s="113">
        <v>1933</v>
      </c>
      <c r="AI93" s="114">
        <v>477</v>
      </c>
      <c r="AJ93" s="114">
        <v>179</v>
      </c>
      <c r="AK93" s="114">
        <v>298</v>
      </c>
    </row>
    <row r="94" spans="1:37" x14ac:dyDescent="0.25">
      <c r="A94" s="33">
        <v>43</v>
      </c>
      <c r="B94" s="113">
        <v>1977</v>
      </c>
      <c r="C94" s="114">
        <v>69</v>
      </c>
      <c r="D94" s="114">
        <v>48</v>
      </c>
      <c r="E94" s="114">
        <v>21</v>
      </c>
      <c r="F94" s="79" t="s">
        <v>7</v>
      </c>
      <c r="H94" s="119">
        <v>87</v>
      </c>
      <c r="I94" s="120">
        <v>1934</v>
      </c>
      <c r="J94" s="114">
        <v>608</v>
      </c>
      <c r="K94" s="114">
        <v>210</v>
      </c>
      <c r="L94" s="114">
        <v>398</v>
      </c>
      <c r="N94" s="119">
        <v>87</v>
      </c>
      <c r="O94" s="120">
        <v>1933</v>
      </c>
      <c r="P94" s="114">
        <v>564</v>
      </c>
      <c r="Q94" s="114">
        <v>187</v>
      </c>
      <c r="R94" s="114">
        <v>377</v>
      </c>
      <c r="T94" s="33">
        <v>43</v>
      </c>
      <c r="U94" s="113">
        <v>1976</v>
      </c>
      <c r="V94" s="114">
        <v>59</v>
      </c>
      <c r="W94" s="114">
        <v>46</v>
      </c>
      <c r="X94" s="114">
        <v>13</v>
      </c>
      <c r="Y94" s="117" t="s">
        <v>7</v>
      </c>
      <c r="Z94" s="2"/>
      <c r="AA94" s="119">
        <v>87</v>
      </c>
      <c r="AB94" s="113">
        <v>1933</v>
      </c>
      <c r="AC94" s="114">
        <v>582</v>
      </c>
      <c r="AD94" s="114">
        <v>219</v>
      </c>
      <c r="AE94" s="114">
        <v>363</v>
      </c>
      <c r="AF94" s="4"/>
      <c r="AG94" s="119">
        <v>87</v>
      </c>
      <c r="AH94" s="113">
        <v>1932</v>
      </c>
      <c r="AI94" s="114">
        <v>469</v>
      </c>
      <c r="AJ94" s="114">
        <v>176</v>
      </c>
      <c r="AK94" s="114">
        <v>293</v>
      </c>
    </row>
    <row r="95" spans="1:37" x14ac:dyDescent="0.25">
      <c r="A95" s="33">
        <v>44</v>
      </c>
      <c r="B95" s="113">
        <v>1977</v>
      </c>
      <c r="C95" s="114">
        <v>77</v>
      </c>
      <c r="D95" s="114">
        <v>63</v>
      </c>
      <c r="E95" s="114">
        <v>14</v>
      </c>
      <c r="F95" s="79" t="s">
        <v>6</v>
      </c>
      <c r="H95" s="119">
        <v>88</v>
      </c>
      <c r="I95" s="120">
        <v>1933</v>
      </c>
      <c r="J95" s="114">
        <v>582</v>
      </c>
      <c r="K95" s="114">
        <v>182</v>
      </c>
      <c r="L95" s="114">
        <v>400</v>
      </c>
      <c r="N95" s="119">
        <v>88</v>
      </c>
      <c r="O95" s="120">
        <v>1932</v>
      </c>
      <c r="P95" s="114">
        <v>528</v>
      </c>
      <c r="Q95" s="114">
        <v>178</v>
      </c>
      <c r="R95" s="114">
        <v>350</v>
      </c>
      <c r="T95" s="33">
        <v>44</v>
      </c>
      <c r="U95" s="113">
        <v>1976</v>
      </c>
      <c r="V95" s="114">
        <v>71</v>
      </c>
      <c r="W95" s="114">
        <v>59</v>
      </c>
      <c r="X95" s="114">
        <v>12</v>
      </c>
      <c r="Y95" s="117" t="s">
        <v>6</v>
      </c>
      <c r="Z95" s="2"/>
      <c r="AA95" s="119">
        <v>88</v>
      </c>
      <c r="AB95" s="113">
        <v>1932</v>
      </c>
      <c r="AC95" s="114">
        <v>626</v>
      </c>
      <c r="AD95" s="114">
        <v>233</v>
      </c>
      <c r="AE95" s="114">
        <v>393</v>
      </c>
      <c r="AF95" s="4"/>
      <c r="AG95" s="119">
        <v>88</v>
      </c>
      <c r="AH95" s="113">
        <v>1931</v>
      </c>
      <c r="AI95" s="114">
        <v>458</v>
      </c>
      <c r="AJ95" s="114">
        <v>159</v>
      </c>
      <c r="AK95" s="114">
        <v>299</v>
      </c>
    </row>
    <row r="96" spans="1:37" x14ac:dyDescent="0.25">
      <c r="A96" s="33">
        <v>44</v>
      </c>
      <c r="B96" s="113">
        <v>1976</v>
      </c>
      <c r="C96" s="114">
        <v>83</v>
      </c>
      <c r="D96" s="114">
        <v>63</v>
      </c>
      <c r="E96" s="114">
        <v>20</v>
      </c>
      <c r="F96" s="79" t="s">
        <v>7</v>
      </c>
      <c r="H96" s="119">
        <v>89</v>
      </c>
      <c r="I96" s="120">
        <v>1932</v>
      </c>
      <c r="J96" s="114">
        <v>604</v>
      </c>
      <c r="K96" s="114">
        <v>195</v>
      </c>
      <c r="L96" s="114">
        <v>409</v>
      </c>
      <c r="N96" s="119">
        <v>89</v>
      </c>
      <c r="O96" s="120">
        <v>1931</v>
      </c>
      <c r="P96" s="114">
        <v>526</v>
      </c>
      <c r="Q96" s="114">
        <v>169</v>
      </c>
      <c r="R96" s="114">
        <v>357</v>
      </c>
      <c r="T96" s="33">
        <v>44</v>
      </c>
      <c r="U96" s="113">
        <v>1975</v>
      </c>
      <c r="V96" s="114">
        <v>68</v>
      </c>
      <c r="W96" s="114">
        <v>58</v>
      </c>
      <c r="X96" s="114">
        <v>10</v>
      </c>
      <c r="Y96" s="117" t="s">
        <v>7</v>
      </c>
      <c r="Z96" s="2"/>
      <c r="AA96" s="119">
        <v>89</v>
      </c>
      <c r="AB96" s="113">
        <v>1931</v>
      </c>
      <c r="AC96" s="114">
        <v>592</v>
      </c>
      <c r="AD96" s="114">
        <v>197</v>
      </c>
      <c r="AE96" s="114">
        <v>395</v>
      </c>
      <c r="AF96" s="4"/>
      <c r="AG96" s="119">
        <v>89</v>
      </c>
      <c r="AH96" s="113">
        <v>1930</v>
      </c>
      <c r="AI96" s="114">
        <v>457</v>
      </c>
      <c r="AJ96" s="114">
        <v>150</v>
      </c>
      <c r="AK96" s="114">
        <v>307</v>
      </c>
    </row>
    <row r="97" spans="1:37" x14ac:dyDescent="0.25">
      <c r="A97" s="33">
        <v>45</v>
      </c>
      <c r="B97" s="113">
        <v>1976</v>
      </c>
      <c r="C97" s="114">
        <v>77</v>
      </c>
      <c r="D97" s="114">
        <v>49</v>
      </c>
      <c r="E97" s="114">
        <v>28</v>
      </c>
      <c r="F97" s="79" t="s">
        <v>6</v>
      </c>
      <c r="H97" s="119">
        <v>90</v>
      </c>
      <c r="I97" s="120">
        <v>1931</v>
      </c>
      <c r="J97" s="114">
        <v>539</v>
      </c>
      <c r="K97" s="114">
        <v>159</v>
      </c>
      <c r="L97" s="114">
        <v>380</v>
      </c>
      <c r="N97" s="119">
        <v>90</v>
      </c>
      <c r="O97" s="120">
        <v>1930</v>
      </c>
      <c r="P97" s="114">
        <v>513</v>
      </c>
      <c r="Q97" s="114">
        <v>159</v>
      </c>
      <c r="R97" s="114">
        <v>354</v>
      </c>
      <c r="T97" s="33">
        <v>45</v>
      </c>
      <c r="U97" s="113">
        <v>1975</v>
      </c>
      <c r="V97" s="114">
        <v>77</v>
      </c>
      <c r="W97" s="114">
        <v>54</v>
      </c>
      <c r="X97" s="114">
        <v>23</v>
      </c>
      <c r="Y97" s="117" t="s">
        <v>6</v>
      </c>
      <c r="Z97" s="2"/>
      <c r="AA97" s="119">
        <v>90</v>
      </c>
      <c r="AB97" s="113">
        <v>1930</v>
      </c>
      <c r="AC97" s="114">
        <v>579</v>
      </c>
      <c r="AD97" s="114">
        <v>181</v>
      </c>
      <c r="AE97" s="114">
        <v>398</v>
      </c>
      <c r="AF97" s="4"/>
      <c r="AG97" s="119">
        <v>90</v>
      </c>
      <c r="AH97" s="113">
        <v>1929</v>
      </c>
      <c r="AI97" s="114">
        <v>469</v>
      </c>
      <c r="AJ97" s="114">
        <v>143</v>
      </c>
      <c r="AK97" s="114">
        <v>326</v>
      </c>
    </row>
    <row r="98" spans="1:37" x14ac:dyDescent="0.25">
      <c r="A98" s="33">
        <v>45</v>
      </c>
      <c r="B98" s="113">
        <v>1975</v>
      </c>
      <c r="C98" s="114">
        <v>87</v>
      </c>
      <c r="D98" s="114">
        <v>65</v>
      </c>
      <c r="E98" s="114">
        <v>22</v>
      </c>
      <c r="F98" s="79" t="s">
        <v>7</v>
      </c>
      <c r="H98" s="119">
        <v>91</v>
      </c>
      <c r="I98" s="120">
        <v>1930</v>
      </c>
      <c r="J98" s="114">
        <v>554</v>
      </c>
      <c r="K98" s="114">
        <v>166</v>
      </c>
      <c r="L98" s="114">
        <v>388</v>
      </c>
      <c r="N98" s="119">
        <v>91</v>
      </c>
      <c r="O98" s="120">
        <v>1929</v>
      </c>
      <c r="P98" s="114">
        <v>441</v>
      </c>
      <c r="Q98" s="114">
        <v>137</v>
      </c>
      <c r="R98" s="114">
        <v>304</v>
      </c>
      <c r="T98" s="33">
        <v>45</v>
      </c>
      <c r="U98" s="113">
        <v>1974</v>
      </c>
      <c r="V98" s="114">
        <v>80</v>
      </c>
      <c r="W98" s="114">
        <v>57</v>
      </c>
      <c r="X98" s="114">
        <v>23</v>
      </c>
      <c r="Y98" s="117" t="s">
        <v>7</v>
      </c>
      <c r="Z98" s="2"/>
      <c r="AA98" s="119">
        <v>91</v>
      </c>
      <c r="AB98" s="113">
        <v>1929</v>
      </c>
      <c r="AC98" s="114">
        <v>529</v>
      </c>
      <c r="AD98" s="114">
        <v>140</v>
      </c>
      <c r="AE98" s="114">
        <v>389</v>
      </c>
      <c r="AF98" s="4"/>
      <c r="AG98" s="119">
        <v>91</v>
      </c>
      <c r="AH98" s="113">
        <v>1928</v>
      </c>
      <c r="AI98" s="114">
        <v>430</v>
      </c>
      <c r="AJ98" s="114">
        <v>128</v>
      </c>
      <c r="AK98" s="114">
        <v>302</v>
      </c>
    </row>
    <row r="99" spans="1:37" x14ac:dyDescent="0.25">
      <c r="A99" s="33">
        <v>46</v>
      </c>
      <c r="B99" s="113">
        <v>1975</v>
      </c>
      <c r="C99" s="114">
        <v>88</v>
      </c>
      <c r="D99" s="114">
        <v>65</v>
      </c>
      <c r="E99" s="114">
        <v>23</v>
      </c>
      <c r="F99" s="79" t="s">
        <v>6</v>
      </c>
      <c r="H99" s="119">
        <v>92</v>
      </c>
      <c r="I99" s="120">
        <v>1929</v>
      </c>
      <c r="J99" s="114">
        <v>456</v>
      </c>
      <c r="K99" s="114">
        <v>113</v>
      </c>
      <c r="L99" s="114">
        <v>343</v>
      </c>
      <c r="N99" s="119">
        <v>92</v>
      </c>
      <c r="O99" s="120">
        <v>1928</v>
      </c>
      <c r="P99" s="114">
        <v>391</v>
      </c>
      <c r="Q99" s="114">
        <v>99</v>
      </c>
      <c r="R99" s="114">
        <v>292</v>
      </c>
      <c r="T99" s="33">
        <v>46</v>
      </c>
      <c r="U99" s="113">
        <v>1974</v>
      </c>
      <c r="V99" s="114">
        <v>80</v>
      </c>
      <c r="W99" s="114">
        <v>58</v>
      </c>
      <c r="X99" s="114">
        <v>22</v>
      </c>
      <c r="Y99" s="117" t="s">
        <v>6</v>
      </c>
      <c r="Z99" s="2"/>
      <c r="AA99" s="119">
        <v>92</v>
      </c>
      <c r="AB99" s="113">
        <v>1928</v>
      </c>
      <c r="AC99" s="114">
        <v>421</v>
      </c>
      <c r="AD99" s="114">
        <v>100</v>
      </c>
      <c r="AE99" s="114">
        <v>321</v>
      </c>
      <c r="AF99" s="4"/>
      <c r="AG99" s="119">
        <v>92</v>
      </c>
      <c r="AH99" s="113">
        <v>1927</v>
      </c>
      <c r="AI99" s="114">
        <v>388</v>
      </c>
      <c r="AJ99" s="114">
        <v>115</v>
      </c>
      <c r="AK99" s="114">
        <v>273</v>
      </c>
    </row>
    <row r="100" spans="1:37" x14ac:dyDescent="0.25">
      <c r="A100" s="33">
        <v>46</v>
      </c>
      <c r="B100" s="113">
        <v>1974</v>
      </c>
      <c r="C100" s="114">
        <v>86</v>
      </c>
      <c r="D100" s="114">
        <v>64</v>
      </c>
      <c r="E100" s="114">
        <v>22</v>
      </c>
      <c r="F100" s="79" t="s">
        <v>7</v>
      </c>
      <c r="H100" s="119">
        <v>93</v>
      </c>
      <c r="I100" s="120">
        <v>1928</v>
      </c>
      <c r="J100" s="114">
        <v>392</v>
      </c>
      <c r="K100" s="114">
        <v>92</v>
      </c>
      <c r="L100" s="114">
        <v>300</v>
      </c>
      <c r="N100" s="119">
        <v>93</v>
      </c>
      <c r="O100" s="120">
        <v>1927</v>
      </c>
      <c r="P100" s="114">
        <v>295</v>
      </c>
      <c r="Q100" s="114">
        <v>62</v>
      </c>
      <c r="R100" s="114">
        <v>233</v>
      </c>
      <c r="T100" s="33">
        <v>46</v>
      </c>
      <c r="U100" s="113">
        <v>1973</v>
      </c>
      <c r="V100" s="114">
        <v>68</v>
      </c>
      <c r="W100" s="114">
        <v>51</v>
      </c>
      <c r="X100" s="114">
        <v>17</v>
      </c>
      <c r="Y100" s="117" t="s">
        <v>7</v>
      </c>
      <c r="Z100" s="2"/>
      <c r="AA100" s="119">
        <v>93</v>
      </c>
      <c r="AB100" s="113">
        <v>1927</v>
      </c>
      <c r="AC100" s="114">
        <v>369</v>
      </c>
      <c r="AD100" s="114">
        <v>88</v>
      </c>
      <c r="AE100" s="114">
        <v>281</v>
      </c>
      <c r="AF100" s="4"/>
      <c r="AG100" s="119">
        <v>93</v>
      </c>
      <c r="AH100" s="113">
        <v>1926</v>
      </c>
      <c r="AI100" s="114">
        <v>346</v>
      </c>
      <c r="AJ100" s="114">
        <v>70</v>
      </c>
      <c r="AK100" s="114">
        <v>276</v>
      </c>
    </row>
    <row r="101" spans="1:37" x14ac:dyDescent="0.25">
      <c r="A101" s="33">
        <v>47</v>
      </c>
      <c r="B101" s="113">
        <v>1974</v>
      </c>
      <c r="C101" s="114">
        <v>78</v>
      </c>
      <c r="D101" s="114">
        <v>57</v>
      </c>
      <c r="E101" s="114">
        <v>21</v>
      </c>
      <c r="F101" s="79" t="s">
        <v>6</v>
      </c>
      <c r="H101" s="119">
        <v>94</v>
      </c>
      <c r="I101" s="120">
        <v>1927</v>
      </c>
      <c r="J101" s="114">
        <v>319</v>
      </c>
      <c r="K101" s="114">
        <v>67</v>
      </c>
      <c r="L101" s="114">
        <v>252</v>
      </c>
      <c r="N101" s="119">
        <v>94</v>
      </c>
      <c r="O101" s="120">
        <v>1926</v>
      </c>
      <c r="P101" s="114">
        <v>248</v>
      </c>
      <c r="Q101" s="114">
        <v>52</v>
      </c>
      <c r="R101" s="114">
        <v>196</v>
      </c>
      <c r="T101" s="33">
        <v>47</v>
      </c>
      <c r="U101" s="113">
        <v>1973</v>
      </c>
      <c r="V101" s="114">
        <v>76</v>
      </c>
      <c r="W101" s="114">
        <v>59</v>
      </c>
      <c r="X101" s="114">
        <v>17</v>
      </c>
      <c r="Y101" s="117" t="s">
        <v>6</v>
      </c>
      <c r="Z101" s="2"/>
      <c r="AA101" s="119">
        <v>94</v>
      </c>
      <c r="AB101" s="113">
        <v>1926</v>
      </c>
      <c r="AC101" s="114">
        <v>329</v>
      </c>
      <c r="AD101" s="114">
        <v>77</v>
      </c>
      <c r="AE101" s="114">
        <v>252</v>
      </c>
      <c r="AF101" s="4"/>
      <c r="AG101" s="119">
        <v>94</v>
      </c>
      <c r="AH101" s="113">
        <v>1925</v>
      </c>
      <c r="AI101" s="114">
        <v>292</v>
      </c>
      <c r="AJ101" s="114">
        <v>62</v>
      </c>
      <c r="AK101" s="114">
        <v>230</v>
      </c>
    </row>
    <row r="102" spans="1:37" x14ac:dyDescent="0.25">
      <c r="A102" s="33">
        <v>47</v>
      </c>
      <c r="B102" s="113">
        <v>1973</v>
      </c>
      <c r="C102" s="114">
        <v>81</v>
      </c>
      <c r="D102" s="114">
        <v>61</v>
      </c>
      <c r="E102" s="114">
        <v>20</v>
      </c>
      <c r="F102" s="79" t="s">
        <v>7</v>
      </c>
      <c r="H102" s="119">
        <v>95</v>
      </c>
      <c r="I102" s="120">
        <v>1926</v>
      </c>
      <c r="J102" s="114">
        <v>252</v>
      </c>
      <c r="K102" s="114">
        <v>50</v>
      </c>
      <c r="L102" s="114">
        <v>202</v>
      </c>
      <c r="N102" s="119">
        <v>95</v>
      </c>
      <c r="O102" s="120">
        <v>1925</v>
      </c>
      <c r="P102" s="114">
        <v>190</v>
      </c>
      <c r="Q102" s="114">
        <v>33</v>
      </c>
      <c r="R102" s="114">
        <v>157</v>
      </c>
      <c r="T102" s="33">
        <v>47</v>
      </c>
      <c r="U102" s="113">
        <v>1972</v>
      </c>
      <c r="V102" s="114">
        <v>69</v>
      </c>
      <c r="W102" s="114">
        <v>52</v>
      </c>
      <c r="X102" s="114">
        <v>17</v>
      </c>
      <c r="Y102" s="117" t="s">
        <v>7</v>
      </c>
      <c r="Z102" s="2"/>
      <c r="AA102" s="119">
        <v>95</v>
      </c>
      <c r="AB102" s="113">
        <v>1925</v>
      </c>
      <c r="AC102" s="114">
        <v>253</v>
      </c>
      <c r="AD102" s="114">
        <v>58</v>
      </c>
      <c r="AE102" s="114">
        <v>195</v>
      </c>
      <c r="AF102" s="4"/>
      <c r="AG102" s="119">
        <v>95</v>
      </c>
      <c r="AH102" s="113">
        <v>1924</v>
      </c>
      <c r="AI102" s="114">
        <v>261</v>
      </c>
      <c r="AJ102" s="114">
        <v>59</v>
      </c>
      <c r="AK102" s="114">
        <v>202</v>
      </c>
    </row>
    <row r="103" spans="1:37" x14ac:dyDescent="0.25">
      <c r="A103" s="33">
        <v>48</v>
      </c>
      <c r="B103" s="113">
        <v>1973</v>
      </c>
      <c r="C103" s="114">
        <v>90</v>
      </c>
      <c r="D103" s="114">
        <v>54</v>
      </c>
      <c r="E103" s="114">
        <v>36</v>
      </c>
      <c r="F103" s="79" t="s">
        <v>6</v>
      </c>
      <c r="H103" s="119">
        <v>96</v>
      </c>
      <c r="I103" s="120">
        <v>1925</v>
      </c>
      <c r="J103" s="114">
        <v>192</v>
      </c>
      <c r="K103" s="114">
        <v>33</v>
      </c>
      <c r="L103" s="114">
        <v>159</v>
      </c>
      <c r="N103" s="119">
        <v>96</v>
      </c>
      <c r="O103" s="120">
        <v>1924</v>
      </c>
      <c r="P103" s="114">
        <v>137</v>
      </c>
      <c r="Q103" s="114">
        <v>31</v>
      </c>
      <c r="R103" s="114">
        <v>106</v>
      </c>
      <c r="T103" s="33">
        <v>48</v>
      </c>
      <c r="U103" s="113">
        <v>1972</v>
      </c>
      <c r="V103" s="114">
        <v>75</v>
      </c>
      <c r="W103" s="114">
        <v>51</v>
      </c>
      <c r="X103" s="114">
        <v>24</v>
      </c>
      <c r="Y103" s="117" t="s">
        <v>6</v>
      </c>
      <c r="Z103" s="2"/>
      <c r="AA103" s="119">
        <v>96</v>
      </c>
      <c r="AB103" s="113">
        <v>1924</v>
      </c>
      <c r="AC103" s="114">
        <v>195</v>
      </c>
      <c r="AD103" s="114">
        <v>47</v>
      </c>
      <c r="AE103" s="114">
        <v>148</v>
      </c>
      <c r="AF103" s="4"/>
      <c r="AG103" s="119">
        <v>96</v>
      </c>
      <c r="AH103" s="113">
        <v>1923</v>
      </c>
      <c r="AI103" s="114">
        <v>174</v>
      </c>
      <c r="AJ103" s="114">
        <v>43</v>
      </c>
      <c r="AK103" s="114">
        <v>131</v>
      </c>
    </row>
    <row r="104" spans="1:37" x14ac:dyDescent="0.25">
      <c r="A104" s="33">
        <v>48</v>
      </c>
      <c r="B104" s="113">
        <v>1972</v>
      </c>
      <c r="C104" s="114">
        <v>66</v>
      </c>
      <c r="D104" s="114">
        <v>44</v>
      </c>
      <c r="E104" s="114">
        <v>22</v>
      </c>
      <c r="F104" s="79" t="s">
        <v>7</v>
      </c>
      <c r="H104" s="119">
        <v>97</v>
      </c>
      <c r="I104" s="120">
        <v>1924</v>
      </c>
      <c r="J104" s="114">
        <v>153</v>
      </c>
      <c r="K104" s="114">
        <v>31</v>
      </c>
      <c r="L104" s="114">
        <v>122</v>
      </c>
      <c r="N104" s="119">
        <v>97</v>
      </c>
      <c r="O104" s="120">
        <v>1923</v>
      </c>
      <c r="P104" s="114">
        <v>112</v>
      </c>
      <c r="Q104" s="114">
        <v>23</v>
      </c>
      <c r="R104" s="114">
        <v>89</v>
      </c>
      <c r="T104" s="33">
        <v>48</v>
      </c>
      <c r="U104" s="113">
        <v>1971</v>
      </c>
      <c r="V104" s="114">
        <v>81</v>
      </c>
      <c r="W104" s="114">
        <v>57</v>
      </c>
      <c r="X104" s="114">
        <v>24</v>
      </c>
      <c r="Y104" s="117" t="s">
        <v>7</v>
      </c>
      <c r="Z104" s="2"/>
      <c r="AA104" s="119">
        <v>97</v>
      </c>
      <c r="AB104" s="113">
        <v>1923</v>
      </c>
      <c r="AC104" s="114">
        <v>135</v>
      </c>
      <c r="AD104" s="114">
        <v>26</v>
      </c>
      <c r="AE104" s="114">
        <v>109</v>
      </c>
      <c r="AF104" s="4"/>
      <c r="AG104" s="119">
        <v>97</v>
      </c>
      <c r="AH104" s="113">
        <v>1922</v>
      </c>
      <c r="AI104" s="114">
        <v>136</v>
      </c>
      <c r="AJ104" s="114">
        <v>39</v>
      </c>
      <c r="AK104" s="114">
        <v>97</v>
      </c>
    </row>
    <row r="105" spans="1:37" x14ac:dyDescent="0.25">
      <c r="A105" s="33">
        <v>49</v>
      </c>
      <c r="B105" s="113">
        <v>1972</v>
      </c>
      <c r="C105" s="114">
        <v>101</v>
      </c>
      <c r="D105" s="114">
        <v>68</v>
      </c>
      <c r="E105" s="114">
        <v>33</v>
      </c>
      <c r="F105" s="79" t="s">
        <v>6</v>
      </c>
      <c r="H105" s="119">
        <v>98</v>
      </c>
      <c r="I105" s="120">
        <v>1923</v>
      </c>
      <c r="J105" s="114">
        <v>112</v>
      </c>
      <c r="K105" s="114">
        <v>23</v>
      </c>
      <c r="L105" s="114">
        <v>89</v>
      </c>
      <c r="N105" s="119">
        <v>98</v>
      </c>
      <c r="O105" s="120">
        <v>1922</v>
      </c>
      <c r="P105" s="114">
        <v>87</v>
      </c>
      <c r="Q105" s="114">
        <v>18</v>
      </c>
      <c r="R105" s="114">
        <v>69</v>
      </c>
      <c r="T105" s="33">
        <v>49</v>
      </c>
      <c r="U105" s="113">
        <v>1971</v>
      </c>
      <c r="V105" s="114">
        <v>79</v>
      </c>
      <c r="W105" s="114">
        <v>51</v>
      </c>
      <c r="X105" s="114">
        <v>28</v>
      </c>
      <c r="Y105" s="117" t="s">
        <v>6</v>
      </c>
      <c r="Z105" s="2"/>
      <c r="AA105" s="119">
        <v>98</v>
      </c>
      <c r="AB105" s="113">
        <v>1922</v>
      </c>
      <c r="AC105" s="114">
        <v>92</v>
      </c>
      <c r="AD105" s="114">
        <v>15</v>
      </c>
      <c r="AE105" s="114">
        <v>77</v>
      </c>
      <c r="AF105" s="4"/>
      <c r="AG105" s="119">
        <v>98</v>
      </c>
      <c r="AH105" s="113">
        <v>1921</v>
      </c>
      <c r="AI105" s="114">
        <v>109</v>
      </c>
      <c r="AJ105" s="114">
        <v>29</v>
      </c>
      <c r="AK105" s="114">
        <v>80</v>
      </c>
    </row>
    <row r="106" spans="1:37" x14ac:dyDescent="0.25">
      <c r="A106" s="33">
        <v>49</v>
      </c>
      <c r="B106" s="113">
        <v>1971</v>
      </c>
      <c r="C106" s="114">
        <v>85</v>
      </c>
      <c r="D106" s="114">
        <v>58</v>
      </c>
      <c r="E106" s="114">
        <v>27</v>
      </c>
      <c r="F106" s="79" t="s">
        <v>7</v>
      </c>
      <c r="H106" s="119">
        <v>99</v>
      </c>
      <c r="I106" s="120">
        <v>1922</v>
      </c>
      <c r="J106" s="114">
        <v>62</v>
      </c>
      <c r="K106" s="114">
        <v>10</v>
      </c>
      <c r="L106" s="114">
        <v>52</v>
      </c>
      <c r="N106" s="119">
        <v>99</v>
      </c>
      <c r="O106" s="120">
        <v>1921</v>
      </c>
      <c r="P106" s="114">
        <v>44</v>
      </c>
      <c r="Q106" s="114">
        <v>17</v>
      </c>
      <c r="R106" s="114">
        <v>27</v>
      </c>
      <c r="T106" s="33">
        <v>49</v>
      </c>
      <c r="U106" s="113">
        <v>1970</v>
      </c>
      <c r="V106" s="114">
        <v>69</v>
      </c>
      <c r="W106" s="114">
        <v>48</v>
      </c>
      <c r="X106" s="114">
        <v>21</v>
      </c>
      <c r="Y106" s="117" t="s">
        <v>7</v>
      </c>
      <c r="Z106" s="2"/>
      <c r="AA106" s="119">
        <v>99</v>
      </c>
      <c r="AB106" s="113">
        <v>1921</v>
      </c>
      <c r="AC106" s="114">
        <v>54</v>
      </c>
      <c r="AD106" s="114">
        <v>11</v>
      </c>
      <c r="AE106" s="114">
        <v>43</v>
      </c>
      <c r="AF106" s="4"/>
      <c r="AG106" s="119">
        <v>99</v>
      </c>
      <c r="AH106" s="113">
        <v>1920</v>
      </c>
      <c r="AI106" s="114">
        <v>53</v>
      </c>
      <c r="AJ106" s="114">
        <v>15</v>
      </c>
      <c r="AK106" s="114">
        <v>38</v>
      </c>
    </row>
    <row r="107" spans="1:37" x14ac:dyDescent="0.25">
      <c r="A107" s="33">
        <v>50</v>
      </c>
      <c r="B107" s="113">
        <v>1971</v>
      </c>
      <c r="C107" s="114">
        <v>85</v>
      </c>
      <c r="D107" s="114">
        <v>64</v>
      </c>
      <c r="E107" s="114">
        <v>21</v>
      </c>
      <c r="F107" s="79" t="s">
        <v>6</v>
      </c>
      <c r="H107" s="119">
        <v>100</v>
      </c>
      <c r="I107" s="120">
        <v>1921</v>
      </c>
      <c r="J107" s="114">
        <v>26</v>
      </c>
      <c r="K107" s="114">
        <v>7</v>
      </c>
      <c r="L107" s="114">
        <v>19</v>
      </c>
      <c r="N107" s="119">
        <v>100</v>
      </c>
      <c r="O107" s="120">
        <v>1920</v>
      </c>
      <c r="P107" s="114">
        <v>27</v>
      </c>
      <c r="Q107" s="114">
        <v>7</v>
      </c>
      <c r="R107" s="114">
        <v>20</v>
      </c>
      <c r="T107" s="33">
        <v>50</v>
      </c>
      <c r="U107" s="113">
        <v>1970</v>
      </c>
      <c r="V107" s="114">
        <v>109</v>
      </c>
      <c r="W107" s="114">
        <v>75</v>
      </c>
      <c r="X107" s="114">
        <v>34</v>
      </c>
      <c r="Y107" s="117" t="s">
        <v>6</v>
      </c>
      <c r="Z107" s="2"/>
      <c r="AA107" s="119">
        <v>100</v>
      </c>
      <c r="AB107" s="113">
        <v>1920</v>
      </c>
      <c r="AC107" s="114">
        <v>39</v>
      </c>
      <c r="AD107" s="114">
        <v>7</v>
      </c>
      <c r="AE107" s="114">
        <v>32</v>
      </c>
      <c r="AF107" s="4"/>
      <c r="AG107" s="119">
        <v>100</v>
      </c>
      <c r="AH107" s="113">
        <v>1919</v>
      </c>
      <c r="AI107" s="114">
        <v>35</v>
      </c>
      <c r="AJ107" s="114">
        <v>8</v>
      </c>
      <c r="AK107" s="114">
        <v>27</v>
      </c>
    </row>
    <row r="108" spans="1:37" x14ac:dyDescent="0.25">
      <c r="A108" s="33">
        <v>50</v>
      </c>
      <c r="B108" s="113">
        <v>1970</v>
      </c>
      <c r="C108" s="114">
        <v>77</v>
      </c>
      <c r="D108" s="114">
        <v>58</v>
      </c>
      <c r="E108" s="114">
        <v>19</v>
      </c>
      <c r="F108" s="79" t="s">
        <v>7</v>
      </c>
      <c r="H108" s="119">
        <v>101</v>
      </c>
      <c r="I108" s="120">
        <v>1920</v>
      </c>
      <c r="J108" s="114">
        <v>23</v>
      </c>
      <c r="K108" s="114">
        <v>4</v>
      </c>
      <c r="L108" s="114">
        <v>19</v>
      </c>
      <c r="N108" s="119">
        <v>101</v>
      </c>
      <c r="O108" s="120">
        <v>1919</v>
      </c>
      <c r="P108" s="114">
        <v>13</v>
      </c>
      <c r="Q108" s="114">
        <v>2</v>
      </c>
      <c r="R108" s="114">
        <v>11</v>
      </c>
      <c r="T108" s="33">
        <v>50</v>
      </c>
      <c r="U108" s="113">
        <v>1969</v>
      </c>
      <c r="V108" s="114">
        <v>69</v>
      </c>
      <c r="W108" s="114">
        <v>44</v>
      </c>
      <c r="X108" s="114">
        <v>25</v>
      </c>
      <c r="Y108" s="117" t="s">
        <v>7</v>
      </c>
      <c r="Z108" s="2"/>
      <c r="AA108" s="119">
        <v>101</v>
      </c>
      <c r="AB108" s="113">
        <v>1919</v>
      </c>
      <c r="AC108" s="114">
        <v>18</v>
      </c>
      <c r="AD108" s="114">
        <v>6</v>
      </c>
      <c r="AE108" s="114">
        <v>12</v>
      </c>
      <c r="AF108" s="4"/>
      <c r="AG108" s="119">
        <v>101</v>
      </c>
      <c r="AH108" s="113">
        <v>1918</v>
      </c>
      <c r="AI108" s="114">
        <v>18</v>
      </c>
      <c r="AJ108" s="114">
        <v>3</v>
      </c>
      <c r="AK108" s="114">
        <v>15</v>
      </c>
    </row>
    <row r="109" spans="1:37" x14ac:dyDescent="0.25">
      <c r="A109" s="33">
        <v>51</v>
      </c>
      <c r="B109" s="113">
        <v>1970</v>
      </c>
      <c r="C109" s="114">
        <v>84</v>
      </c>
      <c r="D109" s="114">
        <v>59</v>
      </c>
      <c r="E109" s="114">
        <v>25</v>
      </c>
      <c r="F109" s="79" t="s">
        <v>6</v>
      </c>
      <c r="H109" s="119">
        <v>102</v>
      </c>
      <c r="I109" s="120">
        <v>1919</v>
      </c>
      <c r="J109" s="114">
        <v>10</v>
      </c>
      <c r="K109" s="114">
        <v>2</v>
      </c>
      <c r="L109" s="114">
        <v>8</v>
      </c>
      <c r="N109" s="119">
        <v>102</v>
      </c>
      <c r="O109" s="120">
        <v>1918</v>
      </c>
      <c r="P109" s="114">
        <v>4</v>
      </c>
      <c r="Q109" s="114">
        <v>0</v>
      </c>
      <c r="R109" s="114">
        <v>4</v>
      </c>
      <c r="T109" s="33">
        <v>51</v>
      </c>
      <c r="U109" s="113">
        <v>1969</v>
      </c>
      <c r="V109" s="114">
        <v>96</v>
      </c>
      <c r="W109" s="114">
        <v>67</v>
      </c>
      <c r="X109" s="114">
        <v>29</v>
      </c>
      <c r="Y109" s="117" t="s">
        <v>6</v>
      </c>
      <c r="Z109" s="2"/>
      <c r="AA109" s="119">
        <v>102</v>
      </c>
      <c r="AB109" s="113">
        <v>1918</v>
      </c>
      <c r="AC109" s="114">
        <v>6</v>
      </c>
      <c r="AD109" s="114">
        <v>1</v>
      </c>
      <c r="AE109" s="114">
        <v>5</v>
      </c>
      <c r="AF109" s="4"/>
      <c r="AG109" s="119">
        <v>102</v>
      </c>
      <c r="AH109" s="113">
        <v>1917</v>
      </c>
      <c r="AI109" s="114">
        <v>7</v>
      </c>
      <c r="AJ109" s="114">
        <v>0</v>
      </c>
      <c r="AK109" s="114">
        <v>7</v>
      </c>
    </row>
    <row r="110" spans="1:37" x14ac:dyDescent="0.25">
      <c r="A110" s="33">
        <v>51</v>
      </c>
      <c r="B110" s="113">
        <v>1969</v>
      </c>
      <c r="C110" s="114">
        <v>93</v>
      </c>
      <c r="D110" s="114">
        <v>67</v>
      </c>
      <c r="E110" s="114">
        <v>26</v>
      </c>
      <c r="F110" s="79" t="s">
        <v>7</v>
      </c>
      <c r="H110" s="119">
        <v>103</v>
      </c>
      <c r="I110" s="120">
        <v>1918</v>
      </c>
      <c r="J110" s="114">
        <v>7</v>
      </c>
      <c r="K110" s="114">
        <v>0</v>
      </c>
      <c r="L110" s="114">
        <v>7</v>
      </c>
      <c r="N110" s="119">
        <v>103</v>
      </c>
      <c r="O110" s="120">
        <v>1917</v>
      </c>
      <c r="P110" s="114">
        <v>3</v>
      </c>
      <c r="Q110" s="114">
        <v>0</v>
      </c>
      <c r="R110" s="114">
        <v>3</v>
      </c>
      <c r="T110" s="33">
        <v>51</v>
      </c>
      <c r="U110" s="113">
        <v>1968</v>
      </c>
      <c r="V110" s="114">
        <v>82</v>
      </c>
      <c r="W110" s="114">
        <v>57</v>
      </c>
      <c r="X110" s="114">
        <v>25</v>
      </c>
      <c r="Y110" s="117" t="s">
        <v>7</v>
      </c>
      <c r="Z110" s="2"/>
      <c r="AA110" s="119">
        <v>103</v>
      </c>
      <c r="AB110" s="113">
        <v>1917</v>
      </c>
      <c r="AC110" s="114">
        <v>6</v>
      </c>
      <c r="AD110" s="114">
        <v>1</v>
      </c>
      <c r="AE110" s="114">
        <v>5</v>
      </c>
      <c r="AF110" s="4"/>
      <c r="AG110" s="119">
        <v>103</v>
      </c>
      <c r="AH110" s="113">
        <v>1916</v>
      </c>
      <c r="AI110" s="114">
        <v>8</v>
      </c>
      <c r="AJ110" s="114">
        <v>2</v>
      </c>
      <c r="AK110" s="114">
        <v>6</v>
      </c>
    </row>
    <row r="111" spans="1:37" x14ac:dyDescent="0.25">
      <c r="A111" s="33">
        <v>52</v>
      </c>
      <c r="B111" s="113">
        <v>1969</v>
      </c>
      <c r="C111" s="114">
        <v>122</v>
      </c>
      <c r="D111" s="114">
        <v>82</v>
      </c>
      <c r="E111" s="114">
        <v>40</v>
      </c>
      <c r="F111" s="79" t="s">
        <v>6</v>
      </c>
      <c r="H111" s="119">
        <v>104</v>
      </c>
      <c r="I111" s="120">
        <v>1917</v>
      </c>
      <c r="J111" s="114">
        <v>2</v>
      </c>
      <c r="K111" s="114">
        <v>0</v>
      </c>
      <c r="L111" s="114">
        <v>2</v>
      </c>
      <c r="N111" s="119">
        <v>104</v>
      </c>
      <c r="O111" s="120">
        <v>1916</v>
      </c>
      <c r="P111" s="114">
        <v>5</v>
      </c>
      <c r="Q111" s="114">
        <v>0</v>
      </c>
      <c r="R111" s="114">
        <v>5</v>
      </c>
      <c r="T111" s="33">
        <v>52</v>
      </c>
      <c r="U111" s="113">
        <v>1968</v>
      </c>
      <c r="V111" s="114">
        <v>114</v>
      </c>
      <c r="W111" s="114">
        <v>81</v>
      </c>
      <c r="X111" s="114">
        <v>33</v>
      </c>
      <c r="Y111" s="117" t="s">
        <v>6</v>
      </c>
      <c r="Z111" s="2"/>
      <c r="AA111" s="119">
        <v>104</v>
      </c>
      <c r="AB111" s="113">
        <v>1916</v>
      </c>
      <c r="AC111" s="114">
        <v>2</v>
      </c>
      <c r="AD111" s="114">
        <v>0</v>
      </c>
      <c r="AE111" s="114">
        <v>2</v>
      </c>
      <c r="AF111" s="4"/>
      <c r="AG111" s="119">
        <v>104</v>
      </c>
      <c r="AH111" s="113">
        <v>1915</v>
      </c>
      <c r="AI111" s="114">
        <v>1</v>
      </c>
      <c r="AJ111" s="114">
        <v>0</v>
      </c>
      <c r="AK111" s="114">
        <v>1</v>
      </c>
    </row>
    <row r="112" spans="1:37" x14ac:dyDescent="0.25">
      <c r="A112" s="33">
        <v>52</v>
      </c>
      <c r="B112" s="113">
        <v>1968</v>
      </c>
      <c r="C112" s="114">
        <v>89</v>
      </c>
      <c r="D112" s="114">
        <v>59</v>
      </c>
      <c r="E112" s="114">
        <v>30</v>
      </c>
      <c r="F112" s="79" t="s">
        <v>7</v>
      </c>
      <c r="H112" s="119">
        <v>105</v>
      </c>
      <c r="I112" s="120">
        <v>1916</v>
      </c>
      <c r="J112" s="114">
        <v>3</v>
      </c>
      <c r="K112" s="114">
        <v>0</v>
      </c>
      <c r="L112" s="114">
        <v>3</v>
      </c>
      <c r="N112" s="119">
        <v>105</v>
      </c>
      <c r="O112" s="120">
        <v>1915</v>
      </c>
      <c r="P112" s="114">
        <v>2</v>
      </c>
      <c r="Q112" s="114">
        <v>0</v>
      </c>
      <c r="R112" s="114">
        <v>2</v>
      </c>
      <c r="T112" s="33">
        <v>52</v>
      </c>
      <c r="U112" s="113">
        <v>1967</v>
      </c>
      <c r="V112" s="114">
        <v>91</v>
      </c>
      <c r="W112" s="114">
        <v>72</v>
      </c>
      <c r="X112" s="114">
        <v>19</v>
      </c>
      <c r="Y112" s="117" t="s">
        <v>7</v>
      </c>
      <c r="Z112" s="2"/>
      <c r="AA112" s="119">
        <v>105</v>
      </c>
      <c r="AB112" s="113">
        <v>1915</v>
      </c>
      <c r="AC112" s="114">
        <v>0</v>
      </c>
      <c r="AD112" s="114">
        <v>0</v>
      </c>
      <c r="AE112" s="114">
        <v>0</v>
      </c>
      <c r="AF112" s="4"/>
      <c r="AG112" s="119">
        <v>105</v>
      </c>
      <c r="AH112" s="113">
        <v>1914</v>
      </c>
      <c r="AI112" s="114">
        <v>4</v>
      </c>
      <c r="AJ112" s="114">
        <v>0</v>
      </c>
      <c r="AK112" s="114">
        <v>4</v>
      </c>
    </row>
    <row r="113" spans="1:37" x14ac:dyDescent="0.25">
      <c r="A113" s="33">
        <v>53</v>
      </c>
      <c r="B113" s="113">
        <v>1968</v>
      </c>
      <c r="C113" s="114">
        <v>119</v>
      </c>
      <c r="D113" s="114">
        <v>83</v>
      </c>
      <c r="E113" s="114">
        <v>36</v>
      </c>
      <c r="F113" s="79" t="s">
        <v>6</v>
      </c>
      <c r="H113" s="119">
        <v>106</v>
      </c>
      <c r="I113" s="120">
        <v>1915</v>
      </c>
      <c r="J113" s="114">
        <v>1</v>
      </c>
      <c r="K113" s="114">
        <v>1</v>
      </c>
      <c r="L113" s="114">
        <v>0</v>
      </c>
      <c r="N113" s="119">
        <v>106</v>
      </c>
      <c r="O113" s="120">
        <v>1914</v>
      </c>
      <c r="P113" s="114">
        <v>0</v>
      </c>
      <c r="Q113" s="114">
        <v>0</v>
      </c>
      <c r="R113" s="114">
        <v>0</v>
      </c>
      <c r="T113" s="33">
        <v>53</v>
      </c>
      <c r="U113" s="113">
        <v>1967</v>
      </c>
      <c r="V113" s="114">
        <v>106</v>
      </c>
      <c r="W113" s="114">
        <v>77</v>
      </c>
      <c r="X113" s="114">
        <v>29</v>
      </c>
      <c r="Y113" s="117" t="s">
        <v>6</v>
      </c>
      <c r="Z113" s="2"/>
      <c r="AA113" s="119">
        <v>106</v>
      </c>
      <c r="AB113" s="113">
        <v>1914</v>
      </c>
      <c r="AC113" s="114">
        <v>5</v>
      </c>
      <c r="AD113" s="114">
        <v>0</v>
      </c>
      <c r="AE113" s="114">
        <v>5</v>
      </c>
      <c r="AF113" s="4"/>
      <c r="AG113" s="119">
        <v>106</v>
      </c>
      <c r="AH113" s="113">
        <v>1913</v>
      </c>
      <c r="AI113" s="114">
        <v>2</v>
      </c>
      <c r="AJ113" s="114">
        <v>0</v>
      </c>
      <c r="AK113" s="114">
        <v>2</v>
      </c>
    </row>
    <row r="114" spans="1:37" x14ac:dyDescent="0.25">
      <c r="A114" s="33">
        <v>53</v>
      </c>
      <c r="B114" s="113">
        <v>1967</v>
      </c>
      <c r="C114" s="114">
        <v>126</v>
      </c>
      <c r="D114" s="114">
        <v>94</v>
      </c>
      <c r="E114" s="114">
        <v>32</v>
      </c>
      <c r="F114" s="79" t="s">
        <v>7</v>
      </c>
      <c r="H114" s="119">
        <v>107</v>
      </c>
      <c r="I114" s="120">
        <v>1914</v>
      </c>
      <c r="J114" s="114">
        <v>2</v>
      </c>
      <c r="K114" s="114">
        <v>0</v>
      </c>
      <c r="L114" s="114">
        <v>2</v>
      </c>
      <c r="N114" s="119">
        <v>107</v>
      </c>
      <c r="O114" s="120">
        <v>1913</v>
      </c>
      <c r="P114" s="114">
        <v>0</v>
      </c>
      <c r="Q114" s="114">
        <v>0</v>
      </c>
      <c r="R114" s="114">
        <v>0</v>
      </c>
      <c r="T114" s="33">
        <v>53</v>
      </c>
      <c r="U114" s="113">
        <v>1966</v>
      </c>
      <c r="V114" s="114">
        <v>104</v>
      </c>
      <c r="W114" s="114">
        <v>77</v>
      </c>
      <c r="X114" s="114">
        <v>27</v>
      </c>
      <c r="Y114" s="117" t="s">
        <v>7</v>
      </c>
      <c r="Z114" s="2"/>
      <c r="AA114" s="119">
        <v>107</v>
      </c>
      <c r="AB114" s="113">
        <v>1913</v>
      </c>
      <c r="AC114" s="114">
        <v>0</v>
      </c>
      <c r="AD114" s="114">
        <v>0</v>
      </c>
      <c r="AE114" s="114">
        <v>0</v>
      </c>
      <c r="AF114" s="4"/>
      <c r="AG114" s="119">
        <v>107</v>
      </c>
      <c r="AH114" s="113">
        <v>1912</v>
      </c>
      <c r="AI114" s="114">
        <v>0</v>
      </c>
      <c r="AJ114" s="114">
        <v>0</v>
      </c>
      <c r="AK114" s="114">
        <v>0</v>
      </c>
    </row>
    <row r="115" spans="1:37" x14ac:dyDescent="0.25">
      <c r="A115" s="33">
        <v>54</v>
      </c>
      <c r="B115" s="113">
        <v>1967</v>
      </c>
      <c r="C115" s="114">
        <v>95</v>
      </c>
      <c r="D115" s="114">
        <v>67</v>
      </c>
      <c r="E115" s="114">
        <v>28</v>
      </c>
      <c r="F115" s="79" t="s">
        <v>6</v>
      </c>
      <c r="H115" s="119">
        <v>108</v>
      </c>
      <c r="I115" s="120">
        <v>1913</v>
      </c>
      <c r="J115" s="114">
        <v>0</v>
      </c>
      <c r="K115" s="114">
        <v>0</v>
      </c>
      <c r="L115" s="114">
        <v>0</v>
      </c>
      <c r="N115" s="119">
        <v>108</v>
      </c>
      <c r="O115" s="120">
        <v>1912</v>
      </c>
      <c r="P115" s="114">
        <v>0</v>
      </c>
      <c r="Q115" s="114">
        <v>0</v>
      </c>
      <c r="R115" s="114">
        <v>0</v>
      </c>
      <c r="T115" s="33">
        <v>54</v>
      </c>
      <c r="U115" s="113">
        <v>1966</v>
      </c>
      <c r="V115" s="114">
        <v>152</v>
      </c>
      <c r="W115" s="114">
        <v>106</v>
      </c>
      <c r="X115" s="114">
        <v>46</v>
      </c>
      <c r="Y115" s="117" t="s">
        <v>6</v>
      </c>
      <c r="Z115" s="2"/>
      <c r="AA115" s="119">
        <v>108</v>
      </c>
      <c r="AB115" s="113">
        <v>1912</v>
      </c>
      <c r="AC115" s="114">
        <v>0</v>
      </c>
      <c r="AD115" s="114">
        <v>0</v>
      </c>
      <c r="AE115" s="114">
        <v>0</v>
      </c>
      <c r="AF115" s="4"/>
      <c r="AG115" s="119">
        <v>108</v>
      </c>
      <c r="AH115" s="113">
        <v>1911</v>
      </c>
      <c r="AI115" s="114">
        <v>0</v>
      </c>
      <c r="AJ115" s="114">
        <v>0</v>
      </c>
      <c r="AK115" s="114">
        <v>0</v>
      </c>
    </row>
    <row r="116" spans="1:37" x14ac:dyDescent="0.25">
      <c r="A116" s="33">
        <v>54</v>
      </c>
      <c r="B116" s="113">
        <v>1966</v>
      </c>
      <c r="C116" s="114">
        <v>128</v>
      </c>
      <c r="D116" s="114">
        <v>90</v>
      </c>
      <c r="E116" s="114">
        <v>38</v>
      </c>
      <c r="F116" s="79" t="s">
        <v>7</v>
      </c>
      <c r="H116" s="119">
        <v>109</v>
      </c>
      <c r="I116" s="120">
        <v>1912</v>
      </c>
      <c r="J116" s="114">
        <v>0</v>
      </c>
      <c r="K116" s="114">
        <v>0</v>
      </c>
      <c r="L116" s="114">
        <v>0</v>
      </c>
      <c r="N116" s="119">
        <v>109</v>
      </c>
      <c r="O116" s="120">
        <v>1911</v>
      </c>
      <c r="P116" s="114">
        <v>0</v>
      </c>
      <c r="Q116" s="114">
        <v>0</v>
      </c>
      <c r="R116" s="114">
        <v>0</v>
      </c>
      <c r="T116" s="33">
        <v>54</v>
      </c>
      <c r="U116" s="113">
        <v>1965</v>
      </c>
      <c r="V116" s="114">
        <v>117</v>
      </c>
      <c r="W116" s="114">
        <v>87</v>
      </c>
      <c r="X116" s="114">
        <v>30</v>
      </c>
      <c r="Y116" s="117" t="s">
        <v>7</v>
      </c>
      <c r="Z116" s="2"/>
      <c r="AA116" s="119">
        <v>109</v>
      </c>
      <c r="AB116" s="122"/>
      <c r="AC116" s="114">
        <v>1</v>
      </c>
      <c r="AD116" s="114">
        <v>0</v>
      </c>
      <c r="AE116" s="114">
        <v>1</v>
      </c>
      <c r="AF116" s="4"/>
      <c r="AG116" s="119">
        <v>109</v>
      </c>
      <c r="AH116" s="113"/>
      <c r="AI116" s="114">
        <v>0</v>
      </c>
      <c r="AJ116" s="114">
        <v>0</v>
      </c>
      <c r="AK116" s="114">
        <v>0</v>
      </c>
    </row>
    <row r="117" spans="1:37" ht="26.4" x14ac:dyDescent="0.25">
      <c r="A117" s="33">
        <v>55</v>
      </c>
      <c r="B117" s="113">
        <v>1966</v>
      </c>
      <c r="C117" s="114">
        <v>144</v>
      </c>
      <c r="D117" s="114">
        <v>104</v>
      </c>
      <c r="E117" s="114">
        <v>40</v>
      </c>
      <c r="F117" s="79" t="s">
        <v>6</v>
      </c>
      <c r="H117" s="119" t="s">
        <v>5</v>
      </c>
      <c r="I117" s="120">
        <v>1911</v>
      </c>
      <c r="J117" s="114">
        <v>1</v>
      </c>
      <c r="K117" s="114">
        <v>1</v>
      </c>
      <c r="L117" s="114">
        <v>0</v>
      </c>
      <c r="N117" s="119" t="s">
        <v>5</v>
      </c>
      <c r="O117" s="120">
        <v>1910</v>
      </c>
      <c r="P117" s="114">
        <v>0</v>
      </c>
      <c r="Q117" s="114">
        <v>0</v>
      </c>
      <c r="R117" s="114">
        <v>0</v>
      </c>
      <c r="T117" s="33">
        <v>55</v>
      </c>
      <c r="U117" s="113">
        <v>1965</v>
      </c>
      <c r="V117" s="114">
        <v>139</v>
      </c>
      <c r="W117" s="114">
        <v>94</v>
      </c>
      <c r="X117" s="114">
        <v>45</v>
      </c>
      <c r="Y117" s="117" t="s">
        <v>6</v>
      </c>
      <c r="Z117" s="2"/>
      <c r="AA117" s="119" t="s">
        <v>5</v>
      </c>
      <c r="AB117" s="123">
        <v>1910</v>
      </c>
      <c r="AC117" s="114">
        <v>0</v>
      </c>
      <c r="AD117" s="114">
        <v>0</v>
      </c>
      <c r="AE117" s="114">
        <v>0</v>
      </c>
      <c r="AF117" s="4"/>
      <c r="AG117" s="119" t="s">
        <v>5</v>
      </c>
      <c r="AH117" s="123">
        <v>1909</v>
      </c>
      <c r="AI117" s="114">
        <v>0</v>
      </c>
      <c r="AJ117" s="114">
        <v>0</v>
      </c>
      <c r="AK117" s="114">
        <v>0</v>
      </c>
    </row>
    <row r="118" spans="1:37" x14ac:dyDescent="0.25">
      <c r="A118" s="33">
        <v>55</v>
      </c>
      <c r="B118" s="113">
        <v>1965</v>
      </c>
      <c r="C118" s="114">
        <v>158</v>
      </c>
      <c r="D118" s="114">
        <v>105</v>
      </c>
      <c r="E118" s="114">
        <v>53</v>
      </c>
      <c r="F118" s="79" t="s">
        <v>7</v>
      </c>
      <c r="N118" s="4"/>
      <c r="O118" s="5"/>
      <c r="T118" s="33">
        <v>55</v>
      </c>
      <c r="U118" s="113">
        <v>1964</v>
      </c>
      <c r="V118" s="114">
        <v>112</v>
      </c>
      <c r="W118" s="114">
        <v>79</v>
      </c>
      <c r="X118" s="114">
        <v>33</v>
      </c>
      <c r="Y118" s="117" t="s">
        <v>7</v>
      </c>
      <c r="Z118" s="2"/>
      <c r="AA118" s="2"/>
      <c r="AB118" s="2"/>
      <c r="AC118" s="2"/>
      <c r="AD118" s="2"/>
      <c r="AE118" s="2"/>
      <c r="AF118" s="2"/>
      <c r="AG118" s="122"/>
      <c r="AH118" s="122"/>
      <c r="AI118" s="114">
        <v>0</v>
      </c>
      <c r="AJ118" s="114">
        <v>0</v>
      </c>
      <c r="AK118" s="114">
        <v>0</v>
      </c>
    </row>
    <row r="119" spans="1:37" x14ac:dyDescent="0.25">
      <c r="A119" s="33">
        <v>56</v>
      </c>
      <c r="B119" s="113">
        <v>1965</v>
      </c>
      <c r="C119" s="114">
        <v>143</v>
      </c>
      <c r="D119" s="114">
        <v>98</v>
      </c>
      <c r="E119" s="114">
        <v>45</v>
      </c>
      <c r="F119" s="79" t="s">
        <v>6</v>
      </c>
      <c r="T119" s="33">
        <v>56</v>
      </c>
      <c r="U119" s="113">
        <v>1964</v>
      </c>
      <c r="V119" s="114">
        <v>155</v>
      </c>
      <c r="W119" s="114">
        <v>98</v>
      </c>
      <c r="X119" s="114">
        <v>57</v>
      </c>
      <c r="Y119" s="117" t="s">
        <v>6</v>
      </c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</row>
    <row r="120" spans="1:37" x14ac:dyDescent="0.25">
      <c r="A120" s="33">
        <v>56</v>
      </c>
      <c r="B120" s="113">
        <v>1964</v>
      </c>
      <c r="C120" s="114">
        <v>164</v>
      </c>
      <c r="D120" s="114">
        <v>113</v>
      </c>
      <c r="E120" s="114">
        <v>51</v>
      </c>
      <c r="F120" s="79" t="s">
        <v>7</v>
      </c>
      <c r="T120" s="33">
        <v>56</v>
      </c>
      <c r="U120" s="113">
        <v>1963</v>
      </c>
      <c r="V120" s="114">
        <v>138</v>
      </c>
      <c r="W120" s="114">
        <v>94</v>
      </c>
      <c r="X120" s="114">
        <v>44</v>
      </c>
      <c r="Y120" s="117" t="s">
        <v>7</v>
      </c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</row>
    <row r="121" spans="1:37" x14ac:dyDescent="0.25">
      <c r="A121" s="33">
        <v>57</v>
      </c>
      <c r="B121" s="113">
        <v>1964</v>
      </c>
      <c r="C121" s="114">
        <v>161</v>
      </c>
      <c r="D121" s="114">
        <v>101</v>
      </c>
      <c r="E121" s="114">
        <v>60</v>
      </c>
      <c r="F121" s="79" t="s">
        <v>6</v>
      </c>
      <c r="T121" s="33">
        <v>57</v>
      </c>
      <c r="U121" s="113">
        <v>1963</v>
      </c>
      <c r="V121" s="114">
        <v>170</v>
      </c>
      <c r="W121" s="114">
        <v>119</v>
      </c>
      <c r="X121" s="114">
        <v>51</v>
      </c>
      <c r="Y121" s="117" t="s">
        <v>6</v>
      </c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</row>
    <row r="122" spans="1:37" x14ac:dyDescent="0.25">
      <c r="A122" s="33">
        <v>57</v>
      </c>
      <c r="B122" s="113">
        <v>1963</v>
      </c>
      <c r="C122" s="114">
        <v>179</v>
      </c>
      <c r="D122" s="114">
        <v>116</v>
      </c>
      <c r="E122" s="114">
        <v>63</v>
      </c>
      <c r="F122" s="79" t="s">
        <v>7</v>
      </c>
      <c r="T122" s="33">
        <v>57</v>
      </c>
      <c r="U122" s="113">
        <v>1962</v>
      </c>
      <c r="V122" s="114">
        <v>136</v>
      </c>
      <c r="W122" s="114">
        <v>94</v>
      </c>
      <c r="X122" s="114">
        <v>42</v>
      </c>
      <c r="Y122" s="117" t="s">
        <v>7</v>
      </c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</row>
    <row r="123" spans="1:37" x14ac:dyDescent="0.25">
      <c r="A123" s="33">
        <v>58</v>
      </c>
      <c r="B123" s="113">
        <v>1963</v>
      </c>
      <c r="C123" s="114">
        <v>189</v>
      </c>
      <c r="D123" s="114">
        <v>139</v>
      </c>
      <c r="E123" s="114">
        <v>50</v>
      </c>
      <c r="F123" s="79" t="s">
        <v>6</v>
      </c>
      <c r="T123" s="33">
        <v>58</v>
      </c>
      <c r="U123" s="113">
        <v>1962</v>
      </c>
      <c r="V123" s="114">
        <v>184</v>
      </c>
      <c r="W123" s="114">
        <v>127</v>
      </c>
      <c r="X123" s="114">
        <v>57</v>
      </c>
      <c r="Y123" s="117" t="s">
        <v>6</v>
      </c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</row>
    <row r="124" spans="1:37" x14ac:dyDescent="0.25">
      <c r="A124" s="33">
        <v>58</v>
      </c>
      <c r="B124" s="113">
        <v>1962</v>
      </c>
      <c r="C124" s="114">
        <v>160</v>
      </c>
      <c r="D124" s="114">
        <v>118</v>
      </c>
      <c r="E124" s="114">
        <v>42</v>
      </c>
      <c r="F124" s="79" t="s">
        <v>7</v>
      </c>
      <c r="T124" s="33">
        <v>58</v>
      </c>
      <c r="U124" s="113">
        <v>1961</v>
      </c>
      <c r="V124" s="114">
        <v>178</v>
      </c>
      <c r="W124" s="114">
        <v>130</v>
      </c>
      <c r="X124" s="114">
        <v>48</v>
      </c>
      <c r="Y124" s="117" t="s">
        <v>7</v>
      </c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</row>
    <row r="125" spans="1:37" x14ac:dyDescent="0.25">
      <c r="A125" s="33">
        <v>59</v>
      </c>
      <c r="B125" s="113">
        <v>1962</v>
      </c>
      <c r="C125" s="114">
        <v>199</v>
      </c>
      <c r="D125" s="114">
        <v>131</v>
      </c>
      <c r="E125" s="114">
        <v>68</v>
      </c>
      <c r="F125" s="79" t="s">
        <v>6</v>
      </c>
      <c r="T125" s="33">
        <v>59</v>
      </c>
      <c r="U125" s="113">
        <v>1961</v>
      </c>
      <c r="V125" s="114">
        <v>244</v>
      </c>
      <c r="W125" s="114">
        <v>163</v>
      </c>
      <c r="X125" s="114">
        <v>81</v>
      </c>
      <c r="Y125" s="117" t="s">
        <v>6</v>
      </c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</row>
    <row r="126" spans="1:37" x14ac:dyDescent="0.25">
      <c r="A126" s="33">
        <v>59</v>
      </c>
      <c r="B126" s="113">
        <v>1961</v>
      </c>
      <c r="C126" s="114">
        <v>233</v>
      </c>
      <c r="D126" s="114">
        <v>163</v>
      </c>
      <c r="E126" s="114">
        <v>70</v>
      </c>
      <c r="F126" s="79" t="s">
        <v>7</v>
      </c>
      <c r="T126" s="33">
        <v>59</v>
      </c>
      <c r="U126" s="113">
        <v>1960</v>
      </c>
      <c r="V126" s="114">
        <v>203</v>
      </c>
      <c r="W126" s="114">
        <v>144</v>
      </c>
      <c r="X126" s="114">
        <v>59</v>
      </c>
      <c r="Y126" s="117" t="s">
        <v>7</v>
      </c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</row>
    <row r="127" spans="1:37" x14ac:dyDescent="0.25">
      <c r="A127" s="33">
        <v>60</v>
      </c>
      <c r="B127" s="113">
        <v>1961</v>
      </c>
      <c r="C127" s="114">
        <v>238</v>
      </c>
      <c r="D127" s="114">
        <v>162</v>
      </c>
      <c r="E127" s="114">
        <v>76</v>
      </c>
      <c r="F127" s="79" t="s">
        <v>6</v>
      </c>
      <c r="T127" s="33">
        <v>60</v>
      </c>
      <c r="U127" s="113">
        <v>1960</v>
      </c>
      <c r="V127" s="114">
        <v>289</v>
      </c>
      <c r="W127" s="114">
        <v>211</v>
      </c>
      <c r="X127" s="114">
        <v>78</v>
      </c>
      <c r="Y127" s="117" t="s">
        <v>6</v>
      </c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</row>
    <row r="128" spans="1:37" x14ac:dyDescent="0.25">
      <c r="A128" s="33">
        <v>60</v>
      </c>
      <c r="B128" s="113">
        <v>1960</v>
      </c>
      <c r="C128" s="114">
        <v>282</v>
      </c>
      <c r="D128" s="114">
        <v>186</v>
      </c>
      <c r="E128" s="114">
        <v>96</v>
      </c>
      <c r="F128" s="79" t="s">
        <v>7</v>
      </c>
      <c r="T128" s="33">
        <v>60</v>
      </c>
      <c r="U128" s="113">
        <v>1959</v>
      </c>
      <c r="V128" s="114">
        <v>231</v>
      </c>
      <c r="W128" s="114">
        <v>164</v>
      </c>
      <c r="X128" s="114">
        <v>67</v>
      </c>
      <c r="Y128" s="117" t="s">
        <v>7</v>
      </c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</row>
    <row r="129" spans="1:37" x14ac:dyDescent="0.25">
      <c r="A129" s="33">
        <v>61</v>
      </c>
      <c r="B129" s="113">
        <v>1960</v>
      </c>
      <c r="C129" s="114">
        <v>314</v>
      </c>
      <c r="D129" s="114">
        <v>207</v>
      </c>
      <c r="E129" s="114">
        <v>107</v>
      </c>
      <c r="F129" s="79" t="s">
        <v>6</v>
      </c>
      <c r="T129" s="33">
        <v>61</v>
      </c>
      <c r="U129" s="113">
        <v>1959</v>
      </c>
      <c r="V129" s="114">
        <v>341</v>
      </c>
      <c r="W129" s="114">
        <v>227</v>
      </c>
      <c r="X129" s="114">
        <v>114</v>
      </c>
      <c r="Y129" s="117" t="s">
        <v>6</v>
      </c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</row>
    <row r="130" spans="1:37" x14ac:dyDescent="0.25">
      <c r="A130" s="33">
        <v>61</v>
      </c>
      <c r="B130" s="113">
        <v>1959</v>
      </c>
      <c r="C130" s="114">
        <v>327</v>
      </c>
      <c r="D130" s="114">
        <v>235</v>
      </c>
      <c r="E130" s="114">
        <v>92</v>
      </c>
      <c r="F130" s="79" t="s">
        <v>7</v>
      </c>
      <c r="T130" s="33">
        <v>61</v>
      </c>
      <c r="U130" s="113">
        <v>1958</v>
      </c>
      <c r="V130" s="114">
        <v>278</v>
      </c>
      <c r="W130" s="114">
        <v>183</v>
      </c>
      <c r="X130" s="114">
        <v>95</v>
      </c>
      <c r="Y130" s="117" t="s">
        <v>7</v>
      </c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</row>
    <row r="131" spans="1:37" x14ac:dyDescent="0.25">
      <c r="A131" s="33">
        <v>62</v>
      </c>
      <c r="B131" s="113">
        <v>1959</v>
      </c>
      <c r="C131" s="114">
        <v>352</v>
      </c>
      <c r="D131" s="114">
        <v>233</v>
      </c>
      <c r="E131" s="114">
        <v>119</v>
      </c>
      <c r="F131" s="79" t="s">
        <v>6</v>
      </c>
      <c r="T131" s="33">
        <v>62</v>
      </c>
      <c r="U131" s="113">
        <v>1958</v>
      </c>
      <c r="V131" s="114">
        <v>375</v>
      </c>
      <c r="W131" s="114">
        <v>240</v>
      </c>
      <c r="X131" s="114">
        <v>135</v>
      </c>
      <c r="Y131" s="117" t="s">
        <v>6</v>
      </c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</row>
    <row r="132" spans="1:37" x14ac:dyDescent="0.25">
      <c r="A132" s="33">
        <v>62</v>
      </c>
      <c r="B132" s="113">
        <v>1958</v>
      </c>
      <c r="C132" s="114">
        <v>399</v>
      </c>
      <c r="D132" s="114">
        <v>252</v>
      </c>
      <c r="E132" s="114">
        <v>147</v>
      </c>
      <c r="F132" s="79" t="s">
        <v>7</v>
      </c>
      <c r="T132" s="33">
        <v>62</v>
      </c>
      <c r="U132" s="113">
        <v>1957</v>
      </c>
      <c r="V132" s="114">
        <v>309</v>
      </c>
      <c r="W132" s="114">
        <v>201</v>
      </c>
      <c r="X132" s="114">
        <v>108</v>
      </c>
      <c r="Y132" s="117" t="s">
        <v>7</v>
      </c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</row>
    <row r="133" spans="1:37" x14ac:dyDescent="0.25">
      <c r="A133" s="33">
        <v>63</v>
      </c>
      <c r="B133" s="113">
        <v>1958</v>
      </c>
      <c r="C133" s="114">
        <v>432</v>
      </c>
      <c r="D133" s="114">
        <v>279</v>
      </c>
      <c r="E133" s="114">
        <v>153</v>
      </c>
      <c r="F133" s="79" t="s">
        <v>6</v>
      </c>
      <c r="T133" s="33">
        <v>63</v>
      </c>
      <c r="U133" s="113">
        <v>1957</v>
      </c>
      <c r="V133" s="114">
        <v>417</v>
      </c>
      <c r="W133" s="114">
        <v>285</v>
      </c>
      <c r="X133" s="114">
        <v>132</v>
      </c>
      <c r="Y133" s="117" t="s">
        <v>6</v>
      </c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</row>
    <row r="134" spans="1:37" x14ac:dyDescent="0.25">
      <c r="A134" s="33">
        <v>63</v>
      </c>
      <c r="B134" s="113">
        <v>1957</v>
      </c>
      <c r="C134" s="114">
        <v>422</v>
      </c>
      <c r="D134" s="114">
        <v>276</v>
      </c>
      <c r="E134" s="114">
        <v>146</v>
      </c>
      <c r="F134" s="79" t="s">
        <v>7</v>
      </c>
      <c r="T134" s="33">
        <v>63</v>
      </c>
      <c r="U134" s="113">
        <v>1956</v>
      </c>
      <c r="V134" s="114">
        <v>349</v>
      </c>
      <c r="W134" s="114">
        <v>229</v>
      </c>
      <c r="X134" s="114">
        <v>120</v>
      </c>
      <c r="Y134" s="117" t="s">
        <v>7</v>
      </c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</row>
    <row r="135" spans="1:37" x14ac:dyDescent="0.25">
      <c r="A135" s="33">
        <v>64</v>
      </c>
      <c r="B135" s="113">
        <v>1957</v>
      </c>
      <c r="C135" s="114">
        <v>400</v>
      </c>
      <c r="D135" s="114">
        <v>271</v>
      </c>
      <c r="E135" s="114">
        <v>129</v>
      </c>
      <c r="F135" s="79" t="s">
        <v>6</v>
      </c>
      <c r="T135" s="33">
        <v>64</v>
      </c>
      <c r="U135" s="113">
        <v>1956</v>
      </c>
      <c r="V135" s="114">
        <v>437</v>
      </c>
      <c r="W135" s="114">
        <v>307</v>
      </c>
      <c r="X135" s="114">
        <v>130</v>
      </c>
      <c r="Y135" s="117" t="s">
        <v>6</v>
      </c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</row>
    <row r="136" spans="1:37" x14ac:dyDescent="0.25">
      <c r="A136" s="33">
        <v>64</v>
      </c>
      <c r="B136" s="113">
        <v>1956</v>
      </c>
      <c r="C136" s="114">
        <v>431</v>
      </c>
      <c r="D136" s="114">
        <v>294</v>
      </c>
      <c r="E136" s="114">
        <v>137</v>
      </c>
      <c r="F136" s="79" t="s">
        <v>7</v>
      </c>
      <c r="T136" s="33">
        <v>64</v>
      </c>
      <c r="U136" s="113">
        <v>1955</v>
      </c>
      <c r="V136" s="114">
        <v>356</v>
      </c>
      <c r="W136" s="114">
        <v>223</v>
      </c>
      <c r="X136" s="114">
        <v>133</v>
      </c>
      <c r="Y136" s="117" t="s">
        <v>7</v>
      </c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</row>
    <row r="137" spans="1:37" x14ac:dyDescent="0.25">
      <c r="A137" s="33">
        <v>65</v>
      </c>
      <c r="B137" s="113">
        <v>1956</v>
      </c>
      <c r="C137" s="114">
        <v>510</v>
      </c>
      <c r="D137" s="114">
        <v>338</v>
      </c>
      <c r="E137" s="114">
        <v>172</v>
      </c>
      <c r="F137" s="79" t="s">
        <v>6</v>
      </c>
      <c r="T137" s="33">
        <v>65</v>
      </c>
      <c r="U137" s="113">
        <v>1955</v>
      </c>
      <c r="V137" s="114">
        <v>465</v>
      </c>
      <c r="W137" s="114">
        <v>328</v>
      </c>
      <c r="X137" s="114">
        <v>137</v>
      </c>
      <c r="Y137" s="117" t="s">
        <v>6</v>
      </c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</row>
    <row r="138" spans="1:37" x14ac:dyDescent="0.25">
      <c r="A138" s="33">
        <v>65</v>
      </c>
      <c r="B138" s="113">
        <v>1955</v>
      </c>
      <c r="C138" s="114">
        <v>490</v>
      </c>
      <c r="D138" s="114">
        <v>321</v>
      </c>
      <c r="E138" s="114">
        <v>169</v>
      </c>
      <c r="F138" s="79" t="s">
        <v>7</v>
      </c>
      <c r="T138" s="33">
        <v>65</v>
      </c>
      <c r="U138" s="113">
        <v>1954</v>
      </c>
      <c r="V138" s="114">
        <v>397</v>
      </c>
      <c r="W138" s="114">
        <v>300</v>
      </c>
      <c r="X138" s="114">
        <v>97</v>
      </c>
      <c r="Y138" s="117" t="s">
        <v>7</v>
      </c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</row>
    <row r="139" spans="1:37" x14ac:dyDescent="0.25">
      <c r="A139" s="33">
        <v>66</v>
      </c>
      <c r="B139" s="113">
        <v>1955</v>
      </c>
      <c r="C139" s="114">
        <v>554</v>
      </c>
      <c r="D139" s="114">
        <v>358</v>
      </c>
      <c r="E139" s="114">
        <v>196</v>
      </c>
      <c r="F139" s="79" t="s">
        <v>6</v>
      </c>
      <c r="T139" s="33">
        <v>66</v>
      </c>
      <c r="U139" s="113">
        <v>1954</v>
      </c>
      <c r="V139" s="114">
        <v>496</v>
      </c>
      <c r="W139" s="114">
        <v>334</v>
      </c>
      <c r="X139" s="114">
        <v>162</v>
      </c>
      <c r="Y139" s="117" t="s">
        <v>6</v>
      </c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</row>
    <row r="140" spans="1:37" x14ac:dyDescent="0.25">
      <c r="A140" s="33">
        <v>66</v>
      </c>
      <c r="B140" s="113">
        <v>1954</v>
      </c>
      <c r="C140" s="114">
        <v>514</v>
      </c>
      <c r="D140" s="114">
        <v>333</v>
      </c>
      <c r="E140" s="114">
        <v>181</v>
      </c>
      <c r="F140" s="79" t="s">
        <v>7</v>
      </c>
      <c r="T140" s="33">
        <v>66</v>
      </c>
      <c r="U140" s="113">
        <v>1953</v>
      </c>
      <c r="V140" s="114">
        <v>458</v>
      </c>
      <c r="W140" s="114">
        <v>306</v>
      </c>
      <c r="X140" s="114">
        <v>152</v>
      </c>
      <c r="Y140" s="117" t="s">
        <v>7</v>
      </c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</row>
    <row r="141" spans="1:37" x14ac:dyDescent="0.25">
      <c r="A141" s="33">
        <v>67</v>
      </c>
      <c r="B141" s="113">
        <v>1954</v>
      </c>
      <c r="C141" s="114">
        <v>551</v>
      </c>
      <c r="D141" s="114">
        <v>353</v>
      </c>
      <c r="E141" s="114">
        <v>198</v>
      </c>
      <c r="F141" s="79" t="s">
        <v>6</v>
      </c>
      <c r="T141" s="33">
        <v>67</v>
      </c>
      <c r="U141" s="113">
        <v>1953</v>
      </c>
      <c r="V141" s="114">
        <v>576</v>
      </c>
      <c r="W141" s="114">
        <v>371</v>
      </c>
      <c r="X141" s="114">
        <v>205</v>
      </c>
      <c r="Y141" s="117" t="s">
        <v>6</v>
      </c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</row>
    <row r="142" spans="1:37" x14ac:dyDescent="0.25">
      <c r="A142" s="33">
        <v>67</v>
      </c>
      <c r="B142" s="113">
        <v>1953</v>
      </c>
      <c r="C142" s="114">
        <v>530</v>
      </c>
      <c r="D142" s="114">
        <v>343</v>
      </c>
      <c r="E142" s="114">
        <v>187</v>
      </c>
      <c r="F142" s="79" t="s">
        <v>7</v>
      </c>
      <c r="T142" s="33">
        <v>67</v>
      </c>
      <c r="U142" s="113">
        <v>1952</v>
      </c>
      <c r="V142" s="114">
        <v>458</v>
      </c>
      <c r="W142" s="114">
        <v>301</v>
      </c>
      <c r="X142" s="114">
        <v>157</v>
      </c>
      <c r="Y142" s="117" t="s">
        <v>7</v>
      </c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</row>
    <row r="143" spans="1:37" x14ac:dyDescent="0.25">
      <c r="A143" s="33">
        <v>68</v>
      </c>
      <c r="B143" s="113">
        <v>1953</v>
      </c>
      <c r="C143" s="114">
        <v>519</v>
      </c>
      <c r="D143" s="114">
        <v>328</v>
      </c>
      <c r="E143" s="114">
        <v>191</v>
      </c>
      <c r="F143" s="79" t="s">
        <v>6</v>
      </c>
      <c r="T143" s="33">
        <v>68</v>
      </c>
      <c r="U143" s="113">
        <v>1952</v>
      </c>
      <c r="V143" s="114">
        <v>621</v>
      </c>
      <c r="W143" s="114">
        <v>408</v>
      </c>
      <c r="X143" s="114">
        <v>213</v>
      </c>
      <c r="Y143" s="117" t="s">
        <v>6</v>
      </c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</row>
    <row r="144" spans="1:37" x14ac:dyDescent="0.25">
      <c r="A144" s="33">
        <v>68</v>
      </c>
      <c r="B144" s="113">
        <v>1952</v>
      </c>
      <c r="C144" s="114">
        <v>565</v>
      </c>
      <c r="D144" s="114">
        <v>358</v>
      </c>
      <c r="E144" s="114">
        <v>207</v>
      </c>
      <c r="F144" s="79" t="s">
        <v>7</v>
      </c>
      <c r="T144" s="33">
        <v>68</v>
      </c>
      <c r="U144" s="113">
        <v>1951</v>
      </c>
      <c r="V144" s="114">
        <v>481</v>
      </c>
      <c r="W144" s="114">
        <v>317</v>
      </c>
      <c r="X144" s="114">
        <v>164</v>
      </c>
      <c r="Y144" s="117" t="s">
        <v>7</v>
      </c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</row>
    <row r="145" spans="1:37" x14ac:dyDescent="0.25">
      <c r="A145" s="33">
        <v>69</v>
      </c>
      <c r="B145" s="113">
        <v>1952</v>
      </c>
      <c r="C145" s="114">
        <v>595</v>
      </c>
      <c r="D145" s="114">
        <v>389</v>
      </c>
      <c r="E145" s="114">
        <v>206</v>
      </c>
      <c r="F145" s="79" t="s">
        <v>6</v>
      </c>
      <c r="T145" s="33">
        <v>69</v>
      </c>
      <c r="U145" s="113">
        <v>1951</v>
      </c>
      <c r="V145" s="114">
        <v>637</v>
      </c>
      <c r="W145" s="114">
        <v>395</v>
      </c>
      <c r="X145" s="114">
        <v>242</v>
      </c>
      <c r="Y145" s="117" t="s">
        <v>6</v>
      </c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</row>
    <row r="146" spans="1:37" x14ac:dyDescent="0.25">
      <c r="A146" s="33">
        <v>69</v>
      </c>
      <c r="B146" s="113">
        <v>1951</v>
      </c>
      <c r="C146" s="114">
        <v>601</v>
      </c>
      <c r="D146" s="114">
        <v>396</v>
      </c>
      <c r="E146" s="114">
        <v>205</v>
      </c>
      <c r="F146" s="79" t="s">
        <v>7</v>
      </c>
      <c r="T146" s="33">
        <v>69</v>
      </c>
      <c r="U146" s="113">
        <v>1950</v>
      </c>
      <c r="V146" s="114">
        <v>445</v>
      </c>
      <c r="W146" s="114">
        <v>294</v>
      </c>
      <c r="X146" s="114">
        <v>151</v>
      </c>
      <c r="Y146" s="117" t="s">
        <v>7</v>
      </c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</row>
    <row r="147" spans="1:37" x14ac:dyDescent="0.25">
      <c r="A147" s="33">
        <v>70</v>
      </c>
      <c r="B147" s="113">
        <v>1951</v>
      </c>
      <c r="C147" s="114">
        <v>626</v>
      </c>
      <c r="D147" s="114">
        <v>373</v>
      </c>
      <c r="E147" s="114">
        <v>253</v>
      </c>
      <c r="F147" s="79" t="s">
        <v>6</v>
      </c>
      <c r="T147" s="33">
        <v>70</v>
      </c>
      <c r="U147" s="113">
        <v>1950</v>
      </c>
      <c r="V147" s="114">
        <v>589</v>
      </c>
      <c r="W147" s="114">
        <v>381</v>
      </c>
      <c r="X147" s="114">
        <v>208</v>
      </c>
      <c r="Y147" s="117" t="s">
        <v>6</v>
      </c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</row>
    <row r="148" spans="1:37" x14ac:dyDescent="0.25">
      <c r="A148" s="33">
        <v>70</v>
      </c>
      <c r="B148" s="113">
        <v>1950</v>
      </c>
      <c r="C148" s="114">
        <v>548</v>
      </c>
      <c r="D148" s="114">
        <v>339</v>
      </c>
      <c r="E148" s="114">
        <v>209</v>
      </c>
      <c r="F148" s="79" t="s">
        <v>7</v>
      </c>
      <c r="T148" s="33">
        <v>70</v>
      </c>
      <c r="U148" s="113">
        <v>1949</v>
      </c>
      <c r="V148" s="114">
        <v>479</v>
      </c>
      <c r="W148" s="114">
        <v>275</v>
      </c>
      <c r="X148" s="114">
        <v>204</v>
      </c>
      <c r="Y148" s="117" t="s">
        <v>7</v>
      </c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</row>
    <row r="149" spans="1:37" x14ac:dyDescent="0.25">
      <c r="A149" s="33">
        <v>71</v>
      </c>
      <c r="B149" s="113">
        <v>1950</v>
      </c>
      <c r="C149" s="114">
        <v>600</v>
      </c>
      <c r="D149" s="114">
        <v>372</v>
      </c>
      <c r="E149" s="114">
        <v>228</v>
      </c>
      <c r="F149" s="79" t="s">
        <v>6</v>
      </c>
      <c r="T149" s="33">
        <v>71</v>
      </c>
      <c r="U149" s="113">
        <v>1949</v>
      </c>
      <c r="V149" s="114">
        <v>591</v>
      </c>
      <c r="W149" s="114">
        <v>375</v>
      </c>
      <c r="X149" s="114">
        <v>216</v>
      </c>
      <c r="Y149" s="117" t="s">
        <v>6</v>
      </c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</row>
    <row r="150" spans="1:37" x14ac:dyDescent="0.25">
      <c r="A150" s="33">
        <v>71</v>
      </c>
      <c r="B150" s="113">
        <v>1949</v>
      </c>
      <c r="C150" s="114">
        <v>597</v>
      </c>
      <c r="D150" s="114">
        <v>352</v>
      </c>
      <c r="E150" s="114">
        <v>245</v>
      </c>
      <c r="F150" s="79" t="s">
        <v>7</v>
      </c>
      <c r="T150" s="33">
        <v>71</v>
      </c>
      <c r="U150" s="113">
        <v>1948</v>
      </c>
      <c r="V150" s="114">
        <v>448</v>
      </c>
      <c r="W150" s="114">
        <v>277</v>
      </c>
      <c r="X150" s="114">
        <v>171</v>
      </c>
      <c r="Y150" s="117" t="s">
        <v>7</v>
      </c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</row>
    <row r="151" spans="1:37" x14ac:dyDescent="0.25">
      <c r="A151" s="33">
        <v>72</v>
      </c>
      <c r="B151" s="113">
        <v>1949</v>
      </c>
      <c r="C151" s="114">
        <v>633</v>
      </c>
      <c r="D151" s="114">
        <v>367</v>
      </c>
      <c r="E151" s="114">
        <v>266</v>
      </c>
      <c r="F151" s="79" t="s">
        <v>6</v>
      </c>
      <c r="T151" s="33">
        <v>72</v>
      </c>
      <c r="U151" s="113">
        <v>1948</v>
      </c>
      <c r="V151" s="114">
        <v>612</v>
      </c>
      <c r="W151" s="114">
        <v>368</v>
      </c>
      <c r="X151" s="114">
        <v>244</v>
      </c>
      <c r="Y151" s="117" t="s">
        <v>6</v>
      </c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</row>
    <row r="152" spans="1:37" x14ac:dyDescent="0.25">
      <c r="A152" s="33">
        <v>72</v>
      </c>
      <c r="B152" s="113">
        <v>1948</v>
      </c>
      <c r="C152" s="114">
        <v>628</v>
      </c>
      <c r="D152" s="114">
        <v>379</v>
      </c>
      <c r="E152" s="114">
        <v>249</v>
      </c>
      <c r="F152" s="79" t="s">
        <v>7</v>
      </c>
      <c r="T152" s="33">
        <v>72</v>
      </c>
      <c r="U152" s="113">
        <v>1947</v>
      </c>
      <c r="V152" s="114">
        <v>421</v>
      </c>
      <c r="W152" s="114">
        <v>242</v>
      </c>
      <c r="X152" s="114">
        <v>179</v>
      </c>
      <c r="Y152" s="117" t="s">
        <v>7</v>
      </c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</row>
    <row r="153" spans="1:37" x14ac:dyDescent="0.25">
      <c r="A153" s="33">
        <v>73</v>
      </c>
      <c r="B153" s="113">
        <v>1948</v>
      </c>
      <c r="C153" s="114">
        <v>662</v>
      </c>
      <c r="D153" s="114">
        <v>369</v>
      </c>
      <c r="E153" s="114">
        <v>293</v>
      </c>
      <c r="F153" s="79" t="s">
        <v>6</v>
      </c>
      <c r="T153" s="33">
        <v>73</v>
      </c>
      <c r="U153" s="113">
        <v>1947</v>
      </c>
      <c r="V153" s="114">
        <v>575</v>
      </c>
      <c r="W153" s="114">
        <v>351</v>
      </c>
      <c r="X153" s="114">
        <v>224</v>
      </c>
      <c r="Y153" s="117" t="s">
        <v>6</v>
      </c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</row>
    <row r="154" spans="1:37" x14ac:dyDescent="0.25">
      <c r="A154" s="33">
        <v>73</v>
      </c>
      <c r="B154" s="113">
        <v>1947</v>
      </c>
      <c r="C154" s="114">
        <v>536</v>
      </c>
      <c r="D154" s="114">
        <v>311</v>
      </c>
      <c r="E154" s="114">
        <v>225</v>
      </c>
      <c r="F154" s="79" t="s">
        <v>7</v>
      </c>
      <c r="T154" s="33">
        <v>73</v>
      </c>
      <c r="U154" s="113">
        <v>1946</v>
      </c>
      <c r="V154" s="114">
        <v>425</v>
      </c>
      <c r="W154" s="114">
        <v>245</v>
      </c>
      <c r="X154" s="114">
        <v>180</v>
      </c>
      <c r="Y154" s="117" t="s">
        <v>7</v>
      </c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</row>
    <row r="155" spans="1:37" x14ac:dyDescent="0.25">
      <c r="A155" s="33">
        <v>74</v>
      </c>
      <c r="B155" s="113">
        <v>1947</v>
      </c>
      <c r="C155" s="114">
        <v>555</v>
      </c>
      <c r="D155" s="114">
        <v>300</v>
      </c>
      <c r="E155" s="114">
        <v>255</v>
      </c>
      <c r="F155" s="79" t="s">
        <v>6</v>
      </c>
      <c r="T155" s="33">
        <v>74</v>
      </c>
      <c r="U155" s="113">
        <v>1946</v>
      </c>
      <c r="V155" s="114">
        <v>513</v>
      </c>
      <c r="W155" s="114">
        <v>312</v>
      </c>
      <c r="X155" s="114">
        <v>201</v>
      </c>
      <c r="Y155" s="117" t="s">
        <v>6</v>
      </c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</row>
    <row r="156" spans="1:37" x14ac:dyDescent="0.25">
      <c r="A156" s="33">
        <v>74</v>
      </c>
      <c r="B156" s="113">
        <v>1946</v>
      </c>
      <c r="C156" s="114">
        <v>488</v>
      </c>
      <c r="D156" s="114">
        <v>285</v>
      </c>
      <c r="E156" s="114">
        <v>203</v>
      </c>
      <c r="F156" s="79" t="s">
        <v>7</v>
      </c>
      <c r="T156" s="33">
        <v>74</v>
      </c>
      <c r="U156" s="113">
        <v>1945</v>
      </c>
      <c r="V156" s="114">
        <v>245</v>
      </c>
      <c r="W156" s="114">
        <v>138</v>
      </c>
      <c r="X156" s="114">
        <v>107</v>
      </c>
      <c r="Y156" s="117" t="s">
        <v>7</v>
      </c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</row>
    <row r="157" spans="1:37" x14ac:dyDescent="0.25">
      <c r="A157" s="33">
        <v>75</v>
      </c>
      <c r="B157" s="113">
        <v>1946</v>
      </c>
      <c r="C157" s="114">
        <v>507</v>
      </c>
      <c r="D157" s="114">
        <v>292</v>
      </c>
      <c r="E157" s="114">
        <v>215</v>
      </c>
      <c r="F157" s="79" t="s">
        <v>6</v>
      </c>
      <c r="T157" s="33">
        <v>75</v>
      </c>
      <c r="U157" s="113">
        <v>1945</v>
      </c>
      <c r="V157" s="114">
        <v>409</v>
      </c>
      <c r="W157" s="114">
        <v>218</v>
      </c>
      <c r="X157" s="114">
        <v>191</v>
      </c>
      <c r="Y157" s="117" t="s">
        <v>6</v>
      </c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</row>
    <row r="158" spans="1:37" x14ac:dyDescent="0.25">
      <c r="A158" s="33">
        <v>75</v>
      </c>
      <c r="B158" s="113">
        <v>1945</v>
      </c>
      <c r="C158" s="114">
        <v>295</v>
      </c>
      <c r="D158" s="114">
        <v>173</v>
      </c>
      <c r="E158" s="114">
        <v>122</v>
      </c>
      <c r="F158" s="79" t="s">
        <v>7</v>
      </c>
      <c r="T158" s="33">
        <v>75</v>
      </c>
      <c r="U158" s="113">
        <v>1944</v>
      </c>
      <c r="V158" s="114">
        <v>279</v>
      </c>
      <c r="W158" s="114">
        <v>166</v>
      </c>
      <c r="X158" s="114">
        <v>113</v>
      </c>
      <c r="Y158" s="117" t="s">
        <v>7</v>
      </c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</row>
    <row r="159" spans="1:37" x14ac:dyDescent="0.25">
      <c r="A159" s="33">
        <v>76</v>
      </c>
      <c r="B159" s="113">
        <v>1945</v>
      </c>
      <c r="C159" s="114">
        <v>372</v>
      </c>
      <c r="D159" s="114">
        <v>191</v>
      </c>
      <c r="E159" s="114">
        <v>181</v>
      </c>
      <c r="F159" s="79" t="s">
        <v>6</v>
      </c>
      <c r="T159" s="33">
        <v>76</v>
      </c>
      <c r="U159" s="113">
        <v>1944</v>
      </c>
      <c r="V159" s="114">
        <v>394</v>
      </c>
      <c r="W159" s="114">
        <v>221</v>
      </c>
      <c r="X159" s="114">
        <v>173</v>
      </c>
      <c r="Y159" s="117" t="s">
        <v>6</v>
      </c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</row>
    <row r="160" spans="1:37" x14ac:dyDescent="0.25">
      <c r="A160" s="33">
        <v>76</v>
      </c>
      <c r="B160" s="113">
        <v>1944</v>
      </c>
      <c r="C160" s="114">
        <v>327</v>
      </c>
      <c r="D160" s="114">
        <v>167</v>
      </c>
      <c r="E160" s="114">
        <v>160</v>
      </c>
      <c r="F160" s="79" t="s">
        <v>7</v>
      </c>
      <c r="T160" s="33">
        <v>76</v>
      </c>
      <c r="U160" s="113">
        <v>1943</v>
      </c>
      <c r="V160" s="114">
        <v>305</v>
      </c>
      <c r="W160" s="114">
        <v>149</v>
      </c>
      <c r="X160" s="114">
        <v>156</v>
      </c>
      <c r="Y160" s="117" t="s">
        <v>7</v>
      </c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</row>
    <row r="161" spans="1:37" x14ac:dyDescent="0.25">
      <c r="A161" s="33">
        <v>77</v>
      </c>
      <c r="B161" s="113">
        <v>1944</v>
      </c>
      <c r="C161" s="114">
        <v>390</v>
      </c>
      <c r="D161" s="114">
        <v>216</v>
      </c>
      <c r="E161" s="114">
        <v>174</v>
      </c>
      <c r="F161" s="79" t="s">
        <v>6</v>
      </c>
      <c r="T161" s="33">
        <v>77</v>
      </c>
      <c r="U161" s="113">
        <v>1943</v>
      </c>
      <c r="V161" s="114">
        <v>382</v>
      </c>
      <c r="W161" s="114">
        <v>216</v>
      </c>
      <c r="X161" s="114">
        <v>166</v>
      </c>
      <c r="Y161" s="117" t="s">
        <v>6</v>
      </c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</row>
    <row r="162" spans="1:37" x14ac:dyDescent="0.25">
      <c r="A162" s="33">
        <v>77</v>
      </c>
      <c r="B162" s="113">
        <v>1943</v>
      </c>
      <c r="C162" s="114">
        <v>381</v>
      </c>
      <c r="D162" s="114">
        <v>200</v>
      </c>
      <c r="E162" s="114">
        <v>181</v>
      </c>
      <c r="F162" s="79" t="s">
        <v>7</v>
      </c>
      <c r="T162" s="33">
        <v>77</v>
      </c>
      <c r="U162" s="113">
        <v>1942</v>
      </c>
      <c r="V162" s="114">
        <v>264</v>
      </c>
      <c r="W162" s="114">
        <v>140</v>
      </c>
      <c r="X162" s="114">
        <v>124</v>
      </c>
      <c r="Y162" s="117" t="s">
        <v>7</v>
      </c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</row>
    <row r="163" spans="1:37" x14ac:dyDescent="0.25">
      <c r="A163" s="33">
        <v>78</v>
      </c>
      <c r="B163" s="113">
        <v>1943</v>
      </c>
      <c r="C163" s="114">
        <v>394</v>
      </c>
      <c r="D163" s="114">
        <v>202</v>
      </c>
      <c r="E163" s="114">
        <v>192</v>
      </c>
      <c r="F163" s="79" t="s">
        <v>6</v>
      </c>
      <c r="T163" s="33">
        <v>78</v>
      </c>
      <c r="U163" s="113">
        <v>1942</v>
      </c>
      <c r="V163" s="114">
        <v>399</v>
      </c>
      <c r="W163" s="114">
        <v>219</v>
      </c>
      <c r="X163" s="114">
        <v>180</v>
      </c>
      <c r="Y163" s="117" t="s">
        <v>6</v>
      </c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</row>
    <row r="164" spans="1:37" x14ac:dyDescent="0.25">
      <c r="A164" s="33">
        <v>78</v>
      </c>
      <c r="B164" s="113">
        <v>1942</v>
      </c>
      <c r="C164" s="114">
        <v>361</v>
      </c>
      <c r="D164" s="114">
        <v>182</v>
      </c>
      <c r="E164" s="114">
        <v>179</v>
      </c>
      <c r="F164" s="79" t="s">
        <v>7</v>
      </c>
      <c r="T164" s="33">
        <v>78</v>
      </c>
      <c r="U164" s="113">
        <v>1941</v>
      </c>
      <c r="V164" s="114">
        <v>312</v>
      </c>
      <c r="W164" s="114">
        <v>167</v>
      </c>
      <c r="X164" s="114">
        <v>145</v>
      </c>
      <c r="Y164" s="117" t="s">
        <v>7</v>
      </c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</row>
    <row r="165" spans="1:37" x14ac:dyDescent="0.25">
      <c r="A165" s="33">
        <v>79</v>
      </c>
      <c r="B165" s="113">
        <v>1942</v>
      </c>
      <c r="C165" s="114">
        <v>379</v>
      </c>
      <c r="D165" s="114">
        <v>181</v>
      </c>
      <c r="E165" s="114">
        <v>198</v>
      </c>
      <c r="F165" s="79" t="s">
        <v>6</v>
      </c>
      <c r="T165" s="33">
        <v>79</v>
      </c>
      <c r="U165" s="113">
        <v>1941</v>
      </c>
      <c r="V165" s="114">
        <v>482</v>
      </c>
      <c r="W165" s="114">
        <v>242</v>
      </c>
      <c r="X165" s="114">
        <v>240</v>
      </c>
      <c r="Y165" s="117" t="s">
        <v>6</v>
      </c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</row>
    <row r="166" spans="1:37" x14ac:dyDescent="0.25">
      <c r="A166" s="33">
        <v>79</v>
      </c>
      <c r="B166" s="113">
        <v>1941</v>
      </c>
      <c r="C166" s="114">
        <v>373</v>
      </c>
      <c r="D166" s="114">
        <v>182</v>
      </c>
      <c r="E166" s="114">
        <v>191</v>
      </c>
      <c r="F166" s="79" t="s">
        <v>7</v>
      </c>
      <c r="T166" s="33">
        <v>79</v>
      </c>
      <c r="U166" s="113">
        <v>1940</v>
      </c>
      <c r="V166" s="114">
        <v>350</v>
      </c>
      <c r="W166" s="114">
        <v>189</v>
      </c>
      <c r="X166" s="114">
        <v>161</v>
      </c>
      <c r="Y166" s="117" t="s">
        <v>7</v>
      </c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</row>
    <row r="167" spans="1:37" x14ac:dyDescent="0.25">
      <c r="A167" s="33">
        <v>80</v>
      </c>
      <c r="B167" s="113">
        <v>1941</v>
      </c>
      <c r="C167" s="114">
        <v>447</v>
      </c>
      <c r="D167" s="114">
        <v>205</v>
      </c>
      <c r="E167" s="114">
        <v>242</v>
      </c>
      <c r="F167" s="79" t="s">
        <v>6</v>
      </c>
      <c r="T167" s="33">
        <v>80</v>
      </c>
      <c r="U167" s="113">
        <v>1940</v>
      </c>
      <c r="V167" s="114">
        <v>553</v>
      </c>
      <c r="W167" s="114">
        <v>289</v>
      </c>
      <c r="X167" s="114">
        <v>264</v>
      </c>
      <c r="Y167" s="117" t="s">
        <v>6</v>
      </c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</row>
    <row r="168" spans="1:37" x14ac:dyDescent="0.25">
      <c r="A168" s="33">
        <v>80</v>
      </c>
      <c r="B168" s="113">
        <v>1940</v>
      </c>
      <c r="C168" s="114">
        <v>458</v>
      </c>
      <c r="D168" s="114">
        <v>231</v>
      </c>
      <c r="E168" s="114">
        <v>227</v>
      </c>
      <c r="F168" s="79" t="s">
        <v>7</v>
      </c>
      <c r="T168" s="33">
        <v>80</v>
      </c>
      <c r="U168" s="113">
        <v>1939</v>
      </c>
      <c r="V168" s="114">
        <v>363</v>
      </c>
      <c r="W168" s="114">
        <v>171</v>
      </c>
      <c r="X168" s="114">
        <v>192</v>
      </c>
      <c r="Y168" s="117" t="s">
        <v>7</v>
      </c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</row>
    <row r="169" spans="1:37" x14ac:dyDescent="0.25">
      <c r="A169" s="33">
        <v>81</v>
      </c>
      <c r="B169" s="113">
        <v>1940</v>
      </c>
      <c r="C169" s="114">
        <v>477</v>
      </c>
      <c r="D169" s="114">
        <v>240</v>
      </c>
      <c r="E169" s="114">
        <v>237</v>
      </c>
      <c r="F169" s="79" t="s">
        <v>6</v>
      </c>
      <c r="T169" s="33">
        <v>81</v>
      </c>
      <c r="U169" s="113">
        <v>1939</v>
      </c>
      <c r="V169" s="114">
        <v>498</v>
      </c>
      <c r="W169" s="114">
        <v>236</v>
      </c>
      <c r="X169" s="114">
        <v>262</v>
      </c>
      <c r="Y169" s="117" t="s">
        <v>6</v>
      </c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</row>
    <row r="170" spans="1:37" x14ac:dyDescent="0.25">
      <c r="A170" s="33">
        <v>81</v>
      </c>
      <c r="B170" s="113">
        <v>1939</v>
      </c>
      <c r="C170" s="114">
        <v>461</v>
      </c>
      <c r="D170" s="114">
        <v>217</v>
      </c>
      <c r="E170" s="114">
        <v>244</v>
      </c>
      <c r="F170" s="79" t="s">
        <v>7</v>
      </c>
      <c r="T170" s="33">
        <v>81</v>
      </c>
      <c r="U170" s="113">
        <v>1938</v>
      </c>
      <c r="V170" s="114">
        <v>397</v>
      </c>
      <c r="W170" s="114">
        <v>177</v>
      </c>
      <c r="X170" s="114">
        <v>220</v>
      </c>
      <c r="Y170" s="117" t="s">
        <v>7</v>
      </c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</row>
    <row r="171" spans="1:37" x14ac:dyDescent="0.25">
      <c r="A171" s="33">
        <v>82</v>
      </c>
      <c r="B171" s="113">
        <v>1939</v>
      </c>
      <c r="C171" s="114">
        <v>525</v>
      </c>
      <c r="D171" s="114">
        <v>234</v>
      </c>
      <c r="E171" s="114">
        <v>291</v>
      </c>
      <c r="F171" s="79" t="s">
        <v>6</v>
      </c>
      <c r="T171" s="33">
        <v>82</v>
      </c>
      <c r="U171" s="113">
        <v>1938</v>
      </c>
      <c r="V171" s="114">
        <v>600</v>
      </c>
      <c r="W171" s="114">
        <v>271</v>
      </c>
      <c r="X171" s="114">
        <v>329</v>
      </c>
      <c r="Y171" s="117" t="s">
        <v>6</v>
      </c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</row>
    <row r="172" spans="1:37" x14ac:dyDescent="0.25">
      <c r="A172" s="33">
        <v>82</v>
      </c>
      <c r="B172" s="113">
        <v>1938</v>
      </c>
      <c r="C172" s="114">
        <v>502</v>
      </c>
      <c r="D172" s="114">
        <v>209</v>
      </c>
      <c r="E172" s="114">
        <v>293</v>
      </c>
      <c r="F172" s="79" t="s">
        <v>7</v>
      </c>
      <c r="T172" s="33">
        <v>82</v>
      </c>
      <c r="U172" s="113">
        <v>1937</v>
      </c>
      <c r="V172" s="114">
        <v>434</v>
      </c>
      <c r="W172" s="114">
        <v>195</v>
      </c>
      <c r="X172" s="114">
        <v>239</v>
      </c>
      <c r="Y172" s="117" t="s">
        <v>7</v>
      </c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</row>
    <row r="173" spans="1:37" x14ac:dyDescent="0.25">
      <c r="A173" s="33">
        <v>83</v>
      </c>
      <c r="B173" s="113">
        <v>1938</v>
      </c>
      <c r="C173" s="114">
        <v>528</v>
      </c>
      <c r="D173" s="114">
        <v>231</v>
      </c>
      <c r="E173" s="114">
        <v>297</v>
      </c>
      <c r="F173" s="79" t="s">
        <v>6</v>
      </c>
      <c r="T173" s="33">
        <v>83</v>
      </c>
      <c r="U173" s="113">
        <v>1937</v>
      </c>
      <c r="V173" s="114">
        <v>570</v>
      </c>
      <c r="W173" s="114">
        <v>270</v>
      </c>
      <c r="X173" s="114">
        <v>300</v>
      </c>
      <c r="Y173" s="117" t="s">
        <v>6</v>
      </c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</row>
    <row r="174" spans="1:37" x14ac:dyDescent="0.25">
      <c r="A174" s="33">
        <v>83</v>
      </c>
      <c r="B174" s="113">
        <v>1937</v>
      </c>
      <c r="C174" s="114">
        <v>526</v>
      </c>
      <c r="D174" s="114">
        <v>215</v>
      </c>
      <c r="E174" s="114">
        <v>311</v>
      </c>
      <c r="F174" s="79" t="s">
        <v>7</v>
      </c>
      <c r="T174" s="33">
        <v>83</v>
      </c>
      <c r="U174" s="113">
        <v>1936</v>
      </c>
      <c r="V174" s="114">
        <v>496</v>
      </c>
      <c r="W174" s="114">
        <v>187</v>
      </c>
      <c r="X174" s="114">
        <v>309</v>
      </c>
      <c r="Y174" s="117" t="s">
        <v>7</v>
      </c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</row>
    <row r="175" spans="1:37" x14ac:dyDescent="0.25">
      <c r="A175" s="33">
        <v>84</v>
      </c>
      <c r="B175" s="113">
        <v>1937</v>
      </c>
      <c r="C175" s="114">
        <v>577</v>
      </c>
      <c r="D175" s="114">
        <v>249</v>
      </c>
      <c r="E175" s="114">
        <v>328</v>
      </c>
      <c r="F175" s="79" t="s">
        <v>6</v>
      </c>
      <c r="T175" s="33">
        <v>84</v>
      </c>
      <c r="U175" s="113">
        <v>1936</v>
      </c>
      <c r="V175" s="114">
        <v>626</v>
      </c>
      <c r="W175" s="114">
        <v>281</v>
      </c>
      <c r="X175" s="114">
        <v>345</v>
      </c>
      <c r="Y175" s="117" t="s">
        <v>6</v>
      </c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</row>
    <row r="176" spans="1:37" x14ac:dyDescent="0.25">
      <c r="A176" s="33">
        <v>84</v>
      </c>
      <c r="B176" s="113">
        <v>1936</v>
      </c>
      <c r="C176" s="114">
        <v>546</v>
      </c>
      <c r="D176" s="114">
        <v>238</v>
      </c>
      <c r="E176" s="114">
        <v>308</v>
      </c>
      <c r="F176" s="79" t="s">
        <v>7</v>
      </c>
      <c r="T176" s="33">
        <v>84</v>
      </c>
      <c r="U176" s="113">
        <v>1935</v>
      </c>
      <c r="V176" s="114">
        <v>415</v>
      </c>
      <c r="W176" s="114">
        <v>159</v>
      </c>
      <c r="X176" s="114">
        <v>256</v>
      </c>
      <c r="Y176" s="117" t="s">
        <v>7</v>
      </c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</row>
    <row r="177" spans="1:37" x14ac:dyDescent="0.25">
      <c r="A177" s="33">
        <v>85</v>
      </c>
      <c r="B177" s="113">
        <v>1936</v>
      </c>
      <c r="C177" s="114">
        <v>614</v>
      </c>
      <c r="D177" s="114">
        <v>224</v>
      </c>
      <c r="E177" s="114">
        <v>390</v>
      </c>
      <c r="F177" s="79" t="s">
        <v>6</v>
      </c>
      <c r="T177" s="33">
        <v>85</v>
      </c>
      <c r="U177" s="113">
        <v>1935</v>
      </c>
      <c r="V177" s="114">
        <v>684</v>
      </c>
      <c r="W177" s="114">
        <v>282</v>
      </c>
      <c r="X177" s="114">
        <v>402</v>
      </c>
      <c r="Y177" s="117" t="s">
        <v>6</v>
      </c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</row>
    <row r="178" spans="1:37" x14ac:dyDescent="0.25">
      <c r="A178" s="33">
        <v>85</v>
      </c>
      <c r="B178" s="113">
        <v>1935</v>
      </c>
      <c r="C178" s="114">
        <v>572</v>
      </c>
      <c r="D178" s="114">
        <v>209</v>
      </c>
      <c r="E178" s="114">
        <v>363</v>
      </c>
      <c r="F178" s="79" t="s">
        <v>7</v>
      </c>
      <c r="T178" s="33">
        <v>85</v>
      </c>
      <c r="U178" s="113">
        <v>1934</v>
      </c>
      <c r="V178" s="114">
        <v>477</v>
      </c>
      <c r="W178" s="114">
        <v>179</v>
      </c>
      <c r="X178" s="114">
        <v>298</v>
      </c>
      <c r="Y178" s="117" t="s">
        <v>7</v>
      </c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</row>
    <row r="179" spans="1:37" x14ac:dyDescent="0.25">
      <c r="A179" s="33">
        <v>86</v>
      </c>
      <c r="B179" s="113">
        <v>1935</v>
      </c>
      <c r="C179" s="114">
        <v>585</v>
      </c>
      <c r="D179" s="114">
        <v>229</v>
      </c>
      <c r="E179" s="114">
        <v>356</v>
      </c>
      <c r="F179" s="79" t="s">
        <v>6</v>
      </c>
      <c r="T179" s="33">
        <v>86</v>
      </c>
      <c r="U179" s="113">
        <v>1934</v>
      </c>
      <c r="V179" s="114">
        <v>657</v>
      </c>
      <c r="W179" s="114">
        <v>225</v>
      </c>
      <c r="X179" s="114">
        <v>432</v>
      </c>
      <c r="Y179" s="117" t="s">
        <v>6</v>
      </c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</row>
    <row r="180" spans="1:37" x14ac:dyDescent="0.25">
      <c r="A180" s="33">
        <v>86</v>
      </c>
      <c r="B180" s="113">
        <v>1934</v>
      </c>
      <c r="C180" s="114">
        <v>532</v>
      </c>
      <c r="D180" s="114">
        <v>208</v>
      </c>
      <c r="E180" s="114">
        <v>324</v>
      </c>
      <c r="F180" s="79" t="s">
        <v>7</v>
      </c>
      <c r="T180" s="33">
        <v>86</v>
      </c>
      <c r="U180" s="113">
        <v>1933</v>
      </c>
      <c r="V180" s="114">
        <v>469</v>
      </c>
      <c r="W180" s="114">
        <v>176</v>
      </c>
      <c r="X180" s="114">
        <v>293</v>
      </c>
      <c r="Y180" s="117" t="s">
        <v>7</v>
      </c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</row>
    <row r="181" spans="1:37" x14ac:dyDescent="0.25">
      <c r="A181" s="33">
        <v>87</v>
      </c>
      <c r="B181" s="113">
        <v>1934</v>
      </c>
      <c r="C181" s="114">
        <v>608</v>
      </c>
      <c r="D181" s="114">
        <v>210</v>
      </c>
      <c r="E181" s="114">
        <v>398</v>
      </c>
      <c r="F181" s="79" t="s">
        <v>6</v>
      </c>
      <c r="T181" s="33">
        <v>87</v>
      </c>
      <c r="U181" s="113">
        <v>1933</v>
      </c>
      <c r="V181" s="114">
        <v>582</v>
      </c>
      <c r="W181" s="114">
        <v>219</v>
      </c>
      <c r="X181" s="114">
        <v>363</v>
      </c>
      <c r="Y181" s="117" t="s">
        <v>6</v>
      </c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</row>
    <row r="182" spans="1:37" x14ac:dyDescent="0.25">
      <c r="A182" s="33">
        <v>87</v>
      </c>
      <c r="B182" s="113">
        <v>1933</v>
      </c>
      <c r="C182" s="114">
        <v>564</v>
      </c>
      <c r="D182" s="114">
        <v>187</v>
      </c>
      <c r="E182" s="114">
        <v>377</v>
      </c>
      <c r="F182" s="79" t="s">
        <v>7</v>
      </c>
      <c r="T182" s="33">
        <v>87</v>
      </c>
      <c r="U182" s="113">
        <v>1932</v>
      </c>
      <c r="V182" s="114">
        <v>458</v>
      </c>
      <c r="W182" s="114">
        <v>159</v>
      </c>
      <c r="X182" s="114">
        <v>299</v>
      </c>
      <c r="Y182" s="117" t="s">
        <v>7</v>
      </c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</row>
    <row r="183" spans="1:37" x14ac:dyDescent="0.25">
      <c r="A183" s="33">
        <v>88</v>
      </c>
      <c r="B183" s="113">
        <v>1933</v>
      </c>
      <c r="C183" s="114">
        <v>582</v>
      </c>
      <c r="D183" s="114">
        <v>182</v>
      </c>
      <c r="E183" s="114">
        <v>400</v>
      </c>
      <c r="F183" s="79" t="s">
        <v>6</v>
      </c>
      <c r="T183" s="33">
        <v>88</v>
      </c>
      <c r="U183" s="113">
        <v>1932</v>
      </c>
      <c r="V183" s="114">
        <v>626</v>
      </c>
      <c r="W183" s="114">
        <v>233</v>
      </c>
      <c r="X183" s="114">
        <v>393</v>
      </c>
      <c r="Y183" s="117" t="s">
        <v>6</v>
      </c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</row>
    <row r="184" spans="1:37" x14ac:dyDescent="0.25">
      <c r="A184" s="33">
        <v>88</v>
      </c>
      <c r="B184" s="113">
        <v>1932</v>
      </c>
      <c r="C184" s="114">
        <v>528</v>
      </c>
      <c r="D184" s="114">
        <v>178</v>
      </c>
      <c r="E184" s="114">
        <v>350</v>
      </c>
      <c r="F184" s="79" t="s">
        <v>7</v>
      </c>
      <c r="T184" s="33">
        <v>88</v>
      </c>
      <c r="U184" s="113">
        <v>1931</v>
      </c>
      <c r="V184" s="114">
        <v>457</v>
      </c>
      <c r="W184" s="114">
        <v>150</v>
      </c>
      <c r="X184" s="114">
        <v>307</v>
      </c>
      <c r="Y184" s="117" t="s">
        <v>7</v>
      </c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</row>
    <row r="185" spans="1:37" x14ac:dyDescent="0.25">
      <c r="A185" s="33">
        <v>89</v>
      </c>
      <c r="B185" s="113">
        <v>1932</v>
      </c>
      <c r="C185" s="114">
        <v>604</v>
      </c>
      <c r="D185" s="114">
        <v>195</v>
      </c>
      <c r="E185" s="114">
        <v>409</v>
      </c>
      <c r="F185" s="79" t="s">
        <v>6</v>
      </c>
      <c r="T185" s="33">
        <v>89</v>
      </c>
      <c r="U185" s="113">
        <v>1931</v>
      </c>
      <c r="V185" s="114">
        <v>592</v>
      </c>
      <c r="W185" s="114">
        <v>197</v>
      </c>
      <c r="X185" s="114">
        <v>395</v>
      </c>
      <c r="Y185" s="117" t="s">
        <v>6</v>
      </c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</row>
    <row r="186" spans="1:37" x14ac:dyDescent="0.25">
      <c r="A186" s="33">
        <v>89</v>
      </c>
      <c r="B186" s="113">
        <v>1931</v>
      </c>
      <c r="C186" s="114">
        <v>526</v>
      </c>
      <c r="D186" s="114">
        <v>169</v>
      </c>
      <c r="E186" s="114">
        <v>357</v>
      </c>
      <c r="F186" s="79" t="s">
        <v>7</v>
      </c>
      <c r="T186" s="33">
        <v>89</v>
      </c>
      <c r="U186" s="113">
        <v>1930</v>
      </c>
      <c r="V186" s="114">
        <v>469</v>
      </c>
      <c r="W186" s="114">
        <v>143</v>
      </c>
      <c r="X186" s="114">
        <v>326</v>
      </c>
      <c r="Y186" s="117" t="s">
        <v>7</v>
      </c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</row>
    <row r="187" spans="1:37" x14ac:dyDescent="0.25">
      <c r="A187" s="33">
        <v>90</v>
      </c>
      <c r="B187" s="113">
        <v>1931</v>
      </c>
      <c r="C187" s="114">
        <v>539</v>
      </c>
      <c r="D187" s="114">
        <v>159</v>
      </c>
      <c r="E187" s="114">
        <v>380</v>
      </c>
      <c r="F187" s="79" t="s">
        <v>6</v>
      </c>
      <c r="T187" s="33">
        <v>90</v>
      </c>
      <c r="U187" s="113">
        <v>1930</v>
      </c>
      <c r="V187" s="114">
        <v>579</v>
      </c>
      <c r="W187" s="114">
        <v>181</v>
      </c>
      <c r="X187" s="114">
        <v>398</v>
      </c>
      <c r="Y187" s="117" t="s">
        <v>6</v>
      </c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</row>
    <row r="188" spans="1:37" x14ac:dyDescent="0.25">
      <c r="A188" s="33">
        <v>90</v>
      </c>
      <c r="B188" s="113">
        <v>1930</v>
      </c>
      <c r="C188" s="114">
        <v>513</v>
      </c>
      <c r="D188" s="114">
        <v>159</v>
      </c>
      <c r="E188" s="114">
        <v>354</v>
      </c>
      <c r="F188" s="79" t="s">
        <v>7</v>
      </c>
      <c r="T188" s="33">
        <v>90</v>
      </c>
      <c r="U188" s="113">
        <v>1929</v>
      </c>
      <c r="V188" s="114">
        <v>430</v>
      </c>
      <c r="W188" s="114">
        <v>128</v>
      </c>
      <c r="X188" s="114">
        <v>302</v>
      </c>
      <c r="Y188" s="117" t="s">
        <v>7</v>
      </c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</row>
    <row r="189" spans="1:37" x14ac:dyDescent="0.25">
      <c r="A189" s="33">
        <v>91</v>
      </c>
      <c r="B189" s="113">
        <v>1930</v>
      </c>
      <c r="C189" s="114">
        <v>554</v>
      </c>
      <c r="D189" s="114">
        <v>166</v>
      </c>
      <c r="E189" s="114">
        <v>388</v>
      </c>
      <c r="F189" s="79" t="s">
        <v>6</v>
      </c>
      <c r="T189" s="33">
        <v>91</v>
      </c>
      <c r="U189" s="113">
        <v>1929</v>
      </c>
      <c r="V189" s="114">
        <v>529</v>
      </c>
      <c r="W189" s="114">
        <v>140</v>
      </c>
      <c r="X189" s="114">
        <v>389</v>
      </c>
      <c r="Y189" s="117" t="s">
        <v>6</v>
      </c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</row>
    <row r="190" spans="1:37" x14ac:dyDescent="0.25">
      <c r="A190" s="33">
        <v>91</v>
      </c>
      <c r="B190" s="113">
        <v>1929</v>
      </c>
      <c r="C190" s="114">
        <v>441</v>
      </c>
      <c r="D190" s="114">
        <v>137</v>
      </c>
      <c r="E190" s="114">
        <v>304</v>
      </c>
      <c r="F190" s="79" t="s">
        <v>7</v>
      </c>
      <c r="T190" s="33">
        <v>91</v>
      </c>
      <c r="U190" s="113">
        <v>1928</v>
      </c>
      <c r="V190" s="114">
        <v>388</v>
      </c>
      <c r="W190" s="114">
        <v>115</v>
      </c>
      <c r="X190" s="114">
        <v>273</v>
      </c>
      <c r="Y190" s="117" t="s">
        <v>7</v>
      </c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</row>
    <row r="191" spans="1:37" x14ac:dyDescent="0.25">
      <c r="A191" s="33">
        <v>92</v>
      </c>
      <c r="B191" s="113">
        <v>1929</v>
      </c>
      <c r="C191" s="114">
        <v>456</v>
      </c>
      <c r="D191" s="114">
        <v>113</v>
      </c>
      <c r="E191" s="114">
        <v>343</v>
      </c>
      <c r="F191" s="79" t="s">
        <v>6</v>
      </c>
      <c r="T191" s="33">
        <v>92</v>
      </c>
      <c r="U191" s="113">
        <v>1928</v>
      </c>
      <c r="V191" s="114">
        <v>421</v>
      </c>
      <c r="W191" s="114">
        <v>100</v>
      </c>
      <c r="X191" s="114">
        <v>321</v>
      </c>
      <c r="Y191" s="117" t="s">
        <v>6</v>
      </c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</row>
    <row r="192" spans="1:37" x14ac:dyDescent="0.25">
      <c r="A192" s="33">
        <v>92</v>
      </c>
      <c r="B192" s="113">
        <v>1928</v>
      </c>
      <c r="C192" s="114">
        <v>391</v>
      </c>
      <c r="D192" s="114">
        <v>99</v>
      </c>
      <c r="E192" s="114">
        <v>292</v>
      </c>
      <c r="F192" s="79" t="s">
        <v>7</v>
      </c>
      <c r="T192" s="33">
        <v>92</v>
      </c>
      <c r="U192" s="113">
        <v>1927</v>
      </c>
      <c r="V192" s="114">
        <v>346</v>
      </c>
      <c r="W192" s="114">
        <v>70</v>
      </c>
      <c r="X192" s="114">
        <v>276</v>
      </c>
      <c r="Y192" s="117" t="s">
        <v>7</v>
      </c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</row>
    <row r="193" spans="1:37" x14ac:dyDescent="0.25">
      <c r="A193" s="33">
        <v>93</v>
      </c>
      <c r="B193" s="113">
        <v>1928</v>
      </c>
      <c r="C193" s="114">
        <v>392</v>
      </c>
      <c r="D193" s="114">
        <v>92</v>
      </c>
      <c r="E193" s="114">
        <v>300</v>
      </c>
      <c r="F193" s="79" t="s">
        <v>6</v>
      </c>
      <c r="T193" s="33">
        <v>93</v>
      </c>
      <c r="U193" s="113">
        <v>1927</v>
      </c>
      <c r="V193" s="114">
        <v>369</v>
      </c>
      <c r="W193" s="114">
        <v>88</v>
      </c>
      <c r="X193" s="114">
        <v>281</v>
      </c>
      <c r="Y193" s="117" t="s">
        <v>6</v>
      </c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</row>
    <row r="194" spans="1:37" x14ac:dyDescent="0.25">
      <c r="A194" s="33">
        <v>93</v>
      </c>
      <c r="B194" s="113">
        <v>1927</v>
      </c>
      <c r="C194" s="114">
        <v>295</v>
      </c>
      <c r="D194" s="114">
        <v>62</v>
      </c>
      <c r="E194" s="114">
        <v>233</v>
      </c>
      <c r="F194" s="79" t="s">
        <v>7</v>
      </c>
      <c r="T194" s="33">
        <v>93</v>
      </c>
      <c r="U194" s="113">
        <v>1926</v>
      </c>
      <c r="V194" s="114">
        <v>292</v>
      </c>
      <c r="W194" s="114">
        <v>62</v>
      </c>
      <c r="X194" s="114">
        <v>230</v>
      </c>
      <c r="Y194" s="117" t="s">
        <v>7</v>
      </c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</row>
    <row r="195" spans="1:37" x14ac:dyDescent="0.25">
      <c r="A195" s="33">
        <v>94</v>
      </c>
      <c r="B195" s="113">
        <v>1927</v>
      </c>
      <c r="C195" s="114">
        <v>319</v>
      </c>
      <c r="D195" s="114">
        <v>67</v>
      </c>
      <c r="E195" s="114">
        <v>252</v>
      </c>
      <c r="F195" s="79" t="s">
        <v>6</v>
      </c>
      <c r="T195" s="33">
        <v>94</v>
      </c>
      <c r="U195" s="113">
        <v>1926</v>
      </c>
      <c r="V195" s="114">
        <v>329</v>
      </c>
      <c r="W195" s="114">
        <v>77</v>
      </c>
      <c r="X195" s="114">
        <v>252</v>
      </c>
      <c r="Y195" s="117" t="s">
        <v>6</v>
      </c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</row>
    <row r="196" spans="1:37" x14ac:dyDescent="0.25">
      <c r="A196" s="33">
        <v>94</v>
      </c>
      <c r="B196" s="113">
        <v>1926</v>
      </c>
      <c r="C196" s="114">
        <v>248</v>
      </c>
      <c r="D196" s="114">
        <v>52</v>
      </c>
      <c r="E196" s="114">
        <v>196</v>
      </c>
      <c r="F196" s="79" t="s">
        <v>7</v>
      </c>
      <c r="T196" s="33">
        <v>94</v>
      </c>
      <c r="U196" s="113">
        <v>1925</v>
      </c>
      <c r="V196" s="114">
        <v>261</v>
      </c>
      <c r="W196" s="114">
        <v>59</v>
      </c>
      <c r="X196" s="114">
        <v>202</v>
      </c>
      <c r="Y196" s="117" t="s">
        <v>7</v>
      </c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</row>
    <row r="197" spans="1:37" x14ac:dyDescent="0.25">
      <c r="A197" s="33">
        <v>95</v>
      </c>
      <c r="B197" s="113">
        <v>1926</v>
      </c>
      <c r="C197" s="114">
        <v>252</v>
      </c>
      <c r="D197" s="114">
        <v>50</v>
      </c>
      <c r="E197" s="114">
        <v>202</v>
      </c>
      <c r="F197" s="79" t="s">
        <v>6</v>
      </c>
      <c r="T197" s="33">
        <v>95</v>
      </c>
      <c r="U197" s="113">
        <v>1925</v>
      </c>
      <c r="V197" s="114">
        <v>253</v>
      </c>
      <c r="W197" s="114">
        <v>58</v>
      </c>
      <c r="X197" s="114">
        <v>195</v>
      </c>
      <c r="Y197" s="117" t="s">
        <v>6</v>
      </c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</row>
    <row r="198" spans="1:37" x14ac:dyDescent="0.25">
      <c r="A198" s="33">
        <v>95</v>
      </c>
      <c r="B198" s="113">
        <v>1925</v>
      </c>
      <c r="C198" s="114">
        <v>190</v>
      </c>
      <c r="D198" s="114">
        <v>33</v>
      </c>
      <c r="E198" s="114">
        <v>157</v>
      </c>
      <c r="F198" s="79" t="s">
        <v>7</v>
      </c>
      <c r="T198" s="33">
        <v>95</v>
      </c>
      <c r="U198" s="113">
        <v>1924</v>
      </c>
      <c r="V198" s="114">
        <v>174</v>
      </c>
      <c r="W198" s="114">
        <v>43</v>
      </c>
      <c r="X198" s="114">
        <v>131</v>
      </c>
      <c r="Y198" s="117" t="s">
        <v>7</v>
      </c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</row>
    <row r="199" spans="1:37" x14ac:dyDescent="0.25">
      <c r="A199" s="33">
        <v>96</v>
      </c>
      <c r="B199" s="113">
        <v>1925</v>
      </c>
      <c r="C199" s="114">
        <v>192</v>
      </c>
      <c r="D199" s="114">
        <v>33</v>
      </c>
      <c r="E199" s="114">
        <v>159</v>
      </c>
      <c r="F199" s="79" t="s">
        <v>6</v>
      </c>
      <c r="T199" s="33">
        <v>96</v>
      </c>
      <c r="U199" s="113">
        <v>1924</v>
      </c>
      <c r="V199" s="114">
        <v>195</v>
      </c>
      <c r="W199" s="114">
        <v>47</v>
      </c>
      <c r="X199" s="114">
        <v>148</v>
      </c>
      <c r="Y199" s="117" t="s">
        <v>6</v>
      </c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</row>
    <row r="200" spans="1:37" x14ac:dyDescent="0.25">
      <c r="A200" s="33">
        <v>96</v>
      </c>
      <c r="B200" s="113">
        <v>1924</v>
      </c>
      <c r="C200" s="114">
        <v>137</v>
      </c>
      <c r="D200" s="114">
        <v>31</v>
      </c>
      <c r="E200" s="114">
        <v>106</v>
      </c>
      <c r="F200" s="79" t="s">
        <v>7</v>
      </c>
      <c r="T200" s="33">
        <v>96</v>
      </c>
      <c r="U200" s="113">
        <v>1923</v>
      </c>
      <c r="V200" s="114">
        <v>136</v>
      </c>
      <c r="W200" s="114">
        <v>39</v>
      </c>
      <c r="X200" s="114">
        <v>97</v>
      </c>
      <c r="Y200" s="117" t="s">
        <v>7</v>
      </c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</row>
    <row r="201" spans="1:37" x14ac:dyDescent="0.25">
      <c r="A201" s="33">
        <v>97</v>
      </c>
      <c r="B201" s="113">
        <v>1924</v>
      </c>
      <c r="C201" s="114">
        <v>153</v>
      </c>
      <c r="D201" s="114">
        <v>31</v>
      </c>
      <c r="E201" s="114">
        <v>122</v>
      </c>
      <c r="F201" s="79" t="s">
        <v>6</v>
      </c>
      <c r="T201" s="33">
        <v>97</v>
      </c>
      <c r="U201" s="113">
        <v>1923</v>
      </c>
      <c r="V201" s="114">
        <v>135</v>
      </c>
      <c r="W201" s="114">
        <v>26</v>
      </c>
      <c r="X201" s="114">
        <v>109</v>
      </c>
      <c r="Y201" s="117" t="s">
        <v>6</v>
      </c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</row>
    <row r="202" spans="1:37" x14ac:dyDescent="0.25">
      <c r="A202" s="33">
        <v>97</v>
      </c>
      <c r="B202" s="113">
        <v>1923</v>
      </c>
      <c r="C202" s="114">
        <v>112</v>
      </c>
      <c r="D202" s="114">
        <v>23</v>
      </c>
      <c r="E202" s="114">
        <v>89</v>
      </c>
      <c r="F202" s="79" t="s">
        <v>7</v>
      </c>
      <c r="T202" s="33">
        <v>97</v>
      </c>
      <c r="U202" s="113">
        <v>1922</v>
      </c>
      <c r="V202" s="114">
        <v>109</v>
      </c>
      <c r="W202" s="114">
        <v>29</v>
      </c>
      <c r="X202" s="114">
        <v>80</v>
      </c>
      <c r="Y202" s="117" t="s">
        <v>7</v>
      </c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</row>
    <row r="203" spans="1:37" x14ac:dyDescent="0.25">
      <c r="A203" s="33">
        <v>98</v>
      </c>
      <c r="B203" s="113">
        <v>1923</v>
      </c>
      <c r="C203" s="114">
        <v>112</v>
      </c>
      <c r="D203" s="114">
        <v>23</v>
      </c>
      <c r="E203" s="114">
        <v>89</v>
      </c>
      <c r="F203" s="79" t="s">
        <v>6</v>
      </c>
      <c r="T203" s="33">
        <v>98</v>
      </c>
      <c r="U203" s="113">
        <v>1922</v>
      </c>
      <c r="V203" s="114">
        <v>92</v>
      </c>
      <c r="W203" s="114">
        <v>15</v>
      </c>
      <c r="X203" s="114">
        <v>77</v>
      </c>
      <c r="Y203" s="117" t="s">
        <v>6</v>
      </c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</row>
    <row r="204" spans="1:37" x14ac:dyDescent="0.25">
      <c r="A204" s="33">
        <v>98</v>
      </c>
      <c r="B204" s="113">
        <v>1922</v>
      </c>
      <c r="C204" s="114">
        <v>87</v>
      </c>
      <c r="D204" s="114">
        <v>18</v>
      </c>
      <c r="E204" s="114">
        <v>69</v>
      </c>
      <c r="F204" s="79" t="s">
        <v>7</v>
      </c>
      <c r="T204" s="33">
        <v>98</v>
      </c>
      <c r="U204" s="113">
        <v>1921</v>
      </c>
      <c r="V204" s="114">
        <v>53</v>
      </c>
      <c r="W204" s="114">
        <v>15</v>
      </c>
      <c r="X204" s="114">
        <v>38</v>
      </c>
      <c r="Y204" s="117" t="s">
        <v>7</v>
      </c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</row>
    <row r="205" spans="1:37" x14ac:dyDescent="0.25">
      <c r="A205" s="33">
        <v>99</v>
      </c>
      <c r="B205" s="113">
        <v>1922</v>
      </c>
      <c r="C205" s="114">
        <v>62</v>
      </c>
      <c r="D205" s="114">
        <v>10</v>
      </c>
      <c r="E205" s="114">
        <v>52</v>
      </c>
      <c r="F205" s="79" t="s">
        <v>6</v>
      </c>
      <c r="T205" s="33">
        <v>99</v>
      </c>
      <c r="U205" s="113">
        <v>1921</v>
      </c>
      <c r="V205" s="114">
        <v>54</v>
      </c>
      <c r="W205" s="114">
        <v>11</v>
      </c>
      <c r="X205" s="114">
        <v>43</v>
      </c>
      <c r="Y205" s="117" t="s">
        <v>6</v>
      </c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</row>
    <row r="206" spans="1:37" x14ac:dyDescent="0.25">
      <c r="A206" s="33">
        <v>99</v>
      </c>
      <c r="B206" s="113">
        <v>1921</v>
      </c>
      <c r="C206" s="114">
        <v>44</v>
      </c>
      <c r="D206" s="114">
        <v>17</v>
      </c>
      <c r="E206" s="114">
        <v>27</v>
      </c>
      <c r="F206" s="79" t="s">
        <v>7</v>
      </c>
      <c r="T206" s="33">
        <v>99</v>
      </c>
      <c r="U206" s="113">
        <v>1920</v>
      </c>
      <c r="V206" s="114">
        <v>35</v>
      </c>
      <c r="W206" s="114">
        <v>8</v>
      </c>
      <c r="X206" s="114">
        <v>27</v>
      </c>
      <c r="Y206" s="117" t="s">
        <v>7</v>
      </c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</row>
    <row r="207" spans="1:37" x14ac:dyDescent="0.25">
      <c r="A207" s="33">
        <v>100</v>
      </c>
      <c r="B207" s="113">
        <v>1921</v>
      </c>
      <c r="C207" s="114">
        <v>26</v>
      </c>
      <c r="D207" s="114">
        <v>7</v>
      </c>
      <c r="E207" s="114">
        <v>19</v>
      </c>
      <c r="F207" s="79" t="s">
        <v>6</v>
      </c>
      <c r="T207" s="33">
        <v>100</v>
      </c>
      <c r="U207" s="113">
        <v>1920</v>
      </c>
      <c r="V207" s="114">
        <v>39</v>
      </c>
      <c r="W207" s="114">
        <v>7</v>
      </c>
      <c r="X207" s="114">
        <v>32</v>
      </c>
      <c r="Y207" s="117" t="s">
        <v>6</v>
      </c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</row>
    <row r="208" spans="1:37" x14ac:dyDescent="0.25">
      <c r="A208" s="33">
        <v>100</v>
      </c>
      <c r="B208" s="113">
        <v>1920</v>
      </c>
      <c r="C208" s="114">
        <v>27</v>
      </c>
      <c r="D208" s="114">
        <v>7</v>
      </c>
      <c r="E208" s="114">
        <v>20</v>
      </c>
      <c r="F208" s="79" t="s">
        <v>7</v>
      </c>
      <c r="T208" s="33">
        <v>100</v>
      </c>
      <c r="U208" s="113">
        <v>1919</v>
      </c>
      <c r="V208" s="114">
        <v>18</v>
      </c>
      <c r="W208" s="114">
        <v>3</v>
      </c>
      <c r="X208" s="114">
        <v>15</v>
      </c>
      <c r="Y208" s="117" t="s">
        <v>7</v>
      </c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</row>
    <row r="209" spans="1:37" x14ac:dyDescent="0.25">
      <c r="A209" s="33">
        <v>101</v>
      </c>
      <c r="B209" s="113">
        <v>1920</v>
      </c>
      <c r="C209" s="114">
        <v>23</v>
      </c>
      <c r="D209" s="114">
        <v>4</v>
      </c>
      <c r="E209" s="114">
        <v>19</v>
      </c>
      <c r="F209" s="79" t="s">
        <v>6</v>
      </c>
      <c r="T209" s="33">
        <v>101</v>
      </c>
      <c r="U209" s="113">
        <v>1919</v>
      </c>
      <c r="V209" s="114">
        <v>18</v>
      </c>
      <c r="W209" s="114">
        <v>6</v>
      </c>
      <c r="X209" s="114">
        <v>12</v>
      </c>
      <c r="Y209" s="117" t="s">
        <v>6</v>
      </c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</row>
    <row r="210" spans="1:37" x14ac:dyDescent="0.25">
      <c r="A210" s="33">
        <v>101</v>
      </c>
      <c r="B210" s="113">
        <v>1919</v>
      </c>
      <c r="C210" s="114">
        <v>13</v>
      </c>
      <c r="D210" s="114">
        <v>2</v>
      </c>
      <c r="E210" s="114">
        <v>11</v>
      </c>
      <c r="F210" s="79" t="s">
        <v>7</v>
      </c>
      <c r="T210" s="33">
        <v>101</v>
      </c>
      <c r="U210" s="113">
        <v>1918</v>
      </c>
      <c r="V210" s="114">
        <v>7</v>
      </c>
      <c r="W210" s="114">
        <v>0</v>
      </c>
      <c r="X210" s="114">
        <v>7</v>
      </c>
      <c r="Y210" s="117" t="s">
        <v>7</v>
      </c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</row>
    <row r="211" spans="1:37" x14ac:dyDescent="0.25">
      <c r="A211" s="33">
        <v>102</v>
      </c>
      <c r="B211" s="113">
        <v>1919</v>
      </c>
      <c r="C211" s="114">
        <v>10</v>
      </c>
      <c r="D211" s="114">
        <v>2</v>
      </c>
      <c r="E211" s="114">
        <v>8</v>
      </c>
      <c r="F211" s="79" t="s">
        <v>6</v>
      </c>
      <c r="T211" s="33">
        <v>102</v>
      </c>
      <c r="U211" s="113">
        <v>1918</v>
      </c>
      <c r="V211" s="114">
        <v>6</v>
      </c>
      <c r="W211" s="114">
        <v>1</v>
      </c>
      <c r="X211" s="114">
        <v>5</v>
      </c>
      <c r="Y211" s="117" t="s">
        <v>6</v>
      </c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</row>
    <row r="212" spans="1:37" x14ac:dyDescent="0.25">
      <c r="A212" s="33">
        <v>102</v>
      </c>
      <c r="B212" s="113">
        <v>1918</v>
      </c>
      <c r="C212" s="114">
        <v>4</v>
      </c>
      <c r="D212" s="114">
        <v>0</v>
      </c>
      <c r="E212" s="114">
        <v>4</v>
      </c>
      <c r="F212" s="79" t="s">
        <v>7</v>
      </c>
      <c r="T212" s="33">
        <v>102</v>
      </c>
      <c r="U212" s="113">
        <v>1917</v>
      </c>
      <c r="V212" s="114">
        <v>8</v>
      </c>
      <c r="W212" s="114">
        <v>2</v>
      </c>
      <c r="X212" s="114">
        <v>6</v>
      </c>
      <c r="Y212" s="117" t="s">
        <v>7</v>
      </c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</row>
    <row r="213" spans="1:37" x14ac:dyDescent="0.25">
      <c r="A213" s="33">
        <v>103</v>
      </c>
      <c r="B213" s="113">
        <v>1918</v>
      </c>
      <c r="C213" s="114">
        <v>7</v>
      </c>
      <c r="D213" s="114">
        <v>0</v>
      </c>
      <c r="E213" s="114">
        <v>7</v>
      </c>
      <c r="F213" s="79" t="s">
        <v>6</v>
      </c>
      <c r="T213" s="33">
        <v>103</v>
      </c>
      <c r="U213" s="113">
        <v>1917</v>
      </c>
      <c r="V213" s="114">
        <v>6</v>
      </c>
      <c r="W213" s="114">
        <v>1</v>
      </c>
      <c r="X213" s="114">
        <v>5</v>
      </c>
      <c r="Y213" s="117" t="s">
        <v>6</v>
      </c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</row>
    <row r="214" spans="1:37" x14ac:dyDescent="0.25">
      <c r="A214" s="33">
        <v>103</v>
      </c>
      <c r="B214" s="113">
        <v>1917</v>
      </c>
      <c r="C214" s="114">
        <v>3</v>
      </c>
      <c r="D214" s="114">
        <v>0</v>
      </c>
      <c r="E214" s="114">
        <v>3</v>
      </c>
      <c r="F214" s="79" t="s">
        <v>7</v>
      </c>
      <c r="T214" s="33">
        <v>103</v>
      </c>
      <c r="U214" s="113">
        <v>1916</v>
      </c>
      <c r="V214" s="114">
        <v>1</v>
      </c>
      <c r="W214" s="114">
        <v>0</v>
      </c>
      <c r="X214" s="114">
        <v>1</v>
      </c>
      <c r="Y214" s="117" t="s">
        <v>7</v>
      </c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</row>
    <row r="215" spans="1:37" x14ac:dyDescent="0.25">
      <c r="A215" s="33">
        <v>104</v>
      </c>
      <c r="B215" s="113">
        <v>1917</v>
      </c>
      <c r="C215" s="114">
        <v>2</v>
      </c>
      <c r="D215" s="114">
        <v>0</v>
      </c>
      <c r="E215" s="114">
        <v>2</v>
      </c>
      <c r="F215" s="79" t="s">
        <v>6</v>
      </c>
      <c r="T215" s="33">
        <v>104</v>
      </c>
      <c r="U215" s="113">
        <v>1916</v>
      </c>
      <c r="V215" s="114">
        <v>2</v>
      </c>
      <c r="W215" s="114">
        <v>0</v>
      </c>
      <c r="X215" s="114">
        <v>2</v>
      </c>
      <c r="Y215" s="117" t="s">
        <v>6</v>
      </c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</row>
    <row r="216" spans="1:37" x14ac:dyDescent="0.25">
      <c r="A216" s="33">
        <v>104</v>
      </c>
      <c r="B216" s="113">
        <v>1916</v>
      </c>
      <c r="C216" s="114">
        <v>5</v>
      </c>
      <c r="D216" s="114">
        <v>0</v>
      </c>
      <c r="E216" s="114">
        <v>5</v>
      </c>
      <c r="F216" s="79" t="s">
        <v>7</v>
      </c>
      <c r="T216" s="33">
        <v>104</v>
      </c>
      <c r="U216" s="113">
        <v>1915</v>
      </c>
      <c r="V216" s="114">
        <v>4</v>
      </c>
      <c r="W216" s="114">
        <v>0</v>
      </c>
      <c r="X216" s="114">
        <v>4</v>
      </c>
      <c r="Y216" s="117" t="s">
        <v>7</v>
      </c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</row>
    <row r="217" spans="1:37" x14ac:dyDescent="0.25">
      <c r="A217" s="33">
        <v>105</v>
      </c>
      <c r="B217" s="113">
        <v>1916</v>
      </c>
      <c r="C217" s="114">
        <v>3</v>
      </c>
      <c r="D217" s="114">
        <v>0</v>
      </c>
      <c r="E217" s="114">
        <v>3</v>
      </c>
      <c r="F217" s="79" t="s">
        <v>6</v>
      </c>
      <c r="T217" s="33">
        <v>105</v>
      </c>
      <c r="U217" s="113">
        <v>1915</v>
      </c>
      <c r="V217" s="114">
        <v>0</v>
      </c>
      <c r="W217" s="114">
        <v>0</v>
      </c>
      <c r="X217" s="114">
        <v>0</v>
      </c>
      <c r="Y217" s="117" t="s">
        <v>6</v>
      </c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</row>
    <row r="218" spans="1:37" x14ac:dyDescent="0.25">
      <c r="A218" s="33">
        <v>105</v>
      </c>
      <c r="B218" s="113">
        <v>1915</v>
      </c>
      <c r="C218" s="114">
        <v>2</v>
      </c>
      <c r="D218" s="114">
        <v>0</v>
      </c>
      <c r="E218" s="114">
        <v>2</v>
      </c>
      <c r="F218" s="79" t="s">
        <v>7</v>
      </c>
      <c r="T218" s="33">
        <v>105</v>
      </c>
      <c r="U218" s="113">
        <v>1914</v>
      </c>
      <c r="V218" s="114">
        <v>2</v>
      </c>
      <c r="W218" s="114">
        <v>0</v>
      </c>
      <c r="X218" s="114">
        <v>2</v>
      </c>
      <c r="Y218" s="117" t="s">
        <v>7</v>
      </c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</row>
    <row r="219" spans="1:37" x14ac:dyDescent="0.25">
      <c r="A219" s="33">
        <v>106</v>
      </c>
      <c r="B219" s="113">
        <v>1915</v>
      </c>
      <c r="C219" s="114">
        <v>1</v>
      </c>
      <c r="D219" s="114">
        <v>1</v>
      </c>
      <c r="E219" s="114">
        <v>0</v>
      </c>
      <c r="F219" s="79" t="s">
        <v>6</v>
      </c>
      <c r="T219" s="33">
        <v>106</v>
      </c>
      <c r="U219" s="113">
        <v>1914</v>
      </c>
      <c r="V219" s="114">
        <v>5</v>
      </c>
      <c r="W219" s="114">
        <v>0</v>
      </c>
      <c r="X219" s="114">
        <v>5</v>
      </c>
      <c r="Y219" s="117" t="s">
        <v>6</v>
      </c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</row>
    <row r="220" spans="1:37" x14ac:dyDescent="0.25">
      <c r="A220" s="33">
        <v>106</v>
      </c>
      <c r="B220" s="113">
        <v>1914</v>
      </c>
      <c r="C220" s="114">
        <v>0</v>
      </c>
      <c r="D220" s="114">
        <v>0</v>
      </c>
      <c r="E220" s="114">
        <v>0</v>
      </c>
      <c r="F220" s="79" t="s">
        <v>7</v>
      </c>
      <c r="T220" s="33">
        <v>106</v>
      </c>
      <c r="U220" s="113">
        <v>1913</v>
      </c>
      <c r="V220" s="114">
        <v>0</v>
      </c>
      <c r="W220" s="114">
        <v>0</v>
      </c>
      <c r="X220" s="114">
        <v>0</v>
      </c>
      <c r="Y220" s="117" t="s">
        <v>7</v>
      </c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</row>
    <row r="221" spans="1:37" x14ac:dyDescent="0.25">
      <c r="A221" s="33">
        <v>107</v>
      </c>
      <c r="B221" s="113">
        <v>1914</v>
      </c>
      <c r="C221" s="114">
        <v>2</v>
      </c>
      <c r="D221" s="114">
        <v>0</v>
      </c>
      <c r="E221" s="114">
        <v>2</v>
      </c>
      <c r="F221" s="79" t="s">
        <v>6</v>
      </c>
      <c r="T221" s="33">
        <v>107</v>
      </c>
      <c r="U221" s="113">
        <v>1913</v>
      </c>
      <c r="V221" s="114">
        <v>0</v>
      </c>
      <c r="W221" s="114">
        <v>0</v>
      </c>
      <c r="X221" s="114">
        <v>0</v>
      </c>
      <c r="Y221" s="117" t="s">
        <v>6</v>
      </c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</row>
    <row r="222" spans="1:37" x14ac:dyDescent="0.25">
      <c r="A222" s="33">
        <v>107</v>
      </c>
      <c r="B222" s="113">
        <v>1913</v>
      </c>
      <c r="C222" s="114">
        <v>0</v>
      </c>
      <c r="D222" s="114">
        <v>0</v>
      </c>
      <c r="E222" s="114">
        <v>0</v>
      </c>
      <c r="F222" s="79" t="s">
        <v>7</v>
      </c>
      <c r="T222" s="33">
        <v>107</v>
      </c>
      <c r="U222" s="113">
        <v>1912</v>
      </c>
      <c r="V222" s="114">
        <v>0</v>
      </c>
      <c r="W222" s="114">
        <v>0</v>
      </c>
      <c r="X222" s="114">
        <v>0</v>
      </c>
      <c r="Y222" s="117" t="s">
        <v>7</v>
      </c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</row>
    <row r="223" spans="1:37" x14ac:dyDescent="0.25">
      <c r="A223" s="33">
        <v>108</v>
      </c>
      <c r="B223" s="113">
        <v>1913</v>
      </c>
      <c r="C223" s="114">
        <v>0</v>
      </c>
      <c r="D223" s="114">
        <v>0</v>
      </c>
      <c r="E223" s="114">
        <v>0</v>
      </c>
      <c r="F223" s="79" t="s">
        <v>6</v>
      </c>
      <c r="T223" s="33">
        <v>108</v>
      </c>
      <c r="U223" s="113">
        <v>1912</v>
      </c>
      <c r="V223" s="114">
        <v>0</v>
      </c>
      <c r="W223" s="114">
        <v>0</v>
      </c>
      <c r="X223" s="114">
        <v>0</v>
      </c>
      <c r="Y223" s="117" t="s">
        <v>6</v>
      </c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</row>
    <row r="224" spans="1:37" x14ac:dyDescent="0.25">
      <c r="A224" s="33">
        <v>108</v>
      </c>
      <c r="B224" s="113">
        <v>1912</v>
      </c>
      <c r="C224" s="114">
        <v>0</v>
      </c>
      <c r="D224" s="114">
        <v>0</v>
      </c>
      <c r="E224" s="114">
        <v>0</v>
      </c>
      <c r="F224" s="79" t="s">
        <v>7</v>
      </c>
      <c r="T224" s="33">
        <v>108</v>
      </c>
      <c r="U224" s="113">
        <v>1911</v>
      </c>
      <c r="V224" s="114">
        <v>0</v>
      </c>
      <c r="W224" s="114">
        <v>0</v>
      </c>
      <c r="X224" s="114">
        <v>0</v>
      </c>
      <c r="Y224" s="117" t="s">
        <v>7</v>
      </c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</row>
    <row r="225" spans="1:37" x14ac:dyDescent="0.25">
      <c r="A225" s="33">
        <v>109</v>
      </c>
      <c r="B225" s="113">
        <v>1912</v>
      </c>
      <c r="C225" s="114">
        <v>0</v>
      </c>
      <c r="D225" s="114">
        <v>0</v>
      </c>
      <c r="E225" s="114">
        <v>0</v>
      </c>
      <c r="F225" s="79" t="s">
        <v>6</v>
      </c>
      <c r="T225" s="33">
        <v>109</v>
      </c>
      <c r="U225" s="115">
        <v>1911</v>
      </c>
      <c r="V225" s="114">
        <v>1</v>
      </c>
      <c r="W225" s="114">
        <v>0</v>
      </c>
      <c r="X225" s="114">
        <v>1</v>
      </c>
      <c r="Y225" s="121" t="s">
        <v>6</v>
      </c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</row>
    <row r="226" spans="1:37" x14ac:dyDescent="0.25">
      <c r="A226" s="33">
        <v>109</v>
      </c>
      <c r="B226" s="113">
        <v>1911</v>
      </c>
      <c r="C226" s="114">
        <v>0</v>
      </c>
      <c r="D226" s="114">
        <v>0</v>
      </c>
      <c r="E226" s="114">
        <v>0</v>
      </c>
      <c r="F226" s="79" t="s">
        <v>7</v>
      </c>
      <c r="T226" s="33">
        <v>109</v>
      </c>
      <c r="U226" s="115">
        <v>1910</v>
      </c>
      <c r="V226" s="114">
        <v>0</v>
      </c>
      <c r="W226" s="114">
        <v>0</v>
      </c>
      <c r="X226" s="114">
        <v>0</v>
      </c>
      <c r="Y226" s="121" t="s">
        <v>7</v>
      </c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</row>
    <row r="227" spans="1:37" ht="26.4" x14ac:dyDescent="0.25">
      <c r="A227" s="33" t="s">
        <v>5</v>
      </c>
      <c r="B227" s="113">
        <v>1911</v>
      </c>
      <c r="C227" s="114">
        <v>1</v>
      </c>
      <c r="D227" s="114">
        <v>1</v>
      </c>
      <c r="E227" s="114">
        <v>0</v>
      </c>
      <c r="F227" s="79" t="s">
        <v>6</v>
      </c>
      <c r="T227" s="33" t="s">
        <v>5</v>
      </c>
      <c r="U227" s="115">
        <v>1910</v>
      </c>
      <c r="V227" s="114">
        <v>0</v>
      </c>
      <c r="W227" s="114">
        <v>0</v>
      </c>
      <c r="X227" s="114">
        <v>0</v>
      </c>
      <c r="Y227" s="121" t="s">
        <v>6</v>
      </c>
      <c r="Z227" s="2"/>
      <c r="AF227" s="2"/>
    </row>
    <row r="228" spans="1:37" ht="26.4" x14ac:dyDescent="0.25">
      <c r="A228" s="33" t="s">
        <v>5</v>
      </c>
      <c r="B228" s="113">
        <v>1910</v>
      </c>
      <c r="C228" s="114">
        <v>0</v>
      </c>
      <c r="D228" s="114">
        <v>0</v>
      </c>
      <c r="E228" s="114">
        <v>0</v>
      </c>
      <c r="F228" s="79" t="s">
        <v>7</v>
      </c>
      <c r="T228" s="33" t="s">
        <v>5</v>
      </c>
      <c r="U228" s="115">
        <v>1909</v>
      </c>
      <c r="V228" s="114">
        <v>0</v>
      </c>
      <c r="W228" s="114">
        <v>0</v>
      </c>
      <c r="X228" s="114">
        <v>0</v>
      </c>
      <c r="Y228" s="121" t="s">
        <v>7</v>
      </c>
      <c r="Z228" s="2"/>
      <c r="AF228" s="2"/>
    </row>
    <row r="230" spans="1:37" x14ac:dyDescent="0.25">
      <c r="H230" s="137" t="s">
        <v>107</v>
      </c>
      <c r="I230" s="137"/>
      <c r="J230" s="137"/>
      <c r="K230" s="137"/>
      <c r="L230" s="137"/>
      <c r="M230" s="6"/>
      <c r="N230" s="137" t="s">
        <v>108</v>
      </c>
      <c r="O230" s="137"/>
      <c r="P230" s="137"/>
      <c r="Q230" s="137"/>
      <c r="R230" s="137"/>
    </row>
    <row r="231" spans="1:37" x14ac:dyDescent="0.25">
      <c r="A231" s="10" t="s">
        <v>3</v>
      </c>
      <c r="B231" s="10" t="s">
        <v>4</v>
      </c>
      <c r="C231" s="11" t="s">
        <v>0</v>
      </c>
      <c r="D231" s="10" t="s">
        <v>1</v>
      </c>
      <c r="E231" s="10" t="s">
        <v>2</v>
      </c>
      <c r="F231" s="12" t="s">
        <v>8</v>
      </c>
      <c r="G231" s="2"/>
      <c r="H231" s="10" t="s">
        <v>3</v>
      </c>
      <c r="I231" s="11" t="s">
        <v>9</v>
      </c>
      <c r="J231" s="10" t="s">
        <v>10</v>
      </c>
      <c r="K231" s="10" t="s">
        <v>11</v>
      </c>
      <c r="L231" s="12" t="s">
        <v>12</v>
      </c>
      <c r="M231" s="8"/>
      <c r="N231" s="10" t="s">
        <v>3</v>
      </c>
      <c r="O231" s="11" t="s">
        <v>9</v>
      </c>
      <c r="P231" s="10" t="s">
        <v>10</v>
      </c>
      <c r="Q231" s="10" t="s">
        <v>11</v>
      </c>
      <c r="R231" s="12" t="s">
        <v>12</v>
      </c>
    </row>
    <row r="232" spans="1:37" x14ac:dyDescent="0.25">
      <c r="A232" s="4">
        <v>0</v>
      </c>
      <c r="B232" s="5">
        <v>2020</v>
      </c>
      <c r="C232" s="15">
        <v>76</v>
      </c>
      <c r="D232" s="15">
        <v>44</v>
      </c>
      <c r="E232" s="15">
        <v>32</v>
      </c>
      <c r="F232" s="7" t="s">
        <v>6</v>
      </c>
      <c r="G232" s="2"/>
      <c r="H232" s="16">
        <v>0</v>
      </c>
      <c r="I232" s="5">
        <v>2020</v>
      </c>
      <c r="J232" s="15">
        <v>76</v>
      </c>
      <c r="K232" s="15">
        <v>44</v>
      </c>
      <c r="L232" s="15">
        <v>32</v>
      </c>
      <c r="M232" s="4"/>
      <c r="N232" s="16">
        <v>0</v>
      </c>
      <c r="O232" s="5">
        <v>2019</v>
      </c>
      <c r="P232" s="15">
        <v>3</v>
      </c>
      <c r="Q232" s="15">
        <v>2</v>
      </c>
      <c r="R232" s="15">
        <v>1</v>
      </c>
    </row>
    <row r="233" spans="1:37" x14ac:dyDescent="0.25">
      <c r="A233" s="4">
        <v>0</v>
      </c>
      <c r="B233" s="5">
        <v>2019</v>
      </c>
      <c r="C233" s="15">
        <v>15</v>
      </c>
      <c r="D233" s="15">
        <v>7</v>
      </c>
      <c r="E233" s="15">
        <v>8</v>
      </c>
      <c r="F233" s="7" t="s">
        <v>7</v>
      </c>
      <c r="G233" s="2"/>
      <c r="H233" s="16">
        <v>1</v>
      </c>
      <c r="I233" s="5">
        <v>2019</v>
      </c>
      <c r="J233" s="15">
        <v>2</v>
      </c>
      <c r="K233" s="15">
        <v>2</v>
      </c>
      <c r="L233" s="15">
        <v>0</v>
      </c>
      <c r="M233" s="4"/>
      <c r="N233" s="16">
        <v>1</v>
      </c>
      <c r="O233" s="5">
        <v>2018</v>
      </c>
      <c r="P233" s="15">
        <v>15</v>
      </c>
      <c r="Q233" s="15">
        <v>7</v>
      </c>
      <c r="R233" s="15">
        <v>8</v>
      </c>
    </row>
    <row r="234" spans="1:37" x14ac:dyDescent="0.25">
      <c r="A234" s="4">
        <v>1</v>
      </c>
      <c r="B234" s="5">
        <v>2019</v>
      </c>
      <c r="C234" s="15">
        <v>2</v>
      </c>
      <c r="D234" s="15">
        <v>2</v>
      </c>
      <c r="E234" s="15">
        <v>0</v>
      </c>
      <c r="F234" s="7" t="s">
        <v>6</v>
      </c>
      <c r="G234" s="2"/>
      <c r="H234" s="16">
        <v>2</v>
      </c>
      <c r="I234" s="5">
        <v>2018</v>
      </c>
      <c r="J234" s="15">
        <v>1</v>
      </c>
      <c r="K234" s="15">
        <v>1</v>
      </c>
      <c r="L234" s="15">
        <v>0</v>
      </c>
      <c r="M234" s="4"/>
      <c r="N234" s="16">
        <v>2</v>
      </c>
      <c r="O234" s="5">
        <v>2017</v>
      </c>
      <c r="P234" s="15">
        <v>8</v>
      </c>
      <c r="Q234" s="15">
        <v>4</v>
      </c>
      <c r="R234" s="15">
        <v>4</v>
      </c>
    </row>
    <row r="235" spans="1:37" x14ac:dyDescent="0.25">
      <c r="A235" s="4">
        <v>1</v>
      </c>
      <c r="B235" s="5">
        <v>2018</v>
      </c>
      <c r="C235" s="15">
        <v>8</v>
      </c>
      <c r="D235" s="15">
        <v>4</v>
      </c>
      <c r="E235" s="15">
        <v>4</v>
      </c>
      <c r="F235" s="7" t="s">
        <v>7</v>
      </c>
      <c r="G235" s="2"/>
      <c r="H235" s="16">
        <v>3</v>
      </c>
      <c r="I235" s="5">
        <v>2017</v>
      </c>
      <c r="J235" s="15">
        <v>0</v>
      </c>
      <c r="K235" s="15">
        <v>0</v>
      </c>
      <c r="L235" s="15">
        <v>0</v>
      </c>
      <c r="M235" s="4"/>
      <c r="N235" s="16">
        <v>3</v>
      </c>
      <c r="O235" s="5">
        <v>2016</v>
      </c>
      <c r="P235" s="15">
        <v>1</v>
      </c>
      <c r="Q235" s="15">
        <v>1</v>
      </c>
      <c r="R235" s="15">
        <v>0</v>
      </c>
    </row>
    <row r="236" spans="1:37" x14ac:dyDescent="0.25">
      <c r="A236" s="4">
        <v>2</v>
      </c>
      <c r="B236" s="5">
        <v>2018</v>
      </c>
      <c r="C236" s="15">
        <v>1</v>
      </c>
      <c r="D236" s="15">
        <v>1</v>
      </c>
      <c r="E236" s="15">
        <v>0</v>
      </c>
      <c r="F236" s="7" t="s">
        <v>6</v>
      </c>
      <c r="G236" s="2"/>
      <c r="H236" s="16">
        <v>4</v>
      </c>
      <c r="I236" s="5">
        <v>2016</v>
      </c>
      <c r="J236" s="15">
        <v>0</v>
      </c>
      <c r="K236" s="15">
        <v>0</v>
      </c>
      <c r="L236" s="15">
        <v>0</v>
      </c>
      <c r="M236" s="4"/>
      <c r="N236" s="16">
        <v>4</v>
      </c>
      <c r="O236" s="5">
        <v>2015</v>
      </c>
      <c r="P236" s="15">
        <v>2</v>
      </c>
      <c r="Q236" s="15">
        <v>1</v>
      </c>
      <c r="R236" s="15">
        <v>1</v>
      </c>
    </row>
    <row r="237" spans="1:37" x14ac:dyDescent="0.25">
      <c r="A237" s="4">
        <v>2</v>
      </c>
      <c r="B237" s="5">
        <v>2017</v>
      </c>
      <c r="C237" s="15">
        <v>1</v>
      </c>
      <c r="D237" s="15">
        <v>1</v>
      </c>
      <c r="E237" s="15">
        <v>0</v>
      </c>
      <c r="F237" s="7" t="s">
        <v>7</v>
      </c>
      <c r="G237" s="2"/>
      <c r="H237" s="16">
        <v>5</v>
      </c>
      <c r="I237" s="5">
        <v>2015</v>
      </c>
      <c r="J237" s="15">
        <v>2</v>
      </c>
      <c r="K237" s="15">
        <v>2</v>
      </c>
      <c r="L237" s="15">
        <v>0</v>
      </c>
      <c r="M237" s="4"/>
      <c r="N237" s="16">
        <v>5</v>
      </c>
      <c r="O237" s="5">
        <v>2014</v>
      </c>
      <c r="P237" s="15">
        <v>0</v>
      </c>
      <c r="Q237" s="15">
        <v>0</v>
      </c>
      <c r="R237" s="15">
        <v>0</v>
      </c>
    </row>
    <row r="238" spans="1:37" x14ac:dyDescent="0.25">
      <c r="A238" s="4">
        <v>3</v>
      </c>
      <c r="B238" s="5">
        <v>2017</v>
      </c>
      <c r="C238" s="15">
        <v>0</v>
      </c>
      <c r="D238" s="15">
        <v>0</v>
      </c>
      <c r="E238" s="15">
        <v>0</v>
      </c>
      <c r="F238" s="7" t="s">
        <v>6</v>
      </c>
      <c r="G238" s="2"/>
      <c r="H238" s="16">
        <v>6</v>
      </c>
      <c r="I238" s="5">
        <v>2014</v>
      </c>
      <c r="J238" s="15">
        <v>0</v>
      </c>
      <c r="K238" s="15">
        <v>0</v>
      </c>
      <c r="L238" s="15">
        <v>0</v>
      </c>
      <c r="M238" s="4"/>
      <c r="N238" s="16">
        <v>6</v>
      </c>
      <c r="O238" s="5">
        <v>2013</v>
      </c>
      <c r="P238" s="15">
        <v>1</v>
      </c>
      <c r="Q238" s="15">
        <v>1</v>
      </c>
      <c r="R238" s="15">
        <v>0</v>
      </c>
    </row>
    <row r="239" spans="1:37" x14ac:dyDescent="0.25">
      <c r="A239" s="4">
        <v>3</v>
      </c>
      <c r="B239" s="5">
        <v>2016</v>
      </c>
      <c r="C239" s="15">
        <v>2</v>
      </c>
      <c r="D239" s="15">
        <v>1</v>
      </c>
      <c r="E239" s="15">
        <v>1</v>
      </c>
      <c r="F239" s="7" t="s">
        <v>7</v>
      </c>
      <c r="G239" s="2"/>
      <c r="H239" s="16">
        <v>7</v>
      </c>
      <c r="I239" s="5">
        <v>2013</v>
      </c>
      <c r="J239" s="15">
        <v>0</v>
      </c>
      <c r="K239" s="15">
        <v>0</v>
      </c>
      <c r="L239" s="15">
        <v>0</v>
      </c>
      <c r="M239" s="4"/>
      <c r="N239" s="16">
        <v>7</v>
      </c>
      <c r="O239" s="5">
        <v>2012</v>
      </c>
      <c r="P239" s="15">
        <v>1</v>
      </c>
      <c r="Q239" s="15">
        <v>1</v>
      </c>
      <c r="R239" s="15">
        <v>0</v>
      </c>
    </row>
    <row r="240" spans="1:37" x14ac:dyDescent="0.25">
      <c r="A240" s="4">
        <v>4</v>
      </c>
      <c r="B240" s="5">
        <v>2016</v>
      </c>
      <c r="C240" s="15">
        <v>0</v>
      </c>
      <c r="D240" s="15">
        <v>0</v>
      </c>
      <c r="E240" s="15">
        <v>0</v>
      </c>
      <c r="F240" s="7" t="s">
        <v>6</v>
      </c>
      <c r="G240" s="2"/>
      <c r="H240" s="16">
        <v>8</v>
      </c>
      <c r="I240" s="5">
        <v>2012</v>
      </c>
      <c r="J240" s="15">
        <v>1</v>
      </c>
      <c r="K240" s="15">
        <v>0</v>
      </c>
      <c r="L240" s="15">
        <v>1</v>
      </c>
      <c r="M240" s="4"/>
      <c r="N240" s="16">
        <v>8</v>
      </c>
      <c r="O240" s="5">
        <v>2011</v>
      </c>
      <c r="P240" s="15">
        <v>1</v>
      </c>
      <c r="Q240" s="15">
        <v>1</v>
      </c>
      <c r="R240" s="15">
        <v>0</v>
      </c>
    </row>
    <row r="241" spans="1:18" x14ac:dyDescent="0.25">
      <c r="A241" s="4">
        <v>4</v>
      </c>
      <c r="B241" s="5">
        <v>2015</v>
      </c>
      <c r="C241" s="15">
        <v>0</v>
      </c>
      <c r="D241" s="15">
        <v>0</v>
      </c>
      <c r="E241" s="15">
        <v>0</v>
      </c>
      <c r="F241" s="7" t="s">
        <v>7</v>
      </c>
      <c r="G241" s="2"/>
      <c r="H241" s="16">
        <v>9</v>
      </c>
      <c r="I241" s="5">
        <v>2011</v>
      </c>
      <c r="J241" s="15">
        <v>0</v>
      </c>
      <c r="K241" s="15">
        <v>0</v>
      </c>
      <c r="L241" s="15">
        <v>0</v>
      </c>
      <c r="M241" s="4"/>
      <c r="N241" s="16">
        <v>9</v>
      </c>
      <c r="O241" s="5">
        <v>2010</v>
      </c>
      <c r="P241" s="15">
        <v>2</v>
      </c>
      <c r="Q241" s="15">
        <v>2</v>
      </c>
      <c r="R241" s="15">
        <v>0</v>
      </c>
    </row>
    <row r="242" spans="1:18" x14ac:dyDescent="0.25">
      <c r="A242" s="4">
        <v>5</v>
      </c>
      <c r="B242" s="5">
        <v>2015</v>
      </c>
      <c r="C242" s="15">
        <v>2</v>
      </c>
      <c r="D242" s="15">
        <v>2</v>
      </c>
      <c r="E242" s="15">
        <v>0</v>
      </c>
      <c r="F242" s="7" t="s">
        <v>6</v>
      </c>
      <c r="G242" s="2"/>
      <c r="H242" s="16">
        <v>10</v>
      </c>
      <c r="I242" s="5">
        <v>2010</v>
      </c>
      <c r="J242" s="15">
        <v>0</v>
      </c>
      <c r="K242" s="15">
        <v>0</v>
      </c>
      <c r="L242" s="15">
        <v>0</v>
      </c>
      <c r="M242" s="4"/>
      <c r="N242" s="16">
        <v>10</v>
      </c>
      <c r="O242" s="5">
        <v>2009</v>
      </c>
      <c r="P242" s="15">
        <v>0</v>
      </c>
      <c r="Q242" s="15">
        <v>0</v>
      </c>
      <c r="R242" s="15">
        <v>0</v>
      </c>
    </row>
    <row r="243" spans="1:18" x14ac:dyDescent="0.25">
      <c r="A243" s="4">
        <v>5</v>
      </c>
      <c r="B243" s="5">
        <v>2014</v>
      </c>
      <c r="C243" s="15">
        <v>1</v>
      </c>
      <c r="D243" s="15">
        <v>1</v>
      </c>
      <c r="E243" s="15">
        <v>0</v>
      </c>
      <c r="F243" s="7" t="s">
        <v>7</v>
      </c>
      <c r="G243" s="2"/>
      <c r="H243" s="16">
        <v>11</v>
      </c>
      <c r="I243" s="5">
        <v>2009</v>
      </c>
      <c r="J243" s="15">
        <v>0</v>
      </c>
      <c r="K243" s="15">
        <v>0</v>
      </c>
      <c r="L243" s="15">
        <v>0</v>
      </c>
      <c r="M243" s="4"/>
      <c r="N243" s="16">
        <v>11</v>
      </c>
      <c r="O243" s="5">
        <v>2008</v>
      </c>
      <c r="P243" s="15">
        <v>2</v>
      </c>
      <c r="Q243" s="15">
        <v>1</v>
      </c>
      <c r="R243" s="15">
        <v>1</v>
      </c>
    </row>
    <row r="244" spans="1:18" x14ac:dyDescent="0.25">
      <c r="A244" s="4">
        <v>6</v>
      </c>
      <c r="B244" s="5">
        <v>2014</v>
      </c>
      <c r="C244" s="15">
        <v>0</v>
      </c>
      <c r="D244" s="15">
        <v>0</v>
      </c>
      <c r="E244" s="15">
        <v>0</v>
      </c>
      <c r="F244" s="7" t="s">
        <v>6</v>
      </c>
      <c r="G244" s="2"/>
      <c r="H244" s="16">
        <v>12</v>
      </c>
      <c r="I244" s="5">
        <v>2008</v>
      </c>
      <c r="J244" s="15">
        <v>2</v>
      </c>
      <c r="K244" s="15">
        <v>0</v>
      </c>
      <c r="L244" s="15">
        <v>2</v>
      </c>
      <c r="M244" s="4"/>
      <c r="N244" s="16">
        <v>12</v>
      </c>
      <c r="O244" s="5">
        <v>2007</v>
      </c>
      <c r="P244" s="15">
        <v>1</v>
      </c>
      <c r="Q244" s="15">
        <v>1</v>
      </c>
      <c r="R244" s="15">
        <v>0</v>
      </c>
    </row>
    <row r="245" spans="1:18" x14ac:dyDescent="0.25">
      <c r="A245" s="4">
        <v>6</v>
      </c>
      <c r="B245" s="5">
        <v>2013</v>
      </c>
      <c r="C245" s="15">
        <v>1</v>
      </c>
      <c r="D245" s="15">
        <v>1</v>
      </c>
      <c r="E245" s="15">
        <v>0</v>
      </c>
      <c r="F245" s="7" t="s">
        <v>7</v>
      </c>
      <c r="G245" s="2"/>
      <c r="H245" s="16">
        <v>13</v>
      </c>
      <c r="I245" s="5">
        <v>2007</v>
      </c>
      <c r="J245" s="15">
        <v>3</v>
      </c>
      <c r="K245" s="15">
        <v>2</v>
      </c>
      <c r="L245" s="15">
        <v>1</v>
      </c>
      <c r="M245" s="4"/>
      <c r="N245" s="16">
        <v>13</v>
      </c>
      <c r="O245" s="5">
        <v>2006</v>
      </c>
      <c r="P245" s="15">
        <v>1</v>
      </c>
      <c r="Q245" s="15">
        <v>1</v>
      </c>
      <c r="R245" s="15">
        <v>0</v>
      </c>
    </row>
    <row r="246" spans="1:18" x14ac:dyDescent="0.25">
      <c r="A246" s="4">
        <v>7</v>
      </c>
      <c r="B246" s="5">
        <v>2013</v>
      </c>
      <c r="C246" s="15">
        <v>0</v>
      </c>
      <c r="D246" s="15">
        <v>0</v>
      </c>
      <c r="E246" s="15">
        <v>0</v>
      </c>
      <c r="F246" s="7" t="s">
        <v>6</v>
      </c>
      <c r="G246" s="2"/>
      <c r="H246" s="16">
        <v>14</v>
      </c>
      <c r="I246" s="5">
        <v>2006</v>
      </c>
      <c r="J246" s="15">
        <v>5</v>
      </c>
      <c r="K246" s="15">
        <v>4</v>
      </c>
      <c r="L246" s="15">
        <v>1</v>
      </c>
      <c r="M246" s="4"/>
      <c r="N246" s="16">
        <v>14</v>
      </c>
      <c r="O246" s="5">
        <v>2005</v>
      </c>
      <c r="P246" s="15">
        <v>4</v>
      </c>
      <c r="Q246" s="15">
        <v>4</v>
      </c>
      <c r="R246" s="15">
        <v>0</v>
      </c>
    </row>
    <row r="247" spans="1:18" x14ac:dyDescent="0.25">
      <c r="A247" s="4">
        <v>7</v>
      </c>
      <c r="B247" s="5">
        <v>2012</v>
      </c>
      <c r="C247" s="15">
        <v>1</v>
      </c>
      <c r="D247" s="15">
        <v>1</v>
      </c>
      <c r="E247" s="15">
        <v>0</v>
      </c>
      <c r="F247" s="7" t="s">
        <v>7</v>
      </c>
      <c r="G247" s="2"/>
      <c r="H247" s="16">
        <v>15</v>
      </c>
      <c r="I247" s="5">
        <v>2005</v>
      </c>
      <c r="J247" s="15">
        <v>1</v>
      </c>
      <c r="K247" s="15">
        <v>1</v>
      </c>
      <c r="L247" s="15">
        <v>0</v>
      </c>
      <c r="M247" s="4"/>
      <c r="N247" s="16">
        <v>15</v>
      </c>
      <c r="O247" s="5">
        <v>2004</v>
      </c>
      <c r="P247" s="15">
        <v>2</v>
      </c>
      <c r="Q247" s="15">
        <v>1</v>
      </c>
      <c r="R247" s="15">
        <v>1</v>
      </c>
    </row>
    <row r="248" spans="1:18" x14ac:dyDescent="0.25">
      <c r="A248" s="4">
        <v>8</v>
      </c>
      <c r="B248" s="5">
        <v>2012</v>
      </c>
      <c r="C248" s="15">
        <v>1</v>
      </c>
      <c r="D248" s="15">
        <v>0</v>
      </c>
      <c r="E248" s="15">
        <v>1</v>
      </c>
      <c r="F248" s="7" t="s">
        <v>6</v>
      </c>
      <c r="G248" s="2"/>
      <c r="H248" s="16">
        <v>16</v>
      </c>
      <c r="I248" s="5">
        <v>2004</v>
      </c>
      <c r="J248" s="15">
        <v>0</v>
      </c>
      <c r="K248" s="15">
        <v>0</v>
      </c>
      <c r="L248" s="15">
        <v>0</v>
      </c>
      <c r="M248" s="4"/>
      <c r="N248" s="16">
        <v>16</v>
      </c>
      <c r="O248" s="5">
        <v>2003</v>
      </c>
      <c r="P248" s="15">
        <v>4</v>
      </c>
      <c r="Q248" s="15">
        <v>3</v>
      </c>
      <c r="R248" s="15">
        <v>1</v>
      </c>
    </row>
    <row r="249" spans="1:18" x14ac:dyDescent="0.25">
      <c r="A249" s="4">
        <v>8</v>
      </c>
      <c r="B249" s="5">
        <v>2011</v>
      </c>
      <c r="C249" s="15">
        <v>2</v>
      </c>
      <c r="D249" s="15">
        <v>2</v>
      </c>
      <c r="E249" s="15">
        <v>0</v>
      </c>
      <c r="F249" s="7" t="s">
        <v>7</v>
      </c>
      <c r="G249" s="2"/>
      <c r="H249" s="16">
        <v>17</v>
      </c>
      <c r="I249" s="5">
        <v>2003</v>
      </c>
      <c r="J249" s="15">
        <v>2</v>
      </c>
      <c r="K249" s="15">
        <v>2</v>
      </c>
      <c r="L249" s="15">
        <v>0</v>
      </c>
      <c r="M249" s="4"/>
      <c r="N249" s="16">
        <v>17</v>
      </c>
      <c r="O249" s="5">
        <v>2002</v>
      </c>
      <c r="P249" s="15">
        <v>3</v>
      </c>
      <c r="Q249" s="15">
        <v>1</v>
      </c>
      <c r="R249" s="15">
        <v>2</v>
      </c>
    </row>
    <row r="250" spans="1:18" x14ac:dyDescent="0.25">
      <c r="A250" s="4">
        <v>9</v>
      </c>
      <c r="B250" s="5">
        <v>2011</v>
      </c>
      <c r="C250" s="15">
        <v>0</v>
      </c>
      <c r="D250" s="15">
        <v>0</v>
      </c>
      <c r="E250" s="15">
        <v>0</v>
      </c>
      <c r="F250" s="7" t="s">
        <v>6</v>
      </c>
      <c r="G250" s="2"/>
      <c r="H250" s="16">
        <v>18</v>
      </c>
      <c r="I250" s="5">
        <v>2002</v>
      </c>
      <c r="J250" s="15">
        <v>6</v>
      </c>
      <c r="K250" s="15">
        <v>4</v>
      </c>
      <c r="L250" s="15">
        <v>2</v>
      </c>
      <c r="M250" s="4"/>
      <c r="N250" s="16">
        <v>18</v>
      </c>
      <c r="O250" s="5">
        <v>2001</v>
      </c>
      <c r="P250" s="15">
        <v>7</v>
      </c>
      <c r="Q250" s="15">
        <v>4</v>
      </c>
      <c r="R250" s="15">
        <v>3</v>
      </c>
    </row>
    <row r="251" spans="1:18" x14ac:dyDescent="0.25">
      <c r="A251" s="4">
        <v>9</v>
      </c>
      <c r="B251" s="5">
        <v>2010</v>
      </c>
      <c r="C251" s="15">
        <v>0</v>
      </c>
      <c r="D251" s="15">
        <v>0</v>
      </c>
      <c r="E251" s="15">
        <v>0</v>
      </c>
      <c r="F251" s="7" t="s">
        <v>7</v>
      </c>
      <c r="G251" s="2"/>
      <c r="H251" s="16">
        <v>19</v>
      </c>
      <c r="I251" s="5">
        <v>2001</v>
      </c>
      <c r="J251" s="15">
        <v>4</v>
      </c>
      <c r="K251" s="15">
        <v>4</v>
      </c>
      <c r="L251" s="15">
        <v>0</v>
      </c>
      <c r="M251" s="4"/>
      <c r="N251" s="16">
        <v>19</v>
      </c>
      <c r="O251" s="5">
        <v>2000</v>
      </c>
      <c r="P251" s="15">
        <v>4</v>
      </c>
      <c r="Q251" s="15">
        <v>3</v>
      </c>
      <c r="R251" s="15">
        <v>1</v>
      </c>
    </row>
    <row r="252" spans="1:18" x14ac:dyDescent="0.25">
      <c r="A252" s="4">
        <v>10</v>
      </c>
      <c r="B252" s="5">
        <v>2010</v>
      </c>
      <c r="C252" s="15">
        <v>0</v>
      </c>
      <c r="D252" s="15">
        <v>0</v>
      </c>
      <c r="E252" s="15">
        <v>0</v>
      </c>
      <c r="F252" s="7" t="s">
        <v>6</v>
      </c>
      <c r="G252" s="2"/>
      <c r="H252" s="16">
        <v>20</v>
      </c>
      <c r="I252" s="5">
        <v>2000</v>
      </c>
      <c r="J252" s="15">
        <v>7</v>
      </c>
      <c r="K252" s="15">
        <v>6</v>
      </c>
      <c r="L252" s="15">
        <v>1</v>
      </c>
      <c r="M252" s="4"/>
      <c r="N252" s="16">
        <v>20</v>
      </c>
      <c r="O252" s="5">
        <v>1999</v>
      </c>
      <c r="P252" s="15">
        <v>4</v>
      </c>
      <c r="Q252" s="15">
        <v>4</v>
      </c>
      <c r="R252" s="15">
        <v>0</v>
      </c>
    </row>
    <row r="253" spans="1:18" x14ac:dyDescent="0.25">
      <c r="A253" s="4">
        <v>10</v>
      </c>
      <c r="B253" s="5">
        <v>2009</v>
      </c>
      <c r="C253" s="15">
        <v>2</v>
      </c>
      <c r="D253" s="15">
        <v>1</v>
      </c>
      <c r="E253" s="15">
        <v>1</v>
      </c>
      <c r="F253" s="7" t="s">
        <v>7</v>
      </c>
      <c r="G253" s="2"/>
      <c r="H253" s="16">
        <v>21</v>
      </c>
      <c r="I253" s="5">
        <v>1999</v>
      </c>
      <c r="J253" s="15">
        <v>9</v>
      </c>
      <c r="K253" s="15">
        <v>3</v>
      </c>
      <c r="L253" s="15">
        <v>6</v>
      </c>
      <c r="M253" s="4"/>
      <c r="N253" s="16">
        <v>21</v>
      </c>
      <c r="O253" s="5">
        <v>1998</v>
      </c>
      <c r="P253" s="15">
        <v>7</v>
      </c>
      <c r="Q253" s="15">
        <v>6</v>
      </c>
      <c r="R253" s="15">
        <v>1</v>
      </c>
    </row>
    <row r="254" spans="1:18" x14ac:dyDescent="0.25">
      <c r="A254" s="4">
        <v>11</v>
      </c>
      <c r="B254" s="5">
        <v>2009</v>
      </c>
      <c r="C254" s="15">
        <v>0</v>
      </c>
      <c r="D254" s="15">
        <v>0</v>
      </c>
      <c r="E254" s="15">
        <v>0</v>
      </c>
      <c r="F254" s="7" t="s">
        <v>6</v>
      </c>
      <c r="G254" s="2"/>
      <c r="H254" s="16">
        <v>22</v>
      </c>
      <c r="I254" s="5">
        <v>1998</v>
      </c>
      <c r="J254" s="15">
        <v>11</v>
      </c>
      <c r="K254" s="15">
        <v>9</v>
      </c>
      <c r="L254" s="15">
        <v>2</v>
      </c>
      <c r="M254" s="4"/>
      <c r="N254" s="16">
        <v>22</v>
      </c>
      <c r="O254" s="5">
        <v>1997</v>
      </c>
      <c r="P254" s="15">
        <v>8</v>
      </c>
      <c r="Q254" s="15">
        <v>5</v>
      </c>
      <c r="R254" s="15">
        <v>3</v>
      </c>
    </row>
    <row r="255" spans="1:18" x14ac:dyDescent="0.25">
      <c r="A255" s="4">
        <v>11</v>
      </c>
      <c r="B255" s="5">
        <v>2008</v>
      </c>
      <c r="C255" s="15">
        <v>1</v>
      </c>
      <c r="D255" s="15">
        <v>1</v>
      </c>
      <c r="E255" s="15">
        <v>0</v>
      </c>
      <c r="F255" s="7" t="s">
        <v>7</v>
      </c>
      <c r="G255" s="2"/>
      <c r="H255" s="16">
        <v>23</v>
      </c>
      <c r="I255" s="5">
        <v>1997</v>
      </c>
      <c r="J255" s="15">
        <v>12</v>
      </c>
      <c r="K255" s="15">
        <v>10</v>
      </c>
      <c r="L255" s="15">
        <v>2</v>
      </c>
      <c r="M255" s="4"/>
      <c r="N255" s="16">
        <v>23</v>
      </c>
      <c r="O255" s="5">
        <v>1996</v>
      </c>
      <c r="P255" s="15">
        <v>8</v>
      </c>
      <c r="Q255" s="15">
        <v>6</v>
      </c>
      <c r="R255" s="15">
        <v>2</v>
      </c>
    </row>
    <row r="256" spans="1:18" x14ac:dyDescent="0.25">
      <c r="A256" s="4">
        <v>12</v>
      </c>
      <c r="B256" s="5">
        <v>2008</v>
      </c>
      <c r="C256" s="15">
        <v>2</v>
      </c>
      <c r="D256" s="15">
        <v>0</v>
      </c>
      <c r="E256" s="15">
        <v>2</v>
      </c>
      <c r="F256" s="7" t="s">
        <v>6</v>
      </c>
      <c r="G256" s="2"/>
      <c r="H256" s="16">
        <v>24</v>
      </c>
      <c r="I256" s="5">
        <v>1996</v>
      </c>
      <c r="J256" s="15">
        <v>9</v>
      </c>
      <c r="K256" s="15">
        <v>8</v>
      </c>
      <c r="L256" s="15">
        <v>1</v>
      </c>
      <c r="M256" s="4"/>
      <c r="N256" s="16">
        <v>24</v>
      </c>
      <c r="O256" s="5">
        <v>1995</v>
      </c>
      <c r="P256" s="15">
        <v>8</v>
      </c>
      <c r="Q256" s="15">
        <v>7</v>
      </c>
      <c r="R256" s="15">
        <v>1</v>
      </c>
    </row>
    <row r="257" spans="1:18" x14ac:dyDescent="0.25">
      <c r="A257" s="4">
        <v>12</v>
      </c>
      <c r="B257" s="5">
        <v>2007</v>
      </c>
      <c r="C257" s="15">
        <v>1</v>
      </c>
      <c r="D257" s="15">
        <v>1</v>
      </c>
      <c r="E257" s="15">
        <v>0</v>
      </c>
      <c r="F257" s="7" t="s">
        <v>7</v>
      </c>
      <c r="G257" s="2"/>
      <c r="H257" s="16">
        <v>25</v>
      </c>
      <c r="I257" s="5">
        <v>1995</v>
      </c>
      <c r="J257" s="15">
        <v>15</v>
      </c>
      <c r="K257" s="15">
        <v>13</v>
      </c>
      <c r="L257" s="15">
        <v>2</v>
      </c>
      <c r="M257" s="4"/>
      <c r="N257" s="16">
        <v>25</v>
      </c>
      <c r="O257" s="5">
        <v>1994</v>
      </c>
      <c r="P257" s="15">
        <v>15</v>
      </c>
      <c r="Q257" s="15">
        <v>13</v>
      </c>
      <c r="R257" s="15">
        <v>2</v>
      </c>
    </row>
    <row r="258" spans="1:18" x14ac:dyDescent="0.25">
      <c r="A258" s="4">
        <v>13</v>
      </c>
      <c r="B258" s="5">
        <v>2007</v>
      </c>
      <c r="C258" s="15">
        <v>3</v>
      </c>
      <c r="D258" s="15">
        <v>2</v>
      </c>
      <c r="E258" s="15">
        <v>1</v>
      </c>
      <c r="F258" s="7" t="s">
        <v>6</v>
      </c>
      <c r="G258" s="2"/>
      <c r="H258" s="16">
        <v>26</v>
      </c>
      <c r="I258" s="5">
        <v>1994</v>
      </c>
      <c r="J258" s="15">
        <v>15</v>
      </c>
      <c r="K258" s="15">
        <v>12</v>
      </c>
      <c r="L258" s="15">
        <v>3</v>
      </c>
      <c r="M258" s="4"/>
      <c r="N258" s="16">
        <v>26</v>
      </c>
      <c r="O258" s="5">
        <v>1993</v>
      </c>
      <c r="P258" s="15">
        <v>23</v>
      </c>
      <c r="Q258" s="15">
        <v>20</v>
      </c>
      <c r="R258" s="15">
        <v>3</v>
      </c>
    </row>
    <row r="259" spans="1:18" x14ac:dyDescent="0.25">
      <c r="A259" s="4">
        <v>13</v>
      </c>
      <c r="B259" s="5">
        <v>2006</v>
      </c>
      <c r="C259" s="15">
        <v>4</v>
      </c>
      <c r="D259" s="15">
        <v>4</v>
      </c>
      <c r="E259" s="15">
        <v>0</v>
      </c>
      <c r="F259" s="7" t="s">
        <v>7</v>
      </c>
      <c r="G259" s="2"/>
      <c r="H259" s="16">
        <v>27</v>
      </c>
      <c r="I259" s="5">
        <v>1993</v>
      </c>
      <c r="J259" s="15">
        <v>5</v>
      </c>
      <c r="K259" s="15">
        <v>3</v>
      </c>
      <c r="L259" s="15">
        <v>2</v>
      </c>
      <c r="M259" s="4"/>
      <c r="N259" s="16">
        <v>27</v>
      </c>
      <c r="O259" s="5">
        <v>1992</v>
      </c>
      <c r="P259" s="15">
        <v>10</v>
      </c>
      <c r="Q259" s="15">
        <v>10</v>
      </c>
      <c r="R259" s="15">
        <v>0</v>
      </c>
    </row>
    <row r="260" spans="1:18" x14ac:dyDescent="0.25">
      <c r="A260" s="4">
        <v>14</v>
      </c>
      <c r="B260" s="5">
        <v>2006</v>
      </c>
      <c r="C260" s="15">
        <v>5</v>
      </c>
      <c r="D260" s="15">
        <v>4</v>
      </c>
      <c r="E260" s="15">
        <v>1</v>
      </c>
      <c r="F260" s="7" t="s">
        <v>6</v>
      </c>
      <c r="G260" s="2"/>
      <c r="H260" s="16">
        <v>28</v>
      </c>
      <c r="I260" s="5">
        <v>1992</v>
      </c>
      <c r="J260" s="15">
        <v>12</v>
      </c>
      <c r="K260" s="15">
        <v>8</v>
      </c>
      <c r="L260" s="15">
        <v>4</v>
      </c>
      <c r="M260" s="4"/>
      <c r="N260" s="16">
        <v>28</v>
      </c>
      <c r="O260" s="5">
        <v>1991</v>
      </c>
      <c r="P260" s="15">
        <v>17</v>
      </c>
      <c r="Q260" s="15">
        <v>14</v>
      </c>
      <c r="R260" s="15">
        <v>3</v>
      </c>
    </row>
    <row r="261" spans="1:18" x14ac:dyDescent="0.25">
      <c r="A261" s="4">
        <v>14</v>
      </c>
      <c r="B261" s="5">
        <v>2005</v>
      </c>
      <c r="C261" s="15">
        <v>2</v>
      </c>
      <c r="D261" s="15">
        <v>1</v>
      </c>
      <c r="E261" s="15">
        <v>1</v>
      </c>
      <c r="F261" s="7" t="s">
        <v>7</v>
      </c>
      <c r="G261" s="2"/>
      <c r="H261" s="16">
        <v>29</v>
      </c>
      <c r="I261" s="5">
        <v>1991</v>
      </c>
      <c r="J261" s="15">
        <v>14</v>
      </c>
      <c r="K261" s="15">
        <v>10</v>
      </c>
      <c r="L261" s="15">
        <v>4</v>
      </c>
      <c r="M261" s="4"/>
      <c r="N261" s="16">
        <v>29</v>
      </c>
      <c r="O261" s="5">
        <v>1990</v>
      </c>
      <c r="P261" s="15">
        <v>18</v>
      </c>
      <c r="Q261" s="15">
        <v>14</v>
      </c>
      <c r="R261" s="15">
        <v>4</v>
      </c>
    </row>
    <row r="262" spans="1:18" x14ac:dyDescent="0.25">
      <c r="A262" s="4">
        <v>15</v>
      </c>
      <c r="B262" s="5">
        <v>2005</v>
      </c>
      <c r="C262" s="15">
        <v>1</v>
      </c>
      <c r="D262" s="15">
        <v>1</v>
      </c>
      <c r="E262" s="15">
        <v>0</v>
      </c>
      <c r="F262" s="7" t="s">
        <v>6</v>
      </c>
      <c r="G262" s="2"/>
      <c r="H262" s="16">
        <v>30</v>
      </c>
      <c r="I262" s="5">
        <v>1990</v>
      </c>
      <c r="J262" s="15">
        <v>15</v>
      </c>
      <c r="K262" s="15">
        <v>13</v>
      </c>
      <c r="L262" s="15">
        <v>2</v>
      </c>
      <c r="M262" s="4"/>
      <c r="N262" s="16">
        <v>30</v>
      </c>
      <c r="O262" s="5">
        <v>1989</v>
      </c>
      <c r="P262" s="15">
        <v>22</v>
      </c>
      <c r="Q262" s="15">
        <v>17</v>
      </c>
      <c r="R262" s="15">
        <v>5</v>
      </c>
    </row>
    <row r="263" spans="1:18" x14ac:dyDescent="0.25">
      <c r="A263" s="4">
        <v>15</v>
      </c>
      <c r="B263" s="5">
        <v>2004</v>
      </c>
      <c r="C263" s="15">
        <v>4</v>
      </c>
      <c r="D263" s="15">
        <v>3</v>
      </c>
      <c r="E263" s="15">
        <v>1</v>
      </c>
      <c r="F263" s="7" t="s">
        <v>7</v>
      </c>
      <c r="G263" s="2"/>
      <c r="H263" s="16">
        <v>31</v>
      </c>
      <c r="I263" s="5">
        <v>1989</v>
      </c>
      <c r="J263" s="15">
        <v>17</v>
      </c>
      <c r="K263" s="15">
        <v>14</v>
      </c>
      <c r="L263" s="15">
        <v>3</v>
      </c>
      <c r="M263" s="4"/>
      <c r="N263" s="16">
        <v>31</v>
      </c>
      <c r="O263" s="5">
        <v>1988</v>
      </c>
      <c r="P263" s="15">
        <v>15</v>
      </c>
      <c r="Q263" s="15">
        <v>12</v>
      </c>
      <c r="R263" s="15">
        <v>3</v>
      </c>
    </row>
    <row r="264" spans="1:18" x14ac:dyDescent="0.25">
      <c r="A264" s="4">
        <v>16</v>
      </c>
      <c r="B264" s="5">
        <v>2004</v>
      </c>
      <c r="C264" s="15">
        <v>0</v>
      </c>
      <c r="D264" s="15">
        <v>0</v>
      </c>
      <c r="E264" s="15">
        <v>0</v>
      </c>
      <c r="F264" s="7" t="s">
        <v>6</v>
      </c>
      <c r="G264" s="2"/>
      <c r="H264" s="16">
        <v>32</v>
      </c>
      <c r="I264" s="5">
        <v>1988</v>
      </c>
      <c r="J264" s="15">
        <v>23</v>
      </c>
      <c r="K264" s="15">
        <v>19</v>
      </c>
      <c r="L264" s="15">
        <v>4</v>
      </c>
      <c r="M264" s="4"/>
      <c r="N264" s="16">
        <v>32</v>
      </c>
      <c r="O264" s="5">
        <v>1987</v>
      </c>
      <c r="P264" s="15">
        <v>17</v>
      </c>
      <c r="Q264" s="15">
        <v>14</v>
      </c>
      <c r="R264" s="15">
        <v>3</v>
      </c>
    </row>
    <row r="265" spans="1:18" x14ac:dyDescent="0.25">
      <c r="A265" s="4">
        <v>16</v>
      </c>
      <c r="B265" s="5">
        <v>2003</v>
      </c>
      <c r="C265" s="15">
        <v>3</v>
      </c>
      <c r="D265" s="15">
        <v>1</v>
      </c>
      <c r="E265" s="15">
        <v>2</v>
      </c>
      <c r="F265" s="7" t="s">
        <v>7</v>
      </c>
      <c r="G265" s="2"/>
      <c r="H265" s="16">
        <v>33</v>
      </c>
      <c r="I265" s="5">
        <v>1987</v>
      </c>
      <c r="J265" s="15">
        <v>24</v>
      </c>
      <c r="K265" s="15">
        <v>19</v>
      </c>
      <c r="L265" s="15">
        <v>5</v>
      </c>
      <c r="M265" s="4"/>
      <c r="N265" s="16">
        <v>33</v>
      </c>
      <c r="O265" s="5">
        <v>1986</v>
      </c>
      <c r="P265" s="15">
        <v>19</v>
      </c>
      <c r="Q265" s="15">
        <v>17</v>
      </c>
      <c r="R265" s="15">
        <v>2</v>
      </c>
    </row>
    <row r="266" spans="1:18" x14ac:dyDescent="0.25">
      <c r="A266" s="4">
        <v>17</v>
      </c>
      <c r="B266" s="5">
        <v>2003</v>
      </c>
      <c r="C266" s="15">
        <v>2</v>
      </c>
      <c r="D266" s="15">
        <v>2</v>
      </c>
      <c r="E266" s="15">
        <v>0</v>
      </c>
      <c r="F266" s="7" t="s">
        <v>6</v>
      </c>
      <c r="G266" s="2"/>
      <c r="H266" s="16">
        <v>34</v>
      </c>
      <c r="I266" s="5">
        <v>1986</v>
      </c>
      <c r="J266" s="15">
        <v>35</v>
      </c>
      <c r="K266" s="15">
        <v>31</v>
      </c>
      <c r="L266" s="15">
        <v>4</v>
      </c>
      <c r="M266" s="4"/>
      <c r="N266" s="16">
        <v>34</v>
      </c>
      <c r="O266" s="5">
        <v>1985</v>
      </c>
      <c r="P266" s="15">
        <v>23</v>
      </c>
      <c r="Q266" s="15">
        <v>15</v>
      </c>
      <c r="R266" s="15">
        <v>8</v>
      </c>
    </row>
    <row r="267" spans="1:18" x14ac:dyDescent="0.25">
      <c r="A267" s="4">
        <v>17</v>
      </c>
      <c r="B267" s="5">
        <v>2002</v>
      </c>
      <c r="C267" s="15">
        <v>7</v>
      </c>
      <c r="D267" s="15">
        <v>4</v>
      </c>
      <c r="E267" s="15">
        <v>3</v>
      </c>
      <c r="F267" s="7" t="s">
        <v>7</v>
      </c>
      <c r="G267" s="2"/>
      <c r="H267" s="16">
        <v>35</v>
      </c>
      <c r="I267" s="5">
        <v>1985</v>
      </c>
      <c r="J267" s="15">
        <v>33</v>
      </c>
      <c r="K267" s="15">
        <v>24</v>
      </c>
      <c r="L267" s="15">
        <v>9</v>
      </c>
      <c r="M267" s="4"/>
      <c r="N267" s="16">
        <v>35</v>
      </c>
      <c r="O267" s="5">
        <v>1984</v>
      </c>
      <c r="P267" s="15">
        <v>29</v>
      </c>
      <c r="Q267" s="15">
        <v>24</v>
      </c>
      <c r="R267" s="15">
        <v>5</v>
      </c>
    </row>
    <row r="268" spans="1:18" x14ac:dyDescent="0.25">
      <c r="A268" s="4">
        <v>18</v>
      </c>
      <c r="B268" s="5">
        <v>2002</v>
      </c>
      <c r="C268" s="15">
        <v>6</v>
      </c>
      <c r="D268" s="15">
        <v>4</v>
      </c>
      <c r="E268" s="15">
        <v>2</v>
      </c>
      <c r="F268" s="7" t="s">
        <v>6</v>
      </c>
      <c r="G268" s="2"/>
      <c r="H268" s="16">
        <v>36</v>
      </c>
      <c r="I268" s="5">
        <v>1984</v>
      </c>
      <c r="J268" s="15">
        <v>33</v>
      </c>
      <c r="K268" s="15">
        <v>27</v>
      </c>
      <c r="L268" s="15">
        <v>6</v>
      </c>
      <c r="M268" s="4"/>
      <c r="N268" s="16">
        <v>36</v>
      </c>
      <c r="O268" s="5">
        <v>1983</v>
      </c>
      <c r="P268" s="15">
        <v>36</v>
      </c>
      <c r="Q268" s="15">
        <v>26</v>
      </c>
      <c r="R268" s="15">
        <v>10</v>
      </c>
    </row>
    <row r="269" spans="1:18" x14ac:dyDescent="0.25">
      <c r="A269" s="4">
        <v>18</v>
      </c>
      <c r="B269" s="5">
        <v>2001</v>
      </c>
      <c r="C269" s="15">
        <v>4</v>
      </c>
      <c r="D269" s="15">
        <v>3</v>
      </c>
      <c r="E269" s="15">
        <v>1</v>
      </c>
      <c r="F269" s="7" t="s">
        <v>7</v>
      </c>
      <c r="G269" s="2"/>
      <c r="H269" s="16">
        <v>37</v>
      </c>
      <c r="I269" s="5">
        <v>1983</v>
      </c>
      <c r="J269" s="15">
        <v>51</v>
      </c>
      <c r="K269" s="15">
        <v>42</v>
      </c>
      <c r="L269" s="15">
        <v>9</v>
      </c>
      <c r="M269" s="4"/>
      <c r="N269" s="16">
        <v>37</v>
      </c>
      <c r="O269" s="5">
        <v>1982</v>
      </c>
      <c r="P269" s="15">
        <v>37</v>
      </c>
      <c r="Q269" s="15">
        <v>27</v>
      </c>
      <c r="R269" s="15">
        <v>10</v>
      </c>
    </row>
    <row r="270" spans="1:18" x14ac:dyDescent="0.25">
      <c r="A270" s="4">
        <v>19</v>
      </c>
      <c r="B270" s="5">
        <v>2001</v>
      </c>
      <c r="C270" s="15">
        <v>4</v>
      </c>
      <c r="D270" s="15">
        <v>4</v>
      </c>
      <c r="E270" s="15">
        <v>0</v>
      </c>
      <c r="F270" s="7" t="s">
        <v>6</v>
      </c>
      <c r="G270" s="2"/>
      <c r="H270" s="16">
        <v>38</v>
      </c>
      <c r="I270" s="5">
        <v>1982</v>
      </c>
      <c r="J270" s="15">
        <v>30</v>
      </c>
      <c r="K270" s="15">
        <v>21</v>
      </c>
      <c r="L270" s="15">
        <v>9</v>
      </c>
      <c r="M270" s="4"/>
      <c r="N270" s="16">
        <v>38</v>
      </c>
      <c r="O270" s="5">
        <v>1981</v>
      </c>
      <c r="P270" s="15">
        <v>39</v>
      </c>
      <c r="Q270" s="15">
        <v>26</v>
      </c>
      <c r="R270" s="15">
        <v>13</v>
      </c>
    </row>
    <row r="271" spans="1:18" x14ac:dyDescent="0.25">
      <c r="A271" s="4">
        <v>19</v>
      </c>
      <c r="B271" s="5">
        <v>2000</v>
      </c>
      <c r="C271" s="15">
        <v>4</v>
      </c>
      <c r="D271" s="15">
        <v>4</v>
      </c>
      <c r="E271" s="15">
        <v>0</v>
      </c>
      <c r="F271" s="7" t="s">
        <v>7</v>
      </c>
      <c r="G271" s="2"/>
      <c r="H271" s="16">
        <v>39</v>
      </c>
      <c r="I271" s="5">
        <v>1981</v>
      </c>
      <c r="J271" s="15">
        <v>27</v>
      </c>
      <c r="K271" s="15">
        <v>21</v>
      </c>
      <c r="L271" s="15">
        <v>6</v>
      </c>
      <c r="M271" s="4"/>
      <c r="N271" s="16">
        <v>39</v>
      </c>
      <c r="O271" s="5">
        <v>1980</v>
      </c>
      <c r="P271" s="15">
        <v>46</v>
      </c>
      <c r="Q271" s="15">
        <v>36</v>
      </c>
      <c r="R271" s="15">
        <v>10</v>
      </c>
    </row>
    <row r="272" spans="1:18" x14ac:dyDescent="0.25">
      <c r="A272" s="4">
        <v>20</v>
      </c>
      <c r="B272" s="5">
        <v>2000</v>
      </c>
      <c r="C272" s="15">
        <v>7</v>
      </c>
      <c r="D272" s="15">
        <v>6</v>
      </c>
      <c r="E272" s="15">
        <v>1</v>
      </c>
      <c r="F272" s="7" t="s">
        <v>6</v>
      </c>
      <c r="G272" s="2"/>
      <c r="H272" s="16">
        <v>40</v>
      </c>
      <c r="I272" s="5">
        <v>1980</v>
      </c>
      <c r="J272" s="15">
        <v>44</v>
      </c>
      <c r="K272" s="15">
        <v>30</v>
      </c>
      <c r="L272" s="15">
        <v>14</v>
      </c>
      <c r="M272" s="4"/>
      <c r="N272" s="16">
        <v>40</v>
      </c>
      <c r="O272" s="5">
        <v>1979</v>
      </c>
      <c r="P272" s="15">
        <v>26</v>
      </c>
      <c r="Q272" s="15">
        <v>21</v>
      </c>
      <c r="R272" s="15">
        <v>5</v>
      </c>
    </row>
    <row r="273" spans="1:18" x14ac:dyDescent="0.25">
      <c r="A273" s="4">
        <v>20</v>
      </c>
      <c r="B273" s="5">
        <v>1999</v>
      </c>
      <c r="C273" s="15">
        <v>7</v>
      </c>
      <c r="D273" s="15">
        <v>6</v>
      </c>
      <c r="E273" s="15">
        <v>1</v>
      </c>
      <c r="F273" s="7" t="s">
        <v>7</v>
      </c>
      <c r="G273" s="2"/>
      <c r="H273" s="16">
        <v>41</v>
      </c>
      <c r="I273" s="5">
        <v>1979</v>
      </c>
      <c r="J273" s="15">
        <v>53</v>
      </c>
      <c r="K273" s="15">
        <v>43</v>
      </c>
      <c r="L273" s="15">
        <v>10</v>
      </c>
      <c r="M273" s="4"/>
      <c r="N273" s="16">
        <v>41</v>
      </c>
      <c r="O273" s="5">
        <v>1978</v>
      </c>
      <c r="P273" s="15">
        <v>46</v>
      </c>
      <c r="Q273" s="15">
        <v>34</v>
      </c>
      <c r="R273" s="15">
        <v>12</v>
      </c>
    </row>
    <row r="274" spans="1:18" x14ac:dyDescent="0.25">
      <c r="A274" s="4">
        <v>21</v>
      </c>
      <c r="B274" s="5">
        <v>1999</v>
      </c>
      <c r="C274" s="15">
        <v>9</v>
      </c>
      <c r="D274" s="15">
        <v>3</v>
      </c>
      <c r="E274" s="15">
        <v>6</v>
      </c>
      <c r="F274" s="7" t="s">
        <v>6</v>
      </c>
      <c r="G274" s="2"/>
      <c r="H274" s="16">
        <v>42</v>
      </c>
      <c r="I274" s="5">
        <v>1978</v>
      </c>
      <c r="J274" s="15">
        <v>30</v>
      </c>
      <c r="K274" s="15">
        <v>21</v>
      </c>
      <c r="L274" s="15">
        <v>9</v>
      </c>
      <c r="M274" s="4"/>
      <c r="N274" s="16">
        <v>42</v>
      </c>
      <c r="O274" s="5">
        <v>1977</v>
      </c>
      <c r="P274" s="15">
        <v>41</v>
      </c>
      <c r="Q274" s="15">
        <v>31</v>
      </c>
      <c r="R274" s="15">
        <v>10</v>
      </c>
    </row>
    <row r="275" spans="1:18" x14ac:dyDescent="0.25">
      <c r="A275" s="4">
        <v>21</v>
      </c>
      <c r="B275" s="5">
        <v>1998</v>
      </c>
      <c r="C275" s="15">
        <v>8</v>
      </c>
      <c r="D275" s="15">
        <v>5</v>
      </c>
      <c r="E275" s="15">
        <v>3</v>
      </c>
      <c r="F275" s="7" t="s">
        <v>7</v>
      </c>
      <c r="G275" s="2"/>
      <c r="H275" s="16">
        <v>43</v>
      </c>
      <c r="I275" s="5">
        <v>1977</v>
      </c>
      <c r="J275" s="15">
        <v>66</v>
      </c>
      <c r="K275" s="15">
        <v>48</v>
      </c>
      <c r="L275" s="15">
        <v>18</v>
      </c>
      <c r="M275" s="4"/>
      <c r="N275" s="16">
        <v>43</v>
      </c>
      <c r="O275" s="5">
        <v>1976</v>
      </c>
      <c r="P275" s="15">
        <v>52</v>
      </c>
      <c r="Q275" s="15">
        <v>38</v>
      </c>
      <c r="R275" s="15">
        <v>14</v>
      </c>
    </row>
    <row r="276" spans="1:18" x14ac:dyDescent="0.25">
      <c r="A276" s="4">
        <v>22</v>
      </c>
      <c r="B276" s="5">
        <v>1998</v>
      </c>
      <c r="C276" s="15">
        <v>11</v>
      </c>
      <c r="D276" s="15">
        <v>9</v>
      </c>
      <c r="E276" s="15">
        <v>2</v>
      </c>
      <c r="F276" s="7" t="s">
        <v>6</v>
      </c>
      <c r="G276" s="2"/>
      <c r="H276" s="16">
        <v>44</v>
      </c>
      <c r="I276" s="5">
        <v>1976</v>
      </c>
      <c r="J276" s="15">
        <v>71</v>
      </c>
      <c r="K276" s="15">
        <v>59</v>
      </c>
      <c r="L276" s="15">
        <v>12</v>
      </c>
      <c r="M276" s="4"/>
      <c r="N276" s="16">
        <v>44</v>
      </c>
      <c r="O276" s="5">
        <v>1975</v>
      </c>
      <c r="P276" s="15">
        <v>59</v>
      </c>
      <c r="Q276" s="15">
        <v>46</v>
      </c>
      <c r="R276" s="15">
        <v>13</v>
      </c>
    </row>
    <row r="277" spans="1:18" x14ac:dyDescent="0.25">
      <c r="A277" s="4">
        <v>22</v>
      </c>
      <c r="B277" s="5">
        <v>1997</v>
      </c>
      <c r="C277" s="15">
        <v>8</v>
      </c>
      <c r="D277" s="15">
        <v>6</v>
      </c>
      <c r="E277" s="15">
        <v>2</v>
      </c>
      <c r="F277" s="7" t="s">
        <v>7</v>
      </c>
      <c r="G277" s="2"/>
      <c r="H277" s="16">
        <v>45</v>
      </c>
      <c r="I277" s="5">
        <v>1975</v>
      </c>
      <c r="J277" s="15">
        <v>77</v>
      </c>
      <c r="K277" s="15">
        <v>54</v>
      </c>
      <c r="L277" s="15">
        <v>23</v>
      </c>
      <c r="M277" s="4"/>
      <c r="N277" s="16">
        <v>45</v>
      </c>
      <c r="O277" s="5">
        <v>1974</v>
      </c>
      <c r="P277" s="15">
        <v>68</v>
      </c>
      <c r="Q277" s="15">
        <v>58</v>
      </c>
      <c r="R277" s="15">
        <v>10</v>
      </c>
    </row>
    <row r="278" spans="1:18" x14ac:dyDescent="0.25">
      <c r="A278" s="4">
        <v>23</v>
      </c>
      <c r="B278" s="5">
        <v>1997</v>
      </c>
      <c r="C278" s="15">
        <v>12</v>
      </c>
      <c r="D278" s="15">
        <v>10</v>
      </c>
      <c r="E278" s="15">
        <v>2</v>
      </c>
      <c r="F278" s="7" t="s">
        <v>6</v>
      </c>
      <c r="G278" s="2"/>
      <c r="H278" s="16">
        <v>46</v>
      </c>
      <c r="I278" s="5">
        <v>1974</v>
      </c>
      <c r="J278" s="15">
        <v>80</v>
      </c>
      <c r="K278" s="15">
        <v>58</v>
      </c>
      <c r="L278" s="15">
        <v>22</v>
      </c>
      <c r="M278" s="4"/>
      <c r="N278" s="16">
        <v>46</v>
      </c>
      <c r="O278" s="5">
        <v>1973</v>
      </c>
      <c r="P278" s="15">
        <v>80</v>
      </c>
      <c r="Q278" s="15">
        <v>57</v>
      </c>
      <c r="R278" s="15">
        <v>23</v>
      </c>
    </row>
    <row r="279" spans="1:18" x14ac:dyDescent="0.25">
      <c r="A279" s="4">
        <v>23</v>
      </c>
      <c r="B279" s="5">
        <v>1996</v>
      </c>
      <c r="C279" s="15">
        <v>8</v>
      </c>
      <c r="D279" s="15">
        <v>7</v>
      </c>
      <c r="E279" s="15">
        <v>1</v>
      </c>
      <c r="F279" s="7" t="s">
        <v>7</v>
      </c>
      <c r="G279" s="2"/>
      <c r="H279" s="16">
        <v>47</v>
      </c>
      <c r="I279" s="5">
        <v>1973</v>
      </c>
      <c r="J279" s="15">
        <v>76</v>
      </c>
      <c r="K279" s="15">
        <v>59</v>
      </c>
      <c r="L279" s="15">
        <v>17</v>
      </c>
      <c r="M279" s="4"/>
      <c r="N279" s="16">
        <v>47</v>
      </c>
      <c r="O279" s="5">
        <v>1972</v>
      </c>
      <c r="P279" s="15">
        <v>68</v>
      </c>
      <c r="Q279" s="15">
        <v>51</v>
      </c>
      <c r="R279" s="15">
        <v>17</v>
      </c>
    </row>
    <row r="280" spans="1:18" x14ac:dyDescent="0.25">
      <c r="A280" s="4">
        <v>24</v>
      </c>
      <c r="B280" s="5">
        <v>1996</v>
      </c>
      <c r="C280" s="15">
        <v>9</v>
      </c>
      <c r="D280" s="15">
        <v>8</v>
      </c>
      <c r="E280" s="15">
        <v>1</v>
      </c>
      <c r="F280" s="7" t="s">
        <v>6</v>
      </c>
      <c r="G280" s="2"/>
      <c r="H280" s="16">
        <v>48</v>
      </c>
      <c r="I280" s="5">
        <v>1972</v>
      </c>
      <c r="J280" s="15">
        <v>75</v>
      </c>
      <c r="K280" s="15">
        <v>51</v>
      </c>
      <c r="L280" s="15">
        <v>24</v>
      </c>
      <c r="M280" s="4"/>
      <c r="N280" s="16">
        <v>48</v>
      </c>
      <c r="O280" s="5">
        <v>1971</v>
      </c>
      <c r="P280" s="15">
        <v>69</v>
      </c>
      <c r="Q280" s="15">
        <v>52</v>
      </c>
      <c r="R280" s="15">
        <v>17</v>
      </c>
    </row>
    <row r="281" spans="1:18" x14ac:dyDescent="0.25">
      <c r="A281" s="4">
        <v>24</v>
      </c>
      <c r="B281" s="5">
        <v>1995</v>
      </c>
      <c r="C281" s="15">
        <v>15</v>
      </c>
      <c r="D281" s="15">
        <v>13</v>
      </c>
      <c r="E281" s="15">
        <v>2</v>
      </c>
      <c r="F281" s="7" t="s">
        <v>7</v>
      </c>
      <c r="G281" s="2"/>
      <c r="H281" s="16">
        <v>49</v>
      </c>
      <c r="I281" s="5">
        <v>1971</v>
      </c>
      <c r="J281" s="15">
        <v>79</v>
      </c>
      <c r="K281" s="15">
        <v>51</v>
      </c>
      <c r="L281" s="15">
        <v>28</v>
      </c>
      <c r="M281" s="4"/>
      <c r="N281" s="16">
        <v>49</v>
      </c>
      <c r="O281" s="5">
        <v>1970</v>
      </c>
      <c r="P281" s="15">
        <v>81</v>
      </c>
      <c r="Q281" s="15">
        <v>57</v>
      </c>
      <c r="R281" s="15">
        <v>24</v>
      </c>
    </row>
    <row r="282" spans="1:18" x14ac:dyDescent="0.25">
      <c r="A282" s="4">
        <v>25</v>
      </c>
      <c r="B282" s="5">
        <v>1995</v>
      </c>
      <c r="C282" s="15">
        <v>15</v>
      </c>
      <c r="D282" s="15">
        <v>13</v>
      </c>
      <c r="E282" s="15">
        <v>2</v>
      </c>
      <c r="F282" s="7" t="s">
        <v>6</v>
      </c>
      <c r="G282" s="2"/>
      <c r="H282" s="16">
        <v>50</v>
      </c>
      <c r="I282" s="5">
        <v>1970</v>
      </c>
      <c r="J282" s="15">
        <v>109</v>
      </c>
      <c r="K282" s="15">
        <v>75</v>
      </c>
      <c r="L282" s="15">
        <v>34</v>
      </c>
      <c r="M282" s="4"/>
      <c r="N282" s="16">
        <v>50</v>
      </c>
      <c r="O282" s="5">
        <v>1969</v>
      </c>
      <c r="P282" s="15">
        <v>69</v>
      </c>
      <c r="Q282" s="15">
        <v>48</v>
      </c>
      <c r="R282" s="15">
        <v>21</v>
      </c>
    </row>
    <row r="283" spans="1:18" x14ac:dyDescent="0.25">
      <c r="A283" s="4">
        <v>25</v>
      </c>
      <c r="B283" s="5">
        <v>1994</v>
      </c>
      <c r="C283" s="15">
        <v>23</v>
      </c>
      <c r="D283" s="15">
        <v>20</v>
      </c>
      <c r="E283" s="15">
        <v>3</v>
      </c>
      <c r="F283" s="7" t="s">
        <v>7</v>
      </c>
      <c r="G283" s="2"/>
      <c r="H283" s="16">
        <v>51</v>
      </c>
      <c r="I283" s="5">
        <v>1969</v>
      </c>
      <c r="J283" s="15">
        <v>96</v>
      </c>
      <c r="K283" s="15">
        <v>67</v>
      </c>
      <c r="L283" s="15">
        <v>29</v>
      </c>
      <c r="M283" s="4"/>
      <c r="N283" s="16">
        <v>51</v>
      </c>
      <c r="O283" s="5">
        <v>1968</v>
      </c>
      <c r="P283" s="15">
        <v>69</v>
      </c>
      <c r="Q283" s="15">
        <v>44</v>
      </c>
      <c r="R283" s="15">
        <v>25</v>
      </c>
    </row>
    <row r="284" spans="1:18" x14ac:dyDescent="0.25">
      <c r="A284" s="4">
        <v>26</v>
      </c>
      <c r="B284" s="5">
        <v>1994</v>
      </c>
      <c r="C284" s="15">
        <v>15</v>
      </c>
      <c r="D284" s="15">
        <v>12</v>
      </c>
      <c r="E284" s="15">
        <v>3</v>
      </c>
      <c r="F284" s="7" t="s">
        <v>6</v>
      </c>
      <c r="G284" s="2"/>
      <c r="H284" s="16">
        <v>52</v>
      </c>
      <c r="I284" s="5">
        <v>1968</v>
      </c>
      <c r="J284" s="15">
        <v>114</v>
      </c>
      <c r="K284" s="15">
        <v>81</v>
      </c>
      <c r="L284" s="15">
        <v>33</v>
      </c>
      <c r="M284" s="4"/>
      <c r="N284" s="16">
        <v>52</v>
      </c>
      <c r="O284" s="5">
        <v>1967</v>
      </c>
      <c r="P284" s="15">
        <v>82</v>
      </c>
      <c r="Q284" s="15">
        <v>57</v>
      </c>
      <c r="R284" s="15">
        <v>25</v>
      </c>
    </row>
    <row r="285" spans="1:18" x14ac:dyDescent="0.25">
      <c r="A285" s="4">
        <v>26</v>
      </c>
      <c r="B285" s="5">
        <v>1993</v>
      </c>
      <c r="C285" s="15">
        <v>10</v>
      </c>
      <c r="D285" s="15">
        <v>10</v>
      </c>
      <c r="E285" s="15">
        <v>0</v>
      </c>
      <c r="F285" s="7" t="s">
        <v>7</v>
      </c>
      <c r="G285" s="2"/>
      <c r="H285" s="16">
        <v>53</v>
      </c>
      <c r="I285" s="5">
        <v>1967</v>
      </c>
      <c r="J285" s="15">
        <v>106</v>
      </c>
      <c r="K285" s="15">
        <v>77</v>
      </c>
      <c r="L285" s="15">
        <v>29</v>
      </c>
      <c r="M285" s="4"/>
      <c r="N285" s="16">
        <v>53</v>
      </c>
      <c r="O285" s="5">
        <v>1966</v>
      </c>
      <c r="P285" s="15">
        <v>91</v>
      </c>
      <c r="Q285" s="15">
        <v>72</v>
      </c>
      <c r="R285" s="15">
        <v>19</v>
      </c>
    </row>
    <row r="286" spans="1:18" x14ac:dyDescent="0.25">
      <c r="A286" s="4">
        <v>27</v>
      </c>
      <c r="B286" s="5">
        <v>1993</v>
      </c>
      <c r="C286" s="15">
        <v>5</v>
      </c>
      <c r="D286" s="15">
        <v>3</v>
      </c>
      <c r="E286" s="15">
        <v>2</v>
      </c>
      <c r="F286" s="7" t="s">
        <v>6</v>
      </c>
      <c r="G286" s="2"/>
      <c r="H286" s="16">
        <v>54</v>
      </c>
      <c r="I286" s="5">
        <v>1966</v>
      </c>
      <c r="J286" s="15">
        <v>152</v>
      </c>
      <c r="K286" s="15">
        <v>106</v>
      </c>
      <c r="L286" s="15">
        <v>46</v>
      </c>
      <c r="M286" s="4"/>
      <c r="N286" s="16">
        <v>54</v>
      </c>
      <c r="O286" s="5">
        <v>1965</v>
      </c>
      <c r="P286" s="15">
        <v>104</v>
      </c>
      <c r="Q286" s="15">
        <v>77</v>
      </c>
      <c r="R286" s="15">
        <v>27</v>
      </c>
    </row>
    <row r="287" spans="1:18" x14ac:dyDescent="0.25">
      <c r="A287" s="4">
        <v>27</v>
      </c>
      <c r="B287" s="5">
        <v>1992</v>
      </c>
      <c r="C287" s="15">
        <v>17</v>
      </c>
      <c r="D287" s="15">
        <v>14</v>
      </c>
      <c r="E287" s="15">
        <v>3</v>
      </c>
      <c r="F287" s="7" t="s">
        <v>7</v>
      </c>
      <c r="G287" s="2"/>
      <c r="H287" s="16">
        <v>55</v>
      </c>
      <c r="I287" s="5">
        <v>1965</v>
      </c>
      <c r="J287" s="15">
        <v>139</v>
      </c>
      <c r="K287" s="15">
        <v>94</v>
      </c>
      <c r="L287" s="15">
        <v>45</v>
      </c>
      <c r="M287" s="4"/>
      <c r="N287" s="16">
        <v>55</v>
      </c>
      <c r="O287" s="5">
        <v>1964</v>
      </c>
      <c r="P287" s="15">
        <v>117</v>
      </c>
      <c r="Q287" s="15">
        <v>87</v>
      </c>
      <c r="R287" s="15">
        <v>30</v>
      </c>
    </row>
    <row r="288" spans="1:18" x14ac:dyDescent="0.25">
      <c r="A288" s="4">
        <v>28</v>
      </c>
      <c r="B288" s="5">
        <v>1992</v>
      </c>
      <c r="C288" s="15">
        <v>12</v>
      </c>
      <c r="D288" s="15">
        <v>8</v>
      </c>
      <c r="E288" s="15">
        <v>4</v>
      </c>
      <c r="F288" s="7" t="s">
        <v>6</v>
      </c>
      <c r="G288" s="2"/>
      <c r="H288" s="16">
        <v>56</v>
      </c>
      <c r="I288" s="5">
        <v>1964</v>
      </c>
      <c r="J288" s="15">
        <v>155</v>
      </c>
      <c r="K288" s="15">
        <v>98</v>
      </c>
      <c r="L288" s="15">
        <v>57</v>
      </c>
      <c r="M288" s="4"/>
      <c r="N288" s="16">
        <v>56</v>
      </c>
      <c r="O288" s="5">
        <v>1963</v>
      </c>
      <c r="P288" s="15">
        <v>112</v>
      </c>
      <c r="Q288" s="15">
        <v>79</v>
      </c>
      <c r="R288" s="15">
        <v>33</v>
      </c>
    </row>
    <row r="289" spans="1:18" x14ac:dyDescent="0.25">
      <c r="A289" s="4">
        <v>28</v>
      </c>
      <c r="B289" s="5">
        <v>1991</v>
      </c>
      <c r="C289" s="15">
        <v>18</v>
      </c>
      <c r="D289" s="15">
        <v>14</v>
      </c>
      <c r="E289" s="15">
        <v>4</v>
      </c>
      <c r="F289" s="7" t="s">
        <v>7</v>
      </c>
      <c r="G289" s="2"/>
      <c r="H289" s="16">
        <v>57</v>
      </c>
      <c r="I289" s="5">
        <v>1963</v>
      </c>
      <c r="J289" s="15">
        <v>170</v>
      </c>
      <c r="K289" s="15">
        <v>119</v>
      </c>
      <c r="L289" s="15">
        <v>51</v>
      </c>
      <c r="M289" s="4"/>
      <c r="N289" s="16">
        <v>57</v>
      </c>
      <c r="O289" s="5">
        <v>1962</v>
      </c>
      <c r="P289" s="15">
        <v>138</v>
      </c>
      <c r="Q289" s="15">
        <v>94</v>
      </c>
      <c r="R289" s="15">
        <v>44</v>
      </c>
    </row>
    <row r="290" spans="1:18" x14ac:dyDescent="0.25">
      <c r="A290" s="4">
        <v>29</v>
      </c>
      <c r="B290" s="5">
        <v>1991</v>
      </c>
      <c r="C290" s="15">
        <v>14</v>
      </c>
      <c r="D290" s="15">
        <v>10</v>
      </c>
      <c r="E290" s="15">
        <v>4</v>
      </c>
      <c r="F290" s="7" t="s">
        <v>6</v>
      </c>
      <c r="G290" s="2"/>
      <c r="H290" s="16">
        <v>58</v>
      </c>
      <c r="I290" s="5">
        <v>1962</v>
      </c>
      <c r="J290" s="15">
        <v>184</v>
      </c>
      <c r="K290" s="15">
        <v>127</v>
      </c>
      <c r="L290" s="15">
        <v>57</v>
      </c>
      <c r="M290" s="4"/>
      <c r="N290" s="16">
        <v>58</v>
      </c>
      <c r="O290" s="5">
        <v>1961</v>
      </c>
      <c r="P290" s="15">
        <v>136</v>
      </c>
      <c r="Q290" s="15">
        <v>94</v>
      </c>
      <c r="R290" s="15">
        <v>42</v>
      </c>
    </row>
    <row r="291" spans="1:18" x14ac:dyDescent="0.25">
      <c r="A291" s="4">
        <v>29</v>
      </c>
      <c r="B291" s="5">
        <v>1990</v>
      </c>
      <c r="C291" s="15">
        <v>22</v>
      </c>
      <c r="D291" s="15">
        <v>17</v>
      </c>
      <c r="E291" s="15">
        <v>5</v>
      </c>
      <c r="F291" s="7" t="s">
        <v>7</v>
      </c>
      <c r="G291" s="2"/>
      <c r="H291" s="16">
        <v>59</v>
      </c>
      <c r="I291" s="5">
        <v>1961</v>
      </c>
      <c r="J291" s="15">
        <v>244</v>
      </c>
      <c r="K291" s="15">
        <v>163</v>
      </c>
      <c r="L291" s="15">
        <v>81</v>
      </c>
      <c r="M291" s="4"/>
      <c r="N291" s="16">
        <v>59</v>
      </c>
      <c r="O291" s="5">
        <v>1960</v>
      </c>
      <c r="P291" s="15">
        <v>178</v>
      </c>
      <c r="Q291" s="15">
        <v>130</v>
      </c>
      <c r="R291" s="15">
        <v>48</v>
      </c>
    </row>
    <row r="292" spans="1:18" x14ac:dyDescent="0.25">
      <c r="A292" s="4">
        <v>30</v>
      </c>
      <c r="B292" s="5">
        <v>1990</v>
      </c>
      <c r="C292" s="15">
        <v>15</v>
      </c>
      <c r="D292" s="15">
        <v>13</v>
      </c>
      <c r="E292" s="15">
        <v>2</v>
      </c>
      <c r="F292" s="7" t="s">
        <v>6</v>
      </c>
      <c r="G292" s="2"/>
      <c r="H292" s="16">
        <v>60</v>
      </c>
      <c r="I292" s="5">
        <v>1960</v>
      </c>
      <c r="J292" s="15">
        <v>289</v>
      </c>
      <c r="K292" s="15">
        <v>211</v>
      </c>
      <c r="L292" s="15">
        <v>78</v>
      </c>
      <c r="M292" s="4"/>
      <c r="N292" s="16">
        <v>60</v>
      </c>
      <c r="O292" s="5">
        <v>1959</v>
      </c>
      <c r="P292" s="15">
        <v>203</v>
      </c>
      <c r="Q292" s="15">
        <v>144</v>
      </c>
      <c r="R292" s="15">
        <v>59</v>
      </c>
    </row>
    <row r="293" spans="1:18" x14ac:dyDescent="0.25">
      <c r="A293" s="4">
        <v>30</v>
      </c>
      <c r="B293" s="5">
        <v>1989</v>
      </c>
      <c r="C293" s="15">
        <v>15</v>
      </c>
      <c r="D293" s="15">
        <v>12</v>
      </c>
      <c r="E293" s="15">
        <v>3</v>
      </c>
      <c r="F293" s="7" t="s">
        <v>7</v>
      </c>
      <c r="G293" s="2"/>
      <c r="H293" s="16">
        <v>61</v>
      </c>
      <c r="I293" s="5">
        <v>1959</v>
      </c>
      <c r="J293" s="15">
        <v>341</v>
      </c>
      <c r="K293" s="15">
        <v>227</v>
      </c>
      <c r="L293" s="15">
        <v>114</v>
      </c>
      <c r="M293" s="4"/>
      <c r="N293" s="16">
        <v>61</v>
      </c>
      <c r="O293" s="5">
        <v>1958</v>
      </c>
      <c r="P293" s="15">
        <v>231</v>
      </c>
      <c r="Q293" s="15">
        <v>164</v>
      </c>
      <c r="R293" s="15">
        <v>67</v>
      </c>
    </row>
    <row r="294" spans="1:18" x14ac:dyDescent="0.25">
      <c r="A294" s="4">
        <v>31</v>
      </c>
      <c r="B294" s="5">
        <v>1989</v>
      </c>
      <c r="C294" s="15">
        <v>17</v>
      </c>
      <c r="D294" s="15">
        <v>14</v>
      </c>
      <c r="E294" s="15">
        <v>3</v>
      </c>
      <c r="F294" s="7" t="s">
        <v>6</v>
      </c>
      <c r="G294" s="2"/>
      <c r="H294" s="16">
        <v>62</v>
      </c>
      <c r="I294" s="5">
        <v>1958</v>
      </c>
      <c r="J294" s="15">
        <v>375</v>
      </c>
      <c r="K294" s="15">
        <v>240</v>
      </c>
      <c r="L294" s="15">
        <v>135</v>
      </c>
      <c r="M294" s="4"/>
      <c r="N294" s="16">
        <v>62</v>
      </c>
      <c r="O294" s="5">
        <v>1957</v>
      </c>
      <c r="P294" s="15">
        <v>278</v>
      </c>
      <c r="Q294" s="15">
        <v>183</v>
      </c>
      <c r="R294" s="15">
        <v>95</v>
      </c>
    </row>
    <row r="295" spans="1:18" x14ac:dyDescent="0.25">
      <c r="A295" s="4">
        <v>31</v>
      </c>
      <c r="B295" s="5">
        <v>1988</v>
      </c>
      <c r="C295" s="15">
        <v>17</v>
      </c>
      <c r="D295" s="15">
        <v>14</v>
      </c>
      <c r="E295" s="15">
        <v>3</v>
      </c>
      <c r="F295" s="7" t="s">
        <v>7</v>
      </c>
      <c r="G295" s="2"/>
      <c r="H295" s="16">
        <v>63</v>
      </c>
      <c r="I295" s="5">
        <v>1957</v>
      </c>
      <c r="J295" s="15">
        <v>417</v>
      </c>
      <c r="K295" s="15">
        <v>285</v>
      </c>
      <c r="L295" s="15">
        <v>132</v>
      </c>
      <c r="M295" s="4"/>
      <c r="N295" s="16">
        <v>63</v>
      </c>
      <c r="O295" s="5">
        <v>1956</v>
      </c>
      <c r="P295" s="15">
        <v>309</v>
      </c>
      <c r="Q295" s="15">
        <v>201</v>
      </c>
      <c r="R295" s="15">
        <v>108</v>
      </c>
    </row>
    <row r="296" spans="1:18" x14ac:dyDescent="0.25">
      <c r="A296" s="4">
        <v>32</v>
      </c>
      <c r="B296" s="5">
        <v>1988</v>
      </c>
      <c r="C296" s="15">
        <v>23</v>
      </c>
      <c r="D296" s="15">
        <v>19</v>
      </c>
      <c r="E296" s="15">
        <v>4</v>
      </c>
      <c r="F296" s="7" t="s">
        <v>6</v>
      </c>
      <c r="G296" s="2"/>
      <c r="H296" s="16">
        <v>64</v>
      </c>
      <c r="I296" s="5">
        <v>1956</v>
      </c>
      <c r="J296" s="15">
        <v>437</v>
      </c>
      <c r="K296" s="15">
        <v>307</v>
      </c>
      <c r="L296" s="15">
        <v>130</v>
      </c>
      <c r="M296" s="4"/>
      <c r="N296" s="16">
        <v>64</v>
      </c>
      <c r="O296" s="5">
        <v>1955</v>
      </c>
      <c r="P296" s="15">
        <v>349</v>
      </c>
      <c r="Q296" s="15">
        <v>229</v>
      </c>
      <c r="R296" s="15">
        <v>120</v>
      </c>
    </row>
    <row r="297" spans="1:18" x14ac:dyDescent="0.25">
      <c r="A297" s="4">
        <v>32</v>
      </c>
      <c r="B297" s="5">
        <v>1987</v>
      </c>
      <c r="C297" s="15">
        <v>19</v>
      </c>
      <c r="D297" s="15">
        <v>17</v>
      </c>
      <c r="E297" s="15">
        <v>2</v>
      </c>
      <c r="F297" s="7" t="s">
        <v>7</v>
      </c>
      <c r="G297" s="2"/>
      <c r="H297" s="16">
        <v>65</v>
      </c>
      <c r="I297" s="5">
        <v>1955</v>
      </c>
      <c r="J297" s="15">
        <v>465</v>
      </c>
      <c r="K297" s="15">
        <v>328</v>
      </c>
      <c r="L297" s="15">
        <v>137</v>
      </c>
      <c r="M297" s="4"/>
      <c r="N297" s="16">
        <v>65</v>
      </c>
      <c r="O297" s="5">
        <v>1954</v>
      </c>
      <c r="P297" s="15">
        <v>356</v>
      </c>
      <c r="Q297" s="15">
        <v>223</v>
      </c>
      <c r="R297" s="15">
        <v>133</v>
      </c>
    </row>
    <row r="298" spans="1:18" x14ac:dyDescent="0.25">
      <c r="A298" s="4">
        <v>33</v>
      </c>
      <c r="B298" s="5">
        <v>1987</v>
      </c>
      <c r="C298" s="15">
        <v>24</v>
      </c>
      <c r="D298" s="15">
        <v>19</v>
      </c>
      <c r="E298" s="15">
        <v>5</v>
      </c>
      <c r="F298" s="7" t="s">
        <v>6</v>
      </c>
      <c r="G298" s="2"/>
      <c r="H298" s="16">
        <v>66</v>
      </c>
      <c r="I298" s="5">
        <v>1954</v>
      </c>
      <c r="J298" s="15">
        <v>496</v>
      </c>
      <c r="K298" s="15">
        <v>334</v>
      </c>
      <c r="L298" s="15">
        <v>162</v>
      </c>
      <c r="M298" s="4"/>
      <c r="N298" s="16">
        <v>66</v>
      </c>
      <c r="O298" s="5">
        <v>1953</v>
      </c>
      <c r="P298" s="15">
        <v>397</v>
      </c>
      <c r="Q298" s="15">
        <v>300</v>
      </c>
      <c r="R298" s="15">
        <v>97</v>
      </c>
    </row>
    <row r="299" spans="1:18" x14ac:dyDescent="0.25">
      <c r="A299" s="4">
        <v>33</v>
      </c>
      <c r="B299" s="5">
        <v>1986</v>
      </c>
      <c r="C299" s="15">
        <v>23</v>
      </c>
      <c r="D299" s="15">
        <v>15</v>
      </c>
      <c r="E299" s="15">
        <v>8</v>
      </c>
      <c r="F299" s="7" t="s">
        <v>7</v>
      </c>
      <c r="G299" s="2"/>
      <c r="H299" s="16">
        <v>67</v>
      </c>
      <c r="I299" s="5">
        <v>1953</v>
      </c>
      <c r="J299" s="15">
        <v>576</v>
      </c>
      <c r="K299" s="15">
        <v>371</v>
      </c>
      <c r="L299" s="15">
        <v>205</v>
      </c>
      <c r="M299" s="4"/>
      <c r="N299" s="16">
        <v>67</v>
      </c>
      <c r="O299" s="5">
        <v>1952</v>
      </c>
      <c r="P299" s="15">
        <v>458</v>
      </c>
      <c r="Q299" s="15">
        <v>306</v>
      </c>
      <c r="R299" s="15">
        <v>152</v>
      </c>
    </row>
    <row r="300" spans="1:18" x14ac:dyDescent="0.25">
      <c r="A300" s="4">
        <v>34</v>
      </c>
      <c r="B300" s="5">
        <v>1986</v>
      </c>
      <c r="C300" s="15">
        <v>35</v>
      </c>
      <c r="D300" s="15">
        <v>31</v>
      </c>
      <c r="E300" s="15">
        <v>4</v>
      </c>
      <c r="F300" s="7" t="s">
        <v>6</v>
      </c>
      <c r="G300" s="2"/>
      <c r="H300" s="16">
        <v>68</v>
      </c>
      <c r="I300" s="5">
        <v>1952</v>
      </c>
      <c r="J300" s="15">
        <v>621</v>
      </c>
      <c r="K300" s="15">
        <v>408</v>
      </c>
      <c r="L300" s="15">
        <v>213</v>
      </c>
      <c r="M300" s="4"/>
      <c r="N300" s="16">
        <v>68</v>
      </c>
      <c r="O300" s="5">
        <v>1951</v>
      </c>
      <c r="P300" s="15">
        <v>458</v>
      </c>
      <c r="Q300" s="15">
        <v>301</v>
      </c>
      <c r="R300" s="15">
        <v>157</v>
      </c>
    </row>
    <row r="301" spans="1:18" x14ac:dyDescent="0.25">
      <c r="A301" s="4">
        <v>34</v>
      </c>
      <c r="B301" s="5">
        <v>1985</v>
      </c>
      <c r="C301" s="15">
        <v>29</v>
      </c>
      <c r="D301" s="15">
        <v>24</v>
      </c>
      <c r="E301" s="15">
        <v>5</v>
      </c>
      <c r="F301" s="7" t="s">
        <v>7</v>
      </c>
      <c r="G301" s="2"/>
      <c r="H301" s="16">
        <v>69</v>
      </c>
      <c r="I301" s="5">
        <v>1951</v>
      </c>
      <c r="J301" s="15">
        <v>637</v>
      </c>
      <c r="K301" s="15">
        <v>395</v>
      </c>
      <c r="L301" s="15">
        <v>242</v>
      </c>
      <c r="M301" s="4"/>
      <c r="N301" s="16">
        <v>69</v>
      </c>
      <c r="O301" s="5">
        <v>1950</v>
      </c>
      <c r="P301" s="15">
        <v>481</v>
      </c>
      <c r="Q301" s="15">
        <v>317</v>
      </c>
      <c r="R301" s="15">
        <v>164</v>
      </c>
    </row>
    <row r="302" spans="1:18" x14ac:dyDescent="0.25">
      <c r="A302" s="4">
        <v>35</v>
      </c>
      <c r="B302" s="5">
        <v>1985</v>
      </c>
      <c r="C302" s="15">
        <v>33</v>
      </c>
      <c r="D302" s="15">
        <v>24</v>
      </c>
      <c r="E302" s="15">
        <v>9</v>
      </c>
      <c r="F302" s="7" t="s">
        <v>6</v>
      </c>
      <c r="G302" s="2"/>
      <c r="H302" s="16">
        <v>70</v>
      </c>
      <c r="I302" s="5">
        <v>1950</v>
      </c>
      <c r="J302" s="15">
        <v>589</v>
      </c>
      <c r="K302" s="15">
        <v>381</v>
      </c>
      <c r="L302" s="15">
        <v>208</v>
      </c>
      <c r="M302" s="4"/>
      <c r="N302" s="16">
        <v>70</v>
      </c>
      <c r="O302" s="5">
        <v>1949</v>
      </c>
      <c r="P302" s="15">
        <v>445</v>
      </c>
      <c r="Q302" s="15">
        <v>294</v>
      </c>
      <c r="R302" s="15">
        <v>151</v>
      </c>
    </row>
    <row r="303" spans="1:18" x14ac:dyDescent="0.25">
      <c r="A303" s="4">
        <v>35</v>
      </c>
      <c r="B303" s="5">
        <v>1984</v>
      </c>
      <c r="C303" s="15">
        <v>36</v>
      </c>
      <c r="D303" s="15">
        <v>26</v>
      </c>
      <c r="E303" s="15">
        <v>10</v>
      </c>
      <c r="F303" s="7" t="s">
        <v>7</v>
      </c>
      <c r="G303" s="2"/>
      <c r="H303" s="16">
        <v>71</v>
      </c>
      <c r="I303" s="5">
        <v>1949</v>
      </c>
      <c r="J303" s="15">
        <v>591</v>
      </c>
      <c r="K303" s="15">
        <v>375</v>
      </c>
      <c r="L303" s="15">
        <v>216</v>
      </c>
      <c r="M303" s="4"/>
      <c r="N303" s="16">
        <v>71</v>
      </c>
      <c r="O303" s="5">
        <v>1948</v>
      </c>
      <c r="P303" s="15">
        <v>479</v>
      </c>
      <c r="Q303" s="15">
        <v>275</v>
      </c>
      <c r="R303" s="15">
        <v>204</v>
      </c>
    </row>
    <row r="304" spans="1:18" x14ac:dyDescent="0.25">
      <c r="A304" s="4">
        <v>36</v>
      </c>
      <c r="B304" s="5">
        <v>1984</v>
      </c>
      <c r="C304" s="15">
        <v>33</v>
      </c>
      <c r="D304" s="15">
        <v>27</v>
      </c>
      <c r="E304" s="15">
        <v>6</v>
      </c>
      <c r="F304" s="7" t="s">
        <v>6</v>
      </c>
      <c r="G304" s="2"/>
      <c r="H304" s="16">
        <v>72</v>
      </c>
      <c r="I304" s="5">
        <v>1948</v>
      </c>
      <c r="J304" s="15">
        <v>612</v>
      </c>
      <c r="K304" s="15">
        <v>368</v>
      </c>
      <c r="L304" s="15">
        <v>244</v>
      </c>
      <c r="M304" s="4"/>
      <c r="N304" s="16">
        <v>72</v>
      </c>
      <c r="O304" s="5">
        <v>1947</v>
      </c>
      <c r="P304" s="15">
        <v>448</v>
      </c>
      <c r="Q304" s="15">
        <v>277</v>
      </c>
      <c r="R304" s="15">
        <v>171</v>
      </c>
    </row>
    <row r="305" spans="1:18" x14ac:dyDescent="0.25">
      <c r="A305" s="4">
        <v>36</v>
      </c>
      <c r="B305" s="5">
        <v>1983</v>
      </c>
      <c r="C305" s="15">
        <v>37</v>
      </c>
      <c r="D305" s="15">
        <v>27</v>
      </c>
      <c r="E305" s="15">
        <v>10</v>
      </c>
      <c r="F305" s="7" t="s">
        <v>7</v>
      </c>
      <c r="G305" s="2"/>
      <c r="H305" s="16">
        <v>73</v>
      </c>
      <c r="I305" s="5">
        <v>1947</v>
      </c>
      <c r="J305" s="15">
        <v>575</v>
      </c>
      <c r="K305" s="15">
        <v>351</v>
      </c>
      <c r="L305" s="15">
        <v>224</v>
      </c>
      <c r="M305" s="4"/>
      <c r="N305" s="16">
        <v>73</v>
      </c>
      <c r="O305" s="5">
        <v>1946</v>
      </c>
      <c r="P305" s="15">
        <v>421</v>
      </c>
      <c r="Q305" s="15">
        <v>242</v>
      </c>
      <c r="R305" s="15">
        <v>179</v>
      </c>
    </row>
    <row r="306" spans="1:18" x14ac:dyDescent="0.25">
      <c r="A306" s="4">
        <v>37</v>
      </c>
      <c r="B306" s="5">
        <v>1983</v>
      </c>
      <c r="C306" s="15">
        <v>51</v>
      </c>
      <c r="D306" s="15">
        <v>42</v>
      </c>
      <c r="E306" s="15">
        <v>9</v>
      </c>
      <c r="F306" s="7" t="s">
        <v>6</v>
      </c>
      <c r="G306" s="2"/>
      <c r="H306" s="16">
        <v>74</v>
      </c>
      <c r="I306" s="5">
        <v>1946</v>
      </c>
      <c r="J306" s="15">
        <v>513</v>
      </c>
      <c r="K306" s="15">
        <v>312</v>
      </c>
      <c r="L306" s="15">
        <v>201</v>
      </c>
      <c r="M306" s="4"/>
      <c r="N306" s="16">
        <v>74</v>
      </c>
      <c r="O306" s="5">
        <v>1945</v>
      </c>
      <c r="P306" s="15">
        <v>425</v>
      </c>
      <c r="Q306" s="15">
        <v>245</v>
      </c>
      <c r="R306" s="15">
        <v>180</v>
      </c>
    </row>
    <row r="307" spans="1:18" x14ac:dyDescent="0.25">
      <c r="A307" s="4">
        <v>37</v>
      </c>
      <c r="B307" s="5">
        <v>1982</v>
      </c>
      <c r="C307" s="15">
        <v>39</v>
      </c>
      <c r="D307" s="15">
        <v>26</v>
      </c>
      <c r="E307" s="15">
        <v>13</v>
      </c>
      <c r="F307" s="7" t="s">
        <v>7</v>
      </c>
      <c r="G307" s="2"/>
      <c r="H307" s="16">
        <v>75</v>
      </c>
      <c r="I307" s="5">
        <v>1945</v>
      </c>
      <c r="J307" s="15">
        <v>409</v>
      </c>
      <c r="K307" s="15">
        <v>218</v>
      </c>
      <c r="L307" s="15">
        <v>191</v>
      </c>
      <c r="M307" s="4"/>
      <c r="N307" s="16">
        <v>75</v>
      </c>
      <c r="O307" s="5">
        <v>1944</v>
      </c>
      <c r="P307" s="15">
        <v>245</v>
      </c>
      <c r="Q307" s="15">
        <v>138</v>
      </c>
      <c r="R307" s="15">
        <v>107</v>
      </c>
    </row>
    <row r="308" spans="1:18" x14ac:dyDescent="0.25">
      <c r="A308" s="4">
        <v>38</v>
      </c>
      <c r="B308" s="5">
        <v>1982</v>
      </c>
      <c r="C308" s="15">
        <v>30</v>
      </c>
      <c r="D308" s="15">
        <v>21</v>
      </c>
      <c r="E308" s="15">
        <v>9</v>
      </c>
      <c r="F308" s="7" t="s">
        <v>6</v>
      </c>
      <c r="G308" s="2"/>
      <c r="H308" s="16">
        <v>76</v>
      </c>
      <c r="I308" s="5">
        <v>1944</v>
      </c>
      <c r="J308" s="15">
        <v>394</v>
      </c>
      <c r="K308" s="15">
        <v>221</v>
      </c>
      <c r="L308" s="15">
        <v>173</v>
      </c>
      <c r="M308" s="4"/>
      <c r="N308" s="16">
        <v>76</v>
      </c>
      <c r="O308" s="5">
        <v>1943</v>
      </c>
      <c r="P308" s="15">
        <v>279</v>
      </c>
      <c r="Q308" s="15">
        <v>166</v>
      </c>
      <c r="R308" s="15">
        <v>113</v>
      </c>
    </row>
    <row r="309" spans="1:18" x14ac:dyDescent="0.25">
      <c r="A309" s="4">
        <v>38</v>
      </c>
      <c r="B309" s="5">
        <v>1981</v>
      </c>
      <c r="C309" s="15">
        <v>46</v>
      </c>
      <c r="D309" s="15">
        <v>36</v>
      </c>
      <c r="E309" s="15">
        <v>10</v>
      </c>
      <c r="F309" s="7" t="s">
        <v>7</v>
      </c>
      <c r="G309" s="2"/>
      <c r="H309" s="16">
        <v>77</v>
      </c>
      <c r="I309" s="5">
        <v>1943</v>
      </c>
      <c r="J309" s="15">
        <v>382</v>
      </c>
      <c r="K309" s="15">
        <v>216</v>
      </c>
      <c r="L309" s="15">
        <v>166</v>
      </c>
      <c r="M309" s="4"/>
      <c r="N309" s="16">
        <v>77</v>
      </c>
      <c r="O309" s="5">
        <v>1942</v>
      </c>
      <c r="P309" s="15">
        <v>305</v>
      </c>
      <c r="Q309" s="15">
        <v>149</v>
      </c>
      <c r="R309" s="15">
        <v>156</v>
      </c>
    </row>
    <row r="310" spans="1:18" x14ac:dyDescent="0.25">
      <c r="A310" s="4">
        <v>39</v>
      </c>
      <c r="B310" s="5">
        <v>1981</v>
      </c>
      <c r="C310" s="15">
        <v>27</v>
      </c>
      <c r="D310" s="15">
        <v>21</v>
      </c>
      <c r="E310" s="15">
        <v>6</v>
      </c>
      <c r="F310" s="7" t="s">
        <v>6</v>
      </c>
      <c r="G310" s="2"/>
      <c r="H310" s="16">
        <v>78</v>
      </c>
      <c r="I310" s="5">
        <v>1942</v>
      </c>
      <c r="J310" s="15">
        <v>399</v>
      </c>
      <c r="K310" s="15">
        <v>219</v>
      </c>
      <c r="L310" s="15">
        <v>180</v>
      </c>
      <c r="M310" s="4"/>
      <c r="N310" s="16">
        <v>78</v>
      </c>
      <c r="O310" s="5">
        <v>1941</v>
      </c>
      <c r="P310" s="15">
        <v>264</v>
      </c>
      <c r="Q310" s="15">
        <v>140</v>
      </c>
      <c r="R310" s="15">
        <v>124</v>
      </c>
    </row>
    <row r="311" spans="1:18" x14ac:dyDescent="0.25">
      <c r="A311" s="4">
        <v>39</v>
      </c>
      <c r="B311" s="5">
        <v>1980</v>
      </c>
      <c r="C311" s="15">
        <v>26</v>
      </c>
      <c r="D311" s="15">
        <v>21</v>
      </c>
      <c r="E311" s="15">
        <v>5</v>
      </c>
      <c r="F311" s="7" t="s">
        <v>7</v>
      </c>
      <c r="G311" s="2"/>
      <c r="H311" s="16">
        <v>79</v>
      </c>
      <c r="I311" s="5">
        <v>1941</v>
      </c>
      <c r="J311" s="15">
        <v>482</v>
      </c>
      <c r="K311" s="15">
        <v>242</v>
      </c>
      <c r="L311" s="15">
        <v>240</v>
      </c>
      <c r="M311" s="4"/>
      <c r="N311" s="16">
        <v>79</v>
      </c>
      <c r="O311" s="5">
        <v>1940</v>
      </c>
      <c r="P311" s="15">
        <v>312</v>
      </c>
      <c r="Q311" s="15">
        <v>167</v>
      </c>
      <c r="R311" s="15">
        <v>145</v>
      </c>
    </row>
    <row r="312" spans="1:18" x14ac:dyDescent="0.25">
      <c r="A312" s="4">
        <v>40</v>
      </c>
      <c r="B312" s="5">
        <v>1980</v>
      </c>
      <c r="C312" s="15">
        <v>44</v>
      </c>
      <c r="D312" s="15">
        <v>30</v>
      </c>
      <c r="E312" s="15">
        <v>14</v>
      </c>
      <c r="F312" s="7" t="s">
        <v>6</v>
      </c>
      <c r="G312" s="2"/>
      <c r="H312" s="16">
        <v>80</v>
      </c>
      <c r="I312" s="5">
        <v>1940</v>
      </c>
      <c r="J312" s="15">
        <v>553</v>
      </c>
      <c r="K312" s="15">
        <v>289</v>
      </c>
      <c r="L312" s="15">
        <v>264</v>
      </c>
      <c r="M312" s="4"/>
      <c r="N312" s="16">
        <v>80</v>
      </c>
      <c r="O312" s="5">
        <v>1939</v>
      </c>
      <c r="P312" s="15">
        <v>350</v>
      </c>
      <c r="Q312" s="15">
        <v>189</v>
      </c>
      <c r="R312" s="15">
        <v>161</v>
      </c>
    </row>
    <row r="313" spans="1:18" x14ac:dyDescent="0.25">
      <c r="A313" s="4">
        <v>40</v>
      </c>
      <c r="B313" s="5">
        <v>1979</v>
      </c>
      <c r="C313" s="15">
        <v>46</v>
      </c>
      <c r="D313" s="15">
        <v>34</v>
      </c>
      <c r="E313" s="15">
        <v>12</v>
      </c>
      <c r="F313" s="7" t="s">
        <v>7</v>
      </c>
      <c r="G313" s="2"/>
      <c r="H313" s="16">
        <v>81</v>
      </c>
      <c r="I313" s="5">
        <v>1939</v>
      </c>
      <c r="J313" s="15">
        <v>498</v>
      </c>
      <c r="K313" s="15">
        <v>236</v>
      </c>
      <c r="L313" s="15">
        <v>262</v>
      </c>
      <c r="M313" s="4"/>
      <c r="N313" s="16">
        <v>81</v>
      </c>
      <c r="O313" s="5">
        <v>1938</v>
      </c>
      <c r="P313" s="15">
        <v>363</v>
      </c>
      <c r="Q313" s="15">
        <v>171</v>
      </c>
      <c r="R313" s="15">
        <v>192</v>
      </c>
    </row>
    <row r="314" spans="1:18" x14ac:dyDescent="0.25">
      <c r="A314" s="4">
        <v>41</v>
      </c>
      <c r="B314" s="5">
        <v>1979</v>
      </c>
      <c r="C314" s="15">
        <v>53</v>
      </c>
      <c r="D314" s="15">
        <v>43</v>
      </c>
      <c r="E314" s="15">
        <v>10</v>
      </c>
      <c r="F314" s="7" t="s">
        <v>6</v>
      </c>
      <c r="G314" s="2"/>
      <c r="H314" s="16">
        <v>82</v>
      </c>
      <c r="I314" s="5">
        <v>1938</v>
      </c>
      <c r="J314" s="15">
        <v>600</v>
      </c>
      <c r="K314" s="15">
        <v>271</v>
      </c>
      <c r="L314" s="15">
        <v>329</v>
      </c>
      <c r="M314" s="4"/>
      <c r="N314" s="16">
        <v>82</v>
      </c>
      <c r="O314" s="5">
        <v>1937</v>
      </c>
      <c r="P314" s="15">
        <v>397</v>
      </c>
      <c r="Q314" s="15">
        <v>177</v>
      </c>
      <c r="R314" s="15">
        <v>220</v>
      </c>
    </row>
    <row r="315" spans="1:18" x14ac:dyDescent="0.25">
      <c r="A315" s="4">
        <v>41</v>
      </c>
      <c r="B315" s="5">
        <v>1978</v>
      </c>
      <c r="C315" s="15">
        <v>41</v>
      </c>
      <c r="D315" s="15">
        <v>31</v>
      </c>
      <c r="E315" s="15">
        <v>10</v>
      </c>
      <c r="F315" s="7" t="s">
        <v>7</v>
      </c>
      <c r="G315" s="2"/>
      <c r="H315" s="16">
        <v>83</v>
      </c>
      <c r="I315" s="5">
        <v>1937</v>
      </c>
      <c r="J315" s="15">
        <v>570</v>
      </c>
      <c r="K315" s="15">
        <v>270</v>
      </c>
      <c r="L315" s="15">
        <v>300</v>
      </c>
      <c r="M315" s="4"/>
      <c r="N315" s="16">
        <v>83</v>
      </c>
      <c r="O315" s="5">
        <v>1936</v>
      </c>
      <c r="P315" s="15">
        <v>434</v>
      </c>
      <c r="Q315" s="15">
        <v>195</v>
      </c>
      <c r="R315" s="15">
        <v>239</v>
      </c>
    </row>
    <row r="316" spans="1:18" x14ac:dyDescent="0.25">
      <c r="A316" s="4">
        <v>42</v>
      </c>
      <c r="B316" s="5">
        <v>1978</v>
      </c>
      <c r="C316" s="15">
        <v>30</v>
      </c>
      <c r="D316" s="15">
        <v>21</v>
      </c>
      <c r="E316" s="15">
        <v>9</v>
      </c>
      <c r="F316" s="7" t="s">
        <v>6</v>
      </c>
      <c r="G316" s="2"/>
      <c r="H316" s="16">
        <v>84</v>
      </c>
      <c r="I316" s="5">
        <v>1936</v>
      </c>
      <c r="J316" s="15">
        <v>626</v>
      </c>
      <c r="K316" s="15">
        <v>281</v>
      </c>
      <c r="L316" s="15">
        <v>345</v>
      </c>
      <c r="M316" s="4"/>
      <c r="N316" s="16">
        <v>84</v>
      </c>
      <c r="O316" s="5">
        <v>1935</v>
      </c>
      <c r="P316" s="15">
        <v>496</v>
      </c>
      <c r="Q316" s="15">
        <v>187</v>
      </c>
      <c r="R316" s="15">
        <v>309</v>
      </c>
    </row>
    <row r="317" spans="1:18" x14ac:dyDescent="0.25">
      <c r="A317" s="4">
        <v>42</v>
      </c>
      <c r="B317" s="5">
        <v>1977</v>
      </c>
      <c r="C317" s="15">
        <v>52</v>
      </c>
      <c r="D317" s="15">
        <v>38</v>
      </c>
      <c r="E317" s="15">
        <v>14</v>
      </c>
      <c r="F317" s="7" t="s">
        <v>7</v>
      </c>
      <c r="G317" s="2"/>
      <c r="H317" s="16">
        <v>85</v>
      </c>
      <c r="I317" s="5">
        <v>1935</v>
      </c>
      <c r="J317" s="15">
        <v>684</v>
      </c>
      <c r="K317" s="15">
        <v>282</v>
      </c>
      <c r="L317" s="15">
        <v>402</v>
      </c>
      <c r="M317" s="4"/>
      <c r="N317" s="16">
        <v>85</v>
      </c>
      <c r="O317" s="5">
        <v>1934</v>
      </c>
      <c r="P317" s="15">
        <v>415</v>
      </c>
      <c r="Q317" s="15">
        <v>159</v>
      </c>
      <c r="R317" s="15">
        <v>256</v>
      </c>
    </row>
    <row r="318" spans="1:18" x14ac:dyDescent="0.25">
      <c r="A318" s="4">
        <v>43</v>
      </c>
      <c r="B318" s="5">
        <v>1977</v>
      </c>
      <c r="C318" s="15">
        <v>66</v>
      </c>
      <c r="D318" s="15">
        <v>48</v>
      </c>
      <c r="E318" s="15">
        <v>18</v>
      </c>
      <c r="F318" s="7" t="s">
        <v>6</v>
      </c>
      <c r="G318" s="2"/>
      <c r="H318" s="16">
        <v>86</v>
      </c>
      <c r="I318" s="5">
        <v>1934</v>
      </c>
      <c r="J318" s="15">
        <v>657</v>
      </c>
      <c r="K318" s="15">
        <v>225</v>
      </c>
      <c r="L318" s="15">
        <v>432</v>
      </c>
      <c r="M318" s="4"/>
      <c r="N318" s="16">
        <v>86</v>
      </c>
      <c r="O318" s="5">
        <v>1933</v>
      </c>
      <c r="P318" s="15">
        <v>477</v>
      </c>
      <c r="Q318" s="15">
        <v>179</v>
      </c>
      <c r="R318" s="15">
        <v>298</v>
      </c>
    </row>
    <row r="319" spans="1:18" x14ac:dyDescent="0.25">
      <c r="A319" s="4">
        <v>43</v>
      </c>
      <c r="B319" s="5">
        <v>1976</v>
      </c>
      <c r="C319" s="15">
        <v>59</v>
      </c>
      <c r="D319" s="15">
        <v>46</v>
      </c>
      <c r="E319" s="15">
        <v>13</v>
      </c>
      <c r="F319" s="7" t="s">
        <v>7</v>
      </c>
      <c r="G319" s="2"/>
      <c r="H319" s="16">
        <v>87</v>
      </c>
      <c r="I319" s="5">
        <v>1933</v>
      </c>
      <c r="J319" s="15">
        <v>582</v>
      </c>
      <c r="K319" s="15">
        <v>219</v>
      </c>
      <c r="L319" s="15">
        <v>363</v>
      </c>
      <c r="M319" s="4"/>
      <c r="N319" s="16">
        <v>87</v>
      </c>
      <c r="O319" s="5">
        <v>1932</v>
      </c>
      <c r="P319" s="15">
        <v>469</v>
      </c>
      <c r="Q319" s="15">
        <v>176</v>
      </c>
      <c r="R319" s="15">
        <v>293</v>
      </c>
    </row>
    <row r="320" spans="1:18" x14ac:dyDescent="0.25">
      <c r="A320" s="4">
        <v>44</v>
      </c>
      <c r="B320" s="5">
        <v>1976</v>
      </c>
      <c r="C320" s="15">
        <v>71</v>
      </c>
      <c r="D320" s="15">
        <v>59</v>
      </c>
      <c r="E320" s="15">
        <v>12</v>
      </c>
      <c r="F320" s="7" t="s">
        <v>6</v>
      </c>
      <c r="G320" s="2"/>
      <c r="H320" s="16">
        <v>88</v>
      </c>
      <c r="I320" s="5">
        <v>1932</v>
      </c>
      <c r="J320" s="15">
        <v>626</v>
      </c>
      <c r="K320" s="15">
        <v>233</v>
      </c>
      <c r="L320" s="15">
        <v>393</v>
      </c>
      <c r="M320" s="4"/>
      <c r="N320" s="16">
        <v>88</v>
      </c>
      <c r="O320" s="5">
        <v>1931</v>
      </c>
      <c r="P320" s="15">
        <v>458</v>
      </c>
      <c r="Q320" s="15">
        <v>159</v>
      </c>
      <c r="R320" s="15">
        <v>299</v>
      </c>
    </row>
    <row r="321" spans="1:18" x14ac:dyDescent="0.25">
      <c r="A321" s="4">
        <v>44</v>
      </c>
      <c r="B321" s="5">
        <v>1975</v>
      </c>
      <c r="C321" s="15">
        <v>68</v>
      </c>
      <c r="D321" s="15">
        <v>58</v>
      </c>
      <c r="E321" s="15">
        <v>10</v>
      </c>
      <c r="F321" s="7" t="s">
        <v>7</v>
      </c>
      <c r="G321" s="2"/>
      <c r="H321" s="16">
        <v>89</v>
      </c>
      <c r="I321" s="5">
        <v>1931</v>
      </c>
      <c r="J321" s="15">
        <v>592</v>
      </c>
      <c r="K321" s="15">
        <v>197</v>
      </c>
      <c r="L321" s="15">
        <v>395</v>
      </c>
      <c r="M321" s="4"/>
      <c r="N321" s="16">
        <v>89</v>
      </c>
      <c r="O321" s="5">
        <v>1930</v>
      </c>
      <c r="P321" s="15">
        <v>457</v>
      </c>
      <c r="Q321" s="15">
        <v>150</v>
      </c>
      <c r="R321" s="15">
        <v>307</v>
      </c>
    </row>
    <row r="322" spans="1:18" x14ac:dyDescent="0.25">
      <c r="A322" s="4">
        <v>45</v>
      </c>
      <c r="B322" s="5">
        <v>1975</v>
      </c>
      <c r="C322" s="15">
        <v>77</v>
      </c>
      <c r="D322" s="15">
        <v>54</v>
      </c>
      <c r="E322" s="15">
        <v>23</v>
      </c>
      <c r="F322" s="7" t="s">
        <v>6</v>
      </c>
      <c r="G322" s="2"/>
      <c r="H322" s="16">
        <v>90</v>
      </c>
      <c r="I322" s="5">
        <v>1930</v>
      </c>
      <c r="J322" s="15">
        <v>579</v>
      </c>
      <c r="K322" s="15">
        <v>181</v>
      </c>
      <c r="L322" s="15">
        <v>398</v>
      </c>
      <c r="M322" s="4"/>
      <c r="N322" s="16">
        <v>90</v>
      </c>
      <c r="O322" s="5">
        <v>1929</v>
      </c>
      <c r="P322" s="15">
        <v>469</v>
      </c>
      <c r="Q322" s="15">
        <v>143</v>
      </c>
      <c r="R322" s="15">
        <v>326</v>
      </c>
    </row>
    <row r="323" spans="1:18" x14ac:dyDescent="0.25">
      <c r="A323" s="4">
        <v>45</v>
      </c>
      <c r="B323" s="5">
        <v>1974</v>
      </c>
      <c r="C323" s="15">
        <v>80</v>
      </c>
      <c r="D323" s="15">
        <v>57</v>
      </c>
      <c r="E323" s="15">
        <v>23</v>
      </c>
      <c r="F323" s="7" t="s">
        <v>7</v>
      </c>
      <c r="G323" s="2"/>
      <c r="H323" s="16">
        <v>91</v>
      </c>
      <c r="I323" s="5">
        <v>1929</v>
      </c>
      <c r="J323" s="15">
        <v>529</v>
      </c>
      <c r="K323" s="15">
        <v>140</v>
      </c>
      <c r="L323" s="15">
        <v>389</v>
      </c>
      <c r="M323" s="4"/>
      <c r="N323" s="16">
        <v>91</v>
      </c>
      <c r="O323" s="5">
        <v>1928</v>
      </c>
      <c r="P323" s="15">
        <v>430</v>
      </c>
      <c r="Q323" s="15">
        <v>128</v>
      </c>
      <c r="R323" s="15">
        <v>302</v>
      </c>
    </row>
    <row r="324" spans="1:18" x14ac:dyDescent="0.25">
      <c r="A324" s="4">
        <v>46</v>
      </c>
      <c r="B324" s="5">
        <v>1974</v>
      </c>
      <c r="C324" s="15">
        <v>80</v>
      </c>
      <c r="D324" s="15">
        <v>58</v>
      </c>
      <c r="E324" s="15">
        <v>22</v>
      </c>
      <c r="F324" s="7" t="s">
        <v>6</v>
      </c>
      <c r="G324" s="2"/>
      <c r="H324" s="16">
        <v>92</v>
      </c>
      <c r="I324" s="5">
        <v>1928</v>
      </c>
      <c r="J324" s="15">
        <v>421</v>
      </c>
      <c r="K324" s="15">
        <v>100</v>
      </c>
      <c r="L324" s="15">
        <v>321</v>
      </c>
      <c r="M324" s="4"/>
      <c r="N324" s="16">
        <v>92</v>
      </c>
      <c r="O324" s="5">
        <v>1927</v>
      </c>
      <c r="P324" s="15">
        <v>388</v>
      </c>
      <c r="Q324" s="15">
        <v>115</v>
      </c>
      <c r="R324" s="15">
        <v>273</v>
      </c>
    </row>
    <row r="325" spans="1:18" x14ac:dyDescent="0.25">
      <c r="A325" s="4">
        <v>46</v>
      </c>
      <c r="B325" s="5">
        <v>1973</v>
      </c>
      <c r="C325" s="15">
        <v>68</v>
      </c>
      <c r="D325" s="15">
        <v>51</v>
      </c>
      <c r="E325" s="15">
        <v>17</v>
      </c>
      <c r="F325" s="7" t="s">
        <v>7</v>
      </c>
      <c r="G325" s="2"/>
      <c r="H325" s="16">
        <v>93</v>
      </c>
      <c r="I325" s="5">
        <v>1927</v>
      </c>
      <c r="J325" s="15">
        <v>369</v>
      </c>
      <c r="K325" s="15">
        <v>88</v>
      </c>
      <c r="L325" s="15">
        <v>281</v>
      </c>
      <c r="M325" s="4"/>
      <c r="N325" s="16">
        <v>93</v>
      </c>
      <c r="O325" s="5">
        <v>1926</v>
      </c>
      <c r="P325" s="15">
        <v>346</v>
      </c>
      <c r="Q325" s="15">
        <v>70</v>
      </c>
      <c r="R325" s="15">
        <v>276</v>
      </c>
    </row>
    <row r="326" spans="1:18" x14ac:dyDescent="0.25">
      <c r="A326" s="4">
        <v>47</v>
      </c>
      <c r="B326" s="5">
        <v>1973</v>
      </c>
      <c r="C326" s="15">
        <v>76</v>
      </c>
      <c r="D326" s="15">
        <v>59</v>
      </c>
      <c r="E326" s="15">
        <v>17</v>
      </c>
      <c r="F326" s="7" t="s">
        <v>6</v>
      </c>
      <c r="G326" s="2"/>
      <c r="H326" s="16">
        <v>94</v>
      </c>
      <c r="I326" s="5">
        <v>1926</v>
      </c>
      <c r="J326" s="15">
        <v>329</v>
      </c>
      <c r="K326" s="15">
        <v>77</v>
      </c>
      <c r="L326" s="15">
        <v>252</v>
      </c>
      <c r="M326" s="4"/>
      <c r="N326" s="16">
        <v>94</v>
      </c>
      <c r="O326" s="5">
        <v>1925</v>
      </c>
      <c r="P326" s="15">
        <v>292</v>
      </c>
      <c r="Q326" s="15">
        <v>62</v>
      </c>
      <c r="R326" s="15">
        <v>230</v>
      </c>
    </row>
    <row r="327" spans="1:18" x14ac:dyDescent="0.25">
      <c r="A327" s="4">
        <v>47</v>
      </c>
      <c r="B327" s="5">
        <v>1972</v>
      </c>
      <c r="C327" s="15">
        <v>69</v>
      </c>
      <c r="D327" s="15">
        <v>52</v>
      </c>
      <c r="E327" s="15">
        <v>17</v>
      </c>
      <c r="F327" s="7" t="s">
        <v>7</v>
      </c>
      <c r="G327" s="2"/>
      <c r="H327" s="16">
        <v>95</v>
      </c>
      <c r="I327" s="5">
        <v>1925</v>
      </c>
      <c r="J327" s="15">
        <v>253</v>
      </c>
      <c r="K327" s="15">
        <v>58</v>
      </c>
      <c r="L327" s="15">
        <v>195</v>
      </c>
      <c r="M327" s="4"/>
      <c r="N327" s="16">
        <v>95</v>
      </c>
      <c r="O327" s="5">
        <v>1924</v>
      </c>
      <c r="P327" s="15">
        <v>261</v>
      </c>
      <c r="Q327" s="15">
        <v>59</v>
      </c>
      <c r="R327" s="15">
        <v>202</v>
      </c>
    </row>
    <row r="328" spans="1:18" x14ac:dyDescent="0.25">
      <c r="A328" s="4">
        <v>48</v>
      </c>
      <c r="B328" s="5">
        <v>1972</v>
      </c>
      <c r="C328" s="15">
        <v>75</v>
      </c>
      <c r="D328" s="15">
        <v>51</v>
      </c>
      <c r="E328" s="15">
        <v>24</v>
      </c>
      <c r="F328" s="7" t="s">
        <v>6</v>
      </c>
      <c r="G328" s="2"/>
      <c r="H328" s="16">
        <v>96</v>
      </c>
      <c r="I328" s="5">
        <v>1924</v>
      </c>
      <c r="J328" s="15">
        <v>195</v>
      </c>
      <c r="K328" s="15">
        <v>47</v>
      </c>
      <c r="L328" s="15">
        <v>148</v>
      </c>
      <c r="M328" s="4"/>
      <c r="N328" s="16">
        <v>96</v>
      </c>
      <c r="O328" s="5">
        <v>1923</v>
      </c>
      <c r="P328" s="15">
        <v>174</v>
      </c>
      <c r="Q328" s="15">
        <v>43</v>
      </c>
      <c r="R328" s="15">
        <v>131</v>
      </c>
    </row>
    <row r="329" spans="1:18" x14ac:dyDescent="0.25">
      <c r="A329" s="4">
        <v>48</v>
      </c>
      <c r="B329" s="5">
        <v>1971</v>
      </c>
      <c r="C329" s="15">
        <v>81</v>
      </c>
      <c r="D329" s="15">
        <v>57</v>
      </c>
      <c r="E329" s="15">
        <v>24</v>
      </c>
      <c r="F329" s="7" t="s">
        <v>7</v>
      </c>
      <c r="G329" s="2"/>
      <c r="H329" s="16">
        <v>97</v>
      </c>
      <c r="I329" s="5">
        <v>1923</v>
      </c>
      <c r="J329" s="15">
        <v>135</v>
      </c>
      <c r="K329" s="15">
        <v>26</v>
      </c>
      <c r="L329" s="15">
        <v>109</v>
      </c>
      <c r="M329" s="4"/>
      <c r="N329" s="16">
        <v>97</v>
      </c>
      <c r="O329" s="5">
        <v>1922</v>
      </c>
      <c r="P329" s="15">
        <v>136</v>
      </c>
      <c r="Q329" s="15">
        <v>39</v>
      </c>
      <c r="R329" s="15">
        <v>97</v>
      </c>
    </row>
    <row r="330" spans="1:18" x14ac:dyDescent="0.25">
      <c r="A330" s="4">
        <v>49</v>
      </c>
      <c r="B330" s="5">
        <v>1971</v>
      </c>
      <c r="C330" s="15">
        <v>79</v>
      </c>
      <c r="D330" s="15">
        <v>51</v>
      </c>
      <c r="E330" s="15">
        <v>28</v>
      </c>
      <c r="F330" s="7" t="s">
        <v>6</v>
      </c>
      <c r="G330" s="2"/>
      <c r="H330" s="16">
        <v>98</v>
      </c>
      <c r="I330" s="5">
        <v>1922</v>
      </c>
      <c r="J330" s="15">
        <v>92</v>
      </c>
      <c r="K330" s="15">
        <v>15</v>
      </c>
      <c r="L330" s="15">
        <v>77</v>
      </c>
      <c r="M330" s="4"/>
      <c r="N330" s="16">
        <v>98</v>
      </c>
      <c r="O330" s="5">
        <v>1921</v>
      </c>
      <c r="P330" s="15">
        <v>109</v>
      </c>
      <c r="Q330" s="15">
        <v>29</v>
      </c>
      <c r="R330" s="15">
        <v>80</v>
      </c>
    </row>
    <row r="331" spans="1:18" x14ac:dyDescent="0.25">
      <c r="A331" s="4">
        <v>49</v>
      </c>
      <c r="B331" s="5">
        <v>1970</v>
      </c>
      <c r="C331" s="15">
        <v>69</v>
      </c>
      <c r="D331" s="15">
        <v>48</v>
      </c>
      <c r="E331" s="15">
        <v>21</v>
      </c>
      <c r="F331" s="7" t="s">
        <v>7</v>
      </c>
      <c r="G331" s="2"/>
      <c r="H331" s="16">
        <v>99</v>
      </c>
      <c r="I331" s="5">
        <v>1921</v>
      </c>
      <c r="J331" s="15">
        <v>54</v>
      </c>
      <c r="K331" s="15">
        <v>11</v>
      </c>
      <c r="L331" s="15">
        <v>43</v>
      </c>
      <c r="M331" s="4"/>
      <c r="N331" s="16">
        <v>99</v>
      </c>
      <c r="O331" s="5">
        <v>1920</v>
      </c>
      <c r="P331" s="15">
        <v>53</v>
      </c>
      <c r="Q331" s="15">
        <v>15</v>
      </c>
      <c r="R331" s="15">
        <v>38</v>
      </c>
    </row>
    <row r="332" spans="1:18" x14ac:dyDescent="0.25">
      <c r="A332" s="4">
        <v>50</v>
      </c>
      <c r="B332" s="5">
        <v>1970</v>
      </c>
      <c r="C332" s="15">
        <v>109</v>
      </c>
      <c r="D332" s="15">
        <v>75</v>
      </c>
      <c r="E332" s="15">
        <v>34</v>
      </c>
      <c r="F332" s="7" t="s">
        <v>6</v>
      </c>
      <c r="G332" s="2"/>
      <c r="H332" s="16">
        <v>100</v>
      </c>
      <c r="I332" s="5">
        <v>1920</v>
      </c>
      <c r="J332" s="15">
        <v>39</v>
      </c>
      <c r="K332" s="15">
        <v>7</v>
      </c>
      <c r="L332" s="15">
        <v>32</v>
      </c>
      <c r="M332" s="4"/>
      <c r="N332" s="16">
        <v>100</v>
      </c>
      <c r="O332" s="5">
        <v>1919</v>
      </c>
      <c r="P332" s="15">
        <v>35</v>
      </c>
      <c r="Q332" s="15">
        <v>8</v>
      </c>
      <c r="R332" s="15">
        <v>27</v>
      </c>
    </row>
    <row r="333" spans="1:18" x14ac:dyDescent="0.25">
      <c r="A333" s="4">
        <v>50</v>
      </c>
      <c r="B333" s="5">
        <v>1969</v>
      </c>
      <c r="C333" s="15">
        <v>69</v>
      </c>
      <c r="D333" s="15">
        <v>44</v>
      </c>
      <c r="E333" s="15">
        <v>25</v>
      </c>
      <c r="F333" s="7" t="s">
        <v>7</v>
      </c>
      <c r="G333" s="2"/>
      <c r="H333" s="16">
        <v>101</v>
      </c>
      <c r="I333" s="5">
        <v>1919</v>
      </c>
      <c r="J333" s="15">
        <v>18</v>
      </c>
      <c r="K333" s="15">
        <v>6</v>
      </c>
      <c r="L333" s="15">
        <v>12</v>
      </c>
      <c r="M333" s="4"/>
      <c r="N333" s="16">
        <v>101</v>
      </c>
      <c r="O333" s="5">
        <v>1918</v>
      </c>
      <c r="P333" s="15">
        <v>18</v>
      </c>
      <c r="Q333" s="15">
        <v>3</v>
      </c>
      <c r="R333" s="15">
        <v>15</v>
      </c>
    </row>
    <row r="334" spans="1:18" x14ac:dyDescent="0.25">
      <c r="A334" s="4">
        <v>51</v>
      </c>
      <c r="B334" s="5">
        <v>1969</v>
      </c>
      <c r="C334" s="15">
        <v>96</v>
      </c>
      <c r="D334" s="15">
        <v>67</v>
      </c>
      <c r="E334" s="15">
        <v>29</v>
      </c>
      <c r="F334" s="7" t="s">
        <v>6</v>
      </c>
      <c r="G334" s="2"/>
      <c r="H334" s="16">
        <v>102</v>
      </c>
      <c r="I334" s="5">
        <v>1918</v>
      </c>
      <c r="J334" s="15">
        <v>6</v>
      </c>
      <c r="K334" s="15">
        <v>1</v>
      </c>
      <c r="L334" s="15">
        <v>5</v>
      </c>
      <c r="M334" s="4"/>
      <c r="N334" s="16">
        <v>102</v>
      </c>
      <c r="O334" s="5">
        <v>1917</v>
      </c>
      <c r="P334" s="15">
        <v>7</v>
      </c>
      <c r="Q334" s="15">
        <v>0</v>
      </c>
      <c r="R334" s="15">
        <v>7</v>
      </c>
    </row>
    <row r="335" spans="1:18" x14ac:dyDescent="0.25">
      <c r="A335" s="4">
        <v>51</v>
      </c>
      <c r="B335" s="5">
        <v>1968</v>
      </c>
      <c r="C335" s="15">
        <v>82</v>
      </c>
      <c r="D335" s="15">
        <v>57</v>
      </c>
      <c r="E335" s="15">
        <v>25</v>
      </c>
      <c r="F335" s="7" t="s">
        <v>7</v>
      </c>
      <c r="G335" s="2"/>
      <c r="H335" s="16">
        <v>103</v>
      </c>
      <c r="I335" s="5">
        <v>1917</v>
      </c>
      <c r="J335" s="15">
        <v>6</v>
      </c>
      <c r="K335" s="15">
        <v>1</v>
      </c>
      <c r="L335" s="15">
        <v>5</v>
      </c>
      <c r="M335" s="4"/>
      <c r="N335" s="16">
        <v>103</v>
      </c>
      <c r="O335" s="5">
        <v>1916</v>
      </c>
      <c r="P335" s="15">
        <v>8</v>
      </c>
      <c r="Q335" s="15">
        <v>2</v>
      </c>
      <c r="R335" s="15">
        <v>6</v>
      </c>
    </row>
    <row r="336" spans="1:18" x14ac:dyDescent="0.25">
      <c r="A336" s="4">
        <v>52</v>
      </c>
      <c r="B336" s="5">
        <v>1968</v>
      </c>
      <c r="C336" s="15">
        <v>114</v>
      </c>
      <c r="D336" s="15">
        <v>81</v>
      </c>
      <c r="E336" s="15">
        <v>33</v>
      </c>
      <c r="F336" s="7" t="s">
        <v>6</v>
      </c>
      <c r="G336" s="2"/>
      <c r="H336" s="16">
        <v>104</v>
      </c>
      <c r="I336" s="5">
        <v>1916</v>
      </c>
      <c r="J336" s="15">
        <v>2</v>
      </c>
      <c r="K336" s="15">
        <v>0</v>
      </c>
      <c r="L336" s="15">
        <v>2</v>
      </c>
      <c r="M336" s="4"/>
      <c r="N336" s="16">
        <v>104</v>
      </c>
      <c r="O336" s="5">
        <v>1915</v>
      </c>
      <c r="P336" s="15">
        <v>1</v>
      </c>
      <c r="Q336" s="15">
        <v>0</v>
      </c>
      <c r="R336" s="15">
        <v>1</v>
      </c>
    </row>
    <row r="337" spans="1:18" x14ac:dyDescent="0.25">
      <c r="A337" s="4">
        <v>52</v>
      </c>
      <c r="B337" s="5">
        <v>1967</v>
      </c>
      <c r="C337" s="15">
        <v>91</v>
      </c>
      <c r="D337" s="15">
        <v>72</v>
      </c>
      <c r="E337" s="15">
        <v>19</v>
      </c>
      <c r="F337" s="7" t="s">
        <v>7</v>
      </c>
      <c r="G337" s="2"/>
      <c r="H337" s="16">
        <v>105</v>
      </c>
      <c r="I337" s="5">
        <v>1915</v>
      </c>
      <c r="J337" s="15">
        <v>0</v>
      </c>
      <c r="K337" s="15">
        <v>0</v>
      </c>
      <c r="L337" s="15">
        <v>0</v>
      </c>
      <c r="M337" s="4"/>
      <c r="N337" s="16">
        <v>105</v>
      </c>
      <c r="O337" s="5">
        <v>1914</v>
      </c>
      <c r="P337" s="15">
        <v>4</v>
      </c>
      <c r="Q337" s="15">
        <v>0</v>
      </c>
      <c r="R337" s="15">
        <v>4</v>
      </c>
    </row>
    <row r="338" spans="1:18" x14ac:dyDescent="0.25">
      <c r="A338" s="4">
        <v>53</v>
      </c>
      <c r="B338" s="5">
        <v>1967</v>
      </c>
      <c r="C338" s="15">
        <v>106</v>
      </c>
      <c r="D338" s="15">
        <v>77</v>
      </c>
      <c r="E338" s="15">
        <v>29</v>
      </c>
      <c r="F338" s="7" t="s">
        <v>6</v>
      </c>
      <c r="G338" s="2"/>
      <c r="H338" s="16">
        <v>106</v>
      </c>
      <c r="I338" s="5">
        <v>1914</v>
      </c>
      <c r="J338" s="15">
        <v>5</v>
      </c>
      <c r="K338" s="15">
        <v>0</v>
      </c>
      <c r="L338" s="15">
        <v>5</v>
      </c>
      <c r="M338" s="4"/>
      <c r="N338" s="16">
        <v>106</v>
      </c>
      <c r="O338" s="5">
        <v>1913</v>
      </c>
      <c r="P338" s="15">
        <v>2</v>
      </c>
      <c r="Q338" s="15">
        <v>0</v>
      </c>
      <c r="R338" s="15">
        <v>2</v>
      </c>
    </row>
    <row r="339" spans="1:18" x14ac:dyDescent="0.25">
      <c r="A339" s="4">
        <v>53</v>
      </c>
      <c r="B339" s="5">
        <v>1966</v>
      </c>
      <c r="C339" s="15">
        <v>104</v>
      </c>
      <c r="D339" s="15">
        <v>77</v>
      </c>
      <c r="E339" s="15">
        <v>27</v>
      </c>
      <c r="F339" s="7" t="s">
        <v>7</v>
      </c>
      <c r="G339" s="2"/>
      <c r="H339" s="16">
        <v>107</v>
      </c>
      <c r="I339" s="5">
        <v>1913</v>
      </c>
      <c r="J339" s="15">
        <v>0</v>
      </c>
      <c r="K339" s="15">
        <v>0</v>
      </c>
      <c r="L339" s="15">
        <v>0</v>
      </c>
      <c r="M339" s="4"/>
      <c r="N339" s="16">
        <v>107</v>
      </c>
      <c r="O339" s="5">
        <v>1912</v>
      </c>
      <c r="P339" s="15">
        <v>0</v>
      </c>
      <c r="Q339" s="15">
        <v>0</v>
      </c>
      <c r="R339" s="15">
        <v>0</v>
      </c>
    </row>
    <row r="340" spans="1:18" x14ac:dyDescent="0.25">
      <c r="A340" s="4">
        <v>54</v>
      </c>
      <c r="B340" s="5">
        <v>1966</v>
      </c>
      <c r="C340" s="15">
        <v>152</v>
      </c>
      <c r="D340" s="15">
        <v>106</v>
      </c>
      <c r="E340" s="15">
        <v>46</v>
      </c>
      <c r="F340" s="7" t="s">
        <v>6</v>
      </c>
      <c r="G340" s="2"/>
      <c r="H340" s="16">
        <v>108</v>
      </c>
      <c r="I340" s="5">
        <v>1912</v>
      </c>
      <c r="J340" s="15">
        <v>0</v>
      </c>
      <c r="K340" s="15">
        <v>0</v>
      </c>
      <c r="L340" s="15">
        <v>0</v>
      </c>
      <c r="M340" s="4"/>
      <c r="N340" s="16">
        <v>108</v>
      </c>
      <c r="O340" s="5">
        <v>1911</v>
      </c>
      <c r="P340" s="15">
        <v>0</v>
      </c>
      <c r="Q340" s="15">
        <v>0</v>
      </c>
      <c r="R340" s="15">
        <v>0</v>
      </c>
    </row>
    <row r="341" spans="1:18" x14ac:dyDescent="0.25">
      <c r="A341" s="4">
        <v>54</v>
      </c>
      <c r="B341" s="5">
        <v>1965</v>
      </c>
      <c r="C341" s="15">
        <v>117</v>
      </c>
      <c r="D341" s="15">
        <v>87</v>
      </c>
      <c r="E341" s="15">
        <v>30</v>
      </c>
      <c r="F341" s="7" t="s">
        <v>7</v>
      </c>
      <c r="G341" s="2"/>
      <c r="H341" s="16">
        <v>109</v>
      </c>
      <c r="I341" s="2"/>
      <c r="J341" s="15">
        <v>1</v>
      </c>
      <c r="K341" s="15">
        <v>0</v>
      </c>
      <c r="L341" s="15">
        <v>1</v>
      </c>
      <c r="M341" s="4"/>
      <c r="N341" s="16">
        <v>109</v>
      </c>
      <c r="O341" s="5"/>
      <c r="P341" s="15">
        <v>0</v>
      </c>
      <c r="Q341" s="15">
        <v>0</v>
      </c>
      <c r="R341" s="15">
        <v>0</v>
      </c>
    </row>
    <row r="342" spans="1:18" ht="26.4" x14ac:dyDescent="0.25">
      <c r="A342" s="4">
        <v>55</v>
      </c>
      <c r="B342" s="5">
        <v>1965</v>
      </c>
      <c r="C342" s="15">
        <v>139</v>
      </c>
      <c r="D342" s="15">
        <v>94</v>
      </c>
      <c r="E342" s="15">
        <v>45</v>
      </c>
      <c r="F342" s="7" t="s">
        <v>6</v>
      </c>
      <c r="G342" s="2"/>
      <c r="H342" s="16" t="s">
        <v>5</v>
      </c>
      <c r="I342" s="112">
        <v>1910</v>
      </c>
      <c r="J342" s="15">
        <v>0</v>
      </c>
      <c r="K342" s="15">
        <v>0</v>
      </c>
      <c r="L342" s="15">
        <v>0</v>
      </c>
      <c r="M342" s="4"/>
      <c r="N342" s="16" t="s">
        <v>5</v>
      </c>
      <c r="O342" s="112">
        <v>1909</v>
      </c>
      <c r="P342" s="15">
        <v>0</v>
      </c>
      <c r="Q342" s="15">
        <v>0</v>
      </c>
      <c r="R342" s="15">
        <v>0</v>
      </c>
    </row>
    <row r="343" spans="1:18" x14ac:dyDescent="0.25">
      <c r="A343" s="4">
        <v>55</v>
      </c>
      <c r="B343" s="5">
        <v>1964</v>
      </c>
      <c r="C343" s="15">
        <v>112</v>
      </c>
      <c r="D343" s="15">
        <v>79</v>
      </c>
      <c r="E343" s="15">
        <v>33</v>
      </c>
      <c r="F343" s="7" t="s">
        <v>7</v>
      </c>
      <c r="G343" s="2"/>
      <c r="H343" s="2"/>
      <c r="I343" s="2"/>
      <c r="J343" s="2"/>
      <c r="K343" s="2"/>
      <c r="L343" s="2"/>
      <c r="M343" s="2"/>
      <c r="N343" s="2"/>
      <c r="O343" s="2"/>
      <c r="P343" s="15">
        <v>0</v>
      </c>
      <c r="Q343" s="15">
        <v>0</v>
      </c>
      <c r="R343" s="15">
        <v>0</v>
      </c>
    </row>
    <row r="344" spans="1:18" x14ac:dyDescent="0.25">
      <c r="A344" s="4">
        <v>56</v>
      </c>
      <c r="B344" s="5">
        <v>1964</v>
      </c>
      <c r="C344" s="15">
        <v>155</v>
      </c>
      <c r="D344" s="15">
        <v>98</v>
      </c>
      <c r="E344" s="15">
        <v>57</v>
      </c>
      <c r="F344" s="7" t="s">
        <v>6</v>
      </c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</row>
    <row r="345" spans="1:18" x14ac:dyDescent="0.25">
      <c r="A345" s="4">
        <v>56</v>
      </c>
      <c r="B345" s="5">
        <v>1963</v>
      </c>
      <c r="C345" s="15">
        <v>138</v>
      </c>
      <c r="D345" s="15">
        <v>94</v>
      </c>
      <c r="E345" s="15">
        <v>44</v>
      </c>
      <c r="F345" s="7" t="s">
        <v>7</v>
      </c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</row>
    <row r="346" spans="1:18" x14ac:dyDescent="0.25">
      <c r="A346" s="4">
        <v>57</v>
      </c>
      <c r="B346" s="5">
        <v>1963</v>
      </c>
      <c r="C346" s="15">
        <v>170</v>
      </c>
      <c r="D346" s="15">
        <v>119</v>
      </c>
      <c r="E346" s="15">
        <v>51</v>
      </c>
      <c r="F346" s="7" t="s">
        <v>6</v>
      </c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</row>
    <row r="347" spans="1:18" x14ac:dyDescent="0.25">
      <c r="A347" s="4">
        <v>57</v>
      </c>
      <c r="B347" s="5">
        <v>1962</v>
      </c>
      <c r="C347" s="15">
        <v>136</v>
      </c>
      <c r="D347" s="15">
        <v>94</v>
      </c>
      <c r="E347" s="15">
        <v>42</v>
      </c>
      <c r="F347" s="7" t="s">
        <v>7</v>
      </c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</row>
    <row r="348" spans="1:18" x14ac:dyDescent="0.25">
      <c r="A348" s="4">
        <v>58</v>
      </c>
      <c r="B348" s="5">
        <v>1962</v>
      </c>
      <c r="C348" s="15">
        <v>184</v>
      </c>
      <c r="D348" s="15">
        <v>127</v>
      </c>
      <c r="E348" s="15">
        <v>57</v>
      </c>
      <c r="F348" s="7" t="s">
        <v>6</v>
      </c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</row>
    <row r="349" spans="1:18" x14ac:dyDescent="0.25">
      <c r="A349" s="4">
        <v>58</v>
      </c>
      <c r="B349" s="5">
        <v>1961</v>
      </c>
      <c r="C349" s="15">
        <v>178</v>
      </c>
      <c r="D349" s="15">
        <v>130</v>
      </c>
      <c r="E349" s="15">
        <v>48</v>
      </c>
      <c r="F349" s="7" t="s">
        <v>7</v>
      </c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</row>
    <row r="350" spans="1:18" x14ac:dyDescent="0.25">
      <c r="A350" s="4">
        <v>59</v>
      </c>
      <c r="B350" s="5">
        <v>1961</v>
      </c>
      <c r="C350" s="15">
        <v>244</v>
      </c>
      <c r="D350" s="15">
        <v>163</v>
      </c>
      <c r="E350" s="15">
        <v>81</v>
      </c>
      <c r="F350" s="7" t="s">
        <v>6</v>
      </c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</row>
    <row r="351" spans="1:18" x14ac:dyDescent="0.25">
      <c r="A351" s="4">
        <v>59</v>
      </c>
      <c r="B351" s="5">
        <v>1960</v>
      </c>
      <c r="C351" s="15">
        <v>203</v>
      </c>
      <c r="D351" s="15">
        <v>144</v>
      </c>
      <c r="E351" s="15">
        <v>59</v>
      </c>
      <c r="F351" s="7" t="s">
        <v>7</v>
      </c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</row>
    <row r="352" spans="1:18" x14ac:dyDescent="0.25">
      <c r="A352" s="4">
        <v>60</v>
      </c>
      <c r="B352" s="5">
        <v>1960</v>
      </c>
      <c r="C352" s="15">
        <v>289</v>
      </c>
      <c r="D352" s="15">
        <v>211</v>
      </c>
      <c r="E352" s="15">
        <v>78</v>
      </c>
      <c r="F352" s="7" t="s">
        <v>6</v>
      </c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</row>
    <row r="353" spans="1:18" x14ac:dyDescent="0.25">
      <c r="A353" s="4">
        <v>60</v>
      </c>
      <c r="B353" s="5">
        <v>1959</v>
      </c>
      <c r="C353" s="15">
        <v>231</v>
      </c>
      <c r="D353" s="15">
        <v>164</v>
      </c>
      <c r="E353" s="15">
        <v>67</v>
      </c>
      <c r="F353" s="7" t="s">
        <v>7</v>
      </c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</row>
    <row r="354" spans="1:18" x14ac:dyDescent="0.25">
      <c r="A354" s="4">
        <v>61</v>
      </c>
      <c r="B354" s="5">
        <v>1959</v>
      </c>
      <c r="C354" s="15">
        <v>341</v>
      </c>
      <c r="D354" s="15">
        <v>227</v>
      </c>
      <c r="E354" s="15">
        <v>114</v>
      </c>
      <c r="F354" s="7" t="s">
        <v>6</v>
      </c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</row>
    <row r="355" spans="1:18" x14ac:dyDescent="0.25">
      <c r="A355" s="4">
        <v>61</v>
      </c>
      <c r="B355" s="5">
        <v>1958</v>
      </c>
      <c r="C355" s="15">
        <v>278</v>
      </c>
      <c r="D355" s="15">
        <v>183</v>
      </c>
      <c r="E355" s="15">
        <v>95</v>
      </c>
      <c r="F355" s="7" t="s">
        <v>7</v>
      </c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</row>
    <row r="356" spans="1:18" x14ac:dyDescent="0.25">
      <c r="A356" s="4">
        <v>62</v>
      </c>
      <c r="B356" s="5">
        <v>1958</v>
      </c>
      <c r="C356" s="15">
        <v>375</v>
      </c>
      <c r="D356" s="15">
        <v>240</v>
      </c>
      <c r="E356" s="15">
        <v>135</v>
      </c>
      <c r="F356" s="7" t="s">
        <v>6</v>
      </c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</row>
    <row r="357" spans="1:18" x14ac:dyDescent="0.25">
      <c r="A357" s="4">
        <v>62</v>
      </c>
      <c r="B357" s="5">
        <v>1957</v>
      </c>
      <c r="C357" s="15">
        <v>309</v>
      </c>
      <c r="D357" s="15">
        <v>201</v>
      </c>
      <c r="E357" s="15">
        <v>108</v>
      </c>
      <c r="F357" s="7" t="s">
        <v>7</v>
      </c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</row>
    <row r="358" spans="1:18" x14ac:dyDescent="0.25">
      <c r="A358" s="4">
        <v>63</v>
      </c>
      <c r="B358" s="5">
        <v>1957</v>
      </c>
      <c r="C358" s="15">
        <v>417</v>
      </c>
      <c r="D358" s="15">
        <v>285</v>
      </c>
      <c r="E358" s="15">
        <v>132</v>
      </c>
      <c r="F358" s="7" t="s">
        <v>6</v>
      </c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</row>
    <row r="359" spans="1:18" x14ac:dyDescent="0.25">
      <c r="A359" s="4">
        <v>63</v>
      </c>
      <c r="B359" s="5">
        <v>1956</v>
      </c>
      <c r="C359" s="15">
        <v>349</v>
      </c>
      <c r="D359" s="15">
        <v>229</v>
      </c>
      <c r="E359" s="15">
        <v>120</v>
      </c>
      <c r="F359" s="7" t="s">
        <v>7</v>
      </c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</row>
    <row r="360" spans="1:18" x14ac:dyDescent="0.25">
      <c r="A360" s="4">
        <v>64</v>
      </c>
      <c r="B360" s="5">
        <v>1956</v>
      </c>
      <c r="C360" s="15">
        <v>437</v>
      </c>
      <c r="D360" s="15">
        <v>307</v>
      </c>
      <c r="E360" s="15">
        <v>130</v>
      </c>
      <c r="F360" s="7" t="s">
        <v>6</v>
      </c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</row>
    <row r="361" spans="1:18" x14ac:dyDescent="0.25">
      <c r="A361" s="4">
        <v>64</v>
      </c>
      <c r="B361" s="5">
        <v>1955</v>
      </c>
      <c r="C361" s="15">
        <v>356</v>
      </c>
      <c r="D361" s="15">
        <v>223</v>
      </c>
      <c r="E361" s="15">
        <v>133</v>
      </c>
      <c r="F361" s="7" t="s">
        <v>7</v>
      </c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</row>
    <row r="362" spans="1:18" x14ac:dyDescent="0.25">
      <c r="A362" s="4">
        <v>65</v>
      </c>
      <c r="B362" s="5">
        <v>1955</v>
      </c>
      <c r="C362" s="15">
        <v>465</v>
      </c>
      <c r="D362" s="15">
        <v>328</v>
      </c>
      <c r="E362" s="15">
        <v>137</v>
      </c>
      <c r="F362" s="7" t="s">
        <v>6</v>
      </c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</row>
    <row r="363" spans="1:18" x14ac:dyDescent="0.25">
      <c r="A363" s="4">
        <v>65</v>
      </c>
      <c r="B363" s="5">
        <v>1954</v>
      </c>
      <c r="C363" s="15">
        <v>397</v>
      </c>
      <c r="D363" s="15">
        <v>300</v>
      </c>
      <c r="E363" s="15">
        <v>97</v>
      </c>
      <c r="F363" s="7" t="s">
        <v>7</v>
      </c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</row>
    <row r="364" spans="1:18" x14ac:dyDescent="0.25">
      <c r="A364" s="4">
        <v>66</v>
      </c>
      <c r="B364" s="5">
        <v>1954</v>
      </c>
      <c r="C364" s="15">
        <v>496</v>
      </c>
      <c r="D364" s="15">
        <v>334</v>
      </c>
      <c r="E364" s="15">
        <v>162</v>
      </c>
      <c r="F364" s="7" t="s">
        <v>6</v>
      </c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</row>
    <row r="365" spans="1:18" x14ac:dyDescent="0.25">
      <c r="A365" s="4">
        <v>66</v>
      </c>
      <c r="B365" s="5">
        <v>1953</v>
      </c>
      <c r="C365" s="15">
        <v>458</v>
      </c>
      <c r="D365" s="15">
        <v>306</v>
      </c>
      <c r="E365" s="15">
        <v>152</v>
      </c>
      <c r="F365" s="7" t="s">
        <v>7</v>
      </c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</row>
    <row r="366" spans="1:18" x14ac:dyDescent="0.25">
      <c r="A366" s="4">
        <v>67</v>
      </c>
      <c r="B366" s="5">
        <v>1953</v>
      </c>
      <c r="C366" s="15">
        <v>576</v>
      </c>
      <c r="D366" s="15">
        <v>371</v>
      </c>
      <c r="E366" s="15">
        <v>205</v>
      </c>
      <c r="F366" s="7" t="s">
        <v>6</v>
      </c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</row>
    <row r="367" spans="1:18" x14ac:dyDescent="0.25">
      <c r="A367" s="4">
        <v>67</v>
      </c>
      <c r="B367" s="5">
        <v>1952</v>
      </c>
      <c r="C367" s="15">
        <v>458</v>
      </c>
      <c r="D367" s="15">
        <v>301</v>
      </c>
      <c r="E367" s="15">
        <v>157</v>
      </c>
      <c r="F367" s="7" t="s">
        <v>7</v>
      </c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</row>
    <row r="368" spans="1:18" x14ac:dyDescent="0.25">
      <c r="A368" s="4">
        <v>68</v>
      </c>
      <c r="B368" s="5">
        <v>1952</v>
      </c>
      <c r="C368" s="15">
        <v>621</v>
      </c>
      <c r="D368" s="15">
        <v>408</v>
      </c>
      <c r="E368" s="15">
        <v>213</v>
      </c>
      <c r="F368" s="7" t="s">
        <v>6</v>
      </c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</row>
    <row r="369" spans="1:18" x14ac:dyDescent="0.25">
      <c r="A369" s="4">
        <v>68</v>
      </c>
      <c r="B369" s="5">
        <v>1951</v>
      </c>
      <c r="C369" s="15">
        <v>481</v>
      </c>
      <c r="D369" s="15">
        <v>317</v>
      </c>
      <c r="E369" s="15">
        <v>164</v>
      </c>
      <c r="F369" s="7" t="s">
        <v>7</v>
      </c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</row>
    <row r="370" spans="1:18" x14ac:dyDescent="0.25">
      <c r="A370" s="4">
        <v>69</v>
      </c>
      <c r="B370" s="5">
        <v>1951</v>
      </c>
      <c r="C370" s="15">
        <v>637</v>
      </c>
      <c r="D370" s="15">
        <v>395</v>
      </c>
      <c r="E370" s="15">
        <v>242</v>
      </c>
      <c r="F370" s="7" t="s">
        <v>6</v>
      </c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</row>
    <row r="371" spans="1:18" x14ac:dyDescent="0.25">
      <c r="A371" s="4">
        <v>69</v>
      </c>
      <c r="B371" s="5">
        <v>1950</v>
      </c>
      <c r="C371" s="15">
        <v>445</v>
      </c>
      <c r="D371" s="15">
        <v>294</v>
      </c>
      <c r="E371" s="15">
        <v>151</v>
      </c>
      <c r="F371" s="7" t="s">
        <v>7</v>
      </c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</row>
    <row r="372" spans="1:18" x14ac:dyDescent="0.25">
      <c r="A372" s="4">
        <v>70</v>
      </c>
      <c r="B372" s="5">
        <v>1950</v>
      </c>
      <c r="C372" s="15">
        <v>589</v>
      </c>
      <c r="D372" s="15">
        <v>381</v>
      </c>
      <c r="E372" s="15">
        <v>208</v>
      </c>
      <c r="F372" s="7" t="s">
        <v>6</v>
      </c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</row>
    <row r="373" spans="1:18" x14ac:dyDescent="0.25">
      <c r="A373" s="4">
        <v>70</v>
      </c>
      <c r="B373" s="5">
        <v>1949</v>
      </c>
      <c r="C373" s="15">
        <v>479</v>
      </c>
      <c r="D373" s="15">
        <v>275</v>
      </c>
      <c r="E373" s="15">
        <v>204</v>
      </c>
      <c r="F373" s="7" t="s">
        <v>7</v>
      </c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</row>
    <row r="374" spans="1:18" x14ac:dyDescent="0.25">
      <c r="A374" s="4">
        <v>71</v>
      </c>
      <c r="B374" s="5">
        <v>1949</v>
      </c>
      <c r="C374" s="15">
        <v>591</v>
      </c>
      <c r="D374" s="15">
        <v>375</v>
      </c>
      <c r="E374" s="15">
        <v>216</v>
      </c>
      <c r="F374" s="7" t="s">
        <v>6</v>
      </c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</row>
    <row r="375" spans="1:18" x14ac:dyDescent="0.25">
      <c r="A375" s="4">
        <v>71</v>
      </c>
      <c r="B375" s="5">
        <v>1948</v>
      </c>
      <c r="C375" s="15">
        <v>448</v>
      </c>
      <c r="D375" s="15">
        <v>277</v>
      </c>
      <c r="E375" s="15">
        <v>171</v>
      </c>
      <c r="F375" s="7" t="s">
        <v>7</v>
      </c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</row>
    <row r="376" spans="1:18" x14ac:dyDescent="0.25">
      <c r="A376" s="4">
        <v>72</v>
      </c>
      <c r="B376" s="5">
        <v>1948</v>
      </c>
      <c r="C376" s="15">
        <v>612</v>
      </c>
      <c r="D376" s="15">
        <v>368</v>
      </c>
      <c r="E376" s="15">
        <v>244</v>
      </c>
      <c r="F376" s="7" t="s">
        <v>6</v>
      </c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</row>
    <row r="377" spans="1:18" x14ac:dyDescent="0.25">
      <c r="A377" s="4">
        <v>72</v>
      </c>
      <c r="B377" s="5">
        <v>1947</v>
      </c>
      <c r="C377" s="15">
        <v>421</v>
      </c>
      <c r="D377" s="15">
        <v>242</v>
      </c>
      <c r="E377" s="15">
        <v>179</v>
      </c>
      <c r="F377" s="7" t="s">
        <v>7</v>
      </c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</row>
    <row r="378" spans="1:18" x14ac:dyDescent="0.25">
      <c r="A378" s="4">
        <v>73</v>
      </c>
      <c r="B378" s="5">
        <v>1947</v>
      </c>
      <c r="C378" s="15">
        <v>575</v>
      </c>
      <c r="D378" s="15">
        <v>351</v>
      </c>
      <c r="E378" s="15">
        <v>224</v>
      </c>
      <c r="F378" s="7" t="s">
        <v>6</v>
      </c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</row>
    <row r="379" spans="1:18" x14ac:dyDescent="0.25">
      <c r="A379" s="4">
        <v>73</v>
      </c>
      <c r="B379" s="5">
        <v>1946</v>
      </c>
      <c r="C379" s="15">
        <v>425</v>
      </c>
      <c r="D379" s="15">
        <v>245</v>
      </c>
      <c r="E379" s="15">
        <v>180</v>
      </c>
      <c r="F379" s="7" t="s">
        <v>7</v>
      </c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</row>
    <row r="380" spans="1:18" x14ac:dyDescent="0.25">
      <c r="A380" s="4">
        <v>74</v>
      </c>
      <c r="B380" s="5">
        <v>1946</v>
      </c>
      <c r="C380" s="15">
        <v>513</v>
      </c>
      <c r="D380" s="15">
        <v>312</v>
      </c>
      <c r="E380" s="15">
        <v>201</v>
      </c>
      <c r="F380" s="7" t="s">
        <v>6</v>
      </c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</row>
    <row r="381" spans="1:18" x14ac:dyDescent="0.25">
      <c r="A381" s="4">
        <v>74</v>
      </c>
      <c r="B381" s="5">
        <v>1945</v>
      </c>
      <c r="C381" s="15">
        <v>245</v>
      </c>
      <c r="D381" s="15">
        <v>138</v>
      </c>
      <c r="E381" s="15">
        <v>107</v>
      </c>
      <c r="F381" s="7" t="s">
        <v>7</v>
      </c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</row>
    <row r="382" spans="1:18" x14ac:dyDescent="0.25">
      <c r="A382" s="4">
        <v>75</v>
      </c>
      <c r="B382" s="5">
        <v>1945</v>
      </c>
      <c r="C382" s="15">
        <v>409</v>
      </c>
      <c r="D382" s="15">
        <v>218</v>
      </c>
      <c r="E382" s="15">
        <v>191</v>
      </c>
      <c r="F382" s="7" t="s">
        <v>6</v>
      </c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</row>
    <row r="383" spans="1:18" x14ac:dyDescent="0.25">
      <c r="A383" s="4">
        <v>75</v>
      </c>
      <c r="B383" s="5">
        <v>1944</v>
      </c>
      <c r="C383" s="15">
        <v>279</v>
      </c>
      <c r="D383" s="15">
        <v>166</v>
      </c>
      <c r="E383" s="15">
        <v>113</v>
      </c>
      <c r="F383" s="7" t="s">
        <v>7</v>
      </c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</row>
    <row r="384" spans="1:18" x14ac:dyDescent="0.25">
      <c r="A384" s="4">
        <v>76</v>
      </c>
      <c r="B384" s="5">
        <v>1944</v>
      </c>
      <c r="C384" s="15">
        <v>394</v>
      </c>
      <c r="D384" s="15">
        <v>221</v>
      </c>
      <c r="E384" s="15">
        <v>173</v>
      </c>
      <c r="F384" s="7" t="s">
        <v>6</v>
      </c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</row>
    <row r="385" spans="1:18" x14ac:dyDescent="0.25">
      <c r="A385" s="4">
        <v>76</v>
      </c>
      <c r="B385" s="5">
        <v>1943</v>
      </c>
      <c r="C385" s="15">
        <v>305</v>
      </c>
      <c r="D385" s="15">
        <v>149</v>
      </c>
      <c r="E385" s="15">
        <v>156</v>
      </c>
      <c r="F385" s="7" t="s">
        <v>7</v>
      </c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</row>
    <row r="386" spans="1:18" x14ac:dyDescent="0.25">
      <c r="A386" s="4">
        <v>77</v>
      </c>
      <c r="B386" s="5">
        <v>1943</v>
      </c>
      <c r="C386" s="15">
        <v>382</v>
      </c>
      <c r="D386" s="15">
        <v>216</v>
      </c>
      <c r="E386" s="15">
        <v>166</v>
      </c>
      <c r="F386" s="7" t="s">
        <v>6</v>
      </c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</row>
    <row r="387" spans="1:18" x14ac:dyDescent="0.25">
      <c r="A387" s="4">
        <v>77</v>
      </c>
      <c r="B387" s="5">
        <v>1942</v>
      </c>
      <c r="C387" s="15">
        <v>264</v>
      </c>
      <c r="D387" s="15">
        <v>140</v>
      </c>
      <c r="E387" s="15">
        <v>124</v>
      </c>
      <c r="F387" s="7" t="s">
        <v>7</v>
      </c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</row>
    <row r="388" spans="1:18" x14ac:dyDescent="0.25">
      <c r="A388" s="4">
        <v>78</v>
      </c>
      <c r="B388" s="5">
        <v>1942</v>
      </c>
      <c r="C388" s="15">
        <v>399</v>
      </c>
      <c r="D388" s="15">
        <v>219</v>
      </c>
      <c r="E388" s="15">
        <v>180</v>
      </c>
      <c r="F388" s="7" t="s">
        <v>6</v>
      </c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</row>
    <row r="389" spans="1:18" x14ac:dyDescent="0.25">
      <c r="A389" s="4">
        <v>78</v>
      </c>
      <c r="B389" s="5">
        <v>1941</v>
      </c>
      <c r="C389" s="15">
        <v>312</v>
      </c>
      <c r="D389" s="15">
        <v>167</v>
      </c>
      <c r="E389" s="15">
        <v>145</v>
      </c>
      <c r="F389" s="7" t="s">
        <v>7</v>
      </c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</row>
    <row r="390" spans="1:18" x14ac:dyDescent="0.25">
      <c r="A390" s="4">
        <v>79</v>
      </c>
      <c r="B390" s="5">
        <v>1941</v>
      </c>
      <c r="C390" s="15">
        <v>482</v>
      </c>
      <c r="D390" s="15">
        <v>242</v>
      </c>
      <c r="E390" s="15">
        <v>240</v>
      </c>
      <c r="F390" s="7" t="s">
        <v>6</v>
      </c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</row>
    <row r="391" spans="1:18" x14ac:dyDescent="0.25">
      <c r="A391" s="4">
        <v>79</v>
      </c>
      <c r="B391" s="5">
        <v>1940</v>
      </c>
      <c r="C391" s="15">
        <v>350</v>
      </c>
      <c r="D391" s="15">
        <v>189</v>
      </c>
      <c r="E391" s="15">
        <v>161</v>
      </c>
      <c r="F391" s="7" t="s">
        <v>7</v>
      </c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</row>
    <row r="392" spans="1:18" x14ac:dyDescent="0.25">
      <c r="A392" s="4">
        <v>80</v>
      </c>
      <c r="B392" s="5">
        <v>1940</v>
      </c>
      <c r="C392" s="15">
        <v>553</v>
      </c>
      <c r="D392" s="15">
        <v>289</v>
      </c>
      <c r="E392" s="15">
        <v>264</v>
      </c>
      <c r="F392" s="7" t="s">
        <v>6</v>
      </c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</row>
    <row r="393" spans="1:18" x14ac:dyDescent="0.25">
      <c r="A393" s="4">
        <v>80</v>
      </c>
      <c r="B393" s="5">
        <v>1939</v>
      </c>
      <c r="C393" s="15">
        <v>363</v>
      </c>
      <c r="D393" s="15">
        <v>171</v>
      </c>
      <c r="E393" s="15">
        <v>192</v>
      </c>
      <c r="F393" s="7" t="s">
        <v>7</v>
      </c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</row>
    <row r="394" spans="1:18" x14ac:dyDescent="0.25">
      <c r="A394" s="4">
        <v>81</v>
      </c>
      <c r="B394" s="5">
        <v>1939</v>
      </c>
      <c r="C394" s="15">
        <v>498</v>
      </c>
      <c r="D394" s="15">
        <v>236</v>
      </c>
      <c r="E394" s="15">
        <v>262</v>
      </c>
      <c r="F394" s="7" t="s">
        <v>6</v>
      </c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</row>
    <row r="395" spans="1:18" x14ac:dyDescent="0.25">
      <c r="A395" s="4">
        <v>81</v>
      </c>
      <c r="B395" s="5">
        <v>1938</v>
      </c>
      <c r="C395" s="15">
        <v>397</v>
      </c>
      <c r="D395" s="15">
        <v>177</v>
      </c>
      <c r="E395" s="15">
        <v>220</v>
      </c>
      <c r="F395" s="7" t="s">
        <v>7</v>
      </c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</row>
    <row r="396" spans="1:18" x14ac:dyDescent="0.25">
      <c r="A396" s="4">
        <v>82</v>
      </c>
      <c r="B396" s="5">
        <v>1938</v>
      </c>
      <c r="C396" s="15">
        <v>600</v>
      </c>
      <c r="D396" s="15">
        <v>271</v>
      </c>
      <c r="E396" s="15">
        <v>329</v>
      </c>
      <c r="F396" s="7" t="s">
        <v>6</v>
      </c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</row>
    <row r="397" spans="1:18" x14ac:dyDescent="0.25">
      <c r="A397" s="4">
        <v>82</v>
      </c>
      <c r="B397" s="5">
        <v>1937</v>
      </c>
      <c r="C397" s="15">
        <v>434</v>
      </c>
      <c r="D397" s="15">
        <v>195</v>
      </c>
      <c r="E397" s="15">
        <v>239</v>
      </c>
      <c r="F397" s="7" t="s">
        <v>7</v>
      </c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</row>
    <row r="398" spans="1:18" x14ac:dyDescent="0.25">
      <c r="A398" s="4">
        <v>83</v>
      </c>
      <c r="B398" s="5">
        <v>1937</v>
      </c>
      <c r="C398" s="15">
        <v>570</v>
      </c>
      <c r="D398" s="15">
        <v>270</v>
      </c>
      <c r="E398" s="15">
        <v>300</v>
      </c>
      <c r="F398" s="7" t="s">
        <v>6</v>
      </c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</row>
    <row r="399" spans="1:18" x14ac:dyDescent="0.25">
      <c r="A399" s="4">
        <v>83</v>
      </c>
      <c r="B399" s="5">
        <v>1936</v>
      </c>
      <c r="C399" s="15">
        <v>496</v>
      </c>
      <c r="D399" s="15">
        <v>187</v>
      </c>
      <c r="E399" s="15">
        <v>309</v>
      </c>
      <c r="F399" s="7" t="s">
        <v>7</v>
      </c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</row>
    <row r="400" spans="1:18" x14ac:dyDescent="0.25">
      <c r="A400" s="4">
        <v>84</v>
      </c>
      <c r="B400" s="5">
        <v>1936</v>
      </c>
      <c r="C400" s="15">
        <v>626</v>
      </c>
      <c r="D400" s="15">
        <v>281</v>
      </c>
      <c r="E400" s="15">
        <v>345</v>
      </c>
      <c r="F400" s="7" t="s">
        <v>6</v>
      </c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</row>
    <row r="401" spans="1:18" x14ac:dyDescent="0.25">
      <c r="A401" s="4">
        <v>84</v>
      </c>
      <c r="B401" s="5">
        <v>1935</v>
      </c>
      <c r="C401" s="15">
        <v>415</v>
      </c>
      <c r="D401" s="15">
        <v>159</v>
      </c>
      <c r="E401" s="15">
        <v>256</v>
      </c>
      <c r="F401" s="7" t="s">
        <v>7</v>
      </c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</row>
    <row r="402" spans="1:18" x14ac:dyDescent="0.25">
      <c r="A402" s="4">
        <v>85</v>
      </c>
      <c r="B402" s="5">
        <v>1935</v>
      </c>
      <c r="C402" s="15">
        <v>684</v>
      </c>
      <c r="D402" s="15">
        <v>282</v>
      </c>
      <c r="E402" s="15">
        <v>402</v>
      </c>
      <c r="F402" s="7" t="s">
        <v>6</v>
      </c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</row>
    <row r="403" spans="1:18" x14ac:dyDescent="0.25">
      <c r="A403" s="4">
        <v>85</v>
      </c>
      <c r="B403" s="5">
        <v>1934</v>
      </c>
      <c r="C403" s="15">
        <v>477</v>
      </c>
      <c r="D403" s="15">
        <v>179</v>
      </c>
      <c r="E403" s="15">
        <v>298</v>
      </c>
      <c r="F403" s="7" t="s">
        <v>7</v>
      </c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</row>
    <row r="404" spans="1:18" x14ac:dyDescent="0.25">
      <c r="A404" s="4">
        <v>86</v>
      </c>
      <c r="B404" s="5">
        <v>1934</v>
      </c>
      <c r="C404" s="15">
        <v>657</v>
      </c>
      <c r="D404" s="15">
        <v>225</v>
      </c>
      <c r="E404" s="15">
        <v>432</v>
      </c>
      <c r="F404" s="7" t="s">
        <v>6</v>
      </c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</row>
    <row r="405" spans="1:18" x14ac:dyDescent="0.25">
      <c r="A405" s="4">
        <v>86</v>
      </c>
      <c r="B405" s="5">
        <v>1933</v>
      </c>
      <c r="C405" s="15">
        <v>469</v>
      </c>
      <c r="D405" s="15">
        <v>176</v>
      </c>
      <c r="E405" s="15">
        <v>293</v>
      </c>
      <c r="F405" s="7" t="s">
        <v>7</v>
      </c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</row>
    <row r="406" spans="1:18" x14ac:dyDescent="0.25">
      <c r="A406" s="4">
        <v>87</v>
      </c>
      <c r="B406" s="5">
        <v>1933</v>
      </c>
      <c r="C406" s="15">
        <v>582</v>
      </c>
      <c r="D406" s="15">
        <v>219</v>
      </c>
      <c r="E406" s="15">
        <v>363</v>
      </c>
      <c r="F406" s="7" t="s">
        <v>6</v>
      </c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</row>
    <row r="407" spans="1:18" x14ac:dyDescent="0.25">
      <c r="A407" s="4">
        <v>87</v>
      </c>
      <c r="B407" s="5">
        <v>1932</v>
      </c>
      <c r="C407" s="15">
        <v>458</v>
      </c>
      <c r="D407" s="15">
        <v>159</v>
      </c>
      <c r="E407" s="15">
        <v>299</v>
      </c>
      <c r="F407" s="7" t="s">
        <v>7</v>
      </c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</row>
    <row r="408" spans="1:18" x14ac:dyDescent="0.25">
      <c r="A408" s="4">
        <v>88</v>
      </c>
      <c r="B408" s="5">
        <v>1932</v>
      </c>
      <c r="C408" s="15">
        <v>626</v>
      </c>
      <c r="D408" s="15">
        <v>233</v>
      </c>
      <c r="E408" s="15">
        <v>393</v>
      </c>
      <c r="F408" s="7" t="s">
        <v>6</v>
      </c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</row>
    <row r="409" spans="1:18" x14ac:dyDescent="0.25">
      <c r="A409" s="4">
        <v>88</v>
      </c>
      <c r="B409" s="5">
        <v>1931</v>
      </c>
      <c r="C409" s="15">
        <v>457</v>
      </c>
      <c r="D409" s="15">
        <v>150</v>
      </c>
      <c r="E409" s="15">
        <v>307</v>
      </c>
      <c r="F409" s="7" t="s">
        <v>7</v>
      </c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</row>
    <row r="410" spans="1:18" x14ac:dyDescent="0.25">
      <c r="A410" s="4">
        <v>89</v>
      </c>
      <c r="B410" s="5">
        <v>1931</v>
      </c>
      <c r="C410" s="15">
        <v>592</v>
      </c>
      <c r="D410" s="15">
        <v>197</v>
      </c>
      <c r="E410" s="15">
        <v>395</v>
      </c>
      <c r="F410" s="7" t="s">
        <v>6</v>
      </c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</row>
    <row r="411" spans="1:18" x14ac:dyDescent="0.25">
      <c r="A411" s="4">
        <v>89</v>
      </c>
      <c r="B411" s="5">
        <v>1930</v>
      </c>
      <c r="C411" s="15">
        <v>469</v>
      </c>
      <c r="D411" s="15">
        <v>143</v>
      </c>
      <c r="E411" s="15">
        <v>326</v>
      </c>
      <c r="F411" s="7" t="s">
        <v>7</v>
      </c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</row>
    <row r="412" spans="1:18" x14ac:dyDescent="0.25">
      <c r="A412" s="4">
        <v>90</v>
      </c>
      <c r="B412" s="5">
        <v>1930</v>
      </c>
      <c r="C412" s="15">
        <v>579</v>
      </c>
      <c r="D412" s="15">
        <v>181</v>
      </c>
      <c r="E412" s="15">
        <v>398</v>
      </c>
      <c r="F412" s="7" t="s">
        <v>6</v>
      </c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</row>
    <row r="413" spans="1:18" x14ac:dyDescent="0.25">
      <c r="A413" s="4">
        <v>90</v>
      </c>
      <c r="B413" s="5">
        <v>1929</v>
      </c>
      <c r="C413" s="15">
        <v>430</v>
      </c>
      <c r="D413" s="15">
        <v>128</v>
      </c>
      <c r="E413" s="15">
        <v>302</v>
      </c>
      <c r="F413" s="7" t="s">
        <v>7</v>
      </c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</row>
    <row r="414" spans="1:18" x14ac:dyDescent="0.25">
      <c r="A414" s="4">
        <v>91</v>
      </c>
      <c r="B414" s="5">
        <v>1929</v>
      </c>
      <c r="C414" s="15">
        <v>529</v>
      </c>
      <c r="D414" s="15">
        <v>140</v>
      </c>
      <c r="E414" s="15">
        <v>389</v>
      </c>
      <c r="F414" s="7" t="s">
        <v>6</v>
      </c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</row>
    <row r="415" spans="1:18" x14ac:dyDescent="0.25">
      <c r="A415" s="4">
        <v>91</v>
      </c>
      <c r="B415" s="5">
        <v>1928</v>
      </c>
      <c r="C415" s="15">
        <v>388</v>
      </c>
      <c r="D415" s="15">
        <v>115</v>
      </c>
      <c r="E415" s="15">
        <v>273</v>
      </c>
      <c r="F415" s="7" t="s">
        <v>7</v>
      </c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</row>
    <row r="416" spans="1:18" x14ac:dyDescent="0.25">
      <c r="A416" s="4">
        <v>92</v>
      </c>
      <c r="B416" s="5">
        <v>1928</v>
      </c>
      <c r="C416" s="15">
        <v>421</v>
      </c>
      <c r="D416" s="15">
        <v>100</v>
      </c>
      <c r="E416" s="15">
        <v>321</v>
      </c>
      <c r="F416" s="7" t="s">
        <v>6</v>
      </c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</row>
    <row r="417" spans="1:18" x14ac:dyDescent="0.25">
      <c r="A417" s="4">
        <v>92</v>
      </c>
      <c r="B417" s="5">
        <v>1927</v>
      </c>
      <c r="C417" s="15">
        <v>346</v>
      </c>
      <c r="D417" s="15">
        <v>70</v>
      </c>
      <c r="E417" s="15">
        <v>276</v>
      </c>
      <c r="F417" s="7" t="s">
        <v>7</v>
      </c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</row>
    <row r="418" spans="1:18" x14ac:dyDescent="0.25">
      <c r="A418" s="4">
        <v>93</v>
      </c>
      <c r="B418" s="5">
        <v>1927</v>
      </c>
      <c r="C418" s="15">
        <v>369</v>
      </c>
      <c r="D418" s="15">
        <v>88</v>
      </c>
      <c r="E418" s="15">
        <v>281</v>
      </c>
      <c r="F418" s="7" t="s">
        <v>6</v>
      </c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</row>
    <row r="419" spans="1:18" x14ac:dyDescent="0.25">
      <c r="A419" s="4">
        <v>93</v>
      </c>
      <c r="B419" s="5">
        <v>1926</v>
      </c>
      <c r="C419" s="15">
        <v>292</v>
      </c>
      <c r="D419" s="15">
        <v>62</v>
      </c>
      <c r="E419" s="15">
        <v>230</v>
      </c>
      <c r="F419" s="7" t="s">
        <v>7</v>
      </c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</row>
    <row r="420" spans="1:18" x14ac:dyDescent="0.25">
      <c r="A420" s="4">
        <v>94</v>
      </c>
      <c r="B420" s="5">
        <v>1926</v>
      </c>
      <c r="C420" s="15">
        <v>329</v>
      </c>
      <c r="D420" s="15">
        <v>77</v>
      </c>
      <c r="E420" s="15">
        <v>252</v>
      </c>
      <c r="F420" s="7" t="s">
        <v>6</v>
      </c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</row>
    <row r="421" spans="1:18" x14ac:dyDescent="0.25">
      <c r="A421" s="4">
        <v>94</v>
      </c>
      <c r="B421" s="5">
        <v>1925</v>
      </c>
      <c r="C421" s="15">
        <v>261</v>
      </c>
      <c r="D421" s="15">
        <v>59</v>
      </c>
      <c r="E421" s="15">
        <v>202</v>
      </c>
      <c r="F421" s="7" t="s">
        <v>7</v>
      </c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</row>
    <row r="422" spans="1:18" x14ac:dyDescent="0.25">
      <c r="A422" s="4">
        <v>95</v>
      </c>
      <c r="B422" s="5">
        <v>1925</v>
      </c>
      <c r="C422" s="15">
        <v>253</v>
      </c>
      <c r="D422" s="15">
        <v>58</v>
      </c>
      <c r="E422" s="15">
        <v>195</v>
      </c>
      <c r="F422" s="7" t="s">
        <v>6</v>
      </c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</row>
    <row r="423" spans="1:18" x14ac:dyDescent="0.25">
      <c r="A423" s="4">
        <v>95</v>
      </c>
      <c r="B423" s="5">
        <v>1924</v>
      </c>
      <c r="C423" s="15">
        <v>174</v>
      </c>
      <c r="D423" s="15">
        <v>43</v>
      </c>
      <c r="E423" s="15">
        <v>131</v>
      </c>
      <c r="F423" s="7" t="s">
        <v>7</v>
      </c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</row>
    <row r="424" spans="1:18" x14ac:dyDescent="0.25">
      <c r="A424" s="4">
        <v>96</v>
      </c>
      <c r="B424" s="5">
        <v>1924</v>
      </c>
      <c r="C424" s="15">
        <v>195</v>
      </c>
      <c r="D424" s="15">
        <v>47</v>
      </c>
      <c r="E424" s="15">
        <v>148</v>
      </c>
      <c r="F424" s="7" t="s">
        <v>6</v>
      </c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</row>
    <row r="425" spans="1:18" x14ac:dyDescent="0.25">
      <c r="A425" s="4">
        <v>96</v>
      </c>
      <c r="B425" s="5">
        <v>1923</v>
      </c>
      <c r="C425" s="15">
        <v>136</v>
      </c>
      <c r="D425" s="15">
        <v>39</v>
      </c>
      <c r="E425" s="15">
        <v>97</v>
      </c>
      <c r="F425" s="7" t="s">
        <v>7</v>
      </c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</row>
    <row r="426" spans="1:18" x14ac:dyDescent="0.25">
      <c r="A426" s="4">
        <v>97</v>
      </c>
      <c r="B426" s="5">
        <v>1923</v>
      </c>
      <c r="C426" s="15">
        <v>135</v>
      </c>
      <c r="D426" s="15">
        <v>26</v>
      </c>
      <c r="E426" s="15">
        <v>109</v>
      </c>
      <c r="F426" s="7" t="s">
        <v>6</v>
      </c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</row>
    <row r="427" spans="1:18" x14ac:dyDescent="0.25">
      <c r="A427" s="4">
        <v>97</v>
      </c>
      <c r="B427" s="5">
        <v>1922</v>
      </c>
      <c r="C427" s="15">
        <v>109</v>
      </c>
      <c r="D427" s="15">
        <v>29</v>
      </c>
      <c r="E427" s="15">
        <v>80</v>
      </c>
      <c r="F427" s="7" t="s">
        <v>7</v>
      </c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</row>
    <row r="428" spans="1:18" x14ac:dyDescent="0.25">
      <c r="A428" s="4">
        <v>98</v>
      </c>
      <c r="B428" s="5">
        <v>1922</v>
      </c>
      <c r="C428" s="15">
        <v>92</v>
      </c>
      <c r="D428" s="15">
        <v>15</v>
      </c>
      <c r="E428" s="15">
        <v>77</v>
      </c>
      <c r="F428" s="7" t="s">
        <v>6</v>
      </c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</row>
    <row r="429" spans="1:18" x14ac:dyDescent="0.25">
      <c r="A429" s="4">
        <v>98</v>
      </c>
      <c r="B429" s="5">
        <v>1921</v>
      </c>
      <c r="C429" s="15">
        <v>53</v>
      </c>
      <c r="D429" s="15">
        <v>15</v>
      </c>
      <c r="E429" s="15">
        <v>38</v>
      </c>
      <c r="F429" s="7" t="s">
        <v>7</v>
      </c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</row>
    <row r="430" spans="1:18" x14ac:dyDescent="0.25">
      <c r="A430" s="4">
        <v>99</v>
      </c>
      <c r="B430" s="5">
        <v>1921</v>
      </c>
      <c r="C430" s="15">
        <v>54</v>
      </c>
      <c r="D430" s="15">
        <v>11</v>
      </c>
      <c r="E430" s="15">
        <v>43</v>
      </c>
      <c r="F430" s="7" t="s">
        <v>6</v>
      </c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</row>
    <row r="431" spans="1:18" x14ac:dyDescent="0.25">
      <c r="A431" s="4">
        <v>99</v>
      </c>
      <c r="B431" s="5">
        <v>1920</v>
      </c>
      <c r="C431" s="15">
        <v>35</v>
      </c>
      <c r="D431" s="15">
        <v>8</v>
      </c>
      <c r="E431" s="15">
        <v>27</v>
      </c>
      <c r="F431" s="7" t="s">
        <v>7</v>
      </c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</row>
    <row r="432" spans="1:18" x14ac:dyDescent="0.25">
      <c r="A432" s="4">
        <v>100</v>
      </c>
      <c r="B432" s="5">
        <v>1920</v>
      </c>
      <c r="C432" s="15">
        <v>39</v>
      </c>
      <c r="D432" s="15">
        <v>7</v>
      </c>
      <c r="E432" s="15">
        <v>32</v>
      </c>
      <c r="F432" s="7" t="s">
        <v>6</v>
      </c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</row>
    <row r="433" spans="1:18" x14ac:dyDescent="0.25">
      <c r="A433" s="4">
        <v>100</v>
      </c>
      <c r="B433" s="5">
        <v>1919</v>
      </c>
      <c r="C433" s="15">
        <v>18</v>
      </c>
      <c r="D433" s="15">
        <v>3</v>
      </c>
      <c r="E433" s="15">
        <v>15</v>
      </c>
      <c r="F433" s="7" t="s">
        <v>7</v>
      </c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</row>
    <row r="434" spans="1:18" x14ac:dyDescent="0.25">
      <c r="A434" s="4">
        <v>101</v>
      </c>
      <c r="B434" s="5">
        <v>1919</v>
      </c>
      <c r="C434" s="15">
        <v>18</v>
      </c>
      <c r="D434" s="15">
        <v>6</v>
      </c>
      <c r="E434" s="15">
        <v>12</v>
      </c>
      <c r="F434" s="7" t="s">
        <v>6</v>
      </c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</row>
    <row r="435" spans="1:18" x14ac:dyDescent="0.25">
      <c r="A435" s="4">
        <v>101</v>
      </c>
      <c r="B435" s="5">
        <v>1918</v>
      </c>
      <c r="C435" s="15">
        <v>7</v>
      </c>
      <c r="D435" s="15">
        <v>0</v>
      </c>
      <c r="E435" s="15">
        <v>7</v>
      </c>
      <c r="F435" s="7" t="s">
        <v>7</v>
      </c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</row>
    <row r="436" spans="1:18" x14ac:dyDescent="0.25">
      <c r="A436" s="4">
        <v>102</v>
      </c>
      <c r="B436" s="5">
        <v>1918</v>
      </c>
      <c r="C436" s="15">
        <v>6</v>
      </c>
      <c r="D436" s="15">
        <v>1</v>
      </c>
      <c r="E436" s="15">
        <v>5</v>
      </c>
      <c r="F436" s="7" t="s">
        <v>6</v>
      </c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</row>
    <row r="437" spans="1:18" x14ac:dyDescent="0.25">
      <c r="A437" s="4">
        <v>102</v>
      </c>
      <c r="B437" s="5">
        <v>1917</v>
      </c>
      <c r="C437" s="15">
        <v>8</v>
      </c>
      <c r="D437" s="15">
        <v>2</v>
      </c>
      <c r="E437" s="15">
        <v>6</v>
      </c>
      <c r="F437" s="7" t="s">
        <v>7</v>
      </c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</row>
    <row r="438" spans="1:18" x14ac:dyDescent="0.25">
      <c r="A438" s="4">
        <v>103</v>
      </c>
      <c r="B438" s="5">
        <v>1917</v>
      </c>
      <c r="C438" s="15">
        <v>6</v>
      </c>
      <c r="D438" s="15">
        <v>1</v>
      </c>
      <c r="E438" s="15">
        <v>5</v>
      </c>
      <c r="F438" s="7" t="s">
        <v>6</v>
      </c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</row>
    <row r="439" spans="1:18" x14ac:dyDescent="0.25">
      <c r="A439" s="4">
        <v>103</v>
      </c>
      <c r="B439" s="5">
        <v>1916</v>
      </c>
      <c r="C439" s="15">
        <v>1</v>
      </c>
      <c r="D439" s="15">
        <v>0</v>
      </c>
      <c r="E439" s="15">
        <v>1</v>
      </c>
      <c r="F439" s="7" t="s">
        <v>7</v>
      </c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</row>
    <row r="440" spans="1:18" x14ac:dyDescent="0.25">
      <c r="A440" s="4">
        <v>104</v>
      </c>
      <c r="B440" s="5">
        <v>1916</v>
      </c>
      <c r="C440" s="15">
        <v>2</v>
      </c>
      <c r="D440" s="15">
        <v>0</v>
      </c>
      <c r="E440" s="15">
        <v>2</v>
      </c>
      <c r="F440" s="7" t="s">
        <v>6</v>
      </c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</row>
    <row r="441" spans="1:18" x14ac:dyDescent="0.25">
      <c r="A441" s="4">
        <v>104</v>
      </c>
      <c r="B441" s="5">
        <v>1915</v>
      </c>
      <c r="C441" s="15">
        <v>4</v>
      </c>
      <c r="D441" s="15">
        <v>0</v>
      </c>
      <c r="E441" s="15">
        <v>4</v>
      </c>
      <c r="F441" s="7" t="s">
        <v>7</v>
      </c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</row>
    <row r="442" spans="1:18" x14ac:dyDescent="0.25">
      <c r="A442" s="4">
        <v>105</v>
      </c>
      <c r="B442" s="5">
        <v>1915</v>
      </c>
      <c r="C442" s="15">
        <v>0</v>
      </c>
      <c r="D442" s="15">
        <v>0</v>
      </c>
      <c r="E442" s="15">
        <v>0</v>
      </c>
      <c r="F442" s="7" t="s">
        <v>6</v>
      </c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</row>
    <row r="443" spans="1:18" x14ac:dyDescent="0.25">
      <c r="A443" s="4">
        <v>105</v>
      </c>
      <c r="B443" s="5">
        <v>1914</v>
      </c>
      <c r="C443" s="15">
        <v>2</v>
      </c>
      <c r="D443" s="15">
        <v>0</v>
      </c>
      <c r="E443" s="15">
        <v>2</v>
      </c>
      <c r="F443" s="7" t="s">
        <v>7</v>
      </c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</row>
    <row r="444" spans="1:18" x14ac:dyDescent="0.25">
      <c r="A444" s="4">
        <v>106</v>
      </c>
      <c r="B444" s="5">
        <v>1914</v>
      </c>
      <c r="C444" s="15">
        <v>5</v>
      </c>
      <c r="D444" s="15">
        <v>0</v>
      </c>
      <c r="E444" s="15">
        <v>5</v>
      </c>
      <c r="F444" s="7" t="s">
        <v>6</v>
      </c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</row>
    <row r="445" spans="1:18" x14ac:dyDescent="0.25">
      <c r="A445" s="4">
        <v>106</v>
      </c>
      <c r="B445" s="5">
        <v>1913</v>
      </c>
      <c r="C445" s="15">
        <v>0</v>
      </c>
      <c r="D445" s="15">
        <v>0</v>
      </c>
      <c r="E445" s="15">
        <v>0</v>
      </c>
      <c r="F445" s="7" t="s">
        <v>7</v>
      </c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</row>
    <row r="446" spans="1:18" x14ac:dyDescent="0.25">
      <c r="A446" s="4">
        <v>107</v>
      </c>
      <c r="B446" s="5">
        <v>1913</v>
      </c>
      <c r="C446" s="15">
        <v>0</v>
      </c>
      <c r="D446" s="15">
        <v>0</v>
      </c>
      <c r="E446" s="15">
        <v>0</v>
      </c>
      <c r="F446" s="7" t="s">
        <v>6</v>
      </c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</row>
    <row r="447" spans="1:18" x14ac:dyDescent="0.25">
      <c r="A447" s="4">
        <v>107</v>
      </c>
      <c r="B447" s="5">
        <v>1912</v>
      </c>
      <c r="C447" s="15">
        <v>0</v>
      </c>
      <c r="D447" s="15">
        <v>0</v>
      </c>
      <c r="E447" s="15">
        <v>0</v>
      </c>
      <c r="F447" s="7" t="s">
        <v>7</v>
      </c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</row>
    <row r="448" spans="1:18" x14ac:dyDescent="0.25">
      <c r="A448" s="4">
        <v>108</v>
      </c>
      <c r="B448" s="5">
        <v>1912</v>
      </c>
      <c r="C448" s="15">
        <v>0</v>
      </c>
      <c r="D448" s="15">
        <v>0</v>
      </c>
      <c r="E448" s="15">
        <v>0</v>
      </c>
      <c r="F448" s="7" t="s">
        <v>6</v>
      </c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</row>
    <row r="449" spans="1:18" x14ac:dyDescent="0.25">
      <c r="A449" s="4">
        <v>108</v>
      </c>
      <c r="B449" s="5">
        <v>1911</v>
      </c>
      <c r="C449" s="15">
        <v>0</v>
      </c>
      <c r="D449" s="15">
        <v>0</v>
      </c>
      <c r="E449" s="15">
        <v>0</v>
      </c>
      <c r="F449" s="7" t="s">
        <v>7</v>
      </c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</row>
    <row r="450" spans="1:18" x14ac:dyDescent="0.25">
      <c r="A450" s="4">
        <v>109</v>
      </c>
      <c r="B450" s="110">
        <v>1911</v>
      </c>
      <c r="C450" s="15">
        <v>1</v>
      </c>
      <c r="D450" s="15">
        <v>0</v>
      </c>
      <c r="E450" s="15">
        <v>1</v>
      </c>
      <c r="F450" s="111" t="s">
        <v>6</v>
      </c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</row>
    <row r="451" spans="1:18" x14ac:dyDescent="0.25">
      <c r="A451" s="4">
        <v>109</v>
      </c>
      <c r="B451" s="110">
        <v>1910</v>
      </c>
      <c r="C451" s="15">
        <v>0</v>
      </c>
      <c r="D451" s="15">
        <v>0</v>
      </c>
      <c r="E451" s="15">
        <v>0</v>
      </c>
      <c r="F451" s="111" t="s">
        <v>7</v>
      </c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</row>
    <row r="452" spans="1:18" ht="26.4" x14ac:dyDescent="0.25">
      <c r="A452" s="4" t="s">
        <v>5</v>
      </c>
      <c r="B452" s="110">
        <v>1910</v>
      </c>
      <c r="C452" s="15">
        <v>0</v>
      </c>
      <c r="D452" s="15">
        <v>0</v>
      </c>
      <c r="E452" s="15">
        <v>0</v>
      </c>
      <c r="F452" s="111" t="s">
        <v>6</v>
      </c>
      <c r="G452" s="2"/>
      <c r="M452" s="2"/>
    </row>
    <row r="453" spans="1:18" ht="26.4" x14ac:dyDescent="0.25">
      <c r="A453" s="4" t="s">
        <v>5</v>
      </c>
      <c r="B453" s="110">
        <v>1909</v>
      </c>
      <c r="C453" s="15">
        <v>0</v>
      </c>
      <c r="D453" s="15">
        <v>0</v>
      </c>
      <c r="E453" s="15">
        <v>0</v>
      </c>
      <c r="F453" s="111" t="s">
        <v>7</v>
      </c>
      <c r="G453" s="2"/>
      <c r="M453" s="2"/>
    </row>
  </sheetData>
  <autoFilter ref="A231:F453"/>
  <mergeCells count="6">
    <mergeCell ref="H230:L230"/>
    <mergeCell ref="N230:R230"/>
    <mergeCell ref="H5:L5"/>
    <mergeCell ref="N5:R5"/>
    <mergeCell ref="AA5:AE5"/>
    <mergeCell ref="AG5:AK5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7"/>
  <sheetViews>
    <sheetView zoomScale="85" zoomScaleNormal="85" workbookViewId="0">
      <selection activeCell="D7" sqref="D7"/>
    </sheetView>
  </sheetViews>
  <sheetFormatPr defaultRowHeight="13.2" x14ac:dyDescent="0.25"/>
  <cols>
    <col min="1" max="1" width="14.33203125" bestFit="1" customWidth="1"/>
    <col min="2" max="2" width="10.88671875" customWidth="1"/>
    <col min="14" max="14" width="8.88671875" bestFit="1" customWidth="1"/>
    <col min="15" max="15" width="9.44140625" bestFit="1" customWidth="1"/>
    <col min="16" max="16" width="10" bestFit="1" customWidth="1"/>
    <col min="17" max="17" width="12.109375" bestFit="1" customWidth="1"/>
    <col min="18" max="18" width="12.5546875" bestFit="1" customWidth="1"/>
    <col min="19" max="20" width="12.44140625" bestFit="1" customWidth="1"/>
    <col min="22" max="22" width="16.33203125" bestFit="1" customWidth="1"/>
  </cols>
  <sheetData>
    <row r="1" spans="1:24" x14ac:dyDescent="0.25">
      <c r="A1" s="20"/>
      <c r="G1" t="s">
        <v>30</v>
      </c>
    </row>
    <row r="2" spans="1:24" x14ac:dyDescent="0.25">
      <c r="G2" s="31">
        <v>2021</v>
      </c>
      <c r="H2" s="31">
        <v>2022</v>
      </c>
    </row>
    <row r="3" spans="1:24" x14ac:dyDescent="0.25">
      <c r="G3" s="31">
        <v>12676</v>
      </c>
      <c r="H3" s="32">
        <v>11755</v>
      </c>
    </row>
    <row r="4" spans="1:24" ht="12.75" customHeight="1" x14ac:dyDescent="0.25"/>
    <row r="5" spans="1:24" ht="27" customHeight="1" x14ac:dyDescent="0.25">
      <c r="B5" s="141" t="s">
        <v>29</v>
      </c>
      <c r="C5" s="141"/>
      <c r="D5" s="141"/>
      <c r="E5" s="58" t="s">
        <v>28</v>
      </c>
      <c r="F5" s="140" t="s">
        <v>27</v>
      </c>
      <c r="G5" s="140"/>
      <c r="H5" s="140" t="s">
        <v>116</v>
      </c>
      <c r="I5" s="140"/>
      <c r="J5" s="140" t="s">
        <v>26</v>
      </c>
      <c r="K5" s="140"/>
      <c r="L5" s="140" t="s">
        <v>117</v>
      </c>
      <c r="M5" s="140"/>
      <c r="N5" s="39"/>
      <c r="O5" s="39"/>
      <c r="P5" s="39"/>
      <c r="Q5" s="39"/>
      <c r="R5" s="39"/>
      <c r="S5" s="59" t="s">
        <v>41</v>
      </c>
      <c r="T5" s="59" t="s">
        <v>42</v>
      </c>
    </row>
    <row r="6" spans="1:24" x14ac:dyDescent="0.25">
      <c r="A6" s="46" t="s">
        <v>3</v>
      </c>
      <c r="B6" s="47">
        <v>2020</v>
      </c>
      <c r="C6" s="48">
        <v>2021</v>
      </c>
      <c r="D6" s="48">
        <v>2022</v>
      </c>
      <c r="E6" s="48">
        <v>2022</v>
      </c>
      <c r="F6" s="93" t="s">
        <v>21</v>
      </c>
      <c r="G6" s="93" t="s">
        <v>22</v>
      </c>
      <c r="H6" s="93" t="s">
        <v>21</v>
      </c>
      <c r="I6" s="93" t="s">
        <v>22</v>
      </c>
      <c r="J6" s="93" t="s">
        <v>31</v>
      </c>
      <c r="K6" s="93" t="s">
        <v>32</v>
      </c>
      <c r="L6" s="93" t="s">
        <v>31</v>
      </c>
      <c r="M6" s="93" t="s">
        <v>32</v>
      </c>
      <c r="N6" s="93" t="s">
        <v>25</v>
      </c>
      <c r="O6" s="93" t="s">
        <v>24</v>
      </c>
      <c r="P6" s="93" t="s">
        <v>23</v>
      </c>
      <c r="Q6" s="93" t="s">
        <v>33</v>
      </c>
      <c r="R6" s="93" t="s">
        <v>34</v>
      </c>
      <c r="S6" s="93" t="s">
        <v>35</v>
      </c>
      <c r="T6" s="93" t="s">
        <v>36</v>
      </c>
      <c r="U6" s="50" t="s">
        <v>68</v>
      </c>
      <c r="V6" s="50" t="s">
        <v>40</v>
      </c>
      <c r="W6" s="50" t="s">
        <v>69</v>
      </c>
      <c r="X6" s="50" t="s">
        <v>39</v>
      </c>
    </row>
    <row r="7" spans="1:24" x14ac:dyDescent="0.25">
      <c r="A7" s="33">
        <v>0</v>
      </c>
      <c r="B7" s="34">
        <v>12762</v>
      </c>
      <c r="C7" s="34">
        <v>12555</v>
      </c>
      <c r="D7" s="34">
        <v>11556</v>
      </c>
      <c r="E7" s="131">
        <f>(C7+D7)/2</f>
        <v>12055.5</v>
      </c>
      <c r="F7" s="36">
        <f>'[1]Rodzaje martwych &lt;3'!C6</f>
        <v>68</v>
      </c>
      <c r="G7" s="36">
        <f>'[1]Rodzaje martwych &lt;3'!D6</f>
        <v>8</v>
      </c>
      <c r="H7" s="36">
        <f>'[1]Rodzaje martwych &lt;3'!E6</f>
        <v>52</v>
      </c>
      <c r="I7" s="36">
        <f>'[1]Rodzaje martwych &lt;3'!F6</f>
        <v>7</v>
      </c>
      <c r="J7" s="37">
        <f>C7-G3+F7</f>
        <v>-53</v>
      </c>
      <c r="K7" s="38">
        <f t="shared" ref="K7:K70" si="0">J8</f>
        <v>-12</v>
      </c>
      <c r="L7" s="36">
        <f>D7-H3+H7</f>
        <v>-147</v>
      </c>
      <c r="M7" s="39">
        <f>L8</f>
        <v>146</v>
      </c>
      <c r="N7" s="40">
        <f>(F7+I7)/(C7+F7-(J7-M7)/2)</f>
        <v>5.8950677932796229E-3</v>
      </c>
      <c r="O7" s="39">
        <f>(I7+H8)/(C7+(0.5*(M7+L8)))</f>
        <v>5.5113770569246512E-4</v>
      </c>
      <c r="P7" s="39">
        <f>1-(1-Q7)*(1-R7)</f>
        <v>5.0033392766796192E-3</v>
      </c>
      <c r="Q7" s="39">
        <f>H7/(D7+H7-(0.5*L7))</f>
        <v>4.4514831143260712E-3</v>
      </c>
      <c r="R7" s="39">
        <f>I7/(C7+(0.5*M7))</f>
        <v>5.5432372505543237E-4</v>
      </c>
      <c r="S7" s="39">
        <f>U7/(1+(1-0.1)*U7)</f>
        <v>4.8725699089903042E-3</v>
      </c>
      <c r="T7" s="39">
        <f>W7/(1+(1-0.1)*W7)</f>
        <v>4.869553734287436E-3</v>
      </c>
      <c r="U7" s="31">
        <f t="shared" ref="U7:U70" si="1">V7/E7</f>
        <v>4.8940317697316578E-3</v>
      </c>
      <c r="V7" s="41">
        <f>'[1]Rodzaje martwych &lt;3'!I6</f>
        <v>59</v>
      </c>
      <c r="W7" s="31">
        <f>V7/X7</f>
        <v>4.8909889745502779E-3</v>
      </c>
      <c r="X7" s="31">
        <f t="shared" ref="X7:X70" si="2">0.5*(C7+D7)+(1/6)*(H7-I7)</f>
        <v>12063</v>
      </c>
    </row>
    <row r="8" spans="1:24" x14ac:dyDescent="0.25">
      <c r="A8" s="33">
        <v>1</v>
      </c>
      <c r="B8" s="34">
        <v>14022</v>
      </c>
      <c r="C8" s="34">
        <v>12727</v>
      </c>
      <c r="D8" s="34">
        <v>12840</v>
      </c>
      <c r="E8" s="131">
        <f t="shared" ref="E8:E71" si="3">(C8+D8)/2</f>
        <v>12783.5</v>
      </c>
      <c r="F8" s="36">
        <f>'[1]Rodzaje martwych &lt;3'!C7</f>
        <v>3</v>
      </c>
      <c r="G8" s="36">
        <f>'[1]Rodzaje martwych &lt;3'!D7</f>
        <v>3</v>
      </c>
      <c r="H8" s="36">
        <f>'[1]Rodzaje martwych &lt;3'!E7</f>
        <v>0</v>
      </c>
      <c r="I8" s="36">
        <f>'[1]Rodzaje martwych &lt;3'!F7</f>
        <v>2</v>
      </c>
      <c r="J8" s="37">
        <f t="shared" ref="J8:J71" si="4">(1/2)*(C8-B7+F8+G7)</f>
        <v>-12</v>
      </c>
      <c r="K8" s="38">
        <f t="shared" si="0"/>
        <v>-50</v>
      </c>
      <c r="L8" s="39">
        <f t="shared" ref="L8:L71" si="5">(1/2)*(D8-C7+H8+I7)</f>
        <v>146</v>
      </c>
      <c r="M8" s="39">
        <f t="shared" ref="M8:M71" si="6">L9</f>
        <v>21.5</v>
      </c>
      <c r="N8" s="40">
        <f t="shared" ref="N8:N71" si="7">(F8+I8)/(C8+F8-(J8-M8)/2)</f>
        <v>3.9225684978523936E-4</v>
      </c>
      <c r="O8" s="39">
        <f>(I8+H9)/(C8+(0.5*(M8+L9)))</f>
        <v>4.706436051300153E-4</v>
      </c>
      <c r="P8" s="39">
        <f t="shared" ref="P8:P71" si="8">1-(1-Q8)*(1-R8)</f>
        <v>1.5701360130315756E-4</v>
      </c>
      <c r="Q8" s="39">
        <f t="shared" ref="Q8:Q71" si="9">H8/(D8+H8-(0.5*L8))</f>
        <v>0</v>
      </c>
      <c r="R8" s="39">
        <f t="shared" ref="R8:R71" si="10">I8/(C8+(0.5*M8))</f>
        <v>1.5701360130321288E-4</v>
      </c>
      <c r="S8" s="39">
        <f>U8/(1+(1-0.5)*U8)</f>
        <v>1.5643943838241619E-4</v>
      </c>
      <c r="T8" s="39">
        <f>W8/(1+(1-0.5)*W8)</f>
        <v>1.5644351737174891E-4</v>
      </c>
      <c r="U8" s="31">
        <f t="shared" si="1"/>
        <v>1.5645167598857902E-4</v>
      </c>
      <c r="V8" s="41">
        <f>'[1]Rodzaje martwych &lt;3'!I7</f>
        <v>2</v>
      </c>
      <c r="W8" s="31">
        <f t="shared" ref="W8:W71" si="11">V8/X8</f>
        <v>1.5645575561610973E-4</v>
      </c>
      <c r="X8" s="31">
        <f t="shared" si="2"/>
        <v>12783.166666666666</v>
      </c>
    </row>
    <row r="9" spans="1:24" x14ac:dyDescent="0.25">
      <c r="A9" s="33">
        <v>2</v>
      </c>
      <c r="B9" s="34">
        <v>14391</v>
      </c>
      <c r="C9" s="34">
        <v>13919</v>
      </c>
      <c r="D9" s="34">
        <v>12764</v>
      </c>
      <c r="E9" s="131">
        <f t="shared" si="3"/>
        <v>13341.5</v>
      </c>
      <c r="F9" s="36">
        <f>'[1]Rodzaje martwych &lt;3'!C8</f>
        <v>0</v>
      </c>
      <c r="G9" s="36">
        <f>'[1]Rodzaje martwych &lt;3'!D8</f>
        <v>2</v>
      </c>
      <c r="H9" s="36">
        <f>'[1]Rodzaje martwych &lt;3'!E8</f>
        <v>4</v>
      </c>
      <c r="I9" s="36">
        <f>'[1]Rodzaje martwych &lt;3'!F8</f>
        <v>2</v>
      </c>
      <c r="J9" s="37">
        <f t="shared" si="4"/>
        <v>-50</v>
      </c>
      <c r="K9" s="38">
        <f t="shared" si="0"/>
        <v>17</v>
      </c>
      <c r="L9" s="39">
        <f t="shared" si="5"/>
        <v>21.5</v>
      </c>
      <c r="M9" s="39">
        <f t="shared" si="6"/>
        <v>28</v>
      </c>
      <c r="N9" s="40">
        <f t="shared" si="7"/>
        <v>1.432870038687491E-4</v>
      </c>
      <c r="O9" s="39">
        <f>(I9+H10)/(C9+0.5*(M9+L10))</f>
        <v>2.8680002868000285E-4</v>
      </c>
      <c r="P9" s="39">
        <f t="shared" si="8"/>
        <v>4.5704629472598235E-4</v>
      </c>
      <c r="Q9" s="39">
        <f t="shared" si="9"/>
        <v>3.1354719865174703E-4</v>
      </c>
      <c r="R9" s="39">
        <f t="shared" si="10"/>
        <v>1.4354410392593124E-4</v>
      </c>
      <c r="S9" s="39">
        <f t="shared" ref="S9:S72" si="12">U9/(1+(1-0.5)*U9)</f>
        <v>4.4962344036869118E-4</v>
      </c>
      <c r="T9" s="39">
        <f t="shared" ref="T9:T72" si="13">W9/(1+(1-0.5)*W9)</f>
        <v>4.4961220946933267E-4</v>
      </c>
      <c r="U9" s="31">
        <f t="shared" si="1"/>
        <v>4.4972454371697333E-4</v>
      </c>
      <c r="V9" s="41">
        <f>'[1]Rodzaje martwych &lt;3'!I8</f>
        <v>6</v>
      </c>
      <c r="W9" s="31">
        <f t="shared" si="11"/>
        <v>4.4971330776629896E-4</v>
      </c>
      <c r="X9" s="31">
        <f t="shared" si="2"/>
        <v>13341.833333333334</v>
      </c>
    </row>
    <row r="10" spans="1:24" x14ac:dyDescent="0.25">
      <c r="A10" s="33">
        <v>3</v>
      </c>
      <c r="B10" s="34">
        <v>14725</v>
      </c>
      <c r="C10" s="34">
        <v>14422</v>
      </c>
      <c r="D10" s="34">
        <v>13971</v>
      </c>
      <c r="E10" s="131">
        <f t="shared" si="3"/>
        <v>14196.5</v>
      </c>
      <c r="F10" s="36">
        <f>'[1]Rodzaje martwych &lt;3'!C9</f>
        <v>1</v>
      </c>
      <c r="G10" s="36">
        <f>'[1]Rodzaje martwych &lt;3'!D9</f>
        <v>2</v>
      </c>
      <c r="H10" s="36">
        <f>'[1]Rodzaje martwych &lt;3'!E9</f>
        <v>2</v>
      </c>
      <c r="I10" s="36">
        <f>'[1]Rodzaje martwych &lt;3'!F9</f>
        <v>1</v>
      </c>
      <c r="J10" s="37">
        <f t="shared" si="4"/>
        <v>17</v>
      </c>
      <c r="K10" s="38">
        <f t="shared" si="0"/>
        <v>162.5</v>
      </c>
      <c r="L10" s="39">
        <f t="shared" si="5"/>
        <v>28</v>
      </c>
      <c r="M10" s="39">
        <f t="shared" si="6"/>
        <v>12</v>
      </c>
      <c r="N10" s="40">
        <f t="shared" si="7"/>
        <v>1.386914462050553E-4</v>
      </c>
      <c r="O10" s="39">
        <f t="shared" ref="O10:O73" si="14">(I10+H11)/(C10+0.5*(M10+L11))</f>
        <v>6.9280864625190523E-5</v>
      </c>
      <c r="P10" s="39">
        <f t="shared" si="8"/>
        <v>2.125764841877098E-4</v>
      </c>
      <c r="Q10" s="39">
        <f t="shared" si="9"/>
        <v>1.4327673902141987E-4</v>
      </c>
      <c r="R10" s="39">
        <f t="shared" si="10"/>
        <v>6.9309675630718049E-5</v>
      </c>
      <c r="S10" s="39">
        <f t="shared" si="12"/>
        <v>2.1129736582617271E-4</v>
      </c>
      <c r="T10" s="39">
        <f t="shared" si="13"/>
        <v>2.112948854899107E-4</v>
      </c>
      <c r="U10" s="31">
        <f t="shared" si="1"/>
        <v>2.1131969147325044E-4</v>
      </c>
      <c r="V10" s="41">
        <f>'[1]Rodzaje martwych &lt;3'!I9</f>
        <v>3</v>
      </c>
      <c r="W10" s="31">
        <f t="shared" si="11"/>
        <v>2.1131721061281992E-4</v>
      </c>
      <c r="X10" s="31">
        <f t="shared" si="2"/>
        <v>14196.666666666666</v>
      </c>
    </row>
    <row r="11" spans="1:24" x14ac:dyDescent="0.25">
      <c r="A11" s="33">
        <v>4</v>
      </c>
      <c r="B11" s="34">
        <v>14561</v>
      </c>
      <c r="C11" s="34">
        <v>15048</v>
      </c>
      <c r="D11" s="34">
        <v>14445</v>
      </c>
      <c r="E11" s="131">
        <f t="shared" si="3"/>
        <v>14746.5</v>
      </c>
      <c r="F11" s="36">
        <f>'[1]Rodzaje martwych &lt;3'!C10</f>
        <v>0</v>
      </c>
      <c r="G11" s="36">
        <f>'[1]Rodzaje martwych &lt;3'!D10</f>
        <v>0</v>
      </c>
      <c r="H11" s="36">
        <f>'[1]Rodzaje martwych &lt;3'!E10</f>
        <v>0</v>
      </c>
      <c r="I11" s="36">
        <f>'[1]Rodzaje martwych &lt;3'!F10</f>
        <v>1</v>
      </c>
      <c r="J11" s="37">
        <f t="shared" si="4"/>
        <v>162.5</v>
      </c>
      <c r="K11" s="38">
        <f t="shared" si="0"/>
        <v>205</v>
      </c>
      <c r="L11" s="39">
        <f t="shared" si="5"/>
        <v>12</v>
      </c>
      <c r="M11" s="39">
        <f t="shared" si="6"/>
        <v>14.5</v>
      </c>
      <c r="N11" s="40">
        <f t="shared" si="7"/>
        <v>6.6782422866301584E-5</v>
      </c>
      <c r="O11" s="39">
        <f t="shared" si="14"/>
        <v>1.3278008298755187E-4</v>
      </c>
      <c r="P11" s="39">
        <f t="shared" si="8"/>
        <v>6.6422012254818696E-5</v>
      </c>
      <c r="Q11" s="39">
        <f t="shared" si="9"/>
        <v>0</v>
      </c>
      <c r="R11" s="39">
        <f t="shared" si="10"/>
        <v>6.6422012254861265E-5</v>
      </c>
      <c r="S11" s="39">
        <f t="shared" si="12"/>
        <v>6.7810402115684544E-5</v>
      </c>
      <c r="T11" s="39">
        <f t="shared" si="13"/>
        <v>6.7811168499451864E-5</v>
      </c>
      <c r="U11" s="31">
        <f t="shared" si="1"/>
        <v>6.7812701318957044E-5</v>
      </c>
      <c r="V11" s="41">
        <f>'[1]Rodzaje martwych &lt;3'!I10</f>
        <v>1</v>
      </c>
      <c r="W11" s="31">
        <f t="shared" si="11"/>
        <v>6.7813467754696083E-5</v>
      </c>
      <c r="X11" s="31">
        <f t="shared" si="2"/>
        <v>14746.333333333334</v>
      </c>
    </row>
    <row r="12" spans="1:24" x14ac:dyDescent="0.25">
      <c r="A12" s="33">
        <v>5</v>
      </c>
      <c r="B12" s="34">
        <v>13739</v>
      </c>
      <c r="C12" s="34">
        <v>14971</v>
      </c>
      <c r="D12" s="34">
        <v>15075</v>
      </c>
      <c r="E12" s="131">
        <f t="shared" si="3"/>
        <v>15023</v>
      </c>
      <c r="F12" s="36">
        <f>'[1]Rodzaje martwych &lt;3'!C11</f>
        <v>0</v>
      </c>
      <c r="G12" s="36">
        <f>'[1]Rodzaje martwych &lt;3'!D11</f>
        <v>1</v>
      </c>
      <c r="H12" s="36">
        <f>'[1]Rodzaje martwych &lt;3'!E11</f>
        <v>1</v>
      </c>
      <c r="I12" s="36">
        <f>'[1]Rodzaje martwych &lt;3'!F11</f>
        <v>1</v>
      </c>
      <c r="J12" s="37">
        <f t="shared" si="4"/>
        <v>205</v>
      </c>
      <c r="K12" s="38">
        <f t="shared" si="0"/>
        <v>341</v>
      </c>
      <c r="L12" s="39">
        <f t="shared" si="5"/>
        <v>14.5</v>
      </c>
      <c r="M12" s="39">
        <f t="shared" si="6"/>
        <v>17.5</v>
      </c>
      <c r="N12" s="40">
        <f t="shared" si="7"/>
        <v>6.7216723520811976E-5</v>
      </c>
      <c r="O12" s="39">
        <f t="shared" si="14"/>
        <v>6.671781699302799E-5</v>
      </c>
      <c r="P12" s="39">
        <f t="shared" si="8"/>
        <v>1.3311486336775591E-4</v>
      </c>
      <c r="Q12" s="39">
        <f t="shared" si="9"/>
        <v>6.6362505184570716E-5</v>
      </c>
      <c r="R12" s="39">
        <f t="shared" si="10"/>
        <v>6.6756788330913402E-5</v>
      </c>
      <c r="S12" s="39">
        <f t="shared" si="12"/>
        <v>1.331203407880724E-4</v>
      </c>
      <c r="T12" s="39">
        <f t="shared" si="13"/>
        <v>1.331203407880724E-4</v>
      </c>
      <c r="U12" s="31">
        <f t="shared" si="1"/>
        <v>1.3312920189043466E-4</v>
      </c>
      <c r="V12" s="41">
        <f>'[1]Rodzaje martwych &lt;3'!I11</f>
        <v>2</v>
      </c>
      <c r="W12" s="31">
        <f t="shared" si="11"/>
        <v>1.3312920189043466E-4</v>
      </c>
      <c r="X12" s="31">
        <f t="shared" si="2"/>
        <v>15023</v>
      </c>
    </row>
    <row r="13" spans="1:24" x14ac:dyDescent="0.25">
      <c r="A13" s="33">
        <v>6</v>
      </c>
      <c r="B13" s="34">
        <v>14143</v>
      </c>
      <c r="C13" s="34">
        <v>14420</v>
      </c>
      <c r="D13" s="34">
        <v>15005</v>
      </c>
      <c r="E13" s="131">
        <f t="shared" si="3"/>
        <v>14712.5</v>
      </c>
      <c r="F13" s="36">
        <f>'[1]Rodzaje martwych &lt;3'!C12</f>
        <v>0</v>
      </c>
      <c r="G13" s="36">
        <f>'[1]Rodzaje martwych &lt;3'!D12</f>
        <v>1</v>
      </c>
      <c r="H13" s="36">
        <f>'[1]Rodzaje martwych &lt;3'!E12</f>
        <v>0</v>
      </c>
      <c r="I13" s="36">
        <f>'[1]Rodzaje martwych &lt;3'!F12</f>
        <v>0</v>
      </c>
      <c r="J13" s="37">
        <f t="shared" si="4"/>
        <v>341</v>
      </c>
      <c r="K13" s="38">
        <f t="shared" si="0"/>
        <v>250.5</v>
      </c>
      <c r="L13" s="39">
        <f t="shared" si="5"/>
        <v>17.5</v>
      </c>
      <c r="M13" s="39">
        <f t="shared" si="6"/>
        <v>28</v>
      </c>
      <c r="N13" s="40">
        <f t="shared" si="7"/>
        <v>0</v>
      </c>
      <c r="O13" s="39">
        <f t="shared" si="14"/>
        <v>0</v>
      </c>
      <c r="P13" s="39">
        <f t="shared" si="8"/>
        <v>0</v>
      </c>
      <c r="Q13" s="39">
        <f t="shared" si="9"/>
        <v>0</v>
      </c>
      <c r="R13" s="39">
        <f t="shared" si="10"/>
        <v>0</v>
      </c>
      <c r="S13" s="39">
        <f t="shared" si="12"/>
        <v>0</v>
      </c>
      <c r="T13" s="39">
        <f t="shared" si="13"/>
        <v>0</v>
      </c>
      <c r="U13" s="31">
        <f t="shared" si="1"/>
        <v>0</v>
      </c>
      <c r="V13" s="41">
        <f>'[1]Rodzaje martwych &lt;3'!I12</f>
        <v>0</v>
      </c>
      <c r="W13" s="31">
        <f t="shared" si="11"/>
        <v>0</v>
      </c>
      <c r="X13" s="31">
        <f t="shared" si="2"/>
        <v>14712.5</v>
      </c>
    </row>
    <row r="14" spans="1:24" x14ac:dyDescent="0.25">
      <c r="A14" s="33">
        <v>7</v>
      </c>
      <c r="B14" s="34">
        <v>13608</v>
      </c>
      <c r="C14" s="34">
        <v>14642</v>
      </c>
      <c r="D14" s="34">
        <v>14476</v>
      </c>
      <c r="E14" s="131">
        <f t="shared" si="3"/>
        <v>14559</v>
      </c>
      <c r="F14" s="36">
        <f>'[1]Rodzaje martwych &lt;3'!C13</f>
        <v>1</v>
      </c>
      <c r="G14" s="36">
        <f>'[1]Rodzaje martwych &lt;3'!D13</f>
        <v>2</v>
      </c>
      <c r="H14" s="36">
        <f>'[1]Rodzaje martwych &lt;3'!E13</f>
        <v>0</v>
      </c>
      <c r="I14" s="36">
        <f>'[1]Rodzaje martwych &lt;3'!F13</f>
        <v>1</v>
      </c>
      <c r="J14" s="37">
        <f t="shared" si="4"/>
        <v>250.5</v>
      </c>
      <c r="K14" s="38">
        <f t="shared" si="0"/>
        <v>212.5</v>
      </c>
      <c r="L14" s="39">
        <f t="shared" si="5"/>
        <v>28</v>
      </c>
      <c r="M14" s="39">
        <f t="shared" si="6"/>
        <v>1.5</v>
      </c>
      <c r="N14" s="40">
        <f t="shared" si="7"/>
        <v>1.3775527774907877E-4</v>
      </c>
      <c r="O14" s="39">
        <f t="shared" si="14"/>
        <v>6.828968484310445E-5</v>
      </c>
      <c r="P14" s="39">
        <f t="shared" si="8"/>
        <v>6.8293182633016869E-5</v>
      </c>
      <c r="Q14" s="39">
        <f t="shared" si="9"/>
        <v>0</v>
      </c>
      <c r="R14" s="39">
        <f t="shared" si="10"/>
        <v>6.8293182633043662E-5</v>
      </c>
      <c r="S14" s="39">
        <f t="shared" si="12"/>
        <v>6.8683677324083925E-5</v>
      </c>
      <c r="T14" s="39">
        <f t="shared" si="13"/>
        <v>6.8684463574339474E-5</v>
      </c>
      <c r="U14" s="31">
        <f t="shared" si="1"/>
        <v>6.8686036128855007E-5</v>
      </c>
      <c r="V14" s="41">
        <f>'[1]Rodzaje martwych &lt;3'!I13</f>
        <v>1</v>
      </c>
      <c r="W14" s="31">
        <f t="shared" si="11"/>
        <v>6.8686822433116197E-5</v>
      </c>
      <c r="X14" s="31">
        <f t="shared" si="2"/>
        <v>14558.833333333334</v>
      </c>
    </row>
    <row r="15" spans="1:24" x14ac:dyDescent="0.25">
      <c r="A15" s="33">
        <v>8</v>
      </c>
      <c r="B15" s="34">
        <v>14345</v>
      </c>
      <c r="C15" s="34">
        <v>14031</v>
      </c>
      <c r="D15" s="34">
        <v>14644</v>
      </c>
      <c r="E15" s="131">
        <f t="shared" si="3"/>
        <v>14337.5</v>
      </c>
      <c r="F15" s="36">
        <f>'[1]Rodzaje martwych &lt;3'!C14</f>
        <v>0</v>
      </c>
      <c r="G15" s="36">
        <f>'[1]Rodzaje martwych &lt;3'!D14</f>
        <v>0</v>
      </c>
      <c r="H15" s="36">
        <f>'[1]Rodzaje martwych &lt;3'!E14</f>
        <v>0</v>
      </c>
      <c r="I15" s="36">
        <f>'[1]Rodzaje martwych &lt;3'!F14</f>
        <v>0</v>
      </c>
      <c r="J15" s="37">
        <f t="shared" si="4"/>
        <v>212.5</v>
      </c>
      <c r="K15" s="38">
        <f t="shared" si="0"/>
        <v>251</v>
      </c>
      <c r="L15" s="39">
        <f t="shared" si="5"/>
        <v>1.5</v>
      </c>
      <c r="M15" s="39">
        <f t="shared" si="6"/>
        <v>4</v>
      </c>
      <c r="N15" s="40">
        <f t="shared" si="7"/>
        <v>0</v>
      </c>
      <c r="O15" s="39">
        <f t="shared" si="14"/>
        <v>0</v>
      </c>
      <c r="P15" s="39">
        <f t="shared" si="8"/>
        <v>0</v>
      </c>
      <c r="Q15" s="39">
        <f t="shared" si="9"/>
        <v>0</v>
      </c>
      <c r="R15" s="39">
        <f t="shared" si="10"/>
        <v>0</v>
      </c>
      <c r="S15" s="39">
        <f t="shared" si="12"/>
        <v>0</v>
      </c>
      <c r="T15" s="39">
        <f t="shared" si="13"/>
        <v>0</v>
      </c>
      <c r="U15" s="31">
        <f t="shared" si="1"/>
        <v>0</v>
      </c>
      <c r="V15" s="41">
        <f>'[1]Rodzaje martwych &lt;3'!I14</f>
        <v>0</v>
      </c>
      <c r="W15" s="31">
        <f t="shared" si="11"/>
        <v>0</v>
      </c>
      <c r="X15" s="31">
        <f t="shared" si="2"/>
        <v>14337.5</v>
      </c>
    </row>
    <row r="16" spans="1:24" x14ac:dyDescent="0.25">
      <c r="A16" s="33">
        <v>9</v>
      </c>
      <c r="B16" s="34">
        <v>14843</v>
      </c>
      <c r="C16" s="34">
        <v>14847</v>
      </c>
      <c r="D16" s="34">
        <v>14039</v>
      </c>
      <c r="E16" s="131">
        <f t="shared" si="3"/>
        <v>14443</v>
      </c>
      <c r="F16" s="36">
        <f>'[1]Rodzaje martwych &lt;3'!C15</f>
        <v>0</v>
      </c>
      <c r="G16" s="36">
        <f>'[1]Rodzaje martwych &lt;3'!D15</f>
        <v>2</v>
      </c>
      <c r="H16" s="36">
        <f>'[1]Rodzaje martwych &lt;3'!E15</f>
        <v>0</v>
      </c>
      <c r="I16" s="36">
        <f>'[1]Rodzaje martwych &lt;3'!F15</f>
        <v>1</v>
      </c>
      <c r="J16" s="37">
        <f t="shared" si="4"/>
        <v>251</v>
      </c>
      <c r="K16" s="38">
        <f t="shared" si="0"/>
        <v>67.5</v>
      </c>
      <c r="L16" s="39">
        <f t="shared" si="5"/>
        <v>4</v>
      </c>
      <c r="M16" s="39">
        <f t="shared" si="6"/>
        <v>4</v>
      </c>
      <c r="N16" s="40">
        <f t="shared" si="7"/>
        <v>6.7918633477094439E-5</v>
      </c>
      <c r="O16" s="39">
        <f t="shared" si="14"/>
        <v>6.7335532960743387E-5</v>
      </c>
      <c r="P16" s="39">
        <f t="shared" si="8"/>
        <v>6.7344602330154935E-5</v>
      </c>
      <c r="Q16" s="39">
        <f t="shared" si="9"/>
        <v>0</v>
      </c>
      <c r="R16" s="39">
        <f t="shared" si="10"/>
        <v>6.7344602330123235E-5</v>
      </c>
      <c r="S16" s="39">
        <f t="shared" si="12"/>
        <v>6.9235296153979294E-5</v>
      </c>
      <c r="T16" s="39">
        <f t="shared" si="13"/>
        <v>6.9236095084237249E-5</v>
      </c>
      <c r="U16" s="31">
        <f t="shared" si="1"/>
        <v>6.9237693000069237E-5</v>
      </c>
      <c r="V16" s="41">
        <f>'[1]Rodzaje martwych &lt;3'!I15</f>
        <v>1</v>
      </c>
      <c r="W16" s="31">
        <f t="shared" si="11"/>
        <v>6.9238491985644556E-5</v>
      </c>
      <c r="X16" s="31">
        <f t="shared" si="2"/>
        <v>14442.833333333334</v>
      </c>
    </row>
    <row r="17" spans="1:24" x14ac:dyDescent="0.25">
      <c r="A17" s="33">
        <v>10</v>
      </c>
      <c r="B17" s="34">
        <v>15264</v>
      </c>
      <c r="C17" s="34">
        <v>14976</v>
      </c>
      <c r="D17" s="34">
        <v>14854</v>
      </c>
      <c r="E17" s="131">
        <f t="shared" si="3"/>
        <v>14915</v>
      </c>
      <c r="F17" s="36">
        <f>'[1]Rodzaje martwych &lt;3'!C16</f>
        <v>0</v>
      </c>
      <c r="G17" s="36">
        <f>'[1]Rodzaje martwych &lt;3'!D16</f>
        <v>0</v>
      </c>
      <c r="H17" s="36">
        <f>'[1]Rodzaje martwych &lt;3'!E16</f>
        <v>0</v>
      </c>
      <c r="I17" s="36">
        <f>'[1]Rodzaje martwych &lt;3'!F16</f>
        <v>0</v>
      </c>
      <c r="J17" s="37">
        <f t="shared" si="4"/>
        <v>67.5</v>
      </c>
      <c r="K17" s="38">
        <f t="shared" si="0"/>
        <v>282.5</v>
      </c>
      <c r="L17" s="39">
        <f t="shared" si="5"/>
        <v>4</v>
      </c>
      <c r="M17" s="39">
        <f t="shared" si="6"/>
        <v>4</v>
      </c>
      <c r="N17" s="40">
        <f t="shared" si="7"/>
        <v>0</v>
      </c>
      <c r="O17" s="39">
        <f t="shared" si="14"/>
        <v>6.6755674232309747E-5</v>
      </c>
      <c r="P17" s="39">
        <f t="shared" si="8"/>
        <v>0</v>
      </c>
      <c r="Q17" s="39">
        <f t="shared" si="9"/>
        <v>0</v>
      </c>
      <c r="R17" s="39">
        <f t="shared" si="10"/>
        <v>0</v>
      </c>
      <c r="S17" s="39">
        <f t="shared" si="12"/>
        <v>0</v>
      </c>
      <c r="T17" s="39">
        <f t="shared" si="13"/>
        <v>0</v>
      </c>
      <c r="U17" s="31">
        <f t="shared" si="1"/>
        <v>0</v>
      </c>
      <c r="V17" s="41">
        <f>'[1]Rodzaje martwych &lt;3'!I16</f>
        <v>0</v>
      </c>
      <c r="W17" s="31">
        <f t="shared" si="11"/>
        <v>0</v>
      </c>
      <c r="X17" s="31">
        <f t="shared" si="2"/>
        <v>14915</v>
      </c>
    </row>
    <row r="18" spans="1:24" x14ac:dyDescent="0.25">
      <c r="A18" s="33">
        <v>11</v>
      </c>
      <c r="B18" s="34">
        <v>15914</v>
      </c>
      <c r="C18" s="34">
        <v>15829</v>
      </c>
      <c r="D18" s="34">
        <v>14983</v>
      </c>
      <c r="E18" s="131">
        <f t="shared" si="3"/>
        <v>15406</v>
      </c>
      <c r="F18" s="36">
        <f>'[1]Rodzaje martwych &lt;3'!C17</f>
        <v>0</v>
      </c>
      <c r="G18" s="36">
        <f>'[1]Rodzaje martwych &lt;3'!D17</f>
        <v>0</v>
      </c>
      <c r="H18" s="36">
        <f>'[1]Rodzaje martwych &lt;3'!E17</f>
        <v>1</v>
      </c>
      <c r="I18" s="36">
        <f>'[1]Rodzaje martwych &lt;3'!F17</f>
        <v>0</v>
      </c>
      <c r="J18" s="37">
        <f t="shared" si="4"/>
        <v>282.5</v>
      </c>
      <c r="K18" s="38">
        <f t="shared" si="0"/>
        <v>-104</v>
      </c>
      <c r="L18" s="39">
        <f t="shared" si="5"/>
        <v>4</v>
      </c>
      <c r="M18" s="39">
        <f t="shared" si="6"/>
        <v>6</v>
      </c>
      <c r="N18" s="40">
        <f t="shared" si="7"/>
        <v>0</v>
      </c>
      <c r="O18" s="39">
        <f t="shared" si="14"/>
        <v>6.315124723713294E-5</v>
      </c>
      <c r="P18" s="39">
        <f t="shared" si="8"/>
        <v>6.6746762781955127E-5</v>
      </c>
      <c r="Q18" s="39">
        <f t="shared" si="9"/>
        <v>6.6746762782005068E-5</v>
      </c>
      <c r="R18" s="39">
        <f t="shared" si="10"/>
        <v>0</v>
      </c>
      <c r="S18" s="39">
        <f t="shared" si="12"/>
        <v>6.4907668841073584E-5</v>
      </c>
      <c r="T18" s="39">
        <f t="shared" si="13"/>
        <v>6.4906966681090446E-5</v>
      </c>
      <c r="U18" s="31">
        <f t="shared" si="1"/>
        <v>6.4909775412177079E-5</v>
      </c>
      <c r="V18" s="41">
        <f>'[1]Rodzaje martwych &lt;3'!I17</f>
        <v>1</v>
      </c>
      <c r="W18" s="31">
        <f t="shared" si="11"/>
        <v>6.4909073206616399E-5</v>
      </c>
      <c r="X18" s="31">
        <f t="shared" si="2"/>
        <v>15406.166666666666</v>
      </c>
    </row>
    <row r="19" spans="1:24" x14ac:dyDescent="0.25">
      <c r="A19" s="33">
        <v>12</v>
      </c>
      <c r="B19" s="34">
        <v>16070</v>
      </c>
      <c r="C19" s="34">
        <v>15706</v>
      </c>
      <c r="D19" s="34">
        <v>15840</v>
      </c>
      <c r="E19" s="131">
        <f t="shared" si="3"/>
        <v>15773</v>
      </c>
      <c r="F19" s="36">
        <f>'[1]Rodzaje martwych &lt;3'!C18</f>
        <v>0</v>
      </c>
      <c r="G19" s="36">
        <f>'[1]Rodzaje martwych &lt;3'!D18</f>
        <v>1</v>
      </c>
      <c r="H19" s="36">
        <f>'[1]Rodzaje martwych &lt;3'!E18</f>
        <v>1</v>
      </c>
      <c r="I19" s="36">
        <f>'[1]Rodzaje martwych &lt;3'!F18</f>
        <v>0</v>
      </c>
      <c r="J19" s="37">
        <f t="shared" si="4"/>
        <v>-104</v>
      </c>
      <c r="K19" s="38">
        <f t="shared" si="0"/>
        <v>-157.5</v>
      </c>
      <c r="L19" s="39">
        <f t="shared" si="5"/>
        <v>6</v>
      </c>
      <c r="M19" s="39">
        <f t="shared" si="6"/>
        <v>5</v>
      </c>
      <c r="N19" s="40">
        <f t="shared" si="7"/>
        <v>0</v>
      </c>
      <c r="O19" s="39">
        <f t="shared" si="14"/>
        <v>0</v>
      </c>
      <c r="P19" s="39">
        <f t="shared" si="8"/>
        <v>6.3139285263247302E-5</v>
      </c>
      <c r="Q19" s="39">
        <f t="shared" si="9"/>
        <v>6.3139285263290819E-5</v>
      </c>
      <c r="R19" s="39">
        <f t="shared" si="10"/>
        <v>0</v>
      </c>
      <c r="S19" s="39">
        <f t="shared" si="12"/>
        <v>6.3397470440929406E-5</v>
      </c>
      <c r="T19" s="39">
        <f t="shared" si="13"/>
        <v>6.3396800574797658E-5</v>
      </c>
      <c r="U19" s="31">
        <f t="shared" si="1"/>
        <v>6.3399480124262986E-5</v>
      </c>
      <c r="V19" s="41">
        <f>'[1]Rodzaje martwych &lt;3'!I18</f>
        <v>1</v>
      </c>
      <c r="W19" s="31">
        <f t="shared" si="11"/>
        <v>6.3398810215661616E-5</v>
      </c>
      <c r="X19" s="31">
        <f t="shared" si="2"/>
        <v>15773.166666666666</v>
      </c>
    </row>
    <row r="20" spans="1:24" x14ac:dyDescent="0.25">
      <c r="A20" s="33">
        <v>13</v>
      </c>
      <c r="B20" s="34">
        <v>14887</v>
      </c>
      <c r="C20" s="34">
        <v>15754</v>
      </c>
      <c r="D20" s="34">
        <v>15716</v>
      </c>
      <c r="E20" s="131">
        <f t="shared" si="3"/>
        <v>15735</v>
      </c>
      <c r="F20" s="36">
        <f>'[1]Rodzaje martwych &lt;3'!C19</f>
        <v>0</v>
      </c>
      <c r="G20" s="36">
        <f>'[1]Rodzaje martwych &lt;3'!D19</f>
        <v>1</v>
      </c>
      <c r="H20" s="36">
        <f>'[1]Rodzaje martwych &lt;3'!E19</f>
        <v>0</v>
      </c>
      <c r="I20" s="36">
        <f>'[1]Rodzaje martwych &lt;3'!F19</f>
        <v>0</v>
      </c>
      <c r="J20" s="37">
        <f t="shared" si="4"/>
        <v>-157.5</v>
      </c>
      <c r="K20" s="38">
        <f t="shared" si="0"/>
        <v>-187</v>
      </c>
      <c r="L20" s="39">
        <f t="shared" si="5"/>
        <v>5</v>
      </c>
      <c r="M20" s="39">
        <f t="shared" si="6"/>
        <v>19.5</v>
      </c>
      <c r="N20" s="40">
        <f t="shared" si="7"/>
        <v>0</v>
      </c>
      <c r="O20" s="39">
        <f t="shared" si="14"/>
        <v>2.5358988176371763E-4</v>
      </c>
      <c r="P20" s="39">
        <f t="shared" si="8"/>
        <v>0</v>
      </c>
      <c r="Q20" s="39">
        <f t="shared" si="9"/>
        <v>0</v>
      </c>
      <c r="R20" s="39">
        <f t="shared" si="10"/>
        <v>0</v>
      </c>
      <c r="S20" s="39">
        <f t="shared" si="12"/>
        <v>0</v>
      </c>
      <c r="T20" s="39">
        <f t="shared" si="13"/>
        <v>0</v>
      </c>
      <c r="U20" s="31">
        <f t="shared" si="1"/>
        <v>0</v>
      </c>
      <c r="V20" s="41">
        <f>'[1]Rodzaje martwych &lt;3'!I19</f>
        <v>0</v>
      </c>
      <c r="W20" s="31">
        <f t="shared" si="11"/>
        <v>0</v>
      </c>
      <c r="X20" s="31">
        <f t="shared" si="2"/>
        <v>15735</v>
      </c>
    </row>
    <row r="21" spans="1:24" x14ac:dyDescent="0.25">
      <c r="A21" s="33">
        <v>14</v>
      </c>
      <c r="B21" s="34">
        <v>13981</v>
      </c>
      <c r="C21" s="34">
        <v>14511</v>
      </c>
      <c r="D21" s="34">
        <v>15789</v>
      </c>
      <c r="E21" s="131">
        <f t="shared" si="3"/>
        <v>15150</v>
      </c>
      <c r="F21" s="36">
        <f>'[1]Rodzaje martwych &lt;3'!C20</f>
        <v>1</v>
      </c>
      <c r="G21" s="36">
        <f>'[1]Rodzaje martwych &lt;3'!D20</f>
        <v>3</v>
      </c>
      <c r="H21" s="36">
        <f>'[1]Rodzaje martwych &lt;3'!E20</f>
        <v>4</v>
      </c>
      <c r="I21" s="36">
        <f>'[1]Rodzaje martwych &lt;3'!F20</f>
        <v>1</v>
      </c>
      <c r="J21" s="37">
        <f t="shared" si="4"/>
        <v>-187</v>
      </c>
      <c r="K21" s="38">
        <f t="shared" si="0"/>
        <v>-159.5</v>
      </c>
      <c r="L21" s="39">
        <f t="shared" si="5"/>
        <v>19.5</v>
      </c>
      <c r="M21" s="39">
        <f t="shared" si="6"/>
        <v>3.5</v>
      </c>
      <c r="N21" s="40">
        <f t="shared" si="7"/>
        <v>1.3691831111263243E-4</v>
      </c>
      <c r="O21" s="39">
        <f t="shared" si="14"/>
        <v>2.0668986186227567E-4</v>
      </c>
      <c r="P21" s="39">
        <f t="shared" si="8"/>
        <v>3.2232069389070972E-4</v>
      </c>
      <c r="Q21" s="39">
        <f t="shared" si="9"/>
        <v>2.5343322826414078E-4</v>
      </c>
      <c r="R21" s="39">
        <f t="shared" si="10"/>
        <v>6.8904928425005593E-5</v>
      </c>
      <c r="S21" s="39">
        <f t="shared" si="12"/>
        <v>3.2997855139415937E-4</v>
      </c>
      <c r="T21" s="39">
        <f t="shared" si="13"/>
        <v>3.2996766316900942E-4</v>
      </c>
      <c r="U21" s="31">
        <f t="shared" si="1"/>
        <v>3.3003300330033004E-4</v>
      </c>
      <c r="V21" s="41">
        <f>'[1]Rodzaje martwych &lt;3'!I20</f>
        <v>5</v>
      </c>
      <c r="W21" s="31">
        <f t="shared" si="11"/>
        <v>3.3002211148146926E-4</v>
      </c>
      <c r="X21" s="31">
        <f t="shared" si="2"/>
        <v>15150.5</v>
      </c>
    </row>
    <row r="22" spans="1:24" x14ac:dyDescent="0.25">
      <c r="A22" s="33">
        <v>15</v>
      </c>
      <c r="B22" s="34">
        <v>13285</v>
      </c>
      <c r="C22" s="34">
        <v>13658</v>
      </c>
      <c r="D22" s="34">
        <v>14515</v>
      </c>
      <c r="E22" s="131">
        <f t="shared" si="3"/>
        <v>14086.5</v>
      </c>
      <c r="F22" s="36">
        <f>'[1]Rodzaje martwych &lt;3'!C21</f>
        <v>1</v>
      </c>
      <c r="G22" s="36">
        <f>'[1]Rodzaje martwych &lt;3'!D21</f>
        <v>2</v>
      </c>
      <c r="H22" s="36">
        <f>'[1]Rodzaje martwych &lt;3'!E21</f>
        <v>2</v>
      </c>
      <c r="I22" s="36">
        <f>'[1]Rodzaje martwych &lt;3'!F21</f>
        <v>2</v>
      </c>
      <c r="J22" s="37">
        <f t="shared" si="4"/>
        <v>-159.5</v>
      </c>
      <c r="K22" s="38">
        <f t="shared" si="0"/>
        <v>-161.5</v>
      </c>
      <c r="L22" s="39">
        <f t="shared" si="5"/>
        <v>3.5</v>
      </c>
      <c r="M22" s="39">
        <f t="shared" si="6"/>
        <v>0</v>
      </c>
      <c r="N22" s="40">
        <f t="shared" si="7"/>
        <v>2.1836047675370757E-4</v>
      </c>
      <c r="O22" s="39">
        <f t="shared" si="14"/>
        <v>2.1965148630839068E-4</v>
      </c>
      <c r="P22" s="39">
        <f t="shared" si="8"/>
        <v>2.8420026908093643E-4</v>
      </c>
      <c r="Q22" s="39">
        <f t="shared" si="9"/>
        <v>1.3778612149291264E-4</v>
      </c>
      <c r="R22" s="39">
        <f t="shared" si="10"/>
        <v>1.464343242055938E-4</v>
      </c>
      <c r="S22" s="39">
        <f t="shared" si="12"/>
        <v>2.8391950881924969E-4</v>
      </c>
      <c r="T22" s="39">
        <f t="shared" si="13"/>
        <v>2.8391950881924969E-4</v>
      </c>
      <c r="U22" s="31">
        <f t="shared" si="1"/>
        <v>2.8395981968551447E-4</v>
      </c>
      <c r="V22" s="41">
        <f>'[1]Rodzaje martwych &lt;3'!I21</f>
        <v>4</v>
      </c>
      <c r="W22" s="31">
        <f t="shared" si="11"/>
        <v>2.8395981968551447E-4</v>
      </c>
      <c r="X22" s="31">
        <f t="shared" si="2"/>
        <v>14086.5</v>
      </c>
    </row>
    <row r="23" spans="1:24" x14ac:dyDescent="0.25">
      <c r="A23" s="33">
        <v>16</v>
      </c>
      <c r="B23" s="34">
        <v>12742</v>
      </c>
      <c r="C23" s="34">
        <v>12954</v>
      </c>
      <c r="D23" s="34">
        <v>13655</v>
      </c>
      <c r="E23" s="131">
        <f t="shared" si="3"/>
        <v>13304.5</v>
      </c>
      <c r="F23" s="36">
        <f>'[1]Rodzaje martwych &lt;3'!C22</f>
        <v>6</v>
      </c>
      <c r="G23" s="36">
        <f>'[1]Rodzaje martwych &lt;3'!D22</f>
        <v>2</v>
      </c>
      <c r="H23" s="36">
        <f>'[1]Rodzaje martwych &lt;3'!E22</f>
        <v>1</v>
      </c>
      <c r="I23" s="36">
        <f>'[1]Rodzaje martwych &lt;3'!F22</f>
        <v>3</v>
      </c>
      <c r="J23" s="37">
        <f t="shared" si="4"/>
        <v>-161.5</v>
      </c>
      <c r="K23" s="38">
        <f t="shared" si="0"/>
        <v>-185</v>
      </c>
      <c r="L23" s="39">
        <f t="shared" si="5"/>
        <v>0</v>
      </c>
      <c r="M23" s="39">
        <f t="shared" si="6"/>
        <v>-12</v>
      </c>
      <c r="N23" s="40">
        <f t="shared" si="7"/>
        <v>6.9046203417787069E-4</v>
      </c>
      <c r="O23" s="39">
        <f t="shared" si="14"/>
        <v>3.8633905115129037E-4</v>
      </c>
      <c r="P23" s="39">
        <f t="shared" si="8"/>
        <v>3.0490693339813024E-4</v>
      </c>
      <c r="Q23" s="39">
        <f t="shared" si="9"/>
        <v>7.322788517867604E-5</v>
      </c>
      <c r="R23" s="39">
        <f t="shared" si="10"/>
        <v>2.3169601482854495E-4</v>
      </c>
      <c r="S23" s="39">
        <f t="shared" si="12"/>
        <v>3.0060496749708792E-4</v>
      </c>
      <c r="T23" s="39">
        <f t="shared" si="13"/>
        <v>3.0061249796460289E-4</v>
      </c>
      <c r="U23" s="31">
        <f t="shared" si="1"/>
        <v>3.006501559622684E-4</v>
      </c>
      <c r="V23" s="41">
        <f>'[1]Rodzaje martwych &lt;3'!I22</f>
        <v>4</v>
      </c>
      <c r="W23" s="31">
        <f t="shared" si="11"/>
        <v>3.0065768869401817E-4</v>
      </c>
      <c r="X23" s="31">
        <f t="shared" si="2"/>
        <v>13304.166666666666</v>
      </c>
    </row>
    <row r="24" spans="1:24" x14ac:dyDescent="0.25">
      <c r="A24" s="33">
        <v>17</v>
      </c>
      <c r="B24" s="34">
        <v>12211</v>
      </c>
      <c r="C24" s="34">
        <v>12370</v>
      </c>
      <c r="D24" s="34">
        <v>12925</v>
      </c>
      <c r="E24" s="131">
        <f t="shared" si="3"/>
        <v>12647.5</v>
      </c>
      <c r="F24" s="36">
        <f>'[1]Rodzaje martwych &lt;3'!C23</f>
        <v>0</v>
      </c>
      <c r="G24" s="36">
        <f>'[1]Rodzaje martwych &lt;3'!D23</f>
        <v>3</v>
      </c>
      <c r="H24" s="36">
        <f>'[1]Rodzaje martwych &lt;3'!E23</f>
        <v>2</v>
      </c>
      <c r="I24" s="36">
        <f>'[1]Rodzaje martwych &lt;3'!F23</f>
        <v>2</v>
      </c>
      <c r="J24" s="37">
        <f t="shared" si="4"/>
        <v>-185</v>
      </c>
      <c r="K24" s="38">
        <f t="shared" si="0"/>
        <v>-142</v>
      </c>
      <c r="L24" s="39">
        <f t="shared" si="5"/>
        <v>-12</v>
      </c>
      <c r="M24" s="39">
        <f t="shared" si="6"/>
        <v>11.5</v>
      </c>
      <c r="N24" s="40">
        <f t="shared" si="7"/>
        <v>1.6040743488460689E-4</v>
      </c>
      <c r="O24" s="39">
        <f t="shared" si="14"/>
        <v>6.4612526753624359E-4</v>
      </c>
      <c r="P24" s="39">
        <f t="shared" si="8"/>
        <v>3.1622453687762953E-4</v>
      </c>
      <c r="Q24" s="39">
        <f t="shared" si="9"/>
        <v>1.5464316090620892E-4</v>
      </c>
      <c r="R24" s="39">
        <f t="shared" si="10"/>
        <v>1.6160636729087126E-4</v>
      </c>
      <c r="S24" s="39">
        <f t="shared" si="12"/>
        <v>3.1621803233329376E-4</v>
      </c>
      <c r="T24" s="39">
        <f t="shared" si="13"/>
        <v>3.1621803233329376E-4</v>
      </c>
      <c r="U24" s="31">
        <f t="shared" si="1"/>
        <v>3.1626803716149434E-4</v>
      </c>
      <c r="V24" s="41">
        <f>'[1]Rodzaje martwych &lt;3'!I23</f>
        <v>4</v>
      </c>
      <c r="W24" s="31">
        <f t="shared" si="11"/>
        <v>3.1626803716149434E-4</v>
      </c>
      <c r="X24" s="31">
        <f t="shared" si="2"/>
        <v>12647.5</v>
      </c>
    </row>
    <row r="25" spans="1:24" x14ac:dyDescent="0.25">
      <c r="A25" s="33">
        <v>18</v>
      </c>
      <c r="B25" s="34">
        <v>12564</v>
      </c>
      <c r="C25" s="34">
        <v>11920</v>
      </c>
      <c r="D25" s="34">
        <v>12385</v>
      </c>
      <c r="E25" s="131">
        <f t="shared" si="3"/>
        <v>12152.5</v>
      </c>
      <c r="F25" s="36">
        <f>'[1]Rodzaje martwych &lt;3'!C24</f>
        <v>4</v>
      </c>
      <c r="G25" s="36">
        <f>'[1]Rodzaje martwych &lt;3'!D24</f>
        <v>9</v>
      </c>
      <c r="H25" s="36">
        <f>'[1]Rodzaje martwych &lt;3'!E24</f>
        <v>6</v>
      </c>
      <c r="I25" s="36">
        <f>'[1]Rodzaje martwych &lt;3'!F24</f>
        <v>4</v>
      </c>
      <c r="J25" s="37">
        <f t="shared" si="4"/>
        <v>-142</v>
      </c>
      <c r="K25" s="38">
        <f t="shared" si="0"/>
        <v>-86</v>
      </c>
      <c r="L25" s="39">
        <f t="shared" si="5"/>
        <v>11.5</v>
      </c>
      <c r="M25" s="39">
        <f t="shared" si="6"/>
        <v>28.5</v>
      </c>
      <c r="N25" s="40">
        <f t="shared" si="7"/>
        <v>6.6615317359535354E-4</v>
      </c>
      <c r="O25" s="39">
        <f t="shared" si="14"/>
        <v>5.0215508222789475E-4</v>
      </c>
      <c r="P25" s="39">
        <f t="shared" si="8"/>
        <v>8.1945463790211726E-4</v>
      </c>
      <c r="Q25" s="39">
        <f t="shared" si="9"/>
        <v>4.8444722553036879E-4</v>
      </c>
      <c r="R25" s="39">
        <f t="shared" si="10"/>
        <v>3.3516978444393235E-4</v>
      </c>
      <c r="S25" s="39">
        <f t="shared" si="12"/>
        <v>8.2253752827472749E-4</v>
      </c>
      <c r="T25" s="39">
        <f t="shared" si="13"/>
        <v>8.2251497662686607E-4</v>
      </c>
      <c r="U25" s="31">
        <f t="shared" si="1"/>
        <v>8.2287595145031885E-4</v>
      </c>
      <c r="V25" s="41">
        <f>'[1]Rodzaje martwych &lt;3'!I24</f>
        <v>10</v>
      </c>
      <c r="W25" s="31">
        <f t="shared" si="11"/>
        <v>8.228533812416857E-4</v>
      </c>
      <c r="X25" s="31">
        <f t="shared" si="2"/>
        <v>12152.833333333334</v>
      </c>
    </row>
    <row r="26" spans="1:24" x14ac:dyDescent="0.25">
      <c r="A26" s="33">
        <v>19</v>
      </c>
      <c r="B26" s="34">
        <v>12992</v>
      </c>
      <c r="C26" s="34">
        <v>12377</v>
      </c>
      <c r="D26" s="34">
        <v>11971</v>
      </c>
      <c r="E26" s="131">
        <f t="shared" si="3"/>
        <v>12174</v>
      </c>
      <c r="F26" s="36">
        <f>'[1]Rodzaje martwych &lt;3'!C25</f>
        <v>6</v>
      </c>
      <c r="G26" s="36">
        <f>'[1]Rodzaje martwych &lt;3'!D25</f>
        <v>5</v>
      </c>
      <c r="H26" s="36">
        <f>'[1]Rodzaje martwych &lt;3'!E25</f>
        <v>2</v>
      </c>
      <c r="I26" s="36">
        <f>'[1]Rodzaje martwych &lt;3'!F25</f>
        <v>7</v>
      </c>
      <c r="J26" s="37">
        <f t="shared" si="4"/>
        <v>-86</v>
      </c>
      <c r="K26" s="38">
        <f t="shared" si="0"/>
        <v>-106</v>
      </c>
      <c r="L26" s="39">
        <f t="shared" si="5"/>
        <v>28.5</v>
      </c>
      <c r="M26" s="39">
        <f t="shared" si="6"/>
        <v>-39.5</v>
      </c>
      <c r="N26" s="40">
        <f t="shared" si="7"/>
        <v>1.0478589420654912E-3</v>
      </c>
      <c r="O26" s="39">
        <f t="shared" si="14"/>
        <v>7.29483282674772E-4</v>
      </c>
      <c r="P26" s="39">
        <f t="shared" si="8"/>
        <v>7.3361589921339121E-4</v>
      </c>
      <c r="Q26" s="39">
        <f t="shared" si="9"/>
        <v>1.6724155952754259E-4</v>
      </c>
      <c r="R26" s="39">
        <f t="shared" si="10"/>
        <v>5.6646907685771507E-4</v>
      </c>
      <c r="S26" s="39">
        <f t="shared" si="12"/>
        <v>7.390072669047912E-4</v>
      </c>
      <c r="T26" s="39">
        <f t="shared" si="13"/>
        <v>7.3905783811896095E-4</v>
      </c>
      <c r="U26" s="31">
        <f t="shared" si="1"/>
        <v>7.3928043371118777E-4</v>
      </c>
      <c r="V26" s="41">
        <f>'[1]Rodzaje martwych &lt;3'!I25</f>
        <v>9</v>
      </c>
      <c r="W26" s="31">
        <f t="shared" si="11"/>
        <v>7.3933104231985658E-4</v>
      </c>
      <c r="X26" s="31">
        <f t="shared" si="2"/>
        <v>12173.166666666666</v>
      </c>
    </row>
    <row r="27" spans="1:24" x14ac:dyDescent="0.25">
      <c r="A27" s="33">
        <v>20</v>
      </c>
      <c r="B27" s="34">
        <v>12985</v>
      </c>
      <c r="C27" s="34">
        <v>12772</v>
      </c>
      <c r="D27" s="34">
        <v>12289</v>
      </c>
      <c r="E27" s="131">
        <f t="shared" si="3"/>
        <v>12530.5</v>
      </c>
      <c r="F27" s="36">
        <f>'[1]Rodzaje martwych &lt;3'!C26</f>
        <v>3</v>
      </c>
      <c r="G27" s="36">
        <f>'[1]Rodzaje martwych &lt;3'!D26</f>
        <v>5</v>
      </c>
      <c r="H27" s="36">
        <f>'[1]Rodzaje martwych &lt;3'!E26</f>
        <v>2</v>
      </c>
      <c r="I27" s="36">
        <f>'[1]Rodzaje martwych &lt;3'!F26</f>
        <v>8</v>
      </c>
      <c r="J27" s="37">
        <f t="shared" si="4"/>
        <v>-106</v>
      </c>
      <c r="K27" s="38">
        <f t="shared" si="0"/>
        <v>41</v>
      </c>
      <c r="L27" s="39">
        <f t="shared" si="5"/>
        <v>-39.5</v>
      </c>
      <c r="M27" s="39">
        <f t="shared" si="6"/>
        <v>-17</v>
      </c>
      <c r="N27" s="40">
        <f t="shared" si="7"/>
        <v>8.5806778735520101E-4</v>
      </c>
      <c r="O27" s="39">
        <f t="shared" si="14"/>
        <v>1.1760094080752645E-3</v>
      </c>
      <c r="P27" s="39">
        <f t="shared" si="8"/>
        <v>7.8914513451766588E-4</v>
      </c>
      <c r="Q27" s="39">
        <f t="shared" si="9"/>
        <v>1.6245963893345248E-4</v>
      </c>
      <c r="R27" s="39">
        <f t="shared" si="10"/>
        <v>6.2678732322638778E-4</v>
      </c>
      <c r="S27" s="39">
        <f t="shared" si="12"/>
        <v>7.9773443420685247E-4</v>
      </c>
      <c r="T27" s="39">
        <f t="shared" si="13"/>
        <v>7.977980773066336E-4</v>
      </c>
      <c r="U27" s="31">
        <f t="shared" si="1"/>
        <v>7.9805275128686003E-4</v>
      </c>
      <c r="V27" s="41">
        <f>'[1]Rodzaje martwych &lt;3'!I26</f>
        <v>10</v>
      </c>
      <c r="W27" s="31">
        <f t="shared" si="11"/>
        <v>7.9811644518935313E-4</v>
      </c>
      <c r="X27" s="31">
        <f t="shared" si="2"/>
        <v>12529.5</v>
      </c>
    </row>
    <row r="28" spans="1:24" x14ac:dyDescent="0.25">
      <c r="A28" s="33">
        <v>21</v>
      </c>
      <c r="B28" s="34">
        <v>13238</v>
      </c>
      <c r="C28" s="34">
        <v>13053</v>
      </c>
      <c r="D28" s="34">
        <v>12723</v>
      </c>
      <c r="E28" s="131">
        <f t="shared" si="3"/>
        <v>12888</v>
      </c>
      <c r="F28" s="36">
        <f>'[1]Rodzaje martwych &lt;3'!C27</f>
        <v>9</v>
      </c>
      <c r="G28" s="36">
        <f>'[1]Rodzaje martwych &lt;3'!D27</f>
        <v>6</v>
      </c>
      <c r="H28" s="36">
        <f>'[1]Rodzaje martwych &lt;3'!E27</f>
        <v>7</v>
      </c>
      <c r="I28" s="36">
        <f>'[1]Rodzaje martwych &lt;3'!F27</f>
        <v>5</v>
      </c>
      <c r="J28" s="37">
        <f t="shared" si="4"/>
        <v>41</v>
      </c>
      <c r="K28" s="38">
        <f t="shared" si="0"/>
        <v>100</v>
      </c>
      <c r="L28" s="39">
        <f t="shared" si="5"/>
        <v>-17</v>
      </c>
      <c r="M28" s="39">
        <f t="shared" si="6"/>
        <v>-18</v>
      </c>
      <c r="N28" s="40">
        <f t="shared" si="7"/>
        <v>1.0742374832150394E-3</v>
      </c>
      <c r="O28" s="39">
        <f t="shared" si="14"/>
        <v>1.0740314537782893E-3</v>
      </c>
      <c r="P28" s="39">
        <f t="shared" si="8"/>
        <v>9.32622610574807E-4</v>
      </c>
      <c r="Q28" s="39">
        <f t="shared" si="9"/>
        <v>5.4951524904816109E-4</v>
      </c>
      <c r="R28" s="39">
        <f t="shared" si="10"/>
        <v>3.8331800061330878E-4</v>
      </c>
      <c r="S28" s="39">
        <f t="shared" si="12"/>
        <v>9.3066542577943234E-4</v>
      </c>
      <c r="T28" s="39">
        <f t="shared" si="13"/>
        <v>9.306413670087635E-4</v>
      </c>
      <c r="U28" s="31">
        <f t="shared" si="1"/>
        <v>9.3109869646182495E-4</v>
      </c>
      <c r="V28" s="41">
        <f>'[1]Rodzaje martwych &lt;3'!I27</f>
        <v>12</v>
      </c>
      <c r="W28" s="31">
        <f t="shared" si="11"/>
        <v>9.3107461528514157E-4</v>
      </c>
      <c r="X28" s="31">
        <f t="shared" si="2"/>
        <v>12888.333333333334</v>
      </c>
    </row>
    <row r="29" spans="1:24" x14ac:dyDescent="0.25">
      <c r="A29" s="33">
        <v>22</v>
      </c>
      <c r="B29" s="34">
        <v>13835</v>
      </c>
      <c r="C29" s="34">
        <v>13427</v>
      </c>
      <c r="D29" s="34">
        <v>13003</v>
      </c>
      <c r="E29" s="131">
        <f t="shared" si="3"/>
        <v>13215</v>
      </c>
      <c r="F29" s="36">
        <f>'[1]Rodzaje martwych &lt;3'!C28</f>
        <v>5</v>
      </c>
      <c r="G29" s="36">
        <f>'[1]Rodzaje martwych &lt;3'!D28</f>
        <v>4</v>
      </c>
      <c r="H29" s="36">
        <f>'[1]Rodzaje martwych &lt;3'!E28</f>
        <v>9</v>
      </c>
      <c r="I29" s="36">
        <f>'[1]Rodzaje martwych &lt;3'!F28</f>
        <v>6</v>
      </c>
      <c r="J29" s="37">
        <f t="shared" si="4"/>
        <v>100</v>
      </c>
      <c r="K29" s="38">
        <f t="shared" si="0"/>
        <v>232.5</v>
      </c>
      <c r="L29" s="39">
        <f t="shared" si="5"/>
        <v>-18</v>
      </c>
      <c r="M29" s="39">
        <f t="shared" si="6"/>
        <v>-10</v>
      </c>
      <c r="N29" s="40">
        <f t="shared" si="7"/>
        <v>8.223069447559244E-4</v>
      </c>
      <c r="O29" s="39">
        <f t="shared" si="14"/>
        <v>1.1925169561004696E-3</v>
      </c>
      <c r="P29" s="39">
        <f t="shared" si="8"/>
        <v>1.1379094401235967E-3</v>
      </c>
      <c r="Q29" s="39">
        <f t="shared" si="9"/>
        <v>6.911911527532448E-4</v>
      </c>
      <c r="R29" s="39">
        <f t="shared" si="10"/>
        <v>4.4702726866338848E-4</v>
      </c>
      <c r="S29" s="39">
        <f t="shared" si="12"/>
        <v>1.1344299489506522E-3</v>
      </c>
      <c r="T29" s="39">
        <f t="shared" si="13"/>
        <v>1.1343870528624366E-3</v>
      </c>
      <c r="U29" s="31">
        <f t="shared" si="1"/>
        <v>1.1350737797956867E-3</v>
      </c>
      <c r="V29" s="41">
        <f>'[1]Rodzaje martwych &lt;3'!I28</f>
        <v>15</v>
      </c>
      <c r="W29" s="31">
        <f t="shared" si="11"/>
        <v>1.135030835004351E-3</v>
      </c>
      <c r="X29" s="31">
        <f t="shared" si="2"/>
        <v>13215.5</v>
      </c>
    </row>
    <row r="30" spans="1:24" x14ac:dyDescent="0.25">
      <c r="A30" s="33">
        <v>23</v>
      </c>
      <c r="B30" s="34">
        <v>14366</v>
      </c>
      <c r="C30" s="34">
        <v>14294</v>
      </c>
      <c r="D30" s="34">
        <v>13391</v>
      </c>
      <c r="E30" s="131">
        <f t="shared" si="3"/>
        <v>13842.5</v>
      </c>
      <c r="F30" s="36">
        <f>'[1]Rodzaje martwych &lt;3'!C29</f>
        <v>2</v>
      </c>
      <c r="G30" s="36">
        <f>'[1]Rodzaje martwych &lt;3'!D29</f>
        <v>8</v>
      </c>
      <c r="H30" s="36">
        <f>'[1]Rodzaje martwych &lt;3'!E29</f>
        <v>10</v>
      </c>
      <c r="I30" s="36">
        <f>'[1]Rodzaje martwych &lt;3'!F29</f>
        <v>10</v>
      </c>
      <c r="J30" s="37">
        <f t="shared" si="4"/>
        <v>232.5</v>
      </c>
      <c r="K30" s="38">
        <f t="shared" si="0"/>
        <v>481.5</v>
      </c>
      <c r="L30" s="39">
        <f t="shared" si="5"/>
        <v>-10</v>
      </c>
      <c r="M30" s="39">
        <f t="shared" si="6"/>
        <v>-5</v>
      </c>
      <c r="N30" s="40">
        <f t="shared" si="7"/>
        <v>8.4642649314923559E-4</v>
      </c>
      <c r="O30" s="39">
        <f t="shared" si="14"/>
        <v>1.39967807404297E-3</v>
      </c>
      <c r="P30" s="39">
        <f t="shared" si="8"/>
        <v>1.445129328022654E-3</v>
      </c>
      <c r="Q30" s="39">
        <f t="shared" si="9"/>
        <v>7.4593465612412353E-4</v>
      </c>
      <c r="R30" s="39">
        <f t="shared" si="10"/>
        <v>6.997166147710177E-4</v>
      </c>
      <c r="S30" s="39">
        <f t="shared" si="12"/>
        <v>1.4437827107020393E-3</v>
      </c>
      <c r="T30" s="39">
        <f t="shared" si="13"/>
        <v>1.4437827107020393E-3</v>
      </c>
      <c r="U30" s="31">
        <f t="shared" si="1"/>
        <v>1.4448257178977786E-3</v>
      </c>
      <c r="V30" s="41">
        <f>'[1]Rodzaje martwych &lt;3'!I29</f>
        <v>20</v>
      </c>
      <c r="W30" s="31">
        <f t="shared" si="11"/>
        <v>1.4448257178977786E-3</v>
      </c>
      <c r="X30" s="31">
        <f t="shared" si="2"/>
        <v>13842.5</v>
      </c>
    </row>
    <row r="31" spans="1:24" x14ac:dyDescent="0.25">
      <c r="A31" s="33">
        <v>24</v>
      </c>
      <c r="B31" s="34">
        <v>15054</v>
      </c>
      <c r="C31" s="34">
        <v>15316</v>
      </c>
      <c r="D31" s="34">
        <v>14264</v>
      </c>
      <c r="E31" s="131">
        <f t="shared" si="3"/>
        <v>14790</v>
      </c>
      <c r="F31" s="36">
        <f>'[1]Rodzaje martwych &lt;3'!C30</f>
        <v>5</v>
      </c>
      <c r="G31" s="36">
        <f>'[1]Rodzaje martwych &lt;3'!D30</f>
        <v>11</v>
      </c>
      <c r="H31" s="36">
        <f>'[1]Rodzaje martwych &lt;3'!E30</f>
        <v>10</v>
      </c>
      <c r="I31" s="36">
        <f>'[1]Rodzaje martwych &lt;3'!F30</f>
        <v>7</v>
      </c>
      <c r="J31" s="37">
        <f t="shared" si="4"/>
        <v>481.5</v>
      </c>
      <c r="K31" s="38">
        <f t="shared" si="0"/>
        <v>632.5</v>
      </c>
      <c r="L31" s="39">
        <f t="shared" si="5"/>
        <v>-5</v>
      </c>
      <c r="M31" s="39">
        <f t="shared" si="6"/>
        <v>2</v>
      </c>
      <c r="N31" s="40">
        <f t="shared" si="7"/>
        <v>7.9569001243265641E-4</v>
      </c>
      <c r="O31" s="39">
        <f t="shared" si="14"/>
        <v>1.1098054576315446E-3</v>
      </c>
      <c r="P31" s="39">
        <f t="shared" si="8"/>
        <v>1.1571402315347923E-3</v>
      </c>
      <c r="Q31" s="39">
        <f t="shared" si="9"/>
        <v>7.0045179140545651E-4</v>
      </c>
      <c r="R31" s="39">
        <f t="shared" si="10"/>
        <v>4.57008552588627E-4</v>
      </c>
      <c r="S31" s="39">
        <f t="shared" si="12"/>
        <v>1.1487650775416428E-3</v>
      </c>
      <c r="T31" s="39">
        <f t="shared" si="13"/>
        <v>1.1487262652881951E-3</v>
      </c>
      <c r="U31" s="31">
        <f t="shared" si="1"/>
        <v>1.1494252873563218E-3</v>
      </c>
      <c r="V31" s="41">
        <f>'[1]Rodzaje martwych &lt;3'!I30</f>
        <v>17</v>
      </c>
      <c r="W31" s="31">
        <f t="shared" si="11"/>
        <v>1.1493864304790236E-3</v>
      </c>
      <c r="X31" s="31">
        <f t="shared" si="2"/>
        <v>14790.5</v>
      </c>
    </row>
    <row r="32" spans="1:24" x14ac:dyDescent="0.25">
      <c r="A32" s="33">
        <v>25</v>
      </c>
      <c r="B32" s="34">
        <v>15610</v>
      </c>
      <c r="C32" s="34">
        <v>16303</v>
      </c>
      <c r="D32" s="34">
        <v>15303</v>
      </c>
      <c r="E32" s="131">
        <f t="shared" si="3"/>
        <v>15803</v>
      </c>
      <c r="F32" s="36">
        <f>'[1]Rodzaje martwych &lt;3'!C31</f>
        <v>5</v>
      </c>
      <c r="G32" s="36">
        <f>'[1]Rodzaje martwych &lt;3'!D31</f>
        <v>9</v>
      </c>
      <c r="H32" s="36">
        <f>'[1]Rodzaje martwych &lt;3'!E31</f>
        <v>10</v>
      </c>
      <c r="I32" s="36">
        <f>'[1]Rodzaje martwych &lt;3'!F31</f>
        <v>6</v>
      </c>
      <c r="J32" s="37">
        <f t="shared" si="4"/>
        <v>632.5</v>
      </c>
      <c r="K32" s="38">
        <f t="shared" si="0"/>
        <v>737</v>
      </c>
      <c r="L32" s="39">
        <f t="shared" si="5"/>
        <v>2</v>
      </c>
      <c r="M32" s="39">
        <f t="shared" si="6"/>
        <v>26.5</v>
      </c>
      <c r="N32" s="40">
        <f t="shared" si="7"/>
        <v>6.8728522336769765E-4</v>
      </c>
      <c r="O32" s="39">
        <f t="shared" si="14"/>
        <v>1.1022995192749318E-3</v>
      </c>
      <c r="P32" s="39">
        <f t="shared" si="8"/>
        <v>1.0205739465362074E-3</v>
      </c>
      <c r="Q32" s="39">
        <f t="shared" si="9"/>
        <v>6.5308254963427378E-4</v>
      </c>
      <c r="R32" s="39">
        <f t="shared" si="10"/>
        <v>3.6773155596414619E-4</v>
      </c>
      <c r="S32" s="39">
        <f t="shared" si="12"/>
        <v>1.0119537031180823E-3</v>
      </c>
      <c r="T32" s="39">
        <f t="shared" si="13"/>
        <v>1.0119110361547382E-3</v>
      </c>
      <c r="U32" s="31">
        <f t="shared" si="1"/>
        <v>1.0124659874707334E-3</v>
      </c>
      <c r="V32" s="41">
        <f>'[1]Rodzaje martwych &lt;3'!I31</f>
        <v>16</v>
      </c>
      <c r="W32" s="31">
        <f t="shared" si="11"/>
        <v>1.0124232772985172E-3</v>
      </c>
      <c r="X32" s="31">
        <f t="shared" si="2"/>
        <v>15803.666666666666</v>
      </c>
    </row>
    <row r="33" spans="1:24" x14ac:dyDescent="0.25">
      <c r="A33" s="33">
        <v>26</v>
      </c>
      <c r="B33" s="34">
        <v>16625</v>
      </c>
      <c r="C33" s="34">
        <v>17071</v>
      </c>
      <c r="D33" s="34">
        <v>16338</v>
      </c>
      <c r="E33" s="131">
        <f t="shared" si="3"/>
        <v>16704.5</v>
      </c>
      <c r="F33" s="36">
        <f>'[1]Rodzaje martwych &lt;3'!C32</f>
        <v>4</v>
      </c>
      <c r="G33" s="36">
        <f>'[1]Rodzaje martwych &lt;3'!D32</f>
        <v>11</v>
      </c>
      <c r="H33" s="36">
        <f>'[1]Rodzaje martwych &lt;3'!E32</f>
        <v>12</v>
      </c>
      <c r="I33" s="36">
        <f>'[1]Rodzaje martwych &lt;3'!F32</f>
        <v>9</v>
      </c>
      <c r="J33" s="37">
        <f t="shared" si="4"/>
        <v>737</v>
      </c>
      <c r="K33" s="38">
        <f t="shared" si="0"/>
        <v>608.5</v>
      </c>
      <c r="L33" s="39">
        <f t="shared" si="5"/>
        <v>26.5</v>
      </c>
      <c r="M33" s="39">
        <f t="shared" si="6"/>
        <v>40.5</v>
      </c>
      <c r="N33" s="40">
        <f t="shared" si="7"/>
        <v>7.7719820048724345E-4</v>
      </c>
      <c r="O33" s="39">
        <f t="shared" si="14"/>
        <v>1.1688046050901441E-3</v>
      </c>
      <c r="P33" s="39">
        <f t="shared" si="8"/>
        <v>1.2607386666739773E-3</v>
      </c>
      <c r="Q33" s="39">
        <f t="shared" si="9"/>
        <v>7.3454022372870982E-4</v>
      </c>
      <c r="R33" s="39">
        <f t="shared" si="10"/>
        <v>5.2658524098588455E-4</v>
      </c>
      <c r="S33" s="39">
        <f t="shared" si="12"/>
        <v>1.2563565659587197E-3</v>
      </c>
      <c r="T33" s="39">
        <f t="shared" si="13"/>
        <v>1.2563189853728577E-3</v>
      </c>
      <c r="U33" s="31">
        <f t="shared" si="1"/>
        <v>1.2571462779490557E-3</v>
      </c>
      <c r="V33" s="41">
        <f>'[1]Rodzaje martwych &lt;3'!I32</f>
        <v>21</v>
      </c>
      <c r="W33" s="31">
        <f t="shared" si="11"/>
        <v>1.2571086501047591E-3</v>
      </c>
      <c r="X33" s="31">
        <f t="shared" si="2"/>
        <v>16705</v>
      </c>
    </row>
    <row r="34" spans="1:24" x14ac:dyDescent="0.25">
      <c r="A34" s="33">
        <v>27</v>
      </c>
      <c r="B34" s="34">
        <v>17206</v>
      </c>
      <c r="C34" s="34">
        <v>17815</v>
      </c>
      <c r="D34" s="34">
        <v>17132</v>
      </c>
      <c r="E34" s="131">
        <f t="shared" si="3"/>
        <v>17473.5</v>
      </c>
      <c r="F34" s="36">
        <f>'[1]Rodzaje martwych &lt;3'!C33</f>
        <v>16</v>
      </c>
      <c r="G34" s="36">
        <f>'[1]Rodzaje martwych &lt;3'!D33</f>
        <v>13</v>
      </c>
      <c r="H34" s="36">
        <f>'[1]Rodzaje martwych &lt;3'!E33</f>
        <v>11</v>
      </c>
      <c r="I34" s="36">
        <f>'[1]Rodzaje martwych &lt;3'!F33</f>
        <v>12</v>
      </c>
      <c r="J34" s="37">
        <f t="shared" si="4"/>
        <v>608.5</v>
      </c>
      <c r="K34" s="38">
        <f t="shared" si="0"/>
        <v>764</v>
      </c>
      <c r="L34" s="39">
        <f t="shared" si="5"/>
        <v>40.5</v>
      </c>
      <c r="M34" s="39">
        <f t="shared" si="6"/>
        <v>46.5</v>
      </c>
      <c r="N34" s="40">
        <f t="shared" si="7"/>
        <v>1.5954415954415955E-3</v>
      </c>
      <c r="O34" s="39">
        <f t="shared" si="14"/>
        <v>1.2876858046636621E-3</v>
      </c>
      <c r="P34" s="39">
        <f t="shared" si="8"/>
        <v>1.3146997374180458E-3</v>
      </c>
      <c r="Q34" s="39">
        <f t="shared" si="9"/>
        <v>6.4242017199340063E-4</v>
      </c>
      <c r="R34" s="39">
        <f t="shared" si="10"/>
        <v>6.7271172900929183E-4</v>
      </c>
      <c r="S34" s="39">
        <f t="shared" si="12"/>
        <v>1.3154132113239918E-3</v>
      </c>
      <c r="T34" s="39">
        <f t="shared" si="13"/>
        <v>1.3154257499356586E-3</v>
      </c>
      <c r="U34" s="31">
        <f t="shared" si="1"/>
        <v>1.3162789366755372E-3</v>
      </c>
      <c r="V34" s="41">
        <f>'[1]Rodzaje martwych &lt;3'!I33</f>
        <v>23</v>
      </c>
      <c r="W34" s="31">
        <f t="shared" si="11"/>
        <v>1.3162914917970241E-3</v>
      </c>
      <c r="X34" s="31">
        <f t="shared" si="2"/>
        <v>17473.333333333332</v>
      </c>
    </row>
    <row r="35" spans="1:24" x14ac:dyDescent="0.25">
      <c r="A35" s="33">
        <v>28</v>
      </c>
      <c r="B35" s="34">
        <v>17539</v>
      </c>
      <c r="C35" s="34">
        <v>18705</v>
      </c>
      <c r="D35" s="34">
        <v>17885</v>
      </c>
      <c r="E35" s="131">
        <f t="shared" si="3"/>
        <v>18295</v>
      </c>
      <c r="F35" s="36">
        <f>'[1]Rodzaje martwych &lt;3'!C34</f>
        <v>16</v>
      </c>
      <c r="G35" s="36">
        <f>'[1]Rodzaje martwych &lt;3'!D34</f>
        <v>13</v>
      </c>
      <c r="H35" s="36">
        <f>'[1]Rodzaje martwych &lt;3'!E34</f>
        <v>11</v>
      </c>
      <c r="I35" s="36">
        <f>'[1]Rodzaje martwych &lt;3'!F34</f>
        <v>13</v>
      </c>
      <c r="J35" s="37">
        <f t="shared" si="4"/>
        <v>764</v>
      </c>
      <c r="K35" s="38">
        <f t="shared" si="0"/>
        <v>845.5</v>
      </c>
      <c r="L35" s="39">
        <f t="shared" si="5"/>
        <v>46.5</v>
      </c>
      <c r="M35" s="39">
        <f t="shared" si="6"/>
        <v>45</v>
      </c>
      <c r="N35" s="40">
        <f t="shared" si="7"/>
        <v>1.5793916619012609E-3</v>
      </c>
      <c r="O35" s="39">
        <f t="shared" si="14"/>
        <v>1.2266666666666667E-3</v>
      </c>
      <c r="P35" s="39">
        <f t="shared" si="8"/>
        <v>1.3092011860101893E-3</v>
      </c>
      <c r="Q35" s="39">
        <f t="shared" si="9"/>
        <v>6.1546208613671646E-4</v>
      </c>
      <c r="R35" s="39">
        <f t="shared" si="10"/>
        <v>6.941663329328528E-4</v>
      </c>
      <c r="S35" s="39">
        <f t="shared" si="12"/>
        <v>1.3109739443928554E-3</v>
      </c>
      <c r="T35" s="39">
        <f t="shared" si="13"/>
        <v>1.3109978150036418E-3</v>
      </c>
      <c r="U35" s="31">
        <f t="shared" si="1"/>
        <v>1.3118338343809785E-3</v>
      </c>
      <c r="V35" s="41">
        <f>'[1]Rodzaje martwych &lt;3'!I34</f>
        <v>24</v>
      </c>
      <c r="W35" s="31">
        <f t="shared" si="11"/>
        <v>1.311857736316595E-3</v>
      </c>
      <c r="X35" s="31">
        <f t="shared" si="2"/>
        <v>18294.666666666668</v>
      </c>
    </row>
    <row r="36" spans="1:24" x14ac:dyDescent="0.25">
      <c r="A36" s="33">
        <v>29</v>
      </c>
      <c r="B36" s="34">
        <v>19264</v>
      </c>
      <c r="C36" s="34">
        <v>19206</v>
      </c>
      <c r="D36" s="34">
        <v>18772</v>
      </c>
      <c r="E36" s="131">
        <f t="shared" si="3"/>
        <v>18989</v>
      </c>
      <c r="F36" s="36">
        <f>'[1]Rodzaje martwych &lt;3'!C35</f>
        <v>11</v>
      </c>
      <c r="G36" s="36">
        <f>'[1]Rodzaje martwych &lt;3'!D35</f>
        <v>15</v>
      </c>
      <c r="H36" s="36">
        <f>'[1]Rodzaje martwych &lt;3'!E35</f>
        <v>10</v>
      </c>
      <c r="I36" s="36">
        <f>'[1]Rodzaje martwych &lt;3'!F35</f>
        <v>14</v>
      </c>
      <c r="J36" s="37">
        <f t="shared" si="4"/>
        <v>845.5</v>
      </c>
      <c r="K36" s="38">
        <f t="shared" si="0"/>
        <v>727.5</v>
      </c>
      <c r="L36" s="39">
        <f t="shared" si="5"/>
        <v>45</v>
      </c>
      <c r="M36" s="39">
        <f t="shared" si="6"/>
        <v>70</v>
      </c>
      <c r="N36" s="40">
        <f t="shared" si="7"/>
        <v>1.3277214971387601E-3</v>
      </c>
      <c r="O36" s="39">
        <f t="shared" si="14"/>
        <v>1.3488275575845611E-3</v>
      </c>
      <c r="P36" s="39">
        <f t="shared" si="8"/>
        <v>1.26028829418523E-3</v>
      </c>
      <c r="Q36" s="39">
        <f t="shared" si="9"/>
        <v>5.3306324795436978E-4</v>
      </c>
      <c r="R36" s="39">
        <f t="shared" si="10"/>
        <v>7.2761290993191626E-4</v>
      </c>
      <c r="S36" s="39">
        <f t="shared" si="12"/>
        <v>1.2630914162412505E-3</v>
      </c>
      <c r="T36" s="39">
        <f t="shared" si="13"/>
        <v>1.2631357344607991E-3</v>
      </c>
      <c r="U36" s="31">
        <f t="shared" si="1"/>
        <v>1.2638896203064933E-3</v>
      </c>
      <c r="V36" s="41">
        <f>'[1]Rodzaje martwych &lt;3'!I35</f>
        <v>24</v>
      </c>
      <c r="W36" s="31">
        <f t="shared" si="11"/>
        <v>1.2639339945580621E-3</v>
      </c>
      <c r="X36" s="31">
        <f t="shared" si="2"/>
        <v>18988.333333333332</v>
      </c>
    </row>
    <row r="37" spans="1:24" x14ac:dyDescent="0.25">
      <c r="A37" s="33">
        <v>30</v>
      </c>
      <c r="B37" s="34">
        <v>20349</v>
      </c>
      <c r="C37" s="34">
        <v>20684</v>
      </c>
      <c r="D37" s="34">
        <v>19320</v>
      </c>
      <c r="E37" s="131">
        <f t="shared" si="3"/>
        <v>20002</v>
      </c>
      <c r="F37" s="36">
        <f>'[1]Rodzaje martwych &lt;3'!C36</f>
        <v>20</v>
      </c>
      <c r="G37" s="36">
        <f>'[1]Rodzaje martwych &lt;3'!D36</f>
        <v>16</v>
      </c>
      <c r="H37" s="36">
        <f>'[1]Rodzaje martwych &lt;3'!E36</f>
        <v>12</v>
      </c>
      <c r="I37" s="36">
        <f>'[1]Rodzaje martwych &lt;3'!F36</f>
        <v>12</v>
      </c>
      <c r="J37" s="37">
        <f t="shared" si="4"/>
        <v>727.5</v>
      </c>
      <c r="K37" s="38">
        <f t="shared" si="0"/>
        <v>550.5</v>
      </c>
      <c r="L37" s="39">
        <f t="shared" si="5"/>
        <v>70</v>
      </c>
      <c r="M37" s="39">
        <f t="shared" si="6"/>
        <v>47</v>
      </c>
      <c r="N37" s="40">
        <f t="shared" si="7"/>
        <v>1.571419802344853E-3</v>
      </c>
      <c r="O37" s="39">
        <f t="shared" si="14"/>
        <v>1.4471081954560803E-3</v>
      </c>
      <c r="P37" s="39">
        <f t="shared" si="8"/>
        <v>1.2009981340308507E-3</v>
      </c>
      <c r="Q37" s="39">
        <f t="shared" si="9"/>
        <v>6.2185831994610561E-4</v>
      </c>
      <c r="R37" s="39">
        <f t="shared" si="10"/>
        <v>5.7950018109380655E-4</v>
      </c>
      <c r="S37" s="39">
        <f t="shared" si="12"/>
        <v>1.1991605875886879E-3</v>
      </c>
      <c r="T37" s="39">
        <f t="shared" si="13"/>
        <v>1.1991605875886879E-3</v>
      </c>
      <c r="U37" s="31">
        <f t="shared" si="1"/>
        <v>1.1998800119988001E-3</v>
      </c>
      <c r="V37" s="41">
        <f>'[1]Rodzaje martwych &lt;3'!I36</f>
        <v>24</v>
      </c>
      <c r="W37" s="31">
        <f t="shared" si="11"/>
        <v>1.1998800119988001E-3</v>
      </c>
      <c r="X37" s="31">
        <f t="shared" si="2"/>
        <v>20002</v>
      </c>
    </row>
    <row r="38" spans="1:24" x14ac:dyDescent="0.25">
      <c r="A38" s="33">
        <v>31</v>
      </c>
      <c r="B38" s="34">
        <v>20631</v>
      </c>
      <c r="C38" s="34">
        <v>21424</v>
      </c>
      <c r="D38" s="34">
        <v>20748</v>
      </c>
      <c r="E38" s="131">
        <f t="shared" si="3"/>
        <v>21086</v>
      </c>
      <c r="F38" s="36">
        <f>'[1]Rodzaje martwych &lt;3'!C37</f>
        <v>10</v>
      </c>
      <c r="G38" s="36">
        <f>'[1]Rodzaje martwych &lt;3'!D37</f>
        <v>10</v>
      </c>
      <c r="H38" s="36">
        <f>'[1]Rodzaje martwych &lt;3'!E37</f>
        <v>18</v>
      </c>
      <c r="I38" s="36">
        <f>'[1]Rodzaje martwych &lt;3'!F37</f>
        <v>14</v>
      </c>
      <c r="J38" s="37">
        <f t="shared" si="4"/>
        <v>550.5</v>
      </c>
      <c r="K38" s="38">
        <f t="shared" si="0"/>
        <v>434</v>
      </c>
      <c r="L38" s="39">
        <f t="shared" si="5"/>
        <v>47</v>
      </c>
      <c r="M38" s="39">
        <f t="shared" si="6"/>
        <v>51.5</v>
      </c>
      <c r="N38" s="40">
        <f t="shared" si="7"/>
        <v>1.1329037739856971E-3</v>
      </c>
      <c r="O38" s="39">
        <f t="shared" si="14"/>
        <v>1.2106819398849853E-3</v>
      </c>
      <c r="P38" s="39">
        <f t="shared" si="8"/>
        <v>1.5199054038617099E-3</v>
      </c>
      <c r="Q38" s="39">
        <f t="shared" si="9"/>
        <v>8.6778353621791004E-4</v>
      </c>
      <c r="R38" s="39">
        <f t="shared" si="10"/>
        <v>6.5268825976992737E-4</v>
      </c>
      <c r="S38" s="39">
        <f t="shared" si="12"/>
        <v>1.5164439389631316E-3</v>
      </c>
      <c r="T38" s="39">
        <f t="shared" si="13"/>
        <v>1.5163960320970491E-3</v>
      </c>
      <c r="U38" s="31">
        <f t="shared" si="1"/>
        <v>1.5175946125391255E-3</v>
      </c>
      <c r="V38" s="41">
        <f>'[1]Rodzaje martwych &lt;3'!I37</f>
        <v>32</v>
      </c>
      <c r="W38" s="31">
        <f t="shared" si="11"/>
        <v>1.517546632943408E-3</v>
      </c>
      <c r="X38" s="31">
        <f t="shared" si="2"/>
        <v>21086.666666666668</v>
      </c>
    </row>
    <row r="39" spans="1:24" x14ac:dyDescent="0.25">
      <c r="A39" s="33">
        <v>32</v>
      </c>
      <c r="B39" s="34">
        <v>21527</v>
      </c>
      <c r="C39" s="34">
        <v>21472</v>
      </c>
      <c r="D39" s="34">
        <v>21501</v>
      </c>
      <c r="E39" s="131">
        <f t="shared" si="3"/>
        <v>21486.5</v>
      </c>
      <c r="F39" s="36">
        <f>'[1]Rodzaje martwych &lt;3'!C38</f>
        <v>17</v>
      </c>
      <c r="G39" s="36">
        <f>'[1]Rodzaje martwych &lt;3'!D38</f>
        <v>21</v>
      </c>
      <c r="H39" s="36">
        <f>'[1]Rodzaje martwych &lt;3'!E38</f>
        <v>12</v>
      </c>
      <c r="I39" s="36">
        <f>'[1]Rodzaje martwych &lt;3'!F38</f>
        <v>24</v>
      </c>
      <c r="J39" s="37">
        <f t="shared" si="4"/>
        <v>434</v>
      </c>
      <c r="K39" s="38">
        <f t="shared" si="0"/>
        <v>346</v>
      </c>
      <c r="L39" s="39">
        <f t="shared" si="5"/>
        <v>51.5</v>
      </c>
      <c r="M39" s="39">
        <f t="shared" si="6"/>
        <v>64</v>
      </c>
      <c r="N39" s="40">
        <f t="shared" si="7"/>
        <v>1.9245212166729253E-3</v>
      </c>
      <c r="O39" s="39">
        <f t="shared" si="14"/>
        <v>1.8573551263001485E-3</v>
      </c>
      <c r="P39" s="39">
        <f t="shared" si="8"/>
        <v>1.6739188563650309E-3</v>
      </c>
      <c r="Q39" s="39">
        <f t="shared" si="9"/>
        <v>5.5847072100897045E-4</v>
      </c>
      <c r="R39" s="39">
        <f t="shared" si="10"/>
        <v>1.1160714285714285E-3</v>
      </c>
      <c r="S39" s="39">
        <f t="shared" si="12"/>
        <v>1.6740682182798947E-3</v>
      </c>
      <c r="T39" s="39">
        <f t="shared" si="13"/>
        <v>1.6742239274502965E-3</v>
      </c>
      <c r="U39" s="31">
        <f t="shared" si="1"/>
        <v>1.6754706443580852E-3</v>
      </c>
      <c r="V39" s="41">
        <f>'[1]Rodzaje martwych &lt;3'!I38</f>
        <v>36</v>
      </c>
      <c r="W39" s="31">
        <f t="shared" si="11"/>
        <v>1.6756266145360609E-3</v>
      </c>
      <c r="X39" s="31">
        <f t="shared" si="2"/>
        <v>21484.5</v>
      </c>
    </row>
    <row r="40" spans="1:24" x14ac:dyDescent="0.25">
      <c r="A40" s="33">
        <v>33</v>
      </c>
      <c r="B40" s="34">
        <v>22434</v>
      </c>
      <c r="C40" s="34">
        <v>22175</v>
      </c>
      <c r="D40" s="34">
        <v>21560</v>
      </c>
      <c r="E40" s="131">
        <f t="shared" si="3"/>
        <v>21867.5</v>
      </c>
      <c r="F40" s="36">
        <f>'[1]Rodzaje martwych &lt;3'!C39</f>
        <v>23</v>
      </c>
      <c r="G40" s="36">
        <f>'[1]Rodzaje martwych &lt;3'!D39</f>
        <v>13</v>
      </c>
      <c r="H40" s="36">
        <f>'[1]Rodzaje martwych &lt;3'!E39</f>
        <v>16</v>
      </c>
      <c r="I40" s="36">
        <f>'[1]Rodzaje martwych &lt;3'!F39</f>
        <v>21</v>
      </c>
      <c r="J40" s="37">
        <f t="shared" si="4"/>
        <v>346</v>
      </c>
      <c r="K40" s="38">
        <f t="shared" si="0"/>
        <v>200.5</v>
      </c>
      <c r="L40" s="39">
        <f t="shared" si="5"/>
        <v>64</v>
      </c>
      <c r="M40" s="39">
        <f t="shared" si="6"/>
        <v>38</v>
      </c>
      <c r="N40" s="40">
        <f t="shared" si="7"/>
        <v>1.996007984031936E-3</v>
      </c>
      <c r="O40" s="39">
        <f t="shared" si="14"/>
        <v>1.6206725791203349E-3</v>
      </c>
      <c r="P40" s="39">
        <f t="shared" si="8"/>
        <v>1.6881651357083527E-3</v>
      </c>
      <c r="Q40" s="39">
        <f t="shared" si="9"/>
        <v>7.4266617155588561E-4</v>
      </c>
      <c r="R40" s="39">
        <f t="shared" si="10"/>
        <v>9.4620167612868345E-4</v>
      </c>
      <c r="S40" s="39">
        <f t="shared" si="12"/>
        <v>1.6905784519784339E-3</v>
      </c>
      <c r="T40" s="39">
        <f t="shared" si="13"/>
        <v>1.6906428250489298E-3</v>
      </c>
      <c r="U40" s="31">
        <f t="shared" si="1"/>
        <v>1.6920086886932663E-3</v>
      </c>
      <c r="V40" s="41">
        <f>'[1]Rodzaje martwych &lt;3'!I39</f>
        <v>37</v>
      </c>
      <c r="W40" s="31">
        <f t="shared" si="11"/>
        <v>1.6920731707317073E-3</v>
      </c>
      <c r="X40" s="31">
        <f t="shared" si="2"/>
        <v>21866.666666666668</v>
      </c>
    </row>
    <row r="41" spans="1:24" x14ac:dyDescent="0.25">
      <c r="A41" s="33">
        <v>34</v>
      </c>
      <c r="B41" s="34">
        <v>23233</v>
      </c>
      <c r="C41" s="34">
        <v>22805</v>
      </c>
      <c r="D41" s="34">
        <v>22215</v>
      </c>
      <c r="E41" s="131">
        <f t="shared" si="3"/>
        <v>22510</v>
      </c>
      <c r="F41" s="36">
        <f>'[1]Rodzaje martwych &lt;3'!C40</f>
        <v>17</v>
      </c>
      <c r="G41" s="36">
        <f>'[1]Rodzaje martwych &lt;3'!D40</f>
        <v>24</v>
      </c>
      <c r="H41" s="36">
        <f>'[1]Rodzaje martwych &lt;3'!E40</f>
        <v>15</v>
      </c>
      <c r="I41" s="36">
        <f>'[1]Rodzaje martwych &lt;3'!F40</f>
        <v>18</v>
      </c>
      <c r="J41" s="37">
        <f t="shared" si="4"/>
        <v>200.5</v>
      </c>
      <c r="K41" s="38">
        <f t="shared" si="0"/>
        <v>119.5</v>
      </c>
      <c r="L41" s="39">
        <f t="shared" si="5"/>
        <v>38</v>
      </c>
      <c r="M41" s="39">
        <f t="shared" si="6"/>
        <v>38</v>
      </c>
      <c r="N41" s="40">
        <f t="shared" si="7"/>
        <v>1.5390873212185175E-3</v>
      </c>
      <c r="O41" s="39">
        <f t="shared" si="14"/>
        <v>1.3133126121787856E-3</v>
      </c>
      <c r="P41" s="39">
        <f t="shared" si="8"/>
        <v>1.4634519770023724E-3</v>
      </c>
      <c r="Q41" s="39">
        <f t="shared" si="9"/>
        <v>6.7534104722885059E-4</v>
      </c>
      <c r="R41" s="39">
        <f t="shared" si="10"/>
        <v>7.8864353312302837E-4</v>
      </c>
      <c r="S41" s="39">
        <f t="shared" si="12"/>
        <v>1.4649412913679445E-3</v>
      </c>
      <c r="T41" s="39">
        <f t="shared" si="13"/>
        <v>1.4649738080440382E-3</v>
      </c>
      <c r="U41" s="31">
        <f t="shared" si="1"/>
        <v>1.4660151043980453E-3</v>
      </c>
      <c r="V41" s="41">
        <f>'[1]Rodzaje martwych &lt;3'!I40</f>
        <v>33</v>
      </c>
      <c r="W41" s="31">
        <f t="shared" si="11"/>
        <v>1.4660476687620783E-3</v>
      </c>
      <c r="X41" s="31">
        <f t="shared" si="2"/>
        <v>22509.5</v>
      </c>
    </row>
    <row r="42" spans="1:24" x14ac:dyDescent="0.25">
      <c r="A42" s="33">
        <v>35</v>
      </c>
      <c r="B42" s="34">
        <v>25323</v>
      </c>
      <c r="C42" s="34">
        <v>23427</v>
      </c>
      <c r="D42" s="34">
        <v>22851</v>
      </c>
      <c r="E42" s="131">
        <f t="shared" si="3"/>
        <v>23139</v>
      </c>
      <c r="F42" s="36">
        <f>'[1]Rodzaje martwych &lt;3'!C41</f>
        <v>21</v>
      </c>
      <c r="G42" s="36">
        <f>'[1]Rodzaje martwych &lt;3'!D41</f>
        <v>33</v>
      </c>
      <c r="H42" s="36">
        <f>'[1]Rodzaje martwych &lt;3'!E41</f>
        <v>12</v>
      </c>
      <c r="I42" s="36">
        <f>'[1]Rodzaje martwych &lt;3'!F41</f>
        <v>26</v>
      </c>
      <c r="J42" s="37">
        <f t="shared" si="4"/>
        <v>119.5</v>
      </c>
      <c r="K42" s="38">
        <f t="shared" si="0"/>
        <v>172</v>
      </c>
      <c r="L42" s="39">
        <f t="shared" si="5"/>
        <v>38</v>
      </c>
      <c r="M42" s="39">
        <f t="shared" si="6"/>
        <v>30.5</v>
      </c>
      <c r="N42" s="40">
        <f t="shared" si="7"/>
        <v>2.0082466297775972E-3</v>
      </c>
      <c r="O42" s="39">
        <f t="shared" si="14"/>
        <v>2.3446658851113715E-3</v>
      </c>
      <c r="P42" s="39">
        <f t="shared" si="8"/>
        <v>1.6338279856820126E-3</v>
      </c>
      <c r="Q42" s="39">
        <f t="shared" si="9"/>
        <v>5.2530204867798987E-4</v>
      </c>
      <c r="R42" s="39">
        <f t="shared" si="10"/>
        <v>1.1091085539997228E-3</v>
      </c>
      <c r="S42" s="39">
        <f t="shared" si="12"/>
        <v>1.6409016322653078E-3</v>
      </c>
      <c r="T42" s="39">
        <f t="shared" si="13"/>
        <v>1.6410669814444269E-3</v>
      </c>
      <c r="U42" s="31">
        <f t="shared" si="1"/>
        <v>1.6422490168114439E-3</v>
      </c>
      <c r="V42" s="41">
        <f>'[1]Rodzaje martwych &lt;3'!I41</f>
        <v>38</v>
      </c>
      <c r="W42" s="31">
        <f t="shared" si="11"/>
        <v>1.6424146376602794E-3</v>
      </c>
      <c r="X42" s="31">
        <f t="shared" si="2"/>
        <v>23136.666666666668</v>
      </c>
    </row>
    <row r="43" spans="1:24" x14ac:dyDescent="0.25">
      <c r="A43" s="33">
        <v>36</v>
      </c>
      <c r="B43" s="34">
        <v>26403</v>
      </c>
      <c r="C43" s="34">
        <v>25612</v>
      </c>
      <c r="D43" s="34">
        <v>23433</v>
      </c>
      <c r="E43" s="131">
        <f t="shared" si="3"/>
        <v>24522.5</v>
      </c>
      <c r="F43" s="36">
        <f>'[1]Rodzaje martwych &lt;3'!C42</f>
        <v>22</v>
      </c>
      <c r="G43" s="36">
        <f>'[1]Rodzaje martwych &lt;3'!D42</f>
        <v>28</v>
      </c>
      <c r="H43" s="36">
        <f>'[1]Rodzaje martwych &lt;3'!E42</f>
        <v>29</v>
      </c>
      <c r="I43" s="36">
        <f>'[1]Rodzaje martwych &lt;3'!F42</f>
        <v>28</v>
      </c>
      <c r="J43" s="37">
        <f t="shared" si="4"/>
        <v>172</v>
      </c>
      <c r="K43" s="38">
        <f t="shared" si="0"/>
        <v>82</v>
      </c>
      <c r="L43" s="39">
        <f t="shared" si="5"/>
        <v>30.5</v>
      </c>
      <c r="M43" s="39">
        <f t="shared" si="6"/>
        <v>29</v>
      </c>
      <c r="N43" s="40">
        <f t="shared" si="7"/>
        <v>1.9559902200488996E-3</v>
      </c>
      <c r="O43" s="39">
        <f t="shared" si="14"/>
        <v>2.0670020670020672E-3</v>
      </c>
      <c r="P43" s="39">
        <f t="shared" si="8"/>
        <v>2.328112759892309E-3</v>
      </c>
      <c r="Q43" s="39">
        <f t="shared" si="9"/>
        <v>1.236845191764317E-3</v>
      </c>
      <c r="R43" s="39">
        <f t="shared" si="10"/>
        <v>1.0926189686457379E-3</v>
      </c>
      <c r="S43" s="39">
        <f t="shared" si="12"/>
        <v>2.321697690521771E-3</v>
      </c>
      <c r="T43" s="39">
        <f t="shared" si="13"/>
        <v>2.3216819295756481E-3</v>
      </c>
      <c r="U43" s="31">
        <f t="shared" si="1"/>
        <v>2.3243959628912224E-3</v>
      </c>
      <c r="V43" s="41">
        <f>'[1]Rodzaje martwych &lt;3'!I42</f>
        <v>57</v>
      </c>
      <c r="W43" s="31">
        <f t="shared" si="11"/>
        <v>2.3243801652892563E-3</v>
      </c>
      <c r="X43" s="31">
        <f t="shared" si="2"/>
        <v>24522.666666666668</v>
      </c>
    </row>
    <row r="44" spans="1:24" x14ac:dyDescent="0.25">
      <c r="A44" s="33">
        <v>37</v>
      </c>
      <c r="B44" s="34">
        <v>27517</v>
      </c>
      <c r="C44" s="34">
        <v>26511</v>
      </c>
      <c r="D44" s="34">
        <v>25617</v>
      </c>
      <c r="E44" s="131">
        <f t="shared" si="3"/>
        <v>26064</v>
      </c>
      <c r="F44" s="36">
        <f>'[1]Rodzaje martwych &lt;3'!C43</f>
        <v>28</v>
      </c>
      <c r="G44" s="36">
        <f>'[1]Rodzaje martwych &lt;3'!D43</f>
        <v>41</v>
      </c>
      <c r="H44" s="36">
        <f>'[1]Rodzaje martwych &lt;3'!E43</f>
        <v>25</v>
      </c>
      <c r="I44" s="36">
        <f>'[1]Rodzaje martwych &lt;3'!F43</f>
        <v>35</v>
      </c>
      <c r="J44" s="37">
        <f t="shared" si="4"/>
        <v>82</v>
      </c>
      <c r="K44" s="38">
        <f t="shared" si="0"/>
        <v>62</v>
      </c>
      <c r="L44" s="39">
        <f t="shared" si="5"/>
        <v>29</v>
      </c>
      <c r="M44" s="39">
        <f t="shared" si="6"/>
        <v>12.5</v>
      </c>
      <c r="N44" s="40">
        <f t="shared" si="7"/>
        <v>2.3769772772291235E-3</v>
      </c>
      <c r="O44" s="39">
        <f t="shared" si="14"/>
        <v>2.2998473052198995E-3</v>
      </c>
      <c r="P44" s="39">
        <f t="shared" si="8"/>
        <v>2.2941225462905779E-3</v>
      </c>
      <c r="Q44" s="39">
        <f t="shared" si="9"/>
        <v>9.7551458394302991E-4</v>
      </c>
      <c r="R44" s="39">
        <f t="shared" si="10"/>
        <v>1.3198955396958583E-3</v>
      </c>
      <c r="S44" s="39">
        <f t="shared" si="12"/>
        <v>2.2993791676247416E-3</v>
      </c>
      <c r="T44" s="39">
        <f t="shared" si="13"/>
        <v>2.2995260421324274E-3</v>
      </c>
      <c r="U44" s="31">
        <f t="shared" si="1"/>
        <v>2.3020257826887663E-3</v>
      </c>
      <c r="V44" s="41">
        <f>'[1]Rodzaje martwych &lt;3'!I43</f>
        <v>60</v>
      </c>
      <c r="W44" s="31">
        <f t="shared" si="11"/>
        <v>2.3021729955107627E-3</v>
      </c>
      <c r="X44" s="31">
        <f t="shared" si="2"/>
        <v>26062.333333333332</v>
      </c>
    </row>
    <row r="45" spans="1:24" x14ac:dyDescent="0.25">
      <c r="A45" s="33">
        <v>38</v>
      </c>
      <c r="B45" s="34">
        <v>26185</v>
      </c>
      <c r="C45" s="34">
        <v>27564</v>
      </c>
      <c r="D45" s="34">
        <v>26475</v>
      </c>
      <c r="E45" s="131">
        <f t="shared" si="3"/>
        <v>27019.5</v>
      </c>
      <c r="F45" s="36">
        <f>'[1]Rodzaje martwych &lt;3'!C44</f>
        <v>36</v>
      </c>
      <c r="G45" s="36">
        <f>'[1]Rodzaje martwych &lt;3'!D44</f>
        <v>33</v>
      </c>
      <c r="H45" s="36">
        <f>'[1]Rodzaje martwych &lt;3'!E44</f>
        <v>26</v>
      </c>
      <c r="I45" s="36">
        <f>'[1]Rodzaje martwych &lt;3'!F44</f>
        <v>28</v>
      </c>
      <c r="J45" s="37">
        <f t="shared" si="4"/>
        <v>62</v>
      </c>
      <c r="K45" s="38">
        <f t="shared" si="0"/>
        <v>42.5</v>
      </c>
      <c r="L45" s="39">
        <f t="shared" si="5"/>
        <v>12.5</v>
      </c>
      <c r="M45" s="39">
        <f t="shared" si="6"/>
        <v>16.5</v>
      </c>
      <c r="N45" s="40">
        <f t="shared" si="7"/>
        <v>2.320753519658414E-3</v>
      </c>
      <c r="O45" s="39">
        <f t="shared" si="14"/>
        <v>1.9216475408350103E-3</v>
      </c>
      <c r="P45" s="39">
        <f t="shared" si="8"/>
        <v>1.9958437251376138E-3</v>
      </c>
      <c r="Q45" s="39">
        <f t="shared" si="9"/>
        <v>9.8132648921012643E-4</v>
      </c>
      <c r="R45" s="39">
        <f t="shared" si="10"/>
        <v>1.0155137865063605E-3</v>
      </c>
      <c r="S45" s="39">
        <f t="shared" si="12"/>
        <v>1.9965614774554931E-3</v>
      </c>
      <c r="T45" s="39">
        <f t="shared" si="13"/>
        <v>1.9965860842879766E-3</v>
      </c>
      <c r="U45" s="31">
        <f t="shared" si="1"/>
        <v>1.9985565980125465E-3</v>
      </c>
      <c r="V45" s="41">
        <f>'[1]Rodzaje martwych &lt;3'!I44</f>
        <v>54</v>
      </c>
      <c r="W45" s="31">
        <f t="shared" si="11"/>
        <v>1.9985812540480523E-3</v>
      </c>
      <c r="X45" s="31">
        <f t="shared" si="2"/>
        <v>27019.166666666668</v>
      </c>
    </row>
    <row r="46" spans="1:24" x14ac:dyDescent="0.25">
      <c r="A46" s="33">
        <v>39</v>
      </c>
      <c r="B46" s="34">
        <v>25154</v>
      </c>
      <c r="C46" s="34">
        <v>26198</v>
      </c>
      <c r="D46" s="34">
        <v>27544</v>
      </c>
      <c r="E46" s="131">
        <f t="shared" si="3"/>
        <v>26871</v>
      </c>
      <c r="F46" s="36">
        <f>'[1]Rodzaje martwych &lt;3'!C45</f>
        <v>39</v>
      </c>
      <c r="G46" s="36">
        <f>'[1]Rodzaje martwych &lt;3'!D45</f>
        <v>39</v>
      </c>
      <c r="H46" s="36">
        <f>'[1]Rodzaje martwych &lt;3'!E45</f>
        <v>25</v>
      </c>
      <c r="I46" s="36">
        <f>'[1]Rodzaje martwych &lt;3'!F45</f>
        <v>33</v>
      </c>
      <c r="J46" s="37">
        <f t="shared" si="4"/>
        <v>42.5</v>
      </c>
      <c r="K46" s="38">
        <f t="shared" si="0"/>
        <v>68.5</v>
      </c>
      <c r="L46" s="39">
        <f t="shared" si="5"/>
        <v>16.5</v>
      </c>
      <c r="M46" s="39">
        <f t="shared" si="6"/>
        <v>16</v>
      </c>
      <c r="N46" s="40">
        <f t="shared" si="7"/>
        <v>2.7456027456027455E-3</v>
      </c>
      <c r="O46" s="39">
        <f t="shared" si="14"/>
        <v>2.6321812771801329E-3</v>
      </c>
      <c r="P46" s="39">
        <f t="shared" si="8"/>
        <v>2.165198424666781E-3</v>
      </c>
      <c r="Q46" s="39">
        <f t="shared" si="9"/>
        <v>9.0708707128797292E-4</v>
      </c>
      <c r="R46" s="39">
        <f t="shared" si="10"/>
        <v>1.2592536060444172E-3</v>
      </c>
      <c r="S46" s="39">
        <f t="shared" si="12"/>
        <v>2.1561338289962824E-3</v>
      </c>
      <c r="T46" s="39">
        <f t="shared" si="13"/>
        <v>2.1562407058590264E-3</v>
      </c>
      <c r="U46" s="31">
        <f t="shared" si="1"/>
        <v>2.1584607941647128E-3</v>
      </c>
      <c r="V46" s="41">
        <f>'[1]Rodzaje martwych &lt;3'!I45</f>
        <v>58</v>
      </c>
      <c r="W46" s="31">
        <f t="shared" si="11"/>
        <v>2.1585679018471882E-3</v>
      </c>
      <c r="X46" s="31">
        <f t="shared" si="2"/>
        <v>26869.666666666668</v>
      </c>
    </row>
    <row r="47" spans="1:24" x14ac:dyDescent="0.25">
      <c r="A47" s="33">
        <v>40</v>
      </c>
      <c r="B47" s="42">
        <v>25578</v>
      </c>
      <c r="C47" s="42">
        <v>25212</v>
      </c>
      <c r="D47" s="42">
        <v>26161</v>
      </c>
      <c r="E47" s="131">
        <f t="shared" si="3"/>
        <v>25686.5</v>
      </c>
      <c r="F47" s="36">
        <f>'[1]Rodzaje martwych &lt;3'!C46</f>
        <v>40</v>
      </c>
      <c r="G47" s="36">
        <f>'[1]Rodzaje martwych &lt;3'!D46</f>
        <v>34</v>
      </c>
      <c r="H47" s="36">
        <f>'[1]Rodzaje martwych &lt;3'!E46</f>
        <v>36</v>
      </c>
      <c r="I47" s="36">
        <f>'[1]Rodzaje martwych &lt;3'!F46</f>
        <v>34</v>
      </c>
      <c r="J47" s="37">
        <f t="shared" si="4"/>
        <v>68.5</v>
      </c>
      <c r="K47" s="38">
        <f t="shared" si="0"/>
        <v>127.5</v>
      </c>
      <c r="L47" s="39">
        <f t="shared" si="5"/>
        <v>16</v>
      </c>
      <c r="M47" s="39">
        <f t="shared" si="6"/>
        <v>11.5</v>
      </c>
      <c r="N47" s="40">
        <f t="shared" si="7"/>
        <v>2.9337720776260235E-3</v>
      </c>
      <c r="O47" s="39">
        <f t="shared" si="14"/>
        <v>2.6166075286934804E-3</v>
      </c>
      <c r="P47" s="39">
        <f t="shared" si="8"/>
        <v>2.7210262730144041E-3</v>
      </c>
      <c r="Q47" s="39">
        <f t="shared" si="9"/>
        <v>1.3746229332926038E-3</v>
      </c>
      <c r="R47" s="39">
        <f t="shared" si="10"/>
        <v>1.3482566842799219E-3</v>
      </c>
      <c r="S47" s="39">
        <f t="shared" si="12"/>
        <v>2.7214587018641991E-3</v>
      </c>
      <c r="T47" s="39">
        <f t="shared" si="13"/>
        <v>2.7214234340475988E-3</v>
      </c>
      <c r="U47" s="31">
        <f t="shared" si="1"/>
        <v>2.7251669164736342E-3</v>
      </c>
      <c r="V47" s="41">
        <f>'[1]Rodzaje martwych &lt;3'!I46</f>
        <v>70</v>
      </c>
      <c r="W47" s="31">
        <f t="shared" si="11"/>
        <v>2.725131552481492E-3</v>
      </c>
      <c r="X47" s="31">
        <f t="shared" si="2"/>
        <v>25686.833333333332</v>
      </c>
    </row>
    <row r="48" spans="1:24" x14ac:dyDescent="0.25">
      <c r="A48" s="33">
        <v>41</v>
      </c>
      <c r="B48" s="42">
        <v>24991</v>
      </c>
      <c r="C48" s="42">
        <v>25759</v>
      </c>
      <c r="D48" s="42">
        <v>25169</v>
      </c>
      <c r="E48" s="131">
        <f t="shared" si="3"/>
        <v>25464</v>
      </c>
      <c r="F48" s="36">
        <f>'[1]Rodzaje martwych &lt;3'!C47</f>
        <v>40</v>
      </c>
      <c r="G48" s="36">
        <f>'[1]Rodzaje martwych &lt;3'!D47</f>
        <v>42</v>
      </c>
      <c r="H48" s="36">
        <f>'[1]Rodzaje martwych &lt;3'!E47</f>
        <v>32</v>
      </c>
      <c r="I48" s="36">
        <f>'[1]Rodzaje martwych &lt;3'!F47</f>
        <v>36</v>
      </c>
      <c r="J48" s="37">
        <f t="shared" si="4"/>
        <v>127.5</v>
      </c>
      <c r="K48" s="38">
        <f t="shared" si="0"/>
        <v>63</v>
      </c>
      <c r="L48" s="39">
        <f t="shared" si="5"/>
        <v>11.5</v>
      </c>
      <c r="M48" s="39">
        <f t="shared" si="6"/>
        <v>1.5</v>
      </c>
      <c r="N48" s="40">
        <f t="shared" si="7"/>
        <v>2.9530618588747282E-3</v>
      </c>
      <c r="O48" s="39">
        <f t="shared" si="14"/>
        <v>2.4844238271772676E-3</v>
      </c>
      <c r="P48" s="39">
        <f t="shared" si="8"/>
        <v>2.6658347862101861E-3</v>
      </c>
      <c r="Q48" s="39">
        <f t="shared" si="9"/>
        <v>1.2700806699675535E-3</v>
      </c>
      <c r="R48" s="39">
        <f t="shared" si="10"/>
        <v>1.3975290909267364E-3</v>
      </c>
      <c r="S48" s="39">
        <f t="shared" si="12"/>
        <v>2.6668758333986981E-3</v>
      </c>
      <c r="T48" s="39">
        <f t="shared" si="13"/>
        <v>2.6669455629346858E-3</v>
      </c>
      <c r="U48" s="31">
        <f t="shared" si="1"/>
        <v>2.6704366949418788E-3</v>
      </c>
      <c r="V48" s="41">
        <f>'[1]Rodzaje martwych &lt;3'!I47</f>
        <v>68</v>
      </c>
      <c r="W48" s="31">
        <f t="shared" si="11"/>
        <v>2.6705066108129337E-3</v>
      </c>
      <c r="X48" s="31">
        <f t="shared" si="2"/>
        <v>25463.333333333332</v>
      </c>
    </row>
    <row r="49" spans="1:24" x14ac:dyDescent="0.25">
      <c r="A49" s="33">
        <v>42</v>
      </c>
      <c r="B49" s="42">
        <v>24124</v>
      </c>
      <c r="C49" s="42">
        <v>25035</v>
      </c>
      <c r="D49" s="42">
        <v>25698</v>
      </c>
      <c r="E49" s="131">
        <f t="shared" si="3"/>
        <v>25366.5</v>
      </c>
      <c r="F49" s="36">
        <f>'[1]Rodzaje martwych &lt;3'!C48</f>
        <v>40</v>
      </c>
      <c r="G49" s="36">
        <f>'[1]Rodzaje martwych &lt;3'!D48</f>
        <v>46</v>
      </c>
      <c r="H49" s="36">
        <f>'[1]Rodzaje martwych &lt;3'!E48</f>
        <v>28</v>
      </c>
      <c r="I49" s="36">
        <f>'[1]Rodzaje martwych &lt;3'!F48</f>
        <v>44</v>
      </c>
      <c r="J49" s="37">
        <f t="shared" si="4"/>
        <v>63</v>
      </c>
      <c r="K49" s="38">
        <f t="shared" si="0"/>
        <v>54</v>
      </c>
      <c r="L49" s="39">
        <f t="shared" si="5"/>
        <v>1.5</v>
      </c>
      <c r="M49" s="39">
        <f t="shared" si="6"/>
        <v>12.5</v>
      </c>
      <c r="N49" s="40">
        <f t="shared" si="7"/>
        <v>3.3533268795097756E-3</v>
      </c>
      <c r="O49" s="39">
        <f t="shared" si="14"/>
        <v>2.9144625212097017E-3</v>
      </c>
      <c r="P49" s="39">
        <f t="shared" si="8"/>
        <v>2.8436131082928418E-3</v>
      </c>
      <c r="Q49" s="39">
        <f t="shared" si="9"/>
        <v>1.0884247966492066E-3</v>
      </c>
      <c r="R49" s="39">
        <f t="shared" si="10"/>
        <v>1.7571007837068836E-3</v>
      </c>
      <c r="S49" s="39">
        <f t="shared" si="12"/>
        <v>2.8343666961913195E-3</v>
      </c>
      <c r="T49" s="39">
        <f t="shared" si="13"/>
        <v>2.8346642694505875E-3</v>
      </c>
      <c r="U49" s="31">
        <f t="shared" si="1"/>
        <v>2.8383892141209863E-3</v>
      </c>
      <c r="V49" s="41">
        <f>'[1]Rodzaje martwych &lt;3'!I48</f>
        <v>72</v>
      </c>
      <c r="W49" s="31">
        <f t="shared" si="11"/>
        <v>2.8386876326527933E-3</v>
      </c>
      <c r="X49" s="31">
        <f t="shared" si="2"/>
        <v>25363.833333333332</v>
      </c>
    </row>
    <row r="50" spans="1:24" x14ac:dyDescent="0.25">
      <c r="A50" s="33">
        <v>43</v>
      </c>
      <c r="B50" s="42">
        <v>24040</v>
      </c>
      <c r="C50" s="42">
        <v>24144</v>
      </c>
      <c r="D50" s="42">
        <v>24987</v>
      </c>
      <c r="E50" s="131">
        <f t="shared" si="3"/>
        <v>24565.5</v>
      </c>
      <c r="F50" s="36">
        <f>'[1]Rodzaje martwych &lt;3'!C49</f>
        <v>42</v>
      </c>
      <c r="G50" s="36">
        <f>'[1]Rodzaje martwych &lt;3'!D49</f>
        <v>48</v>
      </c>
      <c r="H50" s="36">
        <f>'[1]Rodzaje martwych &lt;3'!E49</f>
        <v>29</v>
      </c>
      <c r="I50" s="36">
        <f>'[1]Rodzaje martwych &lt;3'!F49</f>
        <v>46</v>
      </c>
      <c r="J50" s="37">
        <f t="shared" si="4"/>
        <v>54</v>
      </c>
      <c r="K50" s="38">
        <f t="shared" si="0"/>
        <v>61.5</v>
      </c>
      <c r="L50" s="39">
        <f t="shared" si="5"/>
        <v>12.5</v>
      </c>
      <c r="M50" s="39">
        <f t="shared" si="6"/>
        <v>3</v>
      </c>
      <c r="N50" s="40">
        <f t="shared" si="7"/>
        <v>3.6423087270544899E-3</v>
      </c>
      <c r="O50" s="39">
        <f t="shared" si="14"/>
        <v>3.437279993373918E-3</v>
      </c>
      <c r="P50" s="39">
        <f t="shared" si="8"/>
        <v>3.0624555977950552E-3</v>
      </c>
      <c r="Q50" s="39">
        <f t="shared" si="9"/>
        <v>1.1595477763672167E-3</v>
      </c>
      <c r="R50" s="39">
        <f t="shared" si="10"/>
        <v>1.9051168954877721E-3</v>
      </c>
      <c r="S50" s="39">
        <f t="shared" si="12"/>
        <v>3.0484087306426049E-3</v>
      </c>
      <c r="T50" s="39">
        <f t="shared" si="13"/>
        <v>3.0487598322504589E-3</v>
      </c>
      <c r="U50" s="31">
        <f t="shared" si="1"/>
        <v>3.0530622214080725E-3</v>
      </c>
      <c r="V50" s="41">
        <f>'[1]Rodzaje martwych &lt;3'!I49</f>
        <v>75</v>
      </c>
      <c r="W50" s="31">
        <f t="shared" si="11"/>
        <v>3.0534143958310714E-3</v>
      </c>
      <c r="X50" s="31">
        <f t="shared" si="2"/>
        <v>24562.666666666668</v>
      </c>
    </row>
    <row r="51" spans="1:24" x14ac:dyDescent="0.25">
      <c r="A51" s="33">
        <v>44</v>
      </c>
      <c r="B51" s="42">
        <v>23724</v>
      </c>
      <c r="C51" s="42">
        <v>24052</v>
      </c>
      <c r="D51" s="42">
        <v>24067</v>
      </c>
      <c r="E51" s="131">
        <f t="shared" si="3"/>
        <v>24059.5</v>
      </c>
      <c r="F51" s="36">
        <f>'[1]Rodzaje martwych &lt;3'!C50</f>
        <v>63</v>
      </c>
      <c r="G51" s="36">
        <f>'[1]Rodzaje martwych &lt;3'!D50</f>
        <v>63</v>
      </c>
      <c r="H51" s="36">
        <f>'[1]Rodzaje martwych &lt;3'!E50</f>
        <v>37</v>
      </c>
      <c r="I51" s="36">
        <f>'[1]Rodzaje martwych &lt;3'!F50</f>
        <v>51</v>
      </c>
      <c r="J51" s="37">
        <f t="shared" si="4"/>
        <v>61.5</v>
      </c>
      <c r="K51" s="38">
        <f t="shared" si="0"/>
        <v>93</v>
      </c>
      <c r="L51" s="39">
        <f t="shared" si="5"/>
        <v>3</v>
      </c>
      <c r="M51" s="39">
        <f t="shared" si="6"/>
        <v>9</v>
      </c>
      <c r="N51" s="40">
        <f t="shared" si="7"/>
        <v>4.7324996108141764E-3</v>
      </c>
      <c r="O51" s="39">
        <f t="shared" si="14"/>
        <v>3.4911267195877147E-3</v>
      </c>
      <c r="P51" s="39">
        <f t="shared" si="8"/>
        <v>3.6518651626306076E-3</v>
      </c>
      <c r="Q51" s="39">
        <f t="shared" si="9"/>
        <v>1.5351104657193237E-3</v>
      </c>
      <c r="R51" s="39">
        <f t="shared" si="10"/>
        <v>2.1200091451374888E-3</v>
      </c>
      <c r="S51" s="39">
        <f t="shared" si="12"/>
        <v>3.6509220652602317E-3</v>
      </c>
      <c r="T51" s="39">
        <f t="shared" si="13"/>
        <v>3.6512755260810332E-3</v>
      </c>
      <c r="U51" s="31">
        <f t="shared" si="1"/>
        <v>3.6575988694694402E-3</v>
      </c>
      <c r="V51" s="41">
        <f>'[1]Rodzaje martwych &lt;3'!I50</f>
        <v>88</v>
      </c>
      <c r="W51" s="31">
        <f t="shared" si="11"/>
        <v>3.6579536243531033E-3</v>
      </c>
      <c r="X51" s="31">
        <f t="shared" si="2"/>
        <v>24057.166666666668</v>
      </c>
    </row>
    <row r="52" spans="1:24" x14ac:dyDescent="0.25">
      <c r="A52" s="33">
        <v>45</v>
      </c>
      <c r="B52" s="42">
        <v>22953</v>
      </c>
      <c r="C52" s="42">
        <v>23798</v>
      </c>
      <c r="D52" s="42">
        <v>23986</v>
      </c>
      <c r="E52" s="131">
        <f t="shared" si="3"/>
        <v>23892</v>
      </c>
      <c r="F52" s="36">
        <f>'[1]Rodzaje martwych &lt;3'!C51</f>
        <v>49</v>
      </c>
      <c r="G52" s="36">
        <f>'[1]Rodzaje martwych &lt;3'!D51</f>
        <v>65</v>
      </c>
      <c r="H52" s="36">
        <f>'[1]Rodzaje martwych &lt;3'!E51</f>
        <v>33</v>
      </c>
      <c r="I52" s="36">
        <f>'[1]Rodzaje martwych &lt;3'!F51</f>
        <v>54</v>
      </c>
      <c r="J52" s="37">
        <f t="shared" si="4"/>
        <v>93</v>
      </c>
      <c r="K52" s="38">
        <f t="shared" si="0"/>
        <v>50.5</v>
      </c>
      <c r="L52" s="39">
        <f t="shared" si="5"/>
        <v>9</v>
      </c>
      <c r="M52" s="39">
        <f t="shared" si="6"/>
        <v>-6.5</v>
      </c>
      <c r="N52" s="40">
        <f t="shared" si="7"/>
        <v>4.3282312031852422E-3</v>
      </c>
      <c r="O52" s="39">
        <f t="shared" si="14"/>
        <v>4.4553727171468801E-3</v>
      </c>
      <c r="P52" s="39">
        <f t="shared" si="8"/>
        <v>3.6404593880918767E-3</v>
      </c>
      <c r="Q52" s="39">
        <f t="shared" si="9"/>
        <v>1.3741697724291575E-3</v>
      </c>
      <c r="R52" s="39">
        <f t="shared" si="10"/>
        <v>2.2694081677681003E-3</v>
      </c>
      <c r="S52" s="39">
        <f t="shared" si="12"/>
        <v>3.6347684401829916E-3</v>
      </c>
      <c r="T52" s="39">
        <f t="shared" si="13"/>
        <v>3.6353000167140231E-3</v>
      </c>
      <c r="U52" s="31">
        <f t="shared" si="1"/>
        <v>3.6413862380713208E-3</v>
      </c>
      <c r="V52" s="41">
        <f>'[1]Rodzaje martwych &lt;3'!I51</f>
        <v>87</v>
      </c>
      <c r="W52" s="31">
        <f t="shared" si="11"/>
        <v>3.6419197521820124E-3</v>
      </c>
      <c r="X52" s="31">
        <f t="shared" si="2"/>
        <v>23888.5</v>
      </c>
    </row>
    <row r="53" spans="1:24" x14ac:dyDescent="0.25">
      <c r="A53" s="33">
        <v>46</v>
      </c>
      <c r="B53" s="42">
        <v>21661</v>
      </c>
      <c r="C53" s="42">
        <v>22924</v>
      </c>
      <c r="D53" s="42">
        <v>23679</v>
      </c>
      <c r="E53" s="131">
        <f t="shared" si="3"/>
        <v>23301.5</v>
      </c>
      <c r="F53" s="36">
        <f>'[1]Rodzaje martwych &lt;3'!C52</f>
        <v>65</v>
      </c>
      <c r="G53" s="36">
        <f>'[1]Rodzaje martwych &lt;3'!D52</f>
        <v>64</v>
      </c>
      <c r="H53" s="36">
        <f>'[1]Rodzaje martwych &lt;3'!E52</f>
        <v>52</v>
      </c>
      <c r="I53" s="36">
        <f>'[1]Rodzaje martwych &lt;3'!F52</f>
        <v>54</v>
      </c>
      <c r="J53" s="37">
        <f t="shared" si="4"/>
        <v>50.5</v>
      </c>
      <c r="K53" s="38">
        <f t="shared" si="0"/>
        <v>12.5</v>
      </c>
      <c r="L53" s="39">
        <f t="shared" si="5"/>
        <v>-6.5</v>
      </c>
      <c r="M53" s="39">
        <f t="shared" si="6"/>
        <v>-2</v>
      </c>
      <c r="N53" s="40">
        <f t="shared" si="7"/>
        <v>5.1823061262261704E-3</v>
      </c>
      <c r="O53" s="39">
        <f t="shared" si="14"/>
        <v>5.2787714859087341E-3</v>
      </c>
      <c r="P53" s="39">
        <f t="shared" si="8"/>
        <v>4.5414780241159747E-3</v>
      </c>
      <c r="Q53" s="39">
        <f t="shared" si="9"/>
        <v>2.1909266144917155E-3</v>
      </c>
      <c r="R53" s="39">
        <f t="shared" si="10"/>
        <v>2.3557126030624262E-3</v>
      </c>
      <c r="S53" s="39">
        <f t="shared" si="12"/>
        <v>4.5387398574150591E-3</v>
      </c>
      <c r="T53" s="39">
        <f t="shared" si="13"/>
        <v>4.5388046387154326E-3</v>
      </c>
      <c r="U53" s="31">
        <f t="shared" si="1"/>
        <v>4.5490633650194191E-3</v>
      </c>
      <c r="V53" s="41">
        <f>'[1]Rodzaje martwych &lt;3'!I52</f>
        <v>106</v>
      </c>
      <c r="W53" s="31">
        <f t="shared" si="11"/>
        <v>4.549128441351291E-3</v>
      </c>
      <c r="X53" s="31">
        <f t="shared" si="2"/>
        <v>23301.166666666668</v>
      </c>
    </row>
    <row r="54" spans="1:24" x14ac:dyDescent="0.25">
      <c r="A54" s="33">
        <v>47</v>
      </c>
      <c r="B54" s="42">
        <v>20545</v>
      </c>
      <c r="C54" s="42">
        <v>21565</v>
      </c>
      <c r="D54" s="42">
        <v>22799</v>
      </c>
      <c r="E54" s="131">
        <f t="shared" si="3"/>
        <v>22182</v>
      </c>
      <c r="F54" s="36">
        <f>'[1]Rodzaje martwych &lt;3'!C53</f>
        <v>57</v>
      </c>
      <c r="G54" s="36">
        <f>'[1]Rodzaje martwych &lt;3'!D53</f>
        <v>61</v>
      </c>
      <c r="H54" s="36">
        <f>'[1]Rodzaje martwych &lt;3'!E53</f>
        <v>67</v>
      </c>
      <c r="I54" s="36">
        <f>'[1]Rodzaje martwych &lt;3'!F53</f>
        <v>45</v>
      </c>
      <c r="J54" s="37">
        <f t="shared" si="4"/>
        <v>12.5</v>
      </c>
      <c r="K54" s="38">
        <f t="shared" si="0"/>
        <v>38.5</v>
      </c>
      <c r="L54" s="39">
        <f t="shared" si="5"/>
        <v>-2</v>
      </c>
      <c r="M54" s="39">
        <f t="shared" si="6"/>
        <v>3.5</v>
      </c>
      <c r="N54" s="40">
        <f t="shared" si="7"/>
        <v>4.718399444894183E-3</v>
      </c>
      <c r="O54" s="39">
        <f t="shared" si="14"/>
        <v>4.7291188538841362E-3</v>
      </c>
      <c r="P54" s="39">
        <f t="shared" si="8"/>
        <v>5.0104181546634097E-3</v>
      </c>
      <c r="Q54" s="39">
        <f t="shared" si="9"/>
        <v>2.929986443346307E-3</v>
      </c>
      <c r="R54" s="39">
        <f t="shared" si="10"/>
        <v>2.0865452606442787E-3</v>
      </c>
      <c r="S54" s="39">
        <f t="shared" si="12"/>
        <v>5.0364241388614079E-3</v>
      </c>
      <c r="T54" s="39">
        <f t="shared" si="13"/>
        <v>5.0355938553765453E-3</v>
      </c>
      <c r="U54" s="31">
        <f t="shared" si="1"/>
        <v>5.0491389414840859E-3</v>
      </c>
      <c r="V54" s="41">
        <f>'[1]Rodzaje martwych &lt;3'!I53</f>
        <v>112</v>
      </c>
      <c r="W54" s="31">
        <f t="shared" si="11"/>
        <v>5.0483044608380786E-3</v>
      </c>
      <c r="X54" s="31">
        <f t="shared" si="2"/>
        <v>22185.666666666668</v>
      </c>
    </row>
    <row r="55" spans="1:24" x14ac:dyDescent="0.25">
      <c r="A55" s="33">
        <v>48</v>
      </c>
      <c r="B55" s="42">
        <v>19577</v>
      </c>
      <c r="C55" s="42">
        <v>20507</v>
      </c>
      <c r="D55" s="42">
        <v>21470</v>
      </c>
      <c r="E55" s="131">
        <f t="shared" si="3"/>
        <v>20988.5</v>
      </c>
      <c r="F55" s="36">
        <f>'[1]Rodzaje martwych &lt;3'!C54</f>
        <v>54</v>
      </c>
      <c r="G55" s="36">
        <f>'[1]Rodzaje martwych &lt;3'!D54</f>
        <v>44</v>
      </c>
      <c r="H55" s="36">
        <f>'[1]Rodzaje martwych &lt;3'!E54</f>
        <v>57</v>
      </c>
      <c r="I55" s="36">
        <f>'[1]Rodzaje martwych &lt;3'!F54</f>
        <v>61</v>
      </c>
      <c r="J55" s="37">
        <f t="shared" si="4"/>
        <v>38.5</v>
      </c>
      <c r="K55" s="38">
        <f t="shared" si="0"/>
        <v>17</v>
      </c>
      <c r="L55" s="39">
        <f t="shared" si="5"/>
        <v>3.5</v>
      </c>
      <c r="M55" s="39">
        <f t="shared" si="6"/>
        <v>-10.5</v>
      </c>
      <c r="N55" s="40">
        <f t="shared" si="7"/>
        <v>5.5997857473279282E-3</v>
      </c>
      <c r="O55" s="39">
        <f t="shared" si="14"/>
        <v>5.6107140243456203E-3</v>
      </c>
      <c r="P55" s="39">
        <f t="shared" si="8"/>
        <v>5.615529731096025E-3</v>
      </c>
      <c r="Q55" s="39">
        <f t="shared" si="9"/>
        <v>2.6480528681432271E-3</v>
      </c>
      <c r="R55" s="39">
        <f t="shared" si="10"/>
        <v>2.9753557623129734E-3</v>
      </c>
      <c r="S55" s="39">
        <f t="shared" si="12"/>
        <v>5.6063665518470123E-3</v>
      </c>
      <c r="T55" s="39">
        <f t="shared" si="13"/>
        <v>5.6065441356973732E-3</v>
      </c>
      <c r="U55" s="31">
        <f t="shared" si="1"/>
        <v>5.6221264025537792E-3</v>
      </c>
      <c r="V55" s="41">
        <f>'[1]Rodzaje martwych &lt;3'!I54</f>
        <v>118</v>
      </c>
      <c r="W55" s="31">
        <f t="shared" si="11"/>
        <v>5.6223049862221767E-3</v>
      </c>
      <c r="X55" s="31">
        <f t="shared" si="2"/>
        <v>20987.833333333332</v>
      </c>
    </row>
    <row r="56" spans="1:24" x14ac:dyDescent="0.25">
      <c r="A56" s="33">
        <v>49</v>
      </c>
      <c r="B56" s="42">
        <v>18531</v>
      </c>
      <c r="C56" s="42">
        <v>19499</v>
      </c>
      <c r="D56" s="42">
        <v>20371</v>
      </c>
      <c r="E56" s="131">
        <f t="shared" si="3"/>
        <v>19935</v>
      </c>
      <c r="F56" s="36">
        <f>'[1]Rodzaje martwych &lt;3'!C55</f>
        <v>68</v>
      </c>
      <c r="G56" s="36">
        <f>'[1]Rodzaje martwych &lt;3'!D55</f>
        <v>58</v>
      </c>
      <c r="H56" s="36">
        <f>'[1]Rodzaje martwych &lt;3'!E55</f>
        <v>54</v>
      </c>
      <c r="I56" s="36">
        <f>'[1]Rodzaje martwych &lt;3'!F55</f>
        <v>59</v>
      </c>
      <c r="J56" s="37">
        <f t="shared" si="4"/>
        <v>17</v>
      </c>
      <c r="K56" s="38">
        <f t="shared" si="0"/>
        <v>-43.5</v>
      </c>
      <c r="L56" s="39">
        <f t="shared" si="5"/>
        <v>-10.5</v>
      </c>
      <c r="M56" s="39">
        <f t="shared" si="6"/>
        <v>-3.5</v>
      </c>
      <c r="N56" s="40">
        <f t="shared" si="7"/>
        <v>6.4939215360425425E-3</v>
      </c>
      <c r="O56" s="39">
        <f t="shared" si="14"/>
        <v>6.1552665999846119E-3</v>
      </c>
      <c r="P56" s="39">
        <f t="shared" si="8"/>
        <v>5.6612089219444384E-3</v>
      </c>
      <c r="Q56" s="39">
        <f t="shared" si="9"/>
        <v>2.6431394623169075E-3</v>
      </c>
      <c r="R56" s="39">
        <f t="shared" si="10"/>
        <v>3.0260677787893164E-3</v>
      </c>
      <c r="S56" s="39">
        <f t="shared" si="12"/>
        <v>5.65240227096516E-3</v>
      </c>
      <c r="T56" s="39">
        <f t="shared" si="13"/>
        <v>5.6526378976855867E-3</v>
      </c>
      <c r="U56" s="31">
        <f t="shared" si="1"/>
        <v>5.6684223727113117E-3</v>
      </c>
      <c r="V56" s="41">
        <f>'[1]Rodzaje martwych &lt;3'!I55</f>
        <v>113</v>
      </c>
      <c r="W56" s="31">
        <f t="shared" si="11"/>
        <v>5.6686593369842395E-3</v>
      </c>
      <c r="X56" s="31">
        <f t="shared" si="2"/>
        <v>19934.166666666668</v>
      </c>
    </row>
    <row r="57" spans="1:24" x14ac:dyDescent="0.25">
      <c r="A57" s="33">
        <v>50</v>
      </c>
      <c r="B57" s="42">
        <v>17362</v>
      </c>
      <c r="C57" s="42">
        <v>18322</v>
      </c>
      <c r="D57" s="42">
        <v>19372</v>
      </c>
      <c r="E57" s="131">
        <f t="shared" si="3"/>
        <v>18847</v>
      </c>
      <c r="F57" s="36">
        <f>'[1]Rodzaje martwych &lt;3'!C56</f>
        <v>64</v>
      </c>
      <c r="G57" s="36">
        <f>'[1]Rodzaje martwych &lt;3'!D56</f>
        <v>58</v>
      </c>
      <c r="H57" s="36">
        <f>'[1]Rodzaje martwych &lt;3'!E56</f>
        <v>61</v>
      </c>
      <c r="I57" s="36">
        <f>'[1]Rodzaje martwych &lt;3'!F56</f>
        <v>70</v>
      </c>
      <c r="J57" s="37">
        <f t="shared" si="4"/>
        <v>-43.5</v>
      </c>
      <c r="K57" s="38">
        <f t="shared" si="0"/>
        <v>-20</v>
      </c>
      <c r="L57" s="39">
        <f t="shared" si="5"/>
        <v>-3.5</v>
      </c>
      <c r="M57" s="39">
        <f t="shared" si="6"/>
        <v>4</v>
      </c>
      <c r="N57" s="40">
        <f t="shared" si="7"/>
        <v>7.2787517483941929E-3</v>
      </c>
      <c r="O57" s="39">
        <f t="shared" si="14"/>
        <v>7.8031212484993995E-3</v>
      </c>
      <c r="P57" s="39">
        <f t="shared" si="8"/>
        <v>6.9468440761395467E-3</v>
      </c>
      <c r="Q57" s="39">
        <f t="shared" si="9"/>
        <v>3.1387077271382447E-3</v>
      </c>
      <c r="R57" s="39">
        <f t="shared" si="10"/>
        <v>3.8201266099104998E-3</v>
      </c>
      <c r="S57" s="39">
        <f t="shared" si="12"/>
        <v>6.9266358228684726E-3</v>
      </c>
      <c r="T57" s="39">
        <f t="shared" si="13"/>
        <v>6.9271852361059705E-3</v>
      </c>
      <c r="U57" s="31">
        <f t="shared" si="1"/>
        <v>6.9507083355441184E-3</v>
      </c>
      <c r="V57" s="41">
        <f>'[1]Rodzaje martwych &lt;3'!I56</f>
        <v>131</v>
      </c>
      <c r="W57" s="31">
        <f t="shared" si="11"/>
        <v>6.9512615743811523E-3</v>
      </c>
      <c r="X57" s="31">
        <f t="shared" si="2"/>
        <v>18845.5</v>
      </c>
    </row>
    <row r="58" spans="1:24" x14ac:dyDescent="0.25">
      <c r="A58" s="33">
        <v>51</v>
      </c>
      <c r="B58" s="42">
        <v>16475</v>
      </c>
      <c r="C58" s="42">
        <v>17205</v>
      </c>
      <c r="D58" s="42">
        <v>18187</v>
      </c>
      <c r="E58" s="131">
        <f t="shared" si="3"/>
        <v>17696</v>
      </c>
      <c r="F58" s="36">
        <f>'[1]Rodzaje martwych &lt;3'!C57</f>
        <v>59</v>
      </c>
      <c r="G58" s="36">
        <f>'[1]Rodzaje martwych &lt;3'!D57</f>
        <v>67</v>
      </c>
      <c r="H58" s="36">
        <f>'[1]Rodzaje martwych &lt;3'!E57</f>
        <v>73</v>
      </c>
      <c r="I58" s="36">
        <f>'[1]Rodzaje martwych &lt;3'!F57</f>
        <v>63</v>
      </c>
      <c r="J58" s="37">
        <f t="shared" si="4"/>
        <v>-20</v>
      </c>
      <c r="K58" s="38">
        <f t="shared" si="0"/>
        <v>21</v>
      </c>
      <c r="L58" s="39">
        <f t="shared" si="5"/>
        <v>4</v>
      </c>
      <c r="M58" s="39">
        <f t="shared" si="6"/>
        <v>2</v>
      </c>
      <c r="N58" s="40">
        <f t="shared" si="7"/>
        <v>7.0622286541244571E-3</v>
      </c>
      <c r="O58" s="39">
        <f t="shared" si="14"/>
        <v>7.8456442145638395E-3</v>
      </c>
      <c r="P58" s="39">
        <f t="shared" si="8"/>
        <v>7.6451211328519841E-3</v>
      </c>
      <c r="Q58" s="39">
        <f t="shared" si="9"/>
        <v>3.9982473436301893E-3</v>
      </c>
      <c r="R58" s="39">
        <f t="shared" si="10"/>
        <v>3.6615134255492269E-3</v>
      </c>
      <c r="S58" s="39">
        <f t="shared" si="12"/>
        <v>7.6559333483449676E-3</v>
      </c>
      <c r="T58" s="39">
        <f t="shared" si="13"/>
        <v>7.6552151152972951E-3</v>
      </c>
      <c r="U58" s="31">
        <f t="shared" si="1"/>
        <v>7.6853526220614825E-3</v>
      </c>
      <c r="V58" s="41">
        <f>'[1]Rodzaje martwych &lt;3'!I57</f>
        <v>136</v>
      </c>
      <c r="W58" s="31">
        <f t="shared" si="11"/>
        <v>7.6846288587949438E-3</v>
      </c>
      <c r="X58" s="31">
        <f t="shared" si="2"/>
        <v>17697.666666666668</v>
      </c>
    </row>
    <row r="59" spans="1:24" x14ac:dyDescent="0.25">
      <c r="A59" s="33">
        <v>52</v>
      </c>
      <c r="B59" s="42">
        <v>15786</v>
      </c>
      <c r="C59" s="42">
        <v>16368</v>
      </c>
      <c r="D59" s="42">
        <v>17074</v>
      </c>
      <c r="E59" s="131">
        <f t="shared" si="3"/>
        <v>16721</v>
      </c>
      <c r="F59" s="36">
        <f>'[1]Rodzaje martwych &lt;3'!C58</f>
        <v>82</v>
      </c>
      <c r="G59" s="36">
        <f>'[1]Rodzaje martwych &lt;3'!D58</f>
        <v>59</v>
      </c>
      <c r="H59" s="36">
        <f>'[1]Rodzaje martwych &lt;3'!E58</f>
        <v>72</v>
      </c>
      <c r="I59" s="36">
        <f>'[1]Rodzaje martwych &lt;3'!F58</f>
        <v>64</v>
      </c>
      <c r="J59" s="37">
        <f t="shared" si="4"/>
        <v>21</v>
      </c>
      <c r="K59" s="38">
        <f t="shared" si="0"/>
        <v>-13</v>
      </c>
      <c r="L59" s="39">
        <f t="shared" si="5"/>
        <v>2</v>
      </c>
      <c r="M59" s="39">
        <f t="shared" si="6"/>
        <v>8</v>
      </c>
      <c r="N59" s="40">
        <f t="shared" si="7"/>
        <v>8.8788883145315776E-3</v>
      </c>
      <c r="O59" s="39">
        <f t="shared" si="14"/>
        <v>8.3659013190034194E-3</v>
      </c>
      <c r="P59" s="39">
        <f t="shared" si="8"/>
        <v>8.0921719625017818E-3</v>
      </c>
      <c r="Q59" s="39">
        <f t="shared" si="9"/>
        <v>4.1994750656167978E-3</v>
      </c>
      <c r="R59" s="39">
        <f t="shared" si="10"/>
        <v>3.9091131199609089E-3</v>
      </c>
      <c r="S59" s="39">
        <f t="shared" si="12"/>
        <v>8.1005420215617373E-3</v>
      </c>
      <c r="T59" s="39">
        <f t="shared" si="13"/>
        <v>8.09989875126561E-3</v>
      </c>
      <c r="U59" s="31">
        <f t="shared" si="1"/>
        <v>8.1334848394234802E-3</v>
      </c>
      <c r="V59" s="41">
        <f>'[1]Rodzaje martwych &lt;3'!I58</f>
        <v>136</v>
      </c>
      <c r="W59" s="31">
        <f t="shared" si="11"/>
        <v>8.1328363266689272E-3</v>
      </c>
      <c r="X59" s="31">
        <f t="shared" si="2"/>
        <v>16722.333333333332</v>
      </c>
    </row>
    <row r="60" spans="1:24" x14ac:dyDescent="0.25">
      <c r="A60" s="33">
        <v>53</v>
      </c>
      <c r="B60" s="42">
        <v>15476</v>
      </c>
      <c r="C60" s="42">
        <v>15618</v>
      </c>
      <c r="D60" s="42">
        <v>16247</v>
      </c>
      <c r="E60" s="131">
        <f t="shared" si="3"/>
        <v>15932.5</v>
      </c>
      <c r="F60" s="36">
        <f>'[1]Rodzaje martwych &lt;3'!C59</f>
        <v>83</v>
      </c>
      <c r="G60" s="36">
        <f>'[1]Rodzaje martwych &lt;3'!D59</f>
        <v>94</v>
      </c>
      <c r="H60" s="36">
        <f>'[1]Rodzaje martwych &lt;3'!E59</f>
        <v>73</v>
      </c>
      <c r="I60" s="36">
        <f>'[1]Rodzaje martwych &lt;3'!F59</f>
        <v>98</v>
      </c>
      <c r="J60" s="37">
        <f t="shared" si="4"/>
        <v>-13</v>
      </c>
      <c r="K60" s="38">
        <f t="shared" si="0"/>
        <v>-32.5</v>
      </c>
      <c r="L60" s="39">
        <f t="shared" si="5"/>
        <v>8</v>
      </c>
      <c r="M60" s="39">
        <f t="shared" si="6"/>
        <v>0</v>
      </c>
      <c r="N60" s="40">
        <f t="shared" si="7"/>
        <v>1.1523157727200382E-2</v>
      </c>
      <c r="O60" s="39">
        <f t="shared" si="14"/>
        <v>1.152516327314637E-2</v>
      </c>
      <c r="P60" s="39">
        <f t="shared" si="8"/>
        <v>1.0720872575821994E-2</v>
      </c>
      <c r="Q60" s="39">
        <f t="shared" si="9"/>
        <v>4.4741358176023536E-3</v>
      </c>
      <c r="R60" s="39">
        <f t="shared" si="10"/>
        <v>6.2748111153796901E-3</v>
      </c>
      <c r="S60" s="39">
        <f t="shared" si="12"/>
        <v>1.0675490073667126E-2</v>
      </c>
      <c r="T60" s="39">
        <f t="shared" si="13"/>
        <v>1.0678267747676487E-2</v>
      </c>
      <c r="U60" s="31">
        <f t="shared" si="1"/>
        <v>1.0732778911030912E-2</v>
      </c>
      <c r="V60" s="41">
        <f>'[1]Rodzaje martwych &lt;3'!I59</f>
        <v>171</v>
      </c>
      <c r="W60" s="31">
        <f t="shared" si="11"/>
        <v>1.0735586481113319E-2</v>
      </c>
      <c r="X60" s="31">
        <f t="shared" si="2"/>
        <v>15928.333333333334</v>
      </c>
    </row>
    <row r="61" spans="1:24" x14ac:dyDescent="0.25">
      <c r="A61" s="33">
        <v>54</v>
      </c>
      <c r="B61" s="42">
        <v>15792</v>
      </c>
      <c r="C61" s="42">
        <v>15250</v>
      </c>
      <c r="D61" s="42">
        <v>15438</v>
      </c>
      <c r="E61" s="131">
        <f t="shared" si="3"/>
        <v>15344</v>
      </c>
      <c r="F61" s="36">
        <f>'[1]Rodzaje martwych &lt;3'!C60</f>
        <v>67</v>
      </c>
      <c r="G61" s="36">
        <f>'[1]Rodzaje martwych &lt;3'!D60</f>
        <v>90</v>
      </c>
      <c r="H61" s="36">
        <f>'[1]Rodzaje martwych &lt;3'!E60</f>
        <v>82</v>
      </c>
      <c r="I61" s="36">
        <f>'[1]Rodzaje martwych &lt;3'!F60</f>
        <v>88</v>
      </c>
      <c r="J61" s="37">
        <f t="shared" si="4"/>
        <v>-32.5</v>
      </c>
      <c r="K61" s="38">
        <f t="shared" si="0"/>
        <v>-58.5</v>
      </c>
      <c r="L61" s="39">
        <f t="shared" si="5"/>
        <v>0</v>
      </c>
      <c r="M61" s="39">
        <f t="shared" si="6"/>
        <v>6.5</v>
      </c>
      <c r="N61" s="40">
        <f t="shared" si="7"/>
        <v>1.0106608417826754E-2</v>
      </c>
      <c r="O61" s="39">
        <f t="shared" si="14"/>
        <v>1.0552879100711171E-2</v>
      </c>
      <c r="P61" s="39">
        <f t="shared" si="8"/>
        <v>1.1022285515964958E-2</v>
      </c>
      <c r="Q61" s="39">
        <f t="shared" si="9"/>
        <v>5.2835051546391756E-3</v>
      </c>
      <c r="R61" s="39">
        <f t="shared" si="10"/>
        <v>5.7692622883647746E-3</v>
      </c>
      <c r="S61" s="39">
        <f t="shared" si="12"/>
        <v>1.101821245706138E-2</v>
      </c>
      <c r="T61" s="39">
        <f t="shared" si="13"/>
        <v>1.1018926626912109E-2</v>
      </c>
      <c r="U61" s="31">
        <f t="shared" si="1"/>
        <v>1.107924921793535E-2</v>
      </c>
      <c r="V61" s="41">
        <f>'[1]Rodzaje martwych &lt;3'!I60</f>
        <v>170</v>
      </c>
      <c r="W61" s="31">
        <f t="shared" si="11"/>
        <v>1.1079971322427166E-2</v>
      </c>
      <c r="X61" s="31">
        <f t="shared" si="2"/>
        <v>15343</v>
      </c>
    </row>
    <row r="62" spans="1:24" x14ac:dyDescent="0.25">
      <c r="A62" s="33">
        <v>55</v>
      </c>
      <c r="B62" s="42">
        <v>15895</v>
      </c>
      <c r="C62" s="42">
        <v>15481</v>
      </c>
      <c r="D62" s="42">
        <v>15102</v>
      </c>
      <c r="E62" s="131">
        <f t="shared" si="3"/>
        <v>15291.5</v>
      </c>
      <c r="F62" s="36">
        <f>'[1]Rodzaje martwych &lt;3'!C61</f>
        <v>104</v>
      </c>
      <c r="G62" s="36">
        <f>'[1]Rodzaje martwych &lt;3'!D61</f>
        <v>105</v>
      </c>
      <c r="H62" s="36">
        <f>'[1]Rodzaje martwych &lt;3'!E61</f>
        <v>73</v>
      </c>
      <c r="I62" s="36">
        <f>'[1]Rodzaje martwych &lt;3'!F61</f>
        <v>97</v>
      </c>
      <c r="J62" s="37">
        <f t="shared" si="4"/>
        <v>-58.5</v>
      </c>
      <c r="K62" s="38">
        <f t="shared" si="0"/>
        <v>-53</v>
      </c>
      <c r="L62" s="39">
        <f t="shared" si="5"/>
        <v>6.5</v>
      </c>
      <c r="M62" s="39">
        <f t="shared" si="6"/>
        <v>-4.5</v>
      </c>
      <c r="N62" s="40">
        <f t="shared" si="7"/>
        <v>1.2874711760184473E-2</v>
      </c>
      <c r="O62" s="39">
        <f t="shared" si="14"/>
        <v>1.1695150712370367E-2</v>
      </c>
      <c r="P62" s="39">
        <f t="shared" si="8"/>
        <v>1.1048077562462955E-2</v>
      </c>
      <c r="Q62" s="39">
        <f t="shared" si="9"/>
        <v>4.8115741427323805E-3</v>
      </c>
      <c r="R62" s="39">
        <f t="shared" si="10"/>
        <v>6.2666558992166676E-3</v>
      </c>
      <c r="S62" s="39">
        <f t="shared" si="12"/>
        <v>1.1055831951354339E-2</v>
      </c>
      <c r="T62" s="39">
        <f t="shared" si="13"/>
        <v>1.1058708733127337E-2</v>
      </c>
      <c r="U62" s="31">
        <f t="shared" si="1"/>
        <v>1.1117287381878822E-2</v>
      </c>
      <c r="V62" s="41">
        <f>'[1]Rodzaje martwych &lt;3'!I61</f>
        <v>170</v>
      </c>
      <c r="W62" s="31">
        <f t="shared" si="11"/>
        <v>1.1120196238757155E-2</v>
      </c>
      <c r="X62" s="31">
        <f t="shared" si="2"/>
        <v>15287.5</v>
      </c>
    </row>
    <row r="63" spans="1:24" x14ac:dyDescent="0.25">
      <c r="A63" s="33">
        <v>56</v>
      </c>
      <c r="B63" s="42">
        <v>16071</v>
      </c>
      <c r="C63" s="42">
        <v>15586</v>
      </c>
      <c r="D63" s="42">
        <v>15291</v>
      </c>
      <c r="E63" s="131">
        <f t="shared" si="3"/>
        <v>15438.5</v>
      </c>
      <c r="F63" s="36">
        <f>'[1]Rodzaje martwych &lt;3'!C62</f>
        <v>98</v>
      </c>
      <c r="G63" s="36">
        <f>'[1]Rodzaje martwych &lt;3'!D62</f>
        <v>113</v>
      </c>
      <c r="H63" s="36">
        <f>'[1]Rodzaje martwych &lt;3'!E62</f>
        <v>84</v>
      </c>
      <c r="I63" s="36">
        <f>'[1]Rodzaje martwych &lt;3'!F62</f>
        <v>115</v>
      </c>
      <c r="J63" s="37">
        <f t="shared" si="4"/>
        <v>-53</v>
      </c>
      <c r="K63" s="38">
        <f t="shared" si="0"/>
        <v>-77</v>
      </c>
      <c r="L63" s="39">
        <f t="shared" si="5"/>
        <v>-4.5</v>
      </c>
      <c r="M63" s="39">
        <f t="shared" si="6"/>
        <v>4.5</v>
      </c>
      <c r="N63" s="40">
        <f t="shared" si="7"/>
        <v>1.3555870232772748E-2</v>
      </c>
      <c r="O63" s="39">
        <f t="shared" si="14"/>
        <v>1.3277316314422244E-2</v>
      </c>
      <c r="P63" s="39">
        <f t="shared" si="8"/>
        <v>1.2799667125032999E-2</v>
      </c>
      <c r="Q63" s="39">
        <f t="shared" si="9"/>
        <v>5.4626152270399455E-3</v>
      </c>
      <c r="R63" s="39">
        <f t="shared" si="10"/>
        <v>7.3773515308004425E-3</v>
      </c>
      <c r="S63" s="39">
        <f t="shared" si="12"/>
        <v>1.280731110825074E-2</v>
      </c>
      <c r="T63" s="39">
        <f t="shared" si="13"/>
        <v>1.2811571187913774E-2</v>
      </c>
      <c r="U63" s="31">
        <f t="shared" si="1"/>
        <v>1.2889853288855783E-2</v>
      </c>
      <c r="V63" s="41">
        <f>'[1]Rodzaje martwych &lt;3'!I62</f>
        <v>199</v>
      </c>
      <c r="W63" s="31">
        <f t="shared" si="11"/>
        <v>1.2894168466522677E-2</v>
      </c>
      <c r="X63" s="31">
        <f t="shared" si="2"/>
        <v>15433.333333333334</v>
      </c>
    </row>
    <row r="64" spans="1:24" x14ac:dyDescent="0.25">
      <c r="A64" s="33">
        <v>57</v>
      </c>
      <c r="B64" s="42">
        <v>16364</v>
      </c>
      <c r="C64" s="42">
        <v>15703</v>
      </c>
      <c r="D64" s="42">
        <v>15388</v>
      </c>
      <c r="E64" s="131">
        <f t="shared" si="3"/>
        <v>15545.5</v>
      </c>
      <c r="F64" s="36">
        <f>'[1]Rodzaje martwych &lt;3'!C63</f>
        <v>101</v>
      </c>
      <c r="G64" s="36">
        <f>'[1]Rodzaje martwych &lt;3'!D63</f>
        <v>116</v>
      </c>
      <c r="H64" s="36">
        <f>'[1]Rodzaje martwych &lt;3'!E63</f>
        <v>92</v>
      </c>
      <c r="I64" s="36">
        <f>'[1]Rodzaje martwych &lt;3'!F63</f>
        <v>114</v>
      </c>
      <c r="J64" s="37">
        <f t="shared" si="4"/>
        <v>-77</v>
      </c>
      <c r="K64" s="38">
        <f t="shared" si="0"/>
        <v>-71</v>
      </c>
      <c r="L64" s="39">
        <f t="shared" si="5"/>
        <v>4.5</v>
      </c>
      <c r="M64" s="39">
        <f t="shared" si="6"/>
        <v>2.5</v>
      </c>
      <c r="N64" s="40">
        <f t="shared" si="7"/>
        <v>1.3570019723865878E-2</v>
      </c>
      <c r="O64" s="39">
        <f t="shared" si="14"/>
        <v>1.2925408296456655E-2</v>
      </c>
      <c r="P64" s="39">
        <f t="shared" si="8"/>
        <v>1.3160049148873698E-2</v>
      </c>
      <c r="Q64" s="39">
        <f t="shared" si="9"/>
        <v>5.9440164106540037E-3</v>
      </c>
      <c r="R64" s="39">
        <f t="shared" si="10"/>
        <v>7.2591814317780222E-3</v>
      </c>
      <c r="S64" s="39">
        <f t="shared" si="12"/>
        <v>1.3164201041633385E-2</v>
      </c>
      <c r="T64" s="39">
        <f t="shared" si="13"/>
        <v>1.3167286324558693E-2</v>
      </c>
      <c r="U64" s="31">
        <f t="shared" si="1"/>
        <v>1.3251423241452511E-2</v>
      </c>
      <c r="V64" s="41">
        <f>'[1]Rodzaje martwych &lt;3'!I63</f>
        <v>206</v>
      </c>
      <c r="W64" s="31">
        <f t="shared" si="11"/>
        <v>1.3254549549066498E-2</v>
      </c>
      <c r="X64" s="31">
        <f t="shared" si="2"/>
        <v>15541.833333333334</v>
      </c>
    </row>
    <row r="65" spans="1:24" x14ac:dyDescent="0.25">
      <c r="A65" s="33">
        <v>58</v>
      </c>
      <c r="B65" s="42">
        <v>16399</v>
      </c>
      <c r="C65" s="42">
        <v>15967</v>
      </c>
      <c r="D65" s="42">
        <v>15505</v>
      </c>
      <c r="E65" s="131">
        <f t="shared" si="3"/>
        <v>15736</v>
      </c>
      <c r="F65" s="36">
        <f>'[1]Rodzaje martwych &lt;3'!C64</f>
        <v>139</v>
      </c>
      <c r="G65" s="36">
        <f>'[1]Rodzaje martwych &lt;3'!D64</f>
        <v>118</v>
      </c>
      <c r="H65" s="36">
        <f>'[1]Rodzaje martwych &lt;3'!E64</f>
        <v>89</v>
      </c>
      <c r="I65" s="36">
        <f>'[1]Rodzaje martwych &lt;3'!F64</f>
        <v>113</v>
      </c>
      <c r="J65" s="37">
        <f t="shared" si="4"/>
        <v>-71</v>
      </c>
      <c r="K65" s="38">
        <f t="shared" si="0"/>
        <v>-46.5</v>
      </c>
      <c r="L65" s="39">
        <f t="shared" si="5"/>
        <v>2.5</v>
      </c>
      <c r="M65" s="39">
        <f t="shared" si="6"/>
        <v>-3</v>
      </c>
      <c r="N65" s="40">
        <f t="shared" si="7"/>
        <v>1.5613382899628252E-2</v>
      </c>
      <c r="O65" s="39">
        <f t="shared" si="14"/>
        <v>1.4971185166624906E-2</v>
      </c>
      <c r="P65" s="39">
        <f t="shared" si="8"/>
        <v>1.2745143971582773E-2</v>
      </c>
      <c r="Q65" s="39">
        <f t="shared" si="9"/>
        <v>5.7077808596944094E-3</v>
      </c>
      <c r="R65" s="39">
        <f t="shared" si="10"/>
        <v>7.0777614230684918E-3</v>
      </c>
      <c r="S65" s="39">
        <f t="shared" si="12"/>
        <v>1.2754940961040601E-2</v>
      </c>
      <c r="T65" s="39">
        <f t="shared" si="13"/>
        <v>1.275816332975431E-2</v>
      </c>
      <c r="U65" s="31">
        <f t="shared" si="1"/>
        <v>1.2836807320793085E-2</v>
      </c>
      <c r="V65" s="41">
        <f>'[1]Rodzaje martwych &lt;3'!I64</f>
        <v>202</v>
      </c>
      <c r="W65" s="31">
        <f t="shared" si="11"/>
        <v>1.2840071192473938E-2</v>
      </c>
      <c r="X65" s="31">
        <f t="shared" si="2"/>
        <v>15732</v>
      </c>
    </row>
    <row r="66" spans="1:24" x14ac:dyDescent="0.25">
      <c r="A66" s="33">
        <v>59</v>
      </c>
      <c r="B66" s="42">
        <v>17725</v>
      </c>
      <c r="C66" s="42">
        <v>16057</v>
      </c>
      <c r="D66" s="42">
        <v>15722</v>
      </c>
      <c r="E66" s="131">
        <f t="shared" si="3"/>
        <v>15889.5</v>
      </c>
      <c r="F66" s="36">
        <f>'[1]Rodzaje martwych &lt;3'!C65</f>
        <v>131</v>
      </c>
      <c r="G66" s="36">
        <f>'[1]Rodzaje martwych &lt;3'!D65</f>
        <v>163</v>
      </c>
      <c r="H66" s="36">
        <f>'[1]Rodzaje martwych &lt;3'!E65</f>
        <v>126</v>
      </c>
      <c r="I66" s="36">
        <f>'[1]Rodzaje martwych &lt;3'!F65</f>
        <v>118</v>
      </c>
      <c r="J66" s="37">
        <f t="shared" si="4"/>
        <v>-46.5</v>
      </c>
      <c r="K66" s="38">
        <f t="shared" si="0"/>
        <v>-86</v>
      </c>
      <c r="L66" s="39">
        <f t="shared" si="5"/>
        <v>-3</v>
      </c>
      <c r="M66" s="39">
        <f t="shared" si="6"/>
        <v>-5.5</v>
      </c>
      <c r="N66" s="40">
        <f t="shared" si="7"/>
        <v>1.5362309899127001E-2</v>
      </c>
      <c r="O66" s="39">
        <f t="shared" si="14"/>
        <v>1.6571659969473258E-2</v>
      </c>
      <c r="P66" s="39">
        <f t="shared" si="8"/>
        <v>1.5241424744625864E-2</v>
      </c>
      <c r="Q66" s="39">
        <f t="shared" si="9"/>
        <v>7.9497775955077454E-3</v>
      </c>
      <c r="R66" s="39">
        <f t="shared" si="10"/>
        <v>7.3500786396125638E-3</v>
      </c>
      <c r="S66" s="39">
        <f t="shared" si="12"/>
        <v>1.5239046935015457E-2</v>
      </c>
      <c r="T66" s="39">
        <f t="shared" si="13"/>
        <v>1.5237778032203338E-2</v>
      </c>
      <c r="U66" s="31">
        <f t="shared" si="1"/>
        <v>1.5356052739230309E-2</v>
      </c>
      <c r="V66" s="41">
        <f>'[1]Rodzaje martwych &lt;3'!I65</f>
        <v>244</v>
      </c>
      <c r="W66" s="31">
        <f t="shared" si="11"/>
        <v>1.5354764277098957E-2</v>
      </c>
      <c r="X66" s="31">
        <f t="shared" si="2"/>
        <v>15890.833333333334</v>
      </c>
    </row>
    <row r="67" spans="1:24" x14ac:dyDescent="0.25">
      <c r="A67" s="33">
        <v>60</v>
      </c>
      <c r="B67" s="42">
        <v>18392</v>
      </c>
      <c r="C67" s="42">
        <v>17228</v>
      </c>
      <c r="D67" s="42">
        <v>15780</v>
      </c>
      <c r="E67" s="131">
        <f t="shared" si="3"/>
        <v>16504</v>
      </c>
      <c r="F67" s="36">
        <f>'[1]Rodzaje martwych &lt;3'!C66</f>
        <v>162</v>
      </c>
      <c r="G67" s="36">
        <f>'[1]Rodzaje martwych &lt;3'!D66</f>
        <v>186</v>
      </c>
      <c r="H67" s="36">
        <f>'[1]Rodzaje martwych &lt;3'!E66</f>
        <v>148</v>
      </c>
      <c r="I67" s="36">
        <f>'[1]Rodzaje martwych &lt;3'!F66</f>
        <v>139</v>
      </c>
      <c r="J67" s="37">
        <f t="shared" si="4"/>
        <v>-86</v>
      </c>
      <c r="K67" s="38">
        <f t="shared" si="0"/>
        <v>-102</v>
      </c>
      <c r="L67" s="39">
        <f t="shared" si="5"/>
        <v>-5.5</v>
      </c>
      <c r="M67" s="39">
        <f t="shared" si="6"/>
        <v>9.5</v>
      </c>
      <c r="N67" s="40">
        <f t="shared" si="7"/>
        <v>1.7261401270232686E-2</v>
      </c>
      <c r="O67" s="39">
        <f t="shared" si="14"/>
        <v>1.7461928934010152E-2</v>
      </c>
      <c r="P67" s="39">
        <f t="shared" si="8"/>
        <v>1.7281311066664196E-2</v>
      </c>
      <c r="Q67" s="39">
        <f t="shared" si="9"/>
        <v>9.2902091866359088E-3</v>
      </c>
      <c r="R67" s="39">
        <f t="shared" si="10"/>
        <v>8.0660370515442982E-3</v>
      </c>
      <c r="S67" s="39">
        <f t="shared" si="12"/>
        <v>1.7239825799669619E-2</v>
      </c>
      <c r="T67" s="39">
        <f t="shared" si="13"/>
        <v>1.723827256892306E-2</v>
      </c>
      <c r="U67" s="31">
        <f t="shared" si="1"/>
        <v>1.7389723703344642E-2</v>
      </c>
      <c r="V67" s="41">
        <f>'[1]Rodzaje martwych &lt;3'!I66</f>
        <v>287</v>
      </c>
      <c r="W67" s="31">
        <f t="shared" si="11"/>
        <v>1.7388143346157341E-2</v>
      </c>
      <c r="X67" s="31">
        <f t="shared" si="2"/>
        <v>16505.5</v>
      </c>
    </row>
    <row r="68" spans="1:24" x14ac:dyDescent="0.25">
      <c r="A68" s="33">
        <v>61</v>
      </c>
      <c r="B68" s="42">
        <v>19735</v>
      </c>
      <c r="C68" s="42">
        <v>17795</v>
      </c>
      <c r="D68" s="42">
        <v>16946</v>
      </c>
      <c r="E68" s="131">
        <f t="shared" si="3"/>
        <v>17370.5</v>
      </c>
      <c r="F68" s="36">
        <f>'[1]Rodzaje martwych &lt;3'!C67</f>
        <v>207</v>
      </c>
      <c r="G68" s="36">
        <f>'[1]Rodzaje martwych &lt;3'!D67</f>
        <v>235</v>
      </c>
      <c r="H68" s="36">
        <f>'[1]Rodzaje martwych &lt;3'!E67</f>
        <v>162</v>
      </c>
      <c r="I68" s="36">
        <f>'[1]Rodzaje martwych &lt;3'!F67</f>
        <v>158</v>
      </c>
      <c r="J68" s="37">
        <f t="shared" si="4"/>
        <v>-102</v>
      </c>
      <c r="K68" s="38">
        <f t="shared" si="0"/>
        <v>-140.5</v>
      </c>
      <c r="L68" s="39">
        <f t="shared" si="5"/>
        <v>9.5</v>
      </c>
      <c r="M68" s="39">
        <f t="shared" si="6"/>
        <v>2</v>
      </c>
      <c r="N68" s="40">
        <f t="shared" si="7"/>
        <v>2.021712639858203E-2</v>
      </c>
      <c r="O68" s="39">
        <f t="shared" si="14"/>
        <v>1.798055852109906E-2</v>
      </c>
      <c r="P68" s="39">
        <f t="shared" si="8"/>
        <v>1.8266188467536582E-2</v>
      </c>
      <c r="Q68" s="39">
        <f t="shared" si="9"/>
        <v>9.4718839986552266E-3</v>
      </c>
      <c r="R68" s="39">
        <f t="shared" si="10"/>
        <v>8.8783996403686213E-3</v>
      </c>
      <c r="S68" s="39">
        <f t="shared" si="12"/>
        <v>1.8253900345112806E-2</v>
      </c>
      <c r="T68" s="39">
        <f t="shared" si="13"/>
        <v>1.8253206194681851E-2</v>
      </c>
      <c r="U68" s="31">
        <f t="shared" si="1"/>
        <v>1.8422037362194527E-2</v>
      </c>
      <c r="V68" s="41">
        <f>'[1]Rodzaje martwych &lt;3'!I67</f>
        <v>320</v>
      </c>
      <c r="W68" s="31">
        <f t="shared" si="11"/>
        <v>1.8421330365452328E-2</v>
      </c>
      <c r="X68" s="31">
        <f t="shared" si="2"/>
        <v>17371.166666666668</v>
      </c>
    </row>
    <row r="69" spans="1:24" x14ac:dyDescent="0.25">
      <c r="A69" s="33">
        <v>62</v>
      </c>
      <c r="B69" s="42">
        <v>20721</v>
      </c>
      <c r="C69" s="42">
        <v>18986</v>
      </c>
      <c r="D69" s="42">
        <v>17479</v>
      </c>
      <c r="E69" s="131">
        <f t="shared" si="3"/>
        <v>18232.5</v>
      </c>
      <c r="F69" s="36">
        <f>'[1]Rodzaje martwych &lt;3'!C68</f>
        <v>233</v>
      </c>
      <c r="G69" s="36">
        <f>'[1]Rodzaje martwych &lt;3'!D68</f>
        <v>252</v>
      </c>
      <c r="H69" s="36">
        <f>'[1]Rodzaje martwych &lt;3'!E68</f>
        <v>162</v>
      </c>
      <c r="I69" s="36">
        <f>'[1]Rodzaje martwych &lt;3'!F68</f>
        <v>190</v>
      </c>
      <c r="J69" s="37">
        <f t="shared" si="4"/>
        <v>-140.5</v>
      </c>
      <c r="K69" s="38">
        <f t="shared" si="0"/>
        <v>-114</v>
      </c>
      <c r="L69" s="39">
        <f t="shared" si="5"/>
        <v>2</v>
      </c>
      <c r="M69" s="39">
        <f t="shared" si="6"/>
        <v>1.5</v>
      </c>
      <c r="N69" s="40">
        <f t="shared" si="7"/>
        <v>2.192846034214619E-2</v>
      </c>
      <c r="O69" s="39">
        <f t="shared" si="14"/>
        <v>2.0487162606978276E-2</v>
      </c>
      <c r="P69" s="39">
        <f t="shared" si="8"/>
        <v>1.9098751196793273E-2</v>
      </c>
      <c r="Q69" s="39">
        <f t="shared" si="9"/>
        <v>9.1836734693877559E-3</v>
      </c>
      <c r="R69" s="39">
        <f t="shared" si="10"/>
        <v>1.0006978550831502E-2</v>
      </c>
      <c r="S69" s="39">
        <f t="shared" si="12"/>
        <v>1.912160143412011E-2</v>
      </c>
      <c r="T69" s="39">
        <f t="shared" si="13"/>
        <v>1.9126450105503384E-2</v>
      </c>
      <c r="U69" s="31">
        <f t="shared" si="1"/>
        <v>1.9306184012066366E-2</v>
      </c>
      <c r="V69" s="41">
        <f>'[1]Rodzaje martwych &lt;3'!I68</f>
        <v>352</v>
      </c>
      <c r="W69" s="31">
        <f t="shared" si="11"/>
        <v>1.9311126756699919E-2</v>
      </c>
      <c r="X69" s="31">
        <f t="shared" si="2"/>
        <v>18227.833333333332</v>
      </c>
    </row>
    <row r="70" spans="1:24" x14ac:dyDescent="0.25">
      <c r="A70" s="33">
        <v>63</v>
      </c>
      <c r="B70" s="42">
        <v>20591</v>
      </c>
      <c r="C70" s="42">
        <v>19962</v>
      </c>
      <c r="D70" s="42">
        <v>18600</v>
      </c>
      <c r="E70" s="131">
        <f t="shared" si="3"/>
        <v>19281</v>
      </c>
      <c r="F70" s="36">
        <f>'[1]Rodzaje martwych &lt;3'!C69</f>
        <v>279</v>
      </c>
      <c r="G70" s="36">
        <f>'[1]Rodzaje martwych &lt;3'!D69</f>
        <v>276</v>
      </c>
      <c r="H70" s="36">
        <f>'[1]Rodzaje martwych &lt;3'!E69</f>
        <v>199</v>
      </c>
      <c r="I70" s="36">
        <f>'[1]Rodzaje martwych &lt;3'!F69</f>
        <v>218</v>
      </c>
      <c r="J70" s="37">
        <f t="shared" si="4"/>
        <v>-114</v>
      </c>
      <c r="K70" s="38">
        <f t="shared" si="0"/>
        <v>-139</v>
      </c>
      <c r="L70" s="39">
        <f t="shared" si="5"/>
        <v>1.5</v>
      </c>
      <c r="M70" s="39">
        <f t="shared" si="6"/>
        <v>0.5</v>
      </c>
      <c r="N70" s="40">
        <f t="shared" si="7"/>
        <v>2.4484869385291836E-2</v>
      </c>
      <c r="O70" s="39">
        <f t="shared" si="14"/>
        <v>2.3143393863494052E-2</v>
      </c>
      <c r="P70" s="39">
        <f t="shared" si="8"/>
        <v>2.1391097838859507E-2</v>
      </c>
      <c r="Q70" s="39">
        <f t="shared" si="9"/>
        <v>1.0586091790459218E-2</v>
      </c>
      <c r="R70" s="39">
        <f t="shared" si="10"/>
        <v>1.0920612656388934E-2</v>
      </c>
      <c r="S70" s="39">
        <f t="shared" si="12"/>
        <v>2.1396136381128299E-2</v>
      </c>
      <c r="T70" s="39">
        <f t="shared" si="13"/>
        <v>2.1399613404266236E-2</v>
      </c>
      <c r="U70" s="31">
        <f t="shared" si="1"/>
        <v>2.1627508946631398E-2</v>
      </c>
      <c r="V70" s="41">
        <f>'[1]Rodzaje martwych &lt;3'!I69</f>
        <v>417</v>
      </c>
      <c r="W70" s="31">
        <f t="shared" si="11"/>
        <v>2.1631061581955095E-2</v>
      </c>
      <c r="X70" s="31">
        <f t="shared" si="2"/>
        <v>19277.833333333332</v>
      </c>
    </row>
    <row r="71" spans="1:24" x14ac:dyDescent="0.25">
      <c r="A71" s="33">
        <v>64</v>
      </c>
      <c r="B71" s="42">
        <v>20346</v>
      </c>
      <c r="C71" s="42">
        <v>19766</v>
      </c>
      <c r="D71" s="42">
        <v>19501</v>
      </c>
      <c r="E71" s="131">
        <f t="shared" si="3"/>
        <v>19633.5</v>
      </c>
      <c r="F71" s="36">
        <f>'[1]Rodzaje martwych &lt;3'!C70</f>
        <v>271</v>
      </c>
      <c r="G71" s="36">
        <f>'[1]Rodzaje martwych &lt;3'!D70</f>
        <v>294</v>
      </c>
      <c r="H71" s="36">
        <f>'[1]Rodzaje martwych &lt;3'!E70</f>
        <v>244</v>
      </c>
      <c r="I71" s="36">
        <f>'[1]Rodzaje martwych &lt;3'!F70</f>
        <v>220</v>
      </c>
      <c r="J71" s="37">
        <f t="shared" si="4"/>
        <v>-139</v>
      </c>
      <c r="K71" s="38">
        <f t="shared" ref="K71:K107" si="15">J72</f>
        <v>-125.5</v>
      </c>
      <c r="L71" s="39">
        <f t="shared" si="5"/>
        <v>0.5</v>
      </c>
      <c r="M71" s="39">
        <f t="shared" si="6"/>
        <v>4</v>
      </c>
      <c r="N71" s="40">
        <f t="shared" si="7"/>
        <v>2.4417534873312281E-2</v>
      </c>
      <c r="O71" s="39">
        <f t="shared" si="14"/>
        <v>2.38745574102175E-2</v>
      </c>
      <c r="P71" s="39">
        <f t="shared" si="8"/>
        <v>2.3349282654110293E-2</v>
      </c>
      <c r="Q71" s="39">
        <f t="shared" si="9"/>
        <v>1.235771534205295E-2</v>
      </c>
      <c r="R71" s="39">
        <f t="shared" si="10"/>
        <v>1.112909753136382E-2</v>
      </c>
      <c r="S71" s="39">
        <f t="shared" si="12"/>
        <v>2.3357076338375575E-2</v>
      </c>
      <c r="T71" s="39">
        <f t="shared" si="13"/>
        <v>2.3352374241928587E-2</v>
      </c>
      <c r="U71" s="31">
        <f t="shared" ref="U71:U102" si="16">V71/E71</f>
        <v>2.3633076119897116E-2</v>
      </c>
      <c r="V71" s="41">
        <f>'[1]Rodzaje martwych &lt;3'!I70</f>
        <v>464</v>
      </c>
      <c r="W71" s="31">
        <f t="shared" si="11"/>
        <v>2.362826225334182E-2</v>
      </c>
      <c r="X71" s="31">
        <f t="shared" ref="X71:X107" si="17">0.5*(C71+D71)+(1/6)*(H71-I71)</f>
        <v>19637.5</v>
      </c>
    </row>
    <row r="72" spans="1:24" x14ac:dyDescent="0.25">
      <c r="A72" s="33">
        <v>65</v>
      </c>
      <c r="B72" s="42">
        <v>20398</v>
      </c>
      <c r="C72" s="42">
        <v>19463</v>
      </c>
      <c r="D72" s="42">
        <v>19302</v>
      </c>
      <c r="E72" s="131">
        <f t="shared" ref="E72:E107" si="18">(C72+D72)/2</f>
        <v>19382.5</v>
      </c>
      <c r="F72" s="36">
        <f>'[1]Rodzaje martwych &lt;3'!C71</f>
        <v>338</v>
      </c>
      <c r="G72" s="36">
        <f>'[1]Rodzaje martwych &lt;3'!D71</f>
        <v>321</v>
      </c>
      <c r="H72" s="36">
        <f>'[1]Rodzaje martwych &lt;3'!E71</f>
        <v>252</v>
      </c>
      <c r="I72" s="36">
        <f>'[1]Rodzaje martwych &lt;3'!F71</f>
        <v>313</v>
      </c>
      <c r="J72" s="37">
        <f t="shared" ref="J72:J107" si="19">(1/2)*(C72-B71+F72+G71)</f>
        <v>-125.5</v>
      </c>
      <c r="K72" s="38">
        <f t="shared" si="15"/>
        <v>-128.5</v>
      </c>
      <c r="L72" s="39">
        <f t="shared" ref="L72:L107" si="20">(1/2)*(D72-C71+H72+I71)</f>
        <v>4</v>
      </c>
      <c r="M72" s="39">
        <f t="shared" ref="M72:M107" si="21">L73</f>
        <v>4.5</v>
      </c>
      <c r="N72" s="40">
        <f t="shared" ref="N72:N102" si="22">(F72+I72)/(C72+F72-(J72-M72)/2)</f>
        <v>3.2769556025369982E-2</v>
      </c>
      <c r="O72" s="39">
        <f t="shared" si="14"/>
        <v>3.1745216386284837E-2</v>
      </c>
      <c r="P72" s="39">
        <f t="shared" ref="P72:P107" si="23">1-(1-Q72)*(1-R72)</f>
        <v>2.8761394760493886E-2</v>
      </c>
      <c r="Q72" s="39">
        <f t="shared" ref="Q72:Q107" si="24">H72/(D72+H72-(0.5*L72))</f>
        <v>1.2888707037643207E-2</v>
      </c>
      <c r="R72" s="39">
        <f t="shared" ref="R72:R107" si="25">I72/(C72+(0.5*M72))</f>
        <v>1.6079937324205956E-2</v>
      </c>
      <c r="S72" s="39">
        <f t="shared" si="12"/>
        <v>2.873124841088228E-2</v>
      </c>
      <c r="T72" s="39">
        <f t="shared" si="13"/>
        <v>2.8746109947510794E-2</v>
      </c>
      <c r="U72" s="31">
        <f t="shared" si="16"/>
        <v>2.9150006449116472E-2</v>
      </c>
      <c r="V72" s="41">
        <f>'[1]Rodzaje martwych &lt;3'!I71</f>
        <v>565</v>
      </c>
      <c r="W72" s="31">
        <f t="shared" ref="W72:W107" si="26">V72/X72</f>
        <v>2.9165304472013355E-2</v>
      </c>
      <c r="X72" s="31">
        <f t="shared" si="17"/>
        <v>19372.333333333332</v>
      </c>
    </row>
    <row r="73" spans="1:24" x14ac:dyDescent="0.25">
      <c r="A73" s="33">
        <v>66</v>
      </c>
      <c r="B73" s="42">
        <v>18992</v>
      </c>
      <c r="C73" s="42">
        <v>19462</v>
      </c>
      <c r="D73" s="42">
        <v>18854</v>
      </c>
      <c r="E73" s="131">
        <f t="shared" si="18"/>
        <v>19158</v>
      </c>
      <c r="F73" s="36">
        <f>'[1]Rodzaje martwych &lt;3'!C72</f>
        <v>358</v>
      </c>
      <c r="G73" s="36">
        <f>'[1]Rodzaje martwych &lt;3'!D72</f>
        <v>333</v>
      </c>
      <c r="H73" s="36">
        <f>'[1]Rodzaje martwych &lt;3'!E72</f>
        <v>305</v>
      </c>
      <c r="I73" s="36">
        <f>'[1]Rodzaje martwych &lt;3'!F72</f>
        <v>322</v>
      </c>
      <c r="J73" s="37">
        <f t="shared" si="19"/>
        <v>-128.5</v>
      </c>
      <c r="K73" s="38">
        <f t="shared" si="15"/>
        <v>-111.5</v>
      </c>
      <c r="L73" s="39">
        <f t="shared" si="20"/>
        <v>4.5</v>
      </c>
      <c r="M73" s="39">
        <f t="shared" si="21"/>
        <v>1</v>
      </c>
      <c r="N73" s="40">
        <f t="shared" si="22"/>
        <v>3.4197060561485561E-2</v>
      </c>
      <c r="O73" s="39">
        <f t="shared" si="14"/>
        <v>3.1906694754148895E-2</v>
      </c>
      <c r="P73" s="39">
        <f t="shared" si="23"/>
        <v>3.2202506316433066E-2</v>
      </c>
      <c r="Q73" s="39">
        <f t="shared" si="24"/>
        <v>1.5921281010609838E-2</v>
      </c>
      <c r="R73" s="39">
        <f t="shared" si="25"/>
        <v>1.6544637122671804E-2</v>
      </c>
      <c r="S73" s="39">
        <f t="shared" ref="S73:S107" si="27">U73/(1+(1-0.5)*U73)</f>
        <v>3.2200909020876668E-2</v>
      </c>
      <c r="T73" s="39">
        <f t="shared" ref="T73:T107" si="28">W73/(1+(1-0.5)*W73)</f>
        <v>3.220559531554977E-2</v>
      </c>
      <c r="U73" s="31">
        <f t="shared" si="16"/>
        <v>3.2727842154713437E-2</v>
      </c>
      <c r="V73" s="41">
        <f>'[1]Rodzaje martwych &lt;3'!I72</f>
        <v>627</v>
      </c>
      <c r="W73" s="31">
        <f t="shared" si="26"/>
        <v>3.2732683088113737E-2</v>
      </c>
      <c r="X73" s="31">
        <f t="shared" si="17"/>
        <v>19155.166666666668</v>
      </c>
    </row>
    <row r="74" spans="1:24" x14ac:dyDescent="0.25">
      <c r="A74" s="33">
        <v>67</v>
      </c>
      <c r="B74" s="42">
        <v>18637</v>
      </c>
      <c r="C74" s="42">
        <v>18083</v>
      </c>
      <c r="D74" s="42">
        <v>18843</v>
      </c>
      <c r="E74" s="131">
        <f t="shared" si="18"/>
        <v>18463</v>
      </c>
      <c r="F74" s="36">
        <f>'[1]Rodzaje martwych &lt;3'!C73</f>
        <v>353</v>
      </c>
      <c r="G74" s="36">
        <f>'[1]Rodzaje martwych &lt;3'!D73</f>
        <v>343</v>
      </c>
      <c r="H74" s="36">
        <f>'[1]Rodzaje martwych &lt;3'!E73</f>
        <v>299</v>
      </c>
      <c r="I74" s="36">
        <f>'[1]Rodzaje martwych &lt;3'!F73</f>
        <v>301</v>
      </c>
      <c r="J74" s="37">
        <f t="shared" si="19"/>
        <v>-111.5</v>
      </c>
      <c r="K74" s="38">
        <f t="shared" si="15"/>
        <v>-104.5</v>
      </c>
      <c r="L74" s="39">
        <f t="shared" si="20"/>
        <v>1</v>
      </c>
      <c r="M74" s="39">
        <f t="shared" si="21"/>
        <v>-10</v>
      </c>
      <c r="N74" s="40">
        <f t="shared" si="22"/>
        <v>3.5376688709481116E-2</v>
      </c>
      <c r="O74" s="39">
        <f t="shared" ref="O74:O107" si="29">(I74+H75)/(C74+0.5*(M74+L75))</f>
        <v>3.3862668068389307E-2</v>
      </c>
      <c r="P74" s="39">
        <f t="shared" si="23"/>
        <v>3.2010499698334138E-2</v>
      </c>
      <c r="Q74" s="39">
        <f t="shared" si="24"/>
        <v>1.5620510409320065E-2</v>
      </c>
      <c r="R74" s="39">
        <f t="shared" si="25"/>
        <v>1.665007191060958E-2</v>
      </c>
      <c r="S74" s="39">
        <f t="shared" si="27"/>
        <v>3.1977828705430908E-2</v>
      </c>
      <c r="T74" s="39">
        <f t="shared" si="28"/>
        <v>3.1978396816372934E-2</v>
      </c>
      <c r="U74" s="31">
        <f t="shared" si="16"/>
        <v>3.2497427287006449E-2</v>
      </c>
      <c r="V74" s="41">
        <f>'[1]Rodzaje martwych &lt;3'!I73</f>
        <v>600</v>
      </c>
      <c r="W74" s="31">
        <f t="shared" si="26"/>
        <v>3.2498014010254928E-2</v>
      </c>
      <c r="X74" s="31">
        <f t="shared" si="17"/>
        <v>18462.666666666668</v>
      </c>
    </row>
    <row r="75" spans="1:24" x14ac:dyDescent="0.25">
      <c r="A75" s="33">
        <v>68</v>
      </c>
      <c r="B75" s="42">
        <v>18239</v>
      </c>
      <c r="C75" s="42">
        <v>17757</v>
      </c>
      <c r="D75" s="42">
        <v>17451</v>
      </c>
      <c r="E75" s="131">
        <f t="shared" si="18"/>
        <v>17604</v>
      </c>
      <c r="F75" s="36">
        <f>'[1]Rodzaje martwych &lt;3'!C74</f>
        <v>328</v>
      </c>
      <c r="G75" s="36">
        <f>'[1]Rodzaje martwych &lt;3'!D74</f>
        <v>358</v>
      </c>
      <c r="H75" s="36">
        <f>'[1]Rodzaje martwych &lt;3'!E74</f>
        <v>311</v>
      </c>
      <c r="I75" s="36">
        <f>'[1]Rodzaje martwych &lt;3'!F74</f>
        <v>300</v>
      </c>
      <c r="J75" s="37">
        <f t="shared" si="19"/>
        <v>-104.5</v>
      </c>
      <c r="K75" s="38">
        <f t="shared" si="15"/>
        <v>-91</v>
      </c>
      <c r="L75" s="39">
        <f t="shared" si="20"/>
        <v>-10</v>
      </c>
      <c r="M75" s="39">
        <f t="shared" si="21"/>
        <v>-5</v>
      </c>
      <c r="N75" s="40">
        <f t="shared" si="22"/>
        <v>3.4629647499965534E-2</v>
      </c>
      <c r="O75" s="39">
        <f t="shared" si="29"/>
        <v>3.453132041460117E-2</v>
      </c>
      <c r="P75" s="39">
        <f t="shared" si="23"/>
        <v>3.4105713304734886E-2</v>
      </c>
      <c r="Q75" s="39">
        <f t="shared" si="24"/>
        <v>1.7504362019474307E-2</v>
      </c>
      <c r="R75" s="39">
        <f t="shared" si="25"/>
        <v>1.6897124672618211E-2</v>
      </c>
      <c r="S75" s="39">
        <f t="shared" si="27"/>
        <v>3.4115971970183422E-2</v>
      </c>
      <c r="T75" s="39">
        <f t="shared" si="28"/>
        <v>3.4112479994044743E-2</v>
      </c>
      <c r="U75" s="31">
        <f t="shared" si="16"/>
        <v>3.4708020904339922E-2</v>
      </c>
      <c r="V75" s="41">
        <f>'[1]Rodzaje martwych &lt;3'!I74</f>
        <v>611</v>
      </c>
      <c r="W75" s="31">
        <f t="shared" si="26"/>
        <v>3.4704406683390927E-2</v>
      </c>
      <c r="X75" s="31">
        <f t="shared" si="17"/>
        <v>17605.833333333332</v>
      </c>
    </row>
    <row r="76" spans="1:24" x14ac:dyDescent="0.25">
      <c r="A76" s="33">
        <v>69</v>
      </c>
      <c r="B76" s="42">
        <v>17185</v>
      </c>
      <c r="C76" s="42">
        <v>17310</v>
      </c>
      <c r="D76" s="42">
        <v>17134</v>
      </c>
      <c r="E76" s="131">
        <f t="shared" si="18"/>
        <v>17222</v>
      </c>
      <c r="F76" s="36">
        <f>'[1]Rodzaje martwych &lt;3'!C75</f>
        <v>389</v>
      </c>
      <c r="G76" s="36">
        <f>'[1]Rodzaje martwych &lt;3'!D75</f>
        <v>396</v>
      </c>
      <c r="H76" s="36">
        <f>'[1]Rodzaje martwych &lt;3'!E75</f>
        <v>313</v>
      </c>
      <c r="I76" s="36">
        <f>'[1]Rodzaje martwych &lt;3'!F75</f>
        <v>303</v>
      </c>
      <c r="J76" s="37">
        <f t="shared" si="19"/>
        <v>-91</v>
      </c>
      <c r="K76" s="38">
        <f t="shared" si="15"/>
        <v>-74.5</v>
      </c>
      <c r="L76" s="39">
        <f t="shared" si="20"/>
        <v>-5</v>
      </c>
      <c r="M76" s="39">
        <f t="shared" si="21"/>
        <v>-2</v>
      </c>
      <c r="N76" s="40">
        <f t="shared" si="22"/>
        <v>3.9000197255332936E-2</v>
      </c>
      <c r="O76" s="39">
        <f t="shared" si="29"/>
        <v>3.7034897157383867E-2</v>
      </c>
      <c r="P76" s="39">
        <f t="shared" si="23"/>
        <v>3.5128819058023675E-2</v>
      </c>
      <c r="Q76" s="39">
        <f t="shared" si="24"/>
        <v>1.7937476718530618E-2</v>
      </c>
      <c r="R76" s="39">
        <f t="shared" si="25"/>
        <v>1.7505344040672482E-2</v>
      </c>
      <c r="S76" s="39">
        <f t="shared" si="27"/>
        <v>3.5139760410724481E-2</v>
      </c>
      <c r="T76" s="39">
        <f t="shared" si="28"/>
        <v>3.5136419811769182E-2</v>
      </c>
      <c r="U76" s="31">
        <f t="shared" si="16"/>
        <v>3.5768203460689818E-2</v>
      </c>
      <c r="V76" s="41">
        <f>'[1]Rodzaje martwych &lt;3'!I75</f>
        <v>616</v>
      </c>
      <c r="W76" s="31">
        <f t="shared" si="26"/>
        <v>3.5764742311935126E-2</v>
      </c>
      <c r="X76" s="31">
        <f t="shared" si="17"/>
        <v>17223.666666666668</v>
      </c>
    </row>
    <row r="77" spans="1:24" x14ac:dyDescent="0.25">
      <c r="A77" s="33">
        <v>70</v>
      </c>
      <c r="B77" s="34">
        <v>16020</v>
      </c>
      <c r="C77" s="34">
        <v>16267</v>
      </c>
      <c r="D77" s="34">
        <v>16665</v>
      </c>
      <c r="E77" s="131">
        <f t="shared" si="18"/>
        <v>16466</v>
      </c>
      <c r="F77" s="36">
        <f>'[1]Rodzaje martwych &lt;3'!C76</f>
        <v>373</v>
      </c>
      <c r="G77" s="36">
        <f>'[1]Rodzaje martwych &lt;3'!D76</f>
        <v>339</v>
      </c>
      <c r="H77" s="36">
        <f>'[1]Rodzaje martwych &lt;3'!E76</f>
        <v>338</v>
      </c>
      <c r="I77" s="36">
        <f>'[1]Rodzaje martwych &lt;3'!F76</f>
        <v>321</v>
      </c>
      <c r="J77" s="37">
        <f t="shared" si="19"/>
        <v>-74.5</v>
      </c>
      <c r="K77" s="38">
        <f t="shared" si="15"/>
        <v>-56.5</v>
      </c>
      <c r="L77" s="39">
        <f t="shared" si="20"/>
        <v>-2</v>
      </c>
      <c r="M77" s="39">
        <f t="shared" si="21"/>
        <v>5.5</v>
      </c>
      <c r="N77" s="40">
        <f t="shared" si="22"/>
        <v>4.1606714628297362E-2</v>
      </c>
      <c r="O77" s="39">
        <f t="shared" si="29"/>
        <v>3.8899984636656934E-2</v>
      </c>
      <c r="P77" s="39">
        <f t="shared" si="23"/>
        <v>3.9215358722095139E-2</v>
      </c>
      <c r="Q77" s="39">
        <f t="shared" si="24"/>
        <v>1.9877675840978593E-2</v>
      </c>
      <c r="R77" s="39">
        <f t="shared" si="25"/>
        <v>1.9729866777301434E-2</v>
      </c>
      <c r="S77" s="39">
        <f t="shared" si="27"/>
        <v>3.9236700306629756E-2</v>
      </c>
      <c r="T77" s="39">
        <f t="shared" si="28"/>
        <v>3.9230082349439435E-2</v>
      </c>
      <c r="U77" s="31">
        <f t="shared" si="16"/>
        <v>4.0021863233329284E-2</v>
      </c>
      <c r="V77" s="41">
        <f>'[1]Rodzaje martwych &lt;3'!I76</f>
        <v>659</v>
      </c>
      <c r="W77" s="31">
        <f t="shared" si="26"/>
        <v>4.0014977786323666E-2</v>
      </c>
      <c r="X77" s="31">
        <f t="shared" si="17"/>
        <v>16468.833333333332</v>
      </c>
    </row>
    <row r="78" spans="1:24" x14ac:dyDescent="0.25">
      <c r="A78" s="33">
        <v>71</v>
      </c>
      <c r="B78" s="34">
        <v>14944</v>
      </c>
      <c r="C78" s="34">
        <v>15196</v>
      </c>
      <c r="D78" s="34">
        <v>15645</v>
      </c>
      <c r="E78" s="131">
        <f t="shared" si="18"/>
        <v>15420.5</v>
      </c>
      <c r="F78" s="36">
        <f>'[1]Rodzaje martwych &lt;3'!C77</f>
        <v>372</v>
      </c>
      <c r="G78" s="36">
        <f>'[1]Rodzaje martwych &lt;3'!D77</f>
        <v>352</v>
      </c>
      <c r="H78" s="36">
        <f>'[1]Rodzaje martwych &lt;3'!E77</f>
        <v>312</v>
      </c>
      <c r="I78" s="36">
        <f>'[1]Rodzaje martwych &lt;3'!F77</f>
        <v>322</v>
      </c>
      <c r="J78" s="37">
        <f t="shared" si="19"/>
        <v>-56.5</v>
      </c>
      <c r="K78" s="38">
        <f t="shared" si="15"/>
        <v>-68.5</v>
      </c>
      <c r="L78" s="39">
        <f t="shared" si="20"/>
        <v>5.5</v>
      </c>
      <c r="M78" s="39">
        <f t="shared" si="21"/>
        <v>3.5</v>
      </c>
      <c r="N78" s="40">
        <f t="shared" si="22"/>
        <v>4.4492883703038853E-2</v>
      </c>
      <c r="O78" s="39">
        <f t="shared" si="29"/>
        <v>4.388302246784434E-2</v>
      </c>
      <c r="P78" s="39">
        <f t="shared" si="23"/>
        <v>4.032892650281783E-2</v>
      </c>
      <c r="Q78" s="39">
        <f t="shared" si="24"/>
        <v>1.9555917702179671E-2</v>
      </c>
      <c r="R78" s="39">
        <f t="shared" si="25"/>
        <v>2.1187346811205605E-2</v>
      </c>
      <c r="S78" s="39">
        <f t="shared" si="27"/>
        <v>4.0285941223193011E-2</v>
      </c>
      <c r="T78" s="39">
        <f t="shared" si="28"/>
        <v>4.0290208123709162E-2</v>
      </c>
      <c r="U78" s="31">
        <f t="shared" si="16"/>
        <v>4.1114101358581109E-2</v>
      </c>
      <c r="V78" s="41">
        <f>'[1]Rodzaje martwych &lt;3'!I77</f>
        <v>634</v>
      </c>
      <c r="W78" s="31">
        <f t="shared" si="26"/>
        <v>4.1118545501713274E-2</v>
      </c>
      <c r="X78" s="31">
        <f t="shared" si="17"/>
        <v>15418.833333333334</v>
      </c>
    </row>
    <row r="79" spans="1:24" x14ac:dyDescent="0.25">
      <c r="A79" s="33">
        <v>72</v>
      </c>
      <c r="B79" s="34">
        <v>14121</v>
      </c>
      <c r="C79" s="34">
        <v>14088</v>
      </c>
      <c r="D79" s="34">
        <v>14536</v>
      </c>
      <c r="E79" s="131">
        <f t="shared" si="18"/>
        <v>14312</v>
      </c>
      <c r="F79" s="36">
        <f>'[1]Rodzaje martwych &lt;3'!C78</f>
        <v>367</v>
      </c>
      <c r="G79" s="36">
        <f>'[1]Rodzaje martwych &lt;3'!D78</f>
        <v>379</v>
      </c>
      <c r="H79" s="36">
        <f>'[1]Rodzaje martwych &lt;3'!E78</f>
        <v>345</v>
      </c>
      <c r="I79" s="36">
        <f>'[1]Rodzaje martwych &lt;3'!F78</f>
        <v>319</v>
      </c>
      <c r="J79" s="37">
        <f t="shared" si="19"/>
        <v>-68.5</v>
      </c>
      <c r="K79" s="38">
        <f t="shared" si="15"/>
        <v>-78.5</v>
      </c>
      <c r="L79" s="39">
        <f t="shared" si="20"/>
        <v>3.5</v>
      </c>
      <c r="M79" s="39">
        <f t="shared" si="21"/>
        <v>4.5</v>
      </c>
      <c r="N79" s="40">
        <f t="shared" si="22"/>
        <v>4.7338094745195458E-2</v>
      </c>
      <c r="O79" s="39">
        <f t="shared" si="29"/>
        <v>4.612382472946603E-2</v>
      </c>
      <c r="P79" s="39">
        <f t="shared" si="23"/>
        <v>4.5301480738185518E-2</v>
      </c>
      <c r="Q79" s="39">
        <f t="shared" si="24"/>
        <v>2.3186652553052068E-2</v>
      </c>
      <c r="R79" s="39">
        <f t="shared" si="25"/>
        <v>2.2639768634339349E-2</v>
      </c>
      <c r="S79" s="39">
        <f t="shared" si="27"/>
        <v>4.5342802512974595E-2</v>
      </c>
      <c r="T79" s="39">
        <f t="shared" si="28"/>
        <v>4.5329389008988509E-2</v>
      </c>
      <c r="U79" s="31">
        <f t="shared" si="16"/>
        <v>4.6394633873672445E-2</v>
      </c>
      <c r="V79" s="41">
        <f>'[1]Rodzaje martwych &lt;3'!I78</f>
        <v>664</v>
      </c>
      <c r="W79" s="31">
        <f t="shared" si="26"/>
        <v>4.6380590933432671E-2</v>
      </c>
      <c r="X79" s="31">
        <f t="shared" si="17"/>
        <v>14316.333333333334</v>
      </c>
    </row>
    <row r="80" spans="1:24" x14ac:dyDescent="0.25">
      <c r="A80" s="33">
        <v>73</v>
      </c>
      <c r="B80" s="34">
        <v>12149</v>
      </c>
      <c r="C80" s="34">
        <v>13216</v>
      </c>
      <c r="D80" s="34">
        <v>13447</v>
      </c>
      <c r="E80" s="131">
        <f t="shared" si="18"/>
        <v>13331.5</v>
      </c>
      <c r="F80" s="36">
        <f>'[1]Rodzaje martwych &lt;3'!C79</f>
        <v>369</v>
      </c>
      <c r="G80" s="36">
        <f>'[1]Rodzaje martwych &lt;3'!D79</f>
        <v>311</v>
      </c>
      <c r="H80" s="36">
        <f>'[1]Rodzaje martwych &lt;3'!E79</f>
        <v>331</v>
      </c>
      <c r="I80" s="36">
        <f>'[1]Rodzaje martwych &lt;3'!F79</f>
        <v>302</v>
      </c>
      <c r="J80" s="37">
        <f t="shared" si="19"/>
        <v>-78.5</v>
      </c>
      <c r="K80" s="38">
        <f t="shared" si="15"/>
        <v>-51.5</v>
      </c>
      <c r="L80" s="39">
        <f t="shared" si="20"/>
        <v>4.5</v>
      </c>
      <c r="M80" s="39">
        <f t="shared" si="21"/>
        <v>0.5</v>
      </c>
      <c r="N80" s="40">
        <f t="shared" si="22"/>
        <v>4.9249513743623616E-2</v>
      </c>
      <c r="O80" s="39">
        <f t="shared" si="29"/>
        <v>4.5322135209775662E-2</v>
      </c>
      <c r="P80" s="39">
        <f t="shared" si="23"/>
        <v>4.6329337800191106E-2</v>
      </c>
      <c r="Q80" s="39">
        <f t="shared" si="24"/>
        <v>2.4027729887664918E-2</v>
      </c>
      <c r="R80" s="39">
        <f t="shared" si="25"/>
        <v>2.2850657334720515E-2</v>
      </c>
      <c r="S80" s="39">
        <f t="shared" si="27"/>
        <v>4.6380422039859322E-2</v>
      </c>
      <c r="T80" s="39">
        <f t="shared" si="28"/>
        <v>4.6364002587985391E-2</v>
      </c>
      <c r="U80" s="31">
        <f t="shared" si="16"/>
        <v>4.7481528710197653E-2</v>
      </c>
      <c r="V80" s="41">
        <f>'[1]Rodzaje martwych &lt;3'!I79</f>
        <v>633</v>
      </c>
      <c r="W80" s="31">
        <f t="shared" si="26"/>
        <v>4.7464320527881222E-2</v>
      </c>
      <c r="X80" s="31">
        <f t="shared" si="17"/>
        <v>13336.333333333334</v>
      </c>
    </row>
    <row r="81" spans="1:24" x14ac:dyDescent="0.25">
      <c r="A81" s="33">
        <v>74</v>
      </c>
      <c r="B81" s="34">
        <v>9813</v>
      </c>
      <c r="C81" s="34">
        <v>11435</v>
      </c>
      <c r="D81" s="34">
        <v>12618</v>
      </c>
      <c r="E81" s="131">
        <f t="shared" si="18"/>
        <v>12026.5</v>
      </c>
      <c r="F81" s="36">
        <f>'[1]Rodzaje martwych &lt;3'!C80</f>
        <v>300</v>
      </c>
      <c r="G81" s="36">
        <f>'[1]Rodzaje martwych &lt;3'!D80</f>
        <v>285</v>
      </c>
      <c r="H81" s="36">
        <f>'[1]Rodzaje martwych &lt;3'!E80</f>
        <v>297</v>
      </c>
      <c r="I81" s="36">
        <f>'[1]Rodzaje martwych &lt;3'!F80</f>
        <v>289</v>
      </c>
      <c r="J81" s="37">
        <f t="shared" si="19"/>
        <v>-51.5</v>
      </c>
      <c r="K81" s="38">
        <f t="shared" si="15"/>
        <v>-36</v>
      </c>
      <c r="L81" s="39">
        <f t="shared" si="20"/>
        <v>0.5</v>
      </c>
      <c r="M81" s="39">
        <f t="shared" si="21"/>
        <v>3.5</v>
      </c>
      <c r="N81" s="40">
        <f t="shared" si="22"/>
        <v>5.0074388947927734E-2</v>
      </c>
      <c r="O81" s="39">
        <f t="shared" si="29"/>
        <v>5.1143069458408005E-2</v>
      </c>
      <c r="P81" s="39">
        <f t="shared" si="23"/>
        <v>4.7685257629734634E-2</v>
      </c>
      <c r="Q81" s="39">
        <f t="shared" si="24"/>
        <v>2.2996960839350357E-2</v>
      </c>
      <c r="R81" s="39">
        <f t="shared" si="25"/>
        <v>2.52694165737644E-2</v>
      </c>
      <c r="S81" s="39">
        <f t="shared" si="27"/>
        <v>4.756686553837413E-2</v>
      </c>
      <c r="T81" s="39">
        <f t="shared" si="28"/>
        <v>4.7561717957389241E-2</v>
      </c>
      <c r="U81" s="31">
        <f t="shared" si="16"/>
        <v>4.8725730678085895E-2</v>
      </c>
      <c r="V81" s="41">
        <f>'[1]Rodzaje martwych &lt;3'!I80</f>
        <v>586</v>
      </c>
      <c r="W81" s="31">
        <f t="shared" si="26"/>
        <v>4.8720329236354561E-2</v>
      </c>
      <c r="X81" s="31">
        <f t="shared" si="17"/>
        <v>12027.833333333334</v>
      </c>
    </row>
    <row r="82" spans="1:24" x14ac:dyDescent="0.25">
      <c r="A82" s="33">
        <v>75</v>
      </c>
      <c r="B82" s="34">
        <v>6216</v>
      </c>
      <c r="C82" s="34">
        <v>9164</v>
      </c>
      <c r="D82" s="34">
        <v>10857</v>
      </c>
      <c r="E82" s="131">
        <f t="shared" si="18"/>
        <v>10010.5</v>
      </c>
      <c r="F82" s="36">
        <f>'[1]Rodzaje martwych &lt;3'!C81</f>
        <v>292</v>
      </c>
      <c r="G82" s="36">
        <f>'[1]Rodzaje martwych &lt;3'!D81</f>
        <v>173</v>
      </c>
      <c r="H82" s="36">
        <f>'[1]Rodzaje martwych &lt;3'!E81</f>
        <v>296</v>
      </c>
      <c r="I82" s="36">
        <f>'[1]Rodzaje martwych &lt;3'!F81</f>
        <v>225</v>
      </c>
      <c r="J82" s="37">
        <f t="shared" si="19"/>
        <v>-36</v>
      </c>
      <c r="K82" s="38">
        <f t="shared" si="15"/>
        <v>-36.5</v>
      </c>
      <c r="L82" s="39">
        <f t="shared" si="20"/>
        <v>3.5</v>
      </c>
      <c r="M82" s="39">
        <f t="shared" si="21"/>
        <v>0.5</v>
      </c>
      <c r="N82" s="40">
        <f t="shared" si="22"/>
        <v>5.4568963242473019E-2</v>
      </c>
      <c r="O82" s="39">
        <f t="shared" si="29"/>
        <v>5.2376016149271648E-2</v>
      </c>
      <c r="P82" s="39">
        <f t="shared" si="23"/>
        <v>5.0444327686023027E-2</v>
      </c>
      <c r="Q82" s="39">
        <f t="shared" si="24"/>
        <v>2.6544109404775248E-2</v>
      </c>
      <c r="R82" s="39">
        <f t="shared" si="25"/>
        <v>2.4551927326295114E-2</v>
      </c>
      <c r="S82" s="39">
        <f t="shared" si="27"/>
        <v>5.0725343199299E-2</v>
      </c>
      <c r="T82" s="39">
        <f t="shared" si="28"/>
        <v>5.066696922054556E-2</v>
      </c>
      <c r="U82" s="31">
        <f t="shared" si="16"/>
        <v>5.2045352380000999E-2</v>
      </c>
      <c r="V82" s="41">
        <f>'[1]Rodzaje martwych &lt;3'!I81</f>
        <v>521</v>
      </c>
      <c r="W82" s="31">
        <f t="shared" si="26"/>
        <v>5.1983902617487608E-2</v>
      </c>
      <c r="X82" s="31">
        <f t="shared" si="17"/>
        <v>10022.333333333334</v>
      </c>
    </row>
    <row r="83" spans="1:24" x14ac:dyDescent="0.25">
      <c r="A83" s="33">
        <v>76</v>
      </c>
      <c r="B83" s="34">
        <v>5888</v>
      </c>
      <c r="C83" s="34">
        <v>5779</v>
      </c>
      <c r="D83" s="34">
        <v>8685</v>
      </c>
      <c r="E83" s="131">
        <f t="shared" si="18"/>
        <v>7232</v>
      </c>
      <c r="F83" s="36">
        <f>'[1]Rodzaje martwych &lt;3'!C82</f>
        <v>191</v>
      </c>
      <c r="G83" s="36">
        <f>'[1]Rodzaje martwych &lt;3'!D82</f>
        <v>167</v>
      </c>
      <c r="H83" s="36">
        <f>'[1]Rodzaje martwych &lt;3'!E82</f>
        <v>255</v>
      </c>
      <c r="I83" s="36">
        <f>'[1]Rodzaje martwych &lt;3'!F82</f>
        <v>140</v>
      </c>
      <c r="J83" s="37">
        <f t="shared" si="19"/>
        <v>-36.5</v>
      </c>
      <c r="K83" s="38">
        <f t="shared" si="15"/>
        <v>-30</v>
      </c>
      <c r="L83" s="39">
        <f t="shared" si="20"/>
        <v>0.5</v>
      </c>
      <c r="M83" s="39">
        <f t="shared" si="21"/>
        <v>3</v>
      </c>
      <c r="N83" s="40">
        <f t="shared" si="22"/>
        <v>5.5261070996285321E-2</v>
      </c>
      <c r="O83" s="39">
        <f t="shared" si="29"/>
        <v>6.0013836042891733E-2</v>
      </c>
      <c r="P83" s="39">
        <f t="shared" si="23"/>
        <v>5.2052805840724692E-2</v>
      </c>
      <c r="Q83" s="39">
        <f t="shared" si="24"/>
        <v>2.8524287591934896E-2</v>
      </c>
      <c r="R83" s="39">
        <f t="shared" si="25"/>
        <v>2.4219358187008044E-2</v>
      </c>
      <c r="S83" s="39">
        <f t="shared" si="27"/>
        <v>5.3166431119187021E-2</v>
      </c>
      <c r="T83" s="39">
        <f t="shared" si="28"/>
        <v>5.3029624988812307E-2</v>
      </c>
      <c r="U83" s="31">
        <f t="shared" si="16"/>
        <v>5.4618362831858405E-2</v>
      </c>
      <c r="V83" s="41">
        <f>'[1]Rodzaje martwych &lt;3'!I82</f>
        <v>395</v>
      </c>
      <c r="W83" s="31">
        <f t="shared" si="26"/>
        <v>5.4473992690831356E-2</v>
      </c>
      <c r="X83" s="31">
        <f t="shared" si="17"/>
        <v>7251.166666666667</v>
      </c>
    </row>
    <row r="84" spans="1:24" x14ac:dyDescent="0.25">
      <c r="A84" s="33">
        <v>77</v>
      </c>
      <c r="B84" s="34">
        <v>5275</v>
      </c>
      <c r="C84" s="34">
        <v>5445</v>
      </c>
      <c r="D84" s="34">
        <v>5438</v>
      </c>
      <c r="E84" s="131">
        <f t="shared" si="18"/>
        <v>5441.5</v>
      </c>
      <c r="F84" s="36">
        <f>'[1]Rodzaje martwych &lt;3'!C83</f>
        <v>216</v>
      </c>
      <c r="G84" s="36">
        <f>'[1]Rodzaje martwych &lt;3'!D83</f>
        <v>200</v>
      </c>
      <c r="H84" s="36">
        <f>'[1]Rodzaje martwych &lt;3'!E83</f>
        <v>207</v>
      </c>
      <c r="I84" s="36">
        <f>'[1]Rodzaje martwych &lt;3'!F83</f>
        <v>164</v>
      </c>
      <c r="J84" s="37">
        <f t="shared" si="19"/>
        <v>-30</v>
      </c>
      <c r="K84" s="38">
        <f t="shared" si="15"/>
        <v>-13.5</v>
      </c>
      <c r="L84" s="39">
        <f t="shared" si="20"/>
        <v>3</v>
      </c>
      <c r="M84" s="39">
        <f t="shared" si="21"/>
        <v>-2</v>
      </c>
      <c r="N84" s="40">
        <f t="shared" si="22"/>
        <v>6.6960352422907488E-2</v>
      </c>
      <c r="O84" s="39">
        <f t="shared" si="29"/>
        <v>6.2281829873231671E-2</v>
      </c>
      <c r="P84" s="39">
        <f t="shared" si="23"/>
        <v>6.5699311276482986E-2</v>
      </c>
      <c r="Q84" s="39">
        <f t="shared" si="24"/>
        <v>3.6679365641888902E-2</v>
      </c>
      <c r="R84" s="39">
        <f t="shared" si="25"/>
        <v>3.0124908155767818E-2</v>
      </c>
      <c r="S84" s="39">
        <f t="shared" si="27"/>
        <v>6.5932113026479472E-2</v>
      </c>
      <c r="T84" s="39">
        <f t="shared" si="28"/>
        <v>6.5848247300695162E-2</v>
      </c>
      <c r="U84" s="31">
        <f t="shared" si="16"/>
        <v>6.8179729853900584E-2</v>
      </c>
      <c r="V84" s="41">
        <f>'[1]Rodzaje martwych &lt;3'!I83</f>
        <v>371</v>
      </c>
      <c r="W84" s="31">
        <f t="shared" si="26"/>
        <v>6.809005261225988E-2</v>
      </c>
      <c r="X84" s="31">
        <f t="shared" si="17"/>
        <v>5448.666666666667</v>
      </c>
    </row>
    <row r="85" spans="1:24" x14ac:dyDescent="0.25">
      <c r="A85" s="33">
        <v>78</v>
      </c>
      <c r="B85" s="34">
        <v>4807</v>
      </c>
      <c r="C85" s="34">
        <v>4846</v>
      </c>
      <c r="D85" s="34">
        <v>5102</v>
      </c>
      <c r="E85" s="131">
        <f t="shared" si="18"/>
        <v>4974</v>
      </c>
      <c r="F85" s="36">
        <f>'[1]Rodzaje martwych &lt;3'!C84</f>
        <v>202</v>
      </c>
      <c r="G85" s="36">
        <f>'[1]Rodzaje martwych &lt;3'!D84</f>
        <v>182</v>
      </c>
      <c r="H85" s="36">
        <f>'[1]Rodzaje martwych &lt;3'!E84</f>
        <v>175</v>
      </c>
      <c r="I85" s="36">
        <f>'[1]Rodzaje martwych &lt;3'!F84</f>
        <v>164</v>
      </c>
      <c r="J85" s="37">
        <f t="shared" si="19"/>
        <v>-13.5</v>
      </c>
      <c r="K85" s="38">
        <f t="shared" si="15"/>
        <v>-12.5</v>
      </c>
      <c r="L85" s="39">
        <f t="shared" si="20"/>
        <v>-2</v>
      </c>
      <c r="M85" s="39">
        <f t="shared" si="21"/>
        <v>3</v>
      </c>
      <c r="N85" s="40">
        <f t="shared" si="22"/>
        <v>7.2385661310259586E-2</v>
      </c>
      <c r="O85" s="39">
        <f t="shared" si="29"/>
        <v>6.784904103938956E-2</v>
      </c>
      <c r="P85" s="39">
        <f t="shared" si="23"/>
        <v>6.5866624350378822E-2</v>
      </c>
      <c r="Q85" s="39">
        <f t="shared" si="24"/>
        <v>3.3156498673740056E-2</v>
      </c>
      <c r="R85" s="39">
        <f t="shared" si="25"/>
        <v>3.3831872099020111E-2</v>
      </c>
      <c r="S85" s="39">
        <f t="shared" si="27"/>
        <v>6.590842811315252E-2</v>
      </c>
      <c r="T85" s="39">
        <f t="shared" si="28"/>
        <v>6.588494428608449E-2</v>
      </c>
      <c r="U85" s="31">
        <f t="shared" si="16"/>
        <v>6.8154402895054284E-2</v>
      </c>
      <c r="V85" s="41">
        <f>'[1]Rodzaje martwych &lt;3'!I84</f>
        <v>339</v>
      </c>
      <c r="W85" s="31">
        <f t="shared" si="26"/>
        <v>6.8129291575950435E-2</v>
      </c>
      <c r="X85" s="31">
        <f t="shared" si="17"/>
        <v>4975.833333333333</v>
      </c>
    </row>
    <row r="86" spans="1:24" x14ac:dyDescent="0.25">
      <c r="A86" s="33">
        <v>79</v>
      </c>
      <c r="B86" s="34">
        <v>4904</v>
      </c>
      <c r="C86" s="34">
        <v>4419</v>
      </c>
      <c r="D86" s="34">
        <v>4523</v>
      </c>
      <c r="E86" s="131">
        <f t="shared" si="18"/>
        <v>4471</v>
      </c>
      <c r="F86" s="36">
        <f>'[1]Rodzaje martwych &lt;3'!C85</f>
        <v>181</v>
      </c>
      <c r="G86" s="36">
        <f>'[1]Rodzaje martwych &lt;3'!D85</f>
        <v>182</v>
      </c>
      <c r="H86" s="36">
        <f>'[1]Rodzaje martwych &lt;3'!E85</f>
        <v>165</v>
      </c>
      <c r="I86" s="36">
        <f>'[1]Rodzaje martwych &lt;3'!F85</f>
        <v>159</v>
      </c>
      <c r="J86" s="37">
        <f t="shared" si="19"/>
        <v>-12.5</v>
      </c>
      <c r="K86" s="38">
        <f t="shared" si="15"/>
        <v>-32</v>
      </c>
      <c r="L86" s="39">
        <f t="shared" si="20"/>
        <v>3</v>
      </c>
      <c r="M86" s="39">
        <f t="shared" si="21"/>
        <v>0</v>
      </c>
      <c r="N86" s="40">
        <f t="shared" si="22"/>
        <v>7.3812754409769338E-2</v>
      </c>
      <c r="O86" s="39">
        <f t="shared" si="29"/>
        <v>6.9925322471147314E-2</v>
      </c>
      <c r="P86" s="39">
        <f t="shared" si="23"/>
        <v>6.9921700969888811E-2</v>
      </c>
      <c r="Q86" s="39">
        <f t="shared" si="24"/>
        <v>3.5207510935666278E-2</v>
      </c>
      <c r="R86" s="39">
        <f t="shared" si="25"/>
        <v>3.5980991174473863E-2</v>
      </c>
      <c r="S86" s="39">
        <f t="shared" si="27"/>
        <v>6.9933088711418095E-2</v>
      </c>
      <c r="T86" s="39">
        <f t="shared" si="28"/>
        <v>6.9917997410444535E-2</v>
      </c>
      <c r="U86" s="31">
        <f t="shared" si="16"/>
        <v>7.246700961753523E-2</v>
      </c>
      <c r="V86" s="41">
        <f>'[1]Rodzaje martwych &lt;3'!I85</f>
        <v>324</v>
      </c>
      <c r="W86" s="31">
        <f t="shared" si="26"/>
        <v>7.2450805008944547E-2</v>
      </c>
      <c r="X86" s="31">
        <f t="shared" si="17"/>
        <v>4472</v>
      </c>
    </row>
    <row r="87" spans="1:24" x14ac:dyDescent="0.25">
      <c r="A87" s="33">
        <v>80</v>
      </c>
      <c r="B87" s="34">
        <v>4906</v>
      </c>
      <c r="C87" s="34">
        <v>4453</v>
      </c>
      <c r="D87" s="34">
        <v>4110</v>
      </c>
      <c r="E87" s="131">
        <f t="shared" si="18"/>
        <v>4281.5</v>
      </c>
      <c r="F87" s="36">
        <f>'[1]Rodzaje martwych &lt;3'!C86</f>
        <v>205</v>
      </c>
      <c r="G87" s="36">
        <f>'[1]Rodzaje martwych &lt;3'!D86</f>
        <v>231</v>
      </c>
      <c r="H87" s="36">
        <f>'[1]Rodzaje martwych &lt;3'!E86</f>
        <v>150</v>
      </c>
      <c r="I87" s="36">
        <f>'[1]Rodzaje martwych &lt;3'!F86</f>
        <v>182</v>
      </c>
      <c r="J87" s="37">
        <f t="shared" si="19"/>
        <v>-32</v>
      </c>
      <c r="K87" s="38">
        <f t="shared" si="15"/>
        <v>-23.5</v>
      </c>
      <c r="L87" s="39">
        <f t="shared" si="20"/>
        <v>0</v>
      </c>
      <c r="M87" s="39">
        <f t="shared" si="21"/>
        <v>-1.5</v>
      </c>
      <c r="N87" s="40">
        <f t="shared" si="22"/>
        <v>8.2811747713047668E-2</v>
      </c>
      <c r="O87" s="39">
        <f t="shared" si="29"/>
        <v>8.2668763338200613E-2</v>
      </c>
      <c r="P87" s="39">
        <f t="shared" si="23"/>
        <v>7.4650101744726194E-2</v>
      </c>
      <c r="Q87" s="39">
        <f t="shared" si="24"/>
        <v>3.5211267605633804E-2</v>
      </c>
      <c r="R87" s="39">
        <f t="shared" si="25"/>
        <v>4.0878207647818521E-2</v>
      </c>
      <c r="S87" s="39">
        <f t="shared" si="27"/>
        <v>7.4648679033164717E-2</v>
      </c>
      <c r="T87" s="39">
        <f t="shared" si="28"/>
        <v>7.4738303380482485E-2</v>
      </c>
      <c r="U87" s="31">
        <f t="shared" si="16"/>
        <v>7.7542917201915224E-2</v>
      </c>
      <c r="V87" s="41">
        <f>'[1]Rodzaje martwych &lt;3'!I86</f>
        <v>332</v>
      </c>
      <c r="W87" s="31">
        <f t="shared" si="26"/>
        <v>7.763963051019214E-2</v>
      </c>
      <c r="X87" s="31">
        <f t="shared" si="17"/>
        <v>4276.166666666667</v>
      </c>
    </row>
    <row r="88" spans="1:24" x14ac:dyDescent="0.25">
      <c r="A88" s="33">
        <v>81</v>
      </c>
      <c r="B88" s="34">
        <v>4367</v>
      </c>
      <c r="C88" s="34">
        <v>4388</v>
      </c>
      <c r="D88" s="34">
        <v>4082</v>
      </c>
      <c r="E88" s="131">
        <f t="shared" si="18"/>
        <v>4235</v>
      </c>
      <c r="F88" s="36">
        <f>'[1]Rodzaje martwych &lt;3'!C87</f>
        <v>240</v>
      </c>
      <c r="G88" s="36">
        <f>'[1]Rodzaje martwych &lt;3'!D87</f>
        <v>217</v>
      </c>
      <c r="H88" s="36">
        <f>'[1]Rodzaje martwych &lt;3'!E87</f>
        <v>186</v>
      </c>
      <c r="I88" s="36">
        <f>'[1]Rodzaje martwych &lt;3'!F87</f>
        <v>192</v>
      </c>
      <c r="J88" s="37">
        <f t="shared" si="19"/>
        <v>-23.5</v>
      </c>
      <c r="K88" s="38">
        <f t="shared" si="15"/>
        <v>-33</v>
      </c>
      <c r="L88" s="39">
        <f t="shared" si="20"/>
        <v>-1.5</v>
      </c>
      <c r="M88" s="39">
        <f t="shared" si="21"/>
        <v>2</v>
      </c>
      <c r="N88" s="40">
        <f t="shared" si="22"/>
        <v>9.3088401659214573E-2</v>
      </c>
      <c r="O88" s="39">
        <f t="shared" si="29"/>
        <v>8.656036446469248E-2</v>
      </c>
      <c r="P88" s="39">
        <f t="shared" si="23"/>
        <v>8.5412092723489819E-2</v>
      </c>
      <c r="Q88" s="39">
        <f t="shared" si="24"/>
        <v>4.3572474377745245E-2</v>
      </c>
      <c r="R88" s="39">
        <f t="shared" si="25"/>
        <v>4.3745727956254275E-2</v>
      </c>
      <c r="S88" s="39">
        <f t="shared" si="27"/>
        <v>8.5443037974683542E-2</v>
      </c>
      <c r="T88" s="39">
        <f t="shared" si="28"/>
        <v>8.5462355867058554E-2</v>
      </c>
      <c r="U88" s="31">
        <f t="shared" si="16"/>
        <v>8.9256198347107435E-2</v>
      </c>
      <c r="V88" s="41">
        <f>'[1]Rodzaje martwych &lt;3'!I87</f>
        <v>378</v>
      </c>
      <c r="W88" s="31">
        <f t="shared" si="26"/>
        <v>8.9277279168634857E-2</v>
      </c>
      <c r="X88" s="31">
        <f t="shared" si="17"/>
        <v>4234</v>
      </c>
    </row>
    <row r="89" spans="1:24" x14ac:dyDescent="0.25">
      <c r="A89" s="33">
        <v>82</v>
      </c>
      <c r="B89" s="34">
        <v>4069</v>
      </c>
      <c r="C89" s="34">
        <v>3850</v>
      </c>
      <c r="D89" s="34">
        <v>4012</v>
      </c>
      <c r="E89" s="131">
        <f t="shared" si="18"/>
        <v>3931</v>
      </c>
      <c r="F89" s="36">
        <f>'[1]Rodzaje martwych &lt;3'!C88</f>
        <v>234</v>
      </c>
      <c r="G89" s="36">
        <f>'[1]Rodzaje martwych &lt;3'!D88</f>
        <v>209</v>
      </c>
      <c r="H89" s="36">
        <f>'[1]Rodzaje martwych &lt;3'!E88</f>
        <v>188</v>
      </c>
      <c r="I89" s="36">
        <f>'[1]Rodzaje martwych &lt;3'!F88</f>
        <v>175</v>
      </c>
      <c r="J89" s="37">
        <f t="shared" si="19"/>
        <v>-33</v>
      </c>
      <c r="K89" s="38">
        <f t="shared" si="15"/>
        <v>-28</v>
      </c>
      <c r="L89" s="39">
        <f t="shared" si="20"/>
        <v>2</v>
      </c>
      <c r="M89" s="39">
        <f t="shared" si="21"/>
        <v>0.5</v>
      </c>
      <c r="N89" s="40">
        <f t="shared" si="22"/>
        <v>9.9737852831799062E-2</v>
      </c>
      <c r="O89" s="39">
        <f t="shared" si="29"/>
        <v>9.4792884041033629E-2</v>
      </c>
      <c r="P89" s="39">
        <f t="shared" si="23"/>
        <v>8.8189174504385015E-2</v>
      </c>
      <c r="Q89" s="39">
        <f t="shared" si="24"/>
        <v>4.4772564896403903E-2</v>
      </c>
      <c r="R89" s="39">
        <f t="shared" si="25"/>
        <v>4.5451594052334267E-2</v>
      </c>
      <c r="S89" s="39">
        <f t="shared" si="27"/>
        <v>8.8267477203647429E-2</v>
      </c>
      <c r="T89" s="39">
        <f t="shared" si="28"/>
        <v>8.8220998055735592E-2</v>
      </c>
      <c r="U89" s="31">
        <f t="shared" si="16"/>
        <v>9.2342915288730607E-2</v>
      </c>
      <c r="V89" s="41">
        <f>'[1]Rodzaje martwych &lt;3'!I88</f>
        <v>363</v>
      </c>
      <c r="W89" s="31">
        <f t="shared" si="26"/>
        <v>9.2292046273147174E-2</v>
      </c>
      <c r="X89" s="31">
        <f t="shared" si="17"/>
        <v>3933.1666666666665</v>
      </c>
    </row>
    <row r="90" spans="1:24" x14ac:dyDescent="0.25">
      <c r="A90" s="33">
        <v>83</v>
      </c>
      <c r="B90" s="34">
        <v>3851</v>
      </c>
      <c r="C90" s="34">
        <v>3573</v>
      </c>
      <c r="D90" s="34">
        <v>3486</v>
      </c>
      <c r="E90" s="131">
        <f t="shared" si="18"/>
        <v>3529.5</v>
      </c>
      <c r="F90" s="36">
        <f>'[1]Rodzaje martwych &lt;3'!C89</f>
        <v>231</v>
      </c>
      <c r="G90" s="36">
        <f>'[1]Rodzaje martwych &lt;3'!D89</f>
        <v>215</v>
      </c>
      <c r="H90" s="36">
        <f>'[1]Rodzaje martwych &lt;3'!E89</f>
        <v>190</v>
      </c>
      <c r="I90" s="36">
        <f>'[1]Rodzaje martwych &lt;3'!F89</f>
        <v>195</v>
      </c>
      <c r="J90" s="37">
        <f t="shared" si="19"/>
        <v>-28</v>
      </c>
      <c r="K90" s="38">
        <f t="shared" si="15"/>
        <v>-35.5</v>
      </c>
      <c r="L90" s="39">
        <f t="shared" si="20"/>
        <v>0.5</v>
      </c>
      <c r="M90" s="39">
        <f t="shared" si="21"/>
        <v>-3</v>
      </c>
      <c r="N90" s="40">
        <f t="shared" si="22"/>
        <v>0.11162059478579851</v>
      </c>
      <c r="O90" s="39">
        <f t="shared" si="29"/>
        <v>0.10168067226890756</v>
      </c>
      <c r="P90" s="39">
        <f t="shared" si="23"/>
        <v>0.10346681456495332</v>
      </c>
      <c r="Q90" s="39">
        <f t="shared" si="24"/>
        <v>5.1690131265728086E-2</v>
      </c>
      <c r="R90" s="39">
        <f t="shared" si="25"/>
        <v>5.4598908021839566E-2</v>
      </c>
      <c r="S90" s="39">
        <f t="shared" si="27"/>
        <v>0.10343901128425578</v>
      </c>
      <c r="T90" s="39">
        <f t="shared" si="28"/>
        <v>0.10346217584091012</v>
      </c>
      <c r="U90" s="31">
        <f t="shared" si="16"/>
        <v>0.10908060631817539</v>
      </c>
      <c r="V90" s="41">
        <f>'[1]Rodzaje martwych &lt;3'!I89</f>
        <v>385</v>
      </c>
      <c r="W90" s="31">
        <f t="shared" si="26"/>
        <v>0.10910636689967883</v>
      </c>
      <c r="X90" s="31">
        <f t="shared" si="17"/>
        <v>3528.6666666666665</v>
      </c>
    </row>
    <row r="91" spans="1:24" x14ac:dyDescent="0.25">
      <c r="A91" s="33">
        <v>84</v>
      </c>
      <c r="B91" s="34">
        <v>3490</v>
      </c>
      <c r="C91" s="34">
        <v>3316</v>
      </c>
      <c r="D91" s="34">
        <v>3204</v>
      </c>
      <c r="E91" s="131">
        <f t="shared" si="18"/>
        <v>3260</v>
      </c>
      <c r="F91" s="36">
        <f>'[1]Rodzaje martwych &lt;3'!C90</f>
        <v>249</v>
      </c>
      <c r="G91" s="36">
        <f>'[1]Rodzaje martwych &lt;3'!D90</f>
        <v>238</v>
      </c>
      <c r="H91" s="36">
        <f>'[1]Rodzaje martwych &lt;3'!E90</f>
        <v>168</v>
      </c>
      <c r="I91" s="36">
        <f>'[1]Rodzaje martwych &lt;3'!F90</f>
        <v>192</v>
      </c>
      <c r="J91" s="37">
        <f t="shared" si="19"/>
        <v>-35.5</v>
      </c>
      <c r="K91" s="38">
        <f t="shared" si="15"/>
        <v>-7.5</v>
      </c>
      <c r="L91" s="39">
        <f t="shared" si="20"/>
        <v>-3</v>
      </c>
      <c r="M91" s="39">
        <f t="shared" si="21"/>
        <v>-3</v>
      </c>
      <c r="N91" s="40">
        <f t="shared" si="22"/>
        <v>0.1231413612565445</v>
      </c>
      <c r="O91" s="39">
        <f t="shared" si="29"/>
        <v>0.11651071536371868</v>
      </c>
      <c r="P91" s="39">
        <f t="shared" si="23"/>
        <v>0.10484242640550057</v>
      </c>
      <c r="Q91" s="39">
        <f t="shared" si="24"/>
        <v>4.979991107158737E-2</v>
      </c>
      <c r="R91" s="39">
        <f t="shared" si="25"/>
        <v>5.7927289183888973E-2</v>
      </c>
      <c r="S91" s="39">
        <f t="shared" si="27"/>
        <v>0.10465116279069768</v>
      </c>
      <c r="T91" s="39">
        <f t="shared" si="28"/>
        <v>0.10477299185098951</v>
      </c>
      <c r="U91" s="31">
        <f t="shared" si="16"/>
        <v>0.11042944785276074</v>
      </c>
      <c r="V91" s="41">
        <f>'[1]Rodzaje martwych &lt;3'!I90</f>
        <v>360</v>
      </c>
      <c r="W91" s="31">
        <f t="shared" si="26"/>
        <v>0.11056511056511056</v>
      </c>
      <c r="X91" s="31">
        <f t="shared" si="17"/>
        <v>3256</v>
      </c>
    </row>
    <row r="92" spans="1:24" x14ac:dyDescent="0.25">
      <c r="A92" s="33">
        <v>85</v>
      </c>
      <c r="B92" s="34">
        <v>3149</v>
      </c>
      <c r="C92" s="34">
        <v>3013</v>
      </c>
      <c r="D92" s="34">
        <v>2924</v>
      </c>
      <c r="E92" s="131">
        <f t="shared" si="18"/>
        <v>2968.5</v>
      </c>
      <c r="F92" s="36">
        <f>'[1]Rodzaje martwych &lt;3'!C91</f>
        <v>224</v>
      </c>
      <c r="G92" s="36">
        <f>'[1]Rodzaje martwych &lt;3'!D91</f>
        <v>209</v>
      </c>
      <c r="H92" s="36">
        <f>'[1]Rodzaje martwych &lt;3'!E91</f>
        <v>194</v>
      </c>
      <c r="I92" s="36">
        <f>'[1]Rodzaje martwych &lt;3'!F91</f>
        <v>199</v>
      </c>
      <c r="J92" s="37">
        <f t="shared" si="19"/>
        <v>-7.5</v>
      </c>
      <c r="K92" s="38">
        <f t="shared" si="15"/>
        <v>-15</v>
      </c>
      <c r="L92" s="39">
        <f t="shared" si="20"/>
        <v>-3</v>
      </c>
      <c r="M92" s="39">
        <f t="shared" si="21"/>
        <v>0</v>
      </c>
      <c r="N92" s="40">
        <f t="shared" si="22"/>
        <v>0.13052534135616756</v>
      </c>
      <c r="O92" s="39">
        <f t="shared" si="29"/>
        <v>0.12910720212412877</v>
      </c>
      <c r="P92" s="39">
        <f t="shared" si="23"/>
        <v>0.12412914768492378</v>
      </c>
      <c r="Q92" s="39">
        <f t="shared" si="24"/>
        <v>6.2189453438050969E-2</v>
      </c>
      <c r="R92" s="39">
        <f t="shared" si="25"/>
        <v>6.6047129107202118E-2</v>
      </c>
      <c r="S92" s="39">
        <f t="shared" si="27"/>
        <v>0.12417061611374405</v>
      </c>
      <c r="T92" s="39">
        <f t="shared" si="28"/>
        <v>0.1242033184092705</v>
      </c>
      <c r="U92" s="31">
        <f t="shared" si="16"/>
        <v>0.13239009600808488</v>
      </c>
      <c r="V92" s="41">
        <f>'[1]Rodzaje martwych &lt;3'!I91</f>
        <v>393</v>
      </c>
      <c r="W92" s="31">
        <f t="shared" si="26"/>
        <v>0.13242727170616647</v>
      </c>
      <c r="X92" s="31">
        <f t="shared" si="17"/>
        <v>2967.6666666666665</v>
      </c>
    </row>
    <row r="93" spans="1:24" x14ac:dyDescent="0.25">
      <c r="A93" s="33">
        <v>86</v>
      </c>
      <c r="B93" s="34">
        <v>2623</v>
      </c>
      <c r="C93" s="34">
        <v>2681</v>
      </c>
      <c r="D93" s="34">
        <v>2624</v>
      </c>
      <c r="E93" s="131">
        <f t="shared" si="18"/>
        <v>2652.5</v>
      </c>
      <c r="F93" s="36">
        <f>'[1]Rodzaje martwych &lt;3'!C92</f>
        <v>229</v>
      </c>
      <c r="G93" s="36">
        <f>'[1]Rodzaje martwych &lt;3'!D92</f>
        <v>208</v>
      </c>
      <c r="H93" s="36">
        <f>'[1]Rodzaje martwych &lt;3'!E92</f>
        <v>190</v>
      </c>
      <c r="I93" s="36">
        <f>'[1]Rodzaje martwych &lt;3'!F92</f>
        <v>182</v>
      </c>
      <c r="J93" s="37">
        <f t="shared" si="19"/>
        <v>-15</v>
      </c>
      <c r="K93" s="38">
        <f t="shared" si="15"/>
        <v>-3</v>
      </c>
      <c r="L93" s="39">
        <f t="shared" si="20"/>
        <v>0</v>
      </c>
      <c r="M93" s="39">
        <f t="shared" si="21"/>
        <v>-0.5</v>
      </c>
      <c r="N93" s="40">
        <f t="shared" si="22"/>
        <v>0.1408861084925872</v>
      </c>
      <c r="O93" s="39">
        <f t="shared" si="29"/>
        <v>0.13989927252378287</v>
      </c>
      <c r="P93" s="39">
        <f t="shared" si="23"/>
        <v>0.13082699371343809</v>
      </c>
      <c r="Q93" s="39">
        <f t="shared" si="24"/>
        <v>6.7519545131485434E-2</v>
      </c>
      <c r="R93" s="39">
        <f t="shared" si="25"/>
        <v>6.7891448288725176E-2</v>
      </c>
      <c r="S93" s="39">
        <f t="shared" si="27"/>
        <v>0.13105513475427163</v>
      </c>
      <c r="T93" s="39">
        <f t="shared" si="28"/>
        <v>0.13099360291096893</v>
      </c>
      <c r="U93" s="31">
        <f t="shared" si="16"/>
        <v>0.1402450518378888</v>
      </c>
      <c r="V93" s="41">
        <f>'[1]Rodzaje martwych &lt;3'!I92</f>
        <v>372</v>
      </c>
      <c r="W93" s="31">
        <f t="shared" si="26"/>
        <v>0.14017459021541165</v>
      </c>
      <c r="X93" s="31">
        <f t="shared" si="17"/>
        <v>2653.8333333333335</v>
      </c>
    </row>
    <row r="94" spans="1:24" x14ac:dyDescent="0.25">
      <c r="A94" s="33">
        <v>87</v>
      </c>
      <c r="B94" s="34">
        <v>2288</v>
      </c>
      <c r="C94" s="34">
        <v>2199</v>
      </c>
      <c r="D94" s="34">
        <v>2305</v>
      </c>
      <c r="E94" s="131">
        <f t="shared" si="18"/>
        <v>2252</v>
      </c>
      <c r="F94" s="36">
        <f>'[1]Rodzaje martwych &lt;3'!C93</f>
        <v>210</v>
      </c>
      <c r="G94" s="36">
        <f>'[1]Rodzaje martwych &lt;3'!D93</f>
        <v>187</v>
      </c>
      <c r="H94" s="36">
        <f>'[1]Rodzaje martwych &lt;3'!E93</f>
        <v>193</v>
      </c>
      <c r="I94" s="36">
        <f>'[1]Rodzaje martwych &lt;3'!F93</f>
        <v>175</v>
      </c>
      <c r="J94" s="37">
        <f t="shared" si="19"/>
        <v>-3</v>
      </c>
      <c r="K94" s="38">
        <f t="shared" si="15"/>
        <v>-16.5</v>
      </c>
      <c r="L94" s="39">
        <f t="shared" si="20"/>
        <v>-0.5</v>
      </c>
      <c r="M94" s="39">
        <f t="shared" si="21"/>
        <v>2</v>
      </c>
      <c r="N94" s="40">
        <f t="shared" si="22"/>
        <v>0.15965166908563136</v>
      </c>
      <c r="O94" s="39">
        <f t="shared" si="29"/>
        <v>0.15038618809631984</v>
      </c>
      <c r="P94" s="39">
        <f t="shared" si="23"/>
        <v>0.1506543216615267</v>
      </c>
      <c r="Q94" s="39">
        <f t="shared" si="24"/>
        <v>7.7254077854498143E-2</v>
      </c>
      <c r="R94" s="39">
        <f t="shared" si="25"/>
        <v>7.9545454545454544E-2</v>
      </c>
      <c r="S94" s="39">
        <f t="shared" si="27"/>
        <v>0.15106732348111659</v>
      </c>
      <c r="T94" s="39">
        <f t="shared" si="28"/>
        <v>0.15088150881508816</v>
      </c>
      <c r="U94" s="31">
        <f t="shared" si="16"/>
        <v>0.16341030195381884</v>
      </c>
      <c r="V94" s="41">
        <f>'[1]Rodzaje martwych &lt;3'!I93</f>
        <v>368</v>
      </c>
      <c r="W94" s="31">
        <f t="shared" si="26"/>
        <v>0.1631929046563193</v>
      </c>
      <c r="X94" s="31">
        <f t="shared" si="17"/>
        <v>2255</v>
      </c>
    </row>
    <row r="95" spans="1:24" x14ac:dyDescent="0.25">
      <c r="A95" s="33">
        <v>88</v>
      </c>
      <c r="B95" s="34">
        <v>2027</v>
      </c>
      <c r="C95" s="34">
        <v>1886</v>
      </c>
      <c r="D95" s="34">
        <v>1872</v>
      </c>
      <c r="E95" s="131">
        <f t="shared" si="18"/>
        <v>1879</v>
      </c>
      <c r="F95" s="36">
        <f>'[1]Rodzaje martwych &lt;3'!C94</f>
        <v>182</v>
      </c>
      <c r="G95" s="36">
        <f>'[1]Rodzaje martwych &lt;3'!D94</f>
        <v>178</v>
      </c>
      <c r="H95" s="36">
        <f>'[1]Rodzaje martwych &lt;3'!E94</f>
        <v>156</v>
      </c>
      <c r="I95" s="36">
        <f>'[1]Rodzaje martwych &lt;3'!F94</f>
        <v>156</v>
      </c>
      <c r="J95" s="37">
        <f t="shared" si="19"/>
        <v>-16.5</v>
      </c>
      <c r="K95" s="38">
        <f t="shared" si="15"/>
        <v>-11</v>
      </c>
      <c r="L95" s="39">
        <f t="shared" si="20"/>
        <v>2</v>
      </c>
      <c r="M95" s="39">
        <f t="shared" si="21"/>
        <v>1</v>
      </c>
      <c r="N95" s="40">
        <f t="shared" si="22"/>
        <v>0.16275430359937401</v>
      </c>
      <c r="O95" s="39">
        <f t="shared" si="29"/>
        <v>0.17594064652888183</v>
      </c>
      <c r="P95" s="39">
        <f t="shared" si="23"/>
        <v>0.15328971945264247</v>
      </c>
      <c r="Q95" s="39">
        <f t="shared" si="24"/>
        <v>7.6961026147015291E-2</v>
      </c>
      <c r="R95" s="39">
        <f t="shared" si="25"/>
        <v>8.2692817386694942E-2</v>
      </c>
      <c r="S95" s="39">
        <f t="shared" si="27"/>
        <v>0.1533169533169533</v>
      </c>
      <c r="T95" s="39">
        <f t="shared" si="28"/>
        <v>0.1533169533169533</v>
      </c>
      <c r="U95" s="31">
        <f t="shared" si="16"/>
        <v>0.16604576902607771</v>
      </c>
      <c r="V95" s="41">
        <f>'[1]Rodzaje martwych &lt;3'!I94</f>
        <v>312</v>
      </c>
      <c r="W95" s="31">
        <f t="shared" si="26"/>
        <v>0.16604576902607771</v>
      </c>
      <c r="X95" s="31">
        <f t="shared" si="17"/>
        <v>1879</v>
      </c>
    </row>
    <row r="96" spans="1:24" x14ac:dyDescent="0.25">
      <c r="A96" s="33">
        <v>89</v>
      </c>
      <c r="B96" s="34">
        <v>1652</v>
      </c>
      <c r="C96" s="34">
        <v>1632</v>
      </c>
      <c r="D96" s="34">
        <v>1556</v>
      </c>
      <c r="E96" s="131">
        <f t="shared" si="18"/>
        <v>1594</v>
      </c>
      <c r="F96" s="36">
        <f>'[1]Rodzaje martwych &lt;3'!C95</f>
        <v>195</v>
      </c>
      <c r="G96" s="36">
        <f>'[1]Rodzaje martwych &lt;3'!D95</f>
        <v>169</v>
      </c>
      <c r="H96" s="36">
        <f>'[1]Rodzaje martwych &lt;3'!E95</f>
        <v>176</v>
      </c>
      <c r="I96" s="36">
        <f>'[1]Rodzaje martwych &lt;3'!F95</f>
        <v>152</v>
      </c>
      <c r="J96" s="37">
        <f t="shared" si="19"/>
        <v>-11</v>
      </c>
      <c r="K96" s="38">
        <f t="shared" si="15"/>
        <v>-7</v>
      </c>
      <c r="L96" s="39">
        <f t="shared" si="20"/>
        <v>1</v>
      </c>
      <c r="M96" s="39">
        <f t="shared" si="21"/>
        <v>1</v>
      </c>
      <c r="N96" s="40">
        <f t="shared" si="22"/>
        <v>0.18930714675395527</v>
      </c>
      <c r="O96" s="39">
        <f t="shared" si="29"/>
        <v>0.17452541334966321</v>
      </c>
      <c r="P96" s="39">
        <f t="shared" si="23"/>
        <v>0.18529057341690036</v>
      </c>
      <c r="Q96" s="39">
        <f t="shared" si="24"/>
        <v>0.10164597170083742</v>
      </c>
      <c r="R96" s="39">
        <f t="shared" si="25"/>
        <v>9.3108728943338437E-2</v>
      </c>
      <c r="S96" s="39">
        <f t="shared" si="27"/>
        <v>0.18657565415244595</v>
      </c>
      <c r="T96" s="39">
        <f t="shared" si="28"/>
        <v>0.18615209988649264</v>
      </c>
      <c r="U96" s="31">
        <f t="shared" si="16"/>
        <v>0.20577164366373901</v>
      </c>
      <c r="V96" s="41">
        <f>'[1]Rodzaje martwych &lt;3'!I95</f>
        <v>328</v>
      </c>
      <c r="W96" s="31">
        <f t="shared" si="26"/>
        <v>0.20525657071339173</v>
      </c>
      <c r="X96" s="31">
        <f t="shared" si="17"/>
        <v>1598</v>
      </c>
    </row>
    <row r="97" spans="1:24" x14ac:dyDescent="0.25">
      <c r="A97" s="33">
        <v>90</v>
      </c>
      <c r="B97" s="34">
        <v>1401</v>
      </c>
      <c r="C97" s="34">
        <v>1310</v>
      </c>
      <c r="D97" s="34">
        <v>1349</v>
      </c>
      <c r="E97" s="131">
        <f t="shared" si="18"/>
        <v>1329.5</v>
      </c>
      <c r="F97" s="36">
        <f>'[1]Rodzaje martwych &lt;3'!C96</f>
        <v>159</v>
      </c>
      <c r="G97" s="36">
        <f>'[1]Rodzaje martwych &lt;3'!D96</f>
        <v>159</v>
      </c>
      <c r="H97" s="36">
        <f>'[1]Rodzaje martwych &lt;3'!E96</f>
        <v>133</v>
      </c>
      <c r="I97" s="36">
        <f>'[1]Rodzaje martwych &lt;3'!F96</f>
        <v>146</v>
      </c>
      <c r="J97" s="37">
        <f t="shared" si="19"/>
        <v>-7</v>
      </c>
      <c r="K97" s="38">
        <f t="shared" si="15"/>
        <v>-13.5</v>
      </c>
      <c r="L97" s="39">
        <f t="shared" si="20"/>
        <v>1</v>
      </c>
      <c r="M97" s="39">
        <f t="shared" si="21"/>
        <v>0.5</v>
      </c>
      <c r="N97" s="40">
        <f t="shared" si="22"/>
        <v>0.20709556951281616</v>
      </c>
      <c r="O97" s="39">
        <f t="shared" si="29"/>
        <v>0.20984357115604732</v>
      </c>
      <c r="P97" s="39">
        <f t="shared" si="23"/>
        <v>0.19119957050908931</v>
      </c>
      <c r="Q97" s="39">
        <f t="shared" si="24"/>
        <v>8.9773877826527168E-2</v>
      </c>
      <c r="R97" s="39">
        <f t="shared" si="25"/>
        <v>0.11142911658080519</v>
      </c>
      <c r="S97" s="39">
        <f t="shared" si="27"/>
        <v>0.18992511912865898</v>
      </c>
      <c r="T97" s="39">
        <f t="shared" si="28"/>
        <v>0.19020565844790363</v>
      </c>
      <c r="U97" s="31">
        <f t="shared" si="16"/>
        <v>0.2098533283189169</v>
      </c>
      <c r="V97" s="41">
        <f>'[1]Rodzaje martwych &lt;3'!I96</f>
        <v>279</v>
      </c>
      <c r="W97" s="31">
        <f t="shared" si="26"/>
        <v>0.2101958814665997</v>
      </c>
      <c r="X97" s="31">
        <f t="shared" si="17"/>
        <v>1327.3333333333333</v>
      </c>
    </row>
    <row r="98" spans="1:24" x14ac:dyDescent="0.25">
      <c r="A98" s="33">
        <v>91</v>
      </c>
      <c r="B98" s="34">
        <v>992</v>
      </c>
      <c r="C98" s="34">
        <v>1049</v>
      </c>
      <c r="D98" s="34">
        <v>1036</v>
      </c>
      <c r="E98" s="131">
        <f t="shared" si="18"/>
        <v>1042.5</v>
      </c>
      <c r="F98" s="36">
        <f>'[1]Rodzaje martwych &lt;3'!C97</f>
        <v>166</v>
      </c>
      <c r="G98" s="36">
        <f>'[1]Rodzaje martwych &lt;3'!D97</f>
        <v>137</v>
      </c>
      <c r="H98" s="36">
        <f>'[1]Rodzaje martwych &lt;3'!E97</f>
        <v>129</v>
      </c>
      <c r="I98" s="36">
        <f>'[1]Rodzaje martwych &lt;3'!F97</f>
        <v>129</v>
      </c>
      <c r="J98" s="37">
        <f t="shared" si="19"/>
        <v>-13.5</v>
      </c>
      <c r="K98" s="38">
        <f t="shared" si="15"/>
        <v>-13</v>
      </c>
      <c r="L98" s="39">
        <f t="shared" si="20"/>
        <v>0.5</v>
      </c>
      <c r="M98" s="39">
        <f t="shared" si="21"/>
        <v>-0.5</v>
      </c>
      <c r="N98" s="40">
        <f t="shared" si="22"/>
        <v>0.24150634465820711</v>
      </c>
      <c r="O98" s="39">
        <f t="shared" si="29"/>
        <v>0.22889842632331903</v>
      </c>
      <c r="P98" s="39">
        <f t="shared" si="23"/>
        <v>0.22013389441175413</v>
      </c>
      <c r="Q98" s="39">
        <f t="shared" si="24"/>
        <v>0.11075338055376691</v>
      </c>
      <c r="R98" s="39">
        <f t="shared" si="25"/>
        <v>0.12300357568533969</v>
      </c>
      <c r="S98" s="39">
        <f t="shared" si="27"/>
        <v>0.22023047375160051</v>
      </c>
      <c r="T98" s="39">
        <f t="shared" si="28"/>
        <v>0.22023047375160051</v>
      </c>
      <c r="U98" s="31">
        <f t="shared" si="16"/>
        <v>0.24748201438848921</v>
      </c>
      <c r="V98" s="41">
        <f>'[1]Rodzaje martwych &lt;3'!I97</f>
        <v>258</v>
      </c>
      <c r="W98" s="31">
        <f t="shared" si="26"/>
        <v>0.24748201438848921</v>
      </c>
      <c r="X98" s="31">
        <f t="shared" si="17"/>
        <v>1042.5</v>
      </c>
    </row>
    <row r="99" spans="1:24" x14ac:dyDescent="0.25">
      <c r="A99" s="33">
        <v>92</v>
      </c>
      <c r="B99" s="34">
        <v>774</v>
      </c>
      <c r="C99" s="34">
        <v>716</v>
      </c>
      <c r="D99" s="34">
        <v>808</v>
      </c>
      <c r="E99" s="131">
        <f t="shared" si="18"/>
        <v>762</v>
      </c>
      <c r="F99" s="36">
        <f>'[1]Rodzaje martwych &lt;3'!C98</f>
        <v>113</v>
      </c>
      <c r="G99" s="36">
        <f>'[1]Rodzaje martwych &lt;3'!D98</f>
        <v>99</v>
      </c>
      <c r="H99" s="36">
        <f>'[1]Rodzaje martwych &lt;3'!E98</f>
        <v>111</v>
      </c>
      <c r="I99" s="36">
        <f>'[1]Rodzaje martwych &lt;3'!F98</f>
        <v>84</v>
      </c>
      <c r="J99" s="37">
        <f t="shared" si="19"/>
        <v>-13</v>
      </c>
      <c r="K99" s="38">
        <f t="shared" si="15"/>
        <v>-7</v>
      </c>
      <c r="L99" s="39">
        <f t="shared" si="20"/>
        <v>-0.5</v>
      </c>
      <c r="M99" s="39">
        <f t="shared" si="21"/>
        <v>-1</v>
      </c>
      <c r="N99" s="40">
        <f t="shared" si="22"/>
        <v>0.23592814371257484</v>
      </c>
      <c r="O99" s="39">
        <f t="shared" si="29"/>
        <v>0.25174825174825177</v>
      </c>
      <c r="P99" s="39">
        <f t="shared" si="23"/>
        <v>0.22397485873145373</v>
      </c>
      <c r="Q99" s="39">
        <f t="shared" si="24"/>
        <v>0.12075061191188469</v>
      </c>
      <c r="R99" s="39">
        <f t="shared" si="25"/>
        <v>0.11740041928721175</v>
      </c>
      <c r="S99" s="39">
        <f t="shared" si="27"/>
        <v>0.2268760907504363</v>
      </c>
      <c r="T99" s="39">
        <f t="shared" si="28"/>
        <v>0.22569444444444445</v>
      </c>
      <c r="U99" s="31">
        <f t="shared" si="16"/>
        <v>0.25590551181102361</v>
      </c>
      <c r="V99" s="41">
        <f>'[1]Rodzaje martwych &lt;3'!I98</f>
        <v>195</v>
      </c>
      <c r="W99" s="31">
        <f t="shared" si="26"/>
        <v>0.25440313111545987</v>
      </c>
      <c r="X99" s="31">
        <f t="shared" si="17"/>
        <v>766.5</v>
      </c>
    </row>
    <row r="100" spans="1:24" x14ac:dyDescent="0.25">
      <c r="A100" s="33">
        <v>93</v>
      </c>
      <c r="B100" s="34">
        <v>574</v>
      </c>
      <c r="C100" s="34">
        <v>569</v>
      </c>
      <c r="D100" s="34">
        <v>534</v>
      </c>
      <c r="E100" s="131">
        <f t="shared" si="18"/>
        <v>551.5</v>
      </c>
      <c r="F100" s="36">
        <f>'[1]Rodzaje martwych &lt;3'!C99</f>
        <v>92</v>
      </c>
      <c r="G100" s="36">
        <f>'[1]Rodzaje martwych &lt;3'!D99</f>
        <v>62</v>
      </c>
      <c r="H100" s="36">
        <f>'[1]Rodzaje martwych &lt;3'!E99</f>
        <v>96</v>
      </c>
      <c r="I100" s="36">
        <f>'[1]Rodzaje martwych &lt;3'!F99</f>
        <v>80</v>
      </c>
      <c r="J100" s="37">
        <f t="shared" si="19"/>
        <v>-7</v>
      </c>
      <c r="K100" s="38">
        <f t="shared" si="15"/>
        <v>-16.5</v>
      </c>
      <c r="L100" s="39">
        <f t="shared" si="20"/>
        <v>-1</v>
      </c>
      <c r="M100" s="39">
        <f t="shared" si="21"/>
        <v>0.5</v>
      </c>
      <c r="N100" s="40">
        <f t="shared" si="22"/>
        <v>0.25874388867995485</v>
      </c>
      <c r="O100" s="39">
        <f t="shared" si="29"/>
        <v>0.25987708516242319</v>
      </c>
      <c r="P100" s="39">
        <f t="shared" si="23"/>
        <v>0.2713979083320186</v>
      </c>
      <c r="Q100" s="39">
        <f t="shared" si="24"/>
        <v>0.15226011102299761</v>
      </c>
      <c r="R100" s="39">
        <f t="shared" si="25"/>
        <v>0.14053579270970576</v>
      </c>
      <c r="S100" s="39">
        <f t="shared" si="27"/>
        <v>0.27521501172791241</v>
      </c>
      <c r="T100" s="39">
        <f t="shared" si="28"/>
        <v>0.27407215157020509</v>
      </c>
      <c r="U100" s="31">
        <f t="shared" si="16"/>
        <v>0.31912964641885766</v>
      </c>
      <c r="V100" s="41">
        <f>'[1]Rodzaje martwych &lt;3'!I99</f>
        <v>176</v>
      </c>
      <c r="W100" s="31">
        <f t="shared" si="26"/>
        <v>0.31759398496240604</v>
      </c>
      <c r="X100" s="31">
        <f t="shared" si="17"/>
        <v>554.16666666666663</v>
      </c>
    </row>
    <row r="101" spans="1:24" x14ac:dyDescent="0.25">
      <c r="A101" s="33">
        <v>94</v>
      </c>
      <c r="B101" s="34">
        <v>390</v>
      </c>
      <c r="C101" s="34">
        <v>412</v>
      </c>
      <c r="D101" s="34">
        <v>422</v>
      </c>
      <c r="E101" s="131">
        <f t="shared" si="18"/>
        <v>417</v>
      </c>
      <c r="F101" s="36">
        <f>'[1]Rodzaje martwych &lt;3'!C100</f>
        <v>67</v>
      </c>
      <c r="G101" s="36">
        <f>'[1]Rodzaje martwych &lt;3'!D100</f>
        <v>52</v>
      </c>
      <c r="H101" s="36">
        <f>'[1]Rodzaje martwych &lt;3'!E100</f>
        <v>68</v>
      </c>
      <c r="I101" s="36">
        <f>'[1]Rodzaje martwych &lt;3'!F100</f>
        <v>59</v>
      </c>
      <c r="J101" s="37">
        <f t="shared" si="19"/>
        <v>-16.5</v>
      </c>
      <c r="K101" s="38">
        <f t="shared" si="15"/>
        <v>-10</v>
      </c>
      <c r="L101" s="39">
        <f t="shared" si="20"/>
        <v>0.5</v>
      </c>
      <c r="M101" s="39">
        <f t="shared" si="21"/>
        <v>0.5</v>
      </c>
      <c r="N101" s="40">
        <f t="shared" si="22"/>
        <v>0.25846153846153846</v>
      </c>
      <c r="O101" s="39">
        <f t="shared" si="29"/>
        <v>0.24727272727272728</v>
      </c>
      <c r="P101" s="39">
        <f t="shared" si="23"/>
        <v>0.26209211206940575</v>
      </c>
      <c r="Q101" s="39">
        <f t="shared" si="24"/>
        <v>0.13884635017866259</v>
      </c>
      <c r="R101" s="39">
        <f t="shared" si="25"/>
        <v>0.14311704063068525</v>
      </c>
      <c r="S101" s="39">
        <f t="shared" si="27"/>
        <v>0.26430801248699271</v>
      </c>
      <c r="T101" s="39">
        <f t="shared" si="28"/>
        <v>0.26348547717842324</v>
      </c>
      <c r="U101" s="31">
        <f t="shared" si="16"/>
        <v>0.30455635491606714</v>
      </c>
      <c r="V101" s="41">
        <f>'[1]Rodzaje martwych &lt;3'!I100</f>
        <v>127</v>
      </c>
      <c r="W101" s="31">
        <f t="shared" si="26"/>
        <v>0.3034647550776583</v>
      </c>
      <c r="X101" s="31">
        <f t="shared" si="17"/>
        <v>418.5</v>
      </c>
    </row>
    <row r="102" spans="1:24" x14ac:dyDescent="0.25">
      <c r="A102" s="33">
        <v>95</v>
      </c>
      <c r="B102" s="34">
        <v>276</v>
      </c>
      <c r="C102" s="34">
        <v>268</v>
      </c>
      <c r="D102" s="34">
        <v>311</v>
      </c>
      <c r="E102" s="131">
        <f t="shared" si="18"/>
        <v>289.5</v>
      </c>
      <c r="F102" s="36">
        <f>'[1]Rodzaje martwych &lt;3'!C101</f>
        <v>50</v>
      </c>
      <c r="G102" s="36">
        <f>'[1]Rodzaje martwych &lt;3'!D101</f>
        <v>33</v>
      </c>
      <c r="H102" s="36">
        <f>'[1]Rodzaje martwych &lt;3'!E101</f>
        <v>43</v>
      </c>
      <c r="I102" s="36">
        <f>'[1]Rodzaje martwych &lt;3'!F101</f>
        <v>56</v>
      </c>
      <c r="J102" s="37">
        <f t="shared" si="19"/>
        <v>-10</v>
      </c>
      <c r="K102" s="38">
        <f t="shared" si="15"/>
        <v>-2</v>
      </c>
      <c r="L102" s="39">
        <f t="shared" si="20"/>
        <v>0.5</v>
      </c>
      <c r="M102" s="39">
        <f t="shared" si="21"/>
        <v>-0.5</v>
      </c>
      <c r="N102" s="40">
        <f t="shared" si="22"/>
        <v>0.32842757552285051</v>
      </c>
      <c r="O102" s="39">
        <f t="shared" si="29"/>
        <v>0.33271028037383177</v>
      </c>
      <c r="P102" s="39">
        <f t="shared" si="23"/>
        <v>0.30528187717961153</v>
      </c>
      <c r="Q102" s="39">
        <f t="shared" si="24"/>
        <v>0.1215547703180212</v>
      </c>
      <c r="R102" s="39">
        <f t="shared" si="25"/>
        <v>0.20915032679738563</v>
      </c>
      <c r="S102" s="39">
        <f t="shared" si="27"/>
        <v>0.29203539823008851</v>
      </c>
      <c r="T102" s="39">
        <f t="shared" si="28"/>
        <v>0.29391390400791689</v>
      </c>
      <c r="U102" s="31">
        <f t="shared" si="16"/>
        <v>0.34196891191709844</v>
      </c>
      <c r="V102" s="41">
        <f>'[1]Rodzaje martwych &lt;3'!I101</f>
        <v>99</v>
      </c>
      <c r="W102" s="31">
        <f t="shared" si="26"/>
        <v>0.34454756380510443</v>
      </c>
      <c r="X102" s="31">
        <f t="shared" si="17"/>
        <v>287.33333333333331</v>
      </c>
    </row>
    <row r="103" spans="1:24" x14ac:dyDescent="0.25">
      <c r="A103" s="33">
        <v>96</v>
      </c>
      <c r="B103" s="34">
        <v>216</v>
      </c>
      <c r="C103" s="34">
        <v>206</v>
      </c>
      <c r="D103" s="34">
        <v>178</v>
      </c>
      <c r="E103" s="131">
        <f t="shared" si="18"/>
        <v>192</v>
      </c>
      <c r="F103" s="36">
        <f>'[1]Rodzaje martwych &lt;3'!C102</f>
        <v>33</v>
      </c>
      <c r="G103" s="36">
        <f>'[1]Rodzaje martwych &lt;3'!D102</f>
        <v>31</v>
      </c>
      <c r="H103" s="36">
        <f>'[1]Rodzaje martwych &lt;3'!E102</f>
        <v>33</v>
      </c>
      <c r="I103" s="36">
        <f>'[1]Rodzaje martwych &lt;3'!F102</f>
        <v>38</v>
      </c>
      <c r="J103" s="37">
        <f t="shared" si="19"/>
        <v>-2</v>
      </c>
      <c r="K103" s="38">
        <f t="shared" si="15"/>
        <v>-13</v>
      </c>
      <c r="L103" s="39">
        <f t="shared" si="20"/>
        <v>-0.5</v>
      </c>
      <c r="M103" s="39">
        <f t="shared" si="21"/>
        <v>-1</v>
      </c>
      <c r="N103" s="40">
        <f>(F103+I103)/(C103+F103-(J103-M103)/2)</f>
        <v>0.29645093945720252</v>
      </c>
      <c r="O103" s="39">
        <f t="shared" si="29"/>
        <v>0.34146341463414637</v>
      </c>
      <c r="P103" s="39">
        <f t="shared" si="23"/>
        <v>0.31224175412833477</v>
      </c>
      <c r="Q103" s="39">
        <f t="shared" si="24"/>
        <v>0.15621301775147928</v>
      </c>
      <c r="R103" s="39">
        <f t="shared" si="25"/>
        <v>0.18491484184914841</v>
      </c>
      <c r="S103" s="39">
        <f t="shared" si="27"/>
        <v>0.31208791208791214</v>
      </c>
      <c r="T103" s="39">
        <f t="shared" si="28"/>
        <v>0.31323529411764706</v>
      </c>
      <c r="U103" s="31">
        <f>V103/E103</f>
        <v>0.36979166666666669</v>
      </c>
      <c r="V103" s="41">
        <f>'[1]Rodzaje martwych &lt;3'!I102</f>
        <v>71</v>
      </c>
      <c r="W103" s="31">
        <f t="shared" si="26"/>
        <v>0.3714036617262424</v>
      </c>
      <c r="X103" s="31">
        <f t="shared" si="17"/>
        <v>191.16666666666666</v>
      </c>
    </row>
    <row r="104" spans="1:24" x14ac:dyDescent="0.25">
      <c r="A104" s="33">
        <v>97</v>
      </c>
      <c r="B104" s="34">
        <v>167</v>
      </c>
      <c r="C104" s="34">
        <v>128</v>
      </c>
      <c r="D104" s="34">
        <v>134</v>
      </c>
      <c r="E104" s="131">
        <f t="shared" si="18"/>
        <v>131</v>
      </c>
      <c r="F104" s="36">
        <f>'[1]Rodzaje martwych &lt;3'!C103</f>
        <v>31</v>
      </c>
      <c r="G104" s="36">
        <f>'[1]Rodzaje martwych &lt;3'!D103</f>
        <v>23</v>
      </c>
      <c r="H104" s="36">
        <f>'[1]Rodzaje martwych &lt;3'!E103</f>
        <v>32</v>
      </c>
      <c r="I104" s="36">
        <f>'[1]Rodzaje martwych &lt;3'!F103</f>
        <v>21</v>
      </c>
      <c r="J104" s="37">
        <f t="shared" si="19"/>
        <v>-13</v>
      </c>
      <c r="K104" s="38">
        <f t="shared" si="15"/>
        <v>-7</v>
      </c>
      <c r="L104" s="39">
        <f t="shared" si="20"/>
        <v>-1</v>
      </c>
      <c r="M104" s="39">
        <f t="shared" si="21"/>
        <v>1</v>
      </c>
      <c r="N104" s="40">
        <f>(F104+I104)/(C104+F104-(J104-M104)/2)</f>
        <v>0.31325301204819278</v>
      </c>
      <c r="O104" s="39">
        <f t="shared" si="29"/>
        <v>0.32558139534883723</v>
      </c>
      <c r="P104" s="39">
        <f t="shared" si="23"/>
        <v>0.32420747595844868</v>
      </c>
      <c r="Q104" s="39">
        <f t="shared" si="24"/>
        <v>0.19219219219219219</v>
      </c>
      <c r="R104" s="39">
        <f t="shared" si="25"/>
        <v>0.16342412451361868</v>
      </c>
      <c r="S104" s="39">
        <f t="shared" si="27"/>
        <v>0.33650793650793648</v>
      </c>
      <c r="T104" s="39">
        <f t="shared" si="28"/>
        <v>0.33263598326359828</v>
      </c>
      <c r="U104" s="31">
        <f>V104/E104</f>
        <v>0.40458015267175573</v>
      </c>
      <c r="V104" s="41">
        <f>'[1]Rodzaje martwych &lt;3'!I103</f>
        <v>53</v>
      </c>
      <c r="W104" s="31">
        <f t="shared" si="26"/>
        <v>0.39899623588456712</v>
      </c>
      <c r="X104" s="31">
        <f t="shared" si="17"/>
        <v>132.83333333333334</v>
      </c>
    </row>
    <row r="105" spans="1:24" x14ac:dyDescent="0.25">
      <c r="A105" s="33">
        <v>98</v>
      </c>
      <c r="B105" s="34">
        <v>102</v>
      </c>
      <c r="C105" s="34">
        <v>107</v>
      </c>
      <c r="D105" s="34">
        <v>88</v>
      </c>
      <c r="E105" s="131">
        <f t="shared" si="18"/>
        <v>97.5</v>
      </c>
      <c r="F105" s="36">
        <f>'[1]Rodzaje martwych &lt;3'!C104</f>
        <v>23</v>
      </c>
      <c r="G105" s="36">
        <f>'[1]Rodzaje martwych &lt;3'!D104</f>
        <v>18</v>
      </c>
      <c r="H105" s="36">
        <f>'[1]Rodzaje martwych &lt;3'!E104</f>
        <v>21</v>
      </c>
      <c r="I105" s="36">
        <f>'[1]Rodzaje martwych &lt;3'!F104</f>
        <v>14</v>
      </c>
      <c r="J105" s="37">
        <f t="shared" si="19"/>
        <v>-7</v>
      </c>
      <c r="K105" s="38">
        <f t="shared" si="15"/>
        <v>-10</v>
      </c>
      <c r="L105" s="39">
        <f t="shared" si="20"/>
        <v>1</v>
      </c>
      <c r="M105" s="39">
        <f t="shared" si="21"/>
        <v>0</v>
      </c>
      <c r="N105" s="40">
        <f>(F105+I105)/(C105+F105-(J105-M105)/2)</f>
        <v>0.27715355805243447</v>
      </c>
      <c r="O105" s="39">
        <f t="shared" si="29"/>
        <v>0.26168224299065418</v>
      </c>
      <c r="P105" s="39">
        <f t="shared" si="23"/>
        <v>0.2990654205607477</v>
      </c>
      <c r="Q105" s="39">
        <f t="shared" si="24"/>
        <v>0.19354838709677419</v>
      </c>
      <c r="R105" s="39">
        <f t="shared" si="25"/>
        <v>0.13084112149532709</v>
      </c>
      <c r="S105" s="39">
        <f t="shared" si="27"/>
        <v>0.30434782608695654</v>
      </c>
      <c r="T105" s="39">
        <f t="shared" si="28"/>
        <v>0.30129124820659969</v>
      </c>
      <c r="U105" s="31">
        <f>V105/E105</f>
        <v>0.35897435897435898</v>
      </c>
      <c r="V105" s="41">
        <f>'[1]Rodzaje martwych &lt;3'!I104</f>
        <v>35</v>
      </c>
      <c r="W105" s="31">
        <f t="shared" si="26"/>
        <v>0.35472972972972971</v>
      </c>
      <c r="X105" s="31">
        <f t="shared" si="17"/>
        <v>98.666666666666671</v>
      </c>
    </row>
    <row r="106" spans="1:24" x14ac:dyDescent="0.25">
      <c r="A106" s="33">
        <v>99</v>
      </c>
      <c r="B106" s="34">
        <v>55</v>
      </c>
      <c r="C106" s="34">
        <v>54</v>
      </c>
      <c r="D106" s="34">
        <v>79</v>
      </c>
      <c r="E106" s="131">
        <f t="shared" si="18"/>
        <v>66.5</v>
      </c>
      <c r="F106" s="36">
        <f>'[1]Rodzaje martwych &lt;3'!C105</f>
        <v>10</v>
      </c>
      <c r="G106" s="36">
        <f>'[1]Rodzaje martwych &lt;3'!D105</f>
        <v>17</v>
      </c>
      <c r="H106" s="36">
        <f>'[1]Rodzaje martwych &lt;3'!E105</f>
        <v>14</v>
      </c>
      <c r="I106" s="36">
        <f>'[1]Rodzaje martwych &lt;3'!F105</f>
        <v>6</v>
      </c>
      <c r="J106" s="37">
        <f t="shared" si="19"/>
        <v>-10</v>
      </c>
      <c r="K106" s="38">
        <f>J107</f>
        <v>21.5</v>
      </c>
      <c r="L106" s="39">
        <f t="shared" si="20"/>
        <v>0</v>
      </c>
      <c r="M106" s="39">
        <f>L107</f>
        <v>20.5</v>
      </c>
      <c r="N106" s="40">
        <f>(F106+I106)/(C106+F106-(J106-M106)/2)</f>
        <v>0.20189274447949526</v>
      </c>
      <c r="O106" s="39">
        <f>(I106+H107)/(C106+0.5*(M106+L107))</f>
        <v>0.22818791946308725</v>
      </c>
      <c r="P106" s="39">
        <f t="shared" si="23"/>
        <v>0.22986485921091171</v>
      </c>
      <c r="Q106" s="39">
        <f t="shared" si="24"/>
        <v>0.15053763440860216</v>
      </c>
      <c r="R106" s="39">
        <f t="shared" si="25"/>
        <v>9.3385214007782102E-2</v>
      </c>
      <c r="S106" s="39">
        <f t="shared" si="27"/>
        <v>0.26143790849673204</v>
      </c>
      <c r="T106" s="39">
        <f t="shared" si="28"/>
        <v>0.2569593147751606</v>
      </c>
      <c r="U106" s="31">
        <f>V106/E106</f>
        <v>0.3007518796992481</v>
      </c>
      <c r="V106" s="41">
        <f>'[1]Rodzaje martwych &lt;3'!I105</f>
        <v>20</v>
      </c>
      <c r="W106" s="31">
        <f t="shared" si="26"/>
        <v>0.29484029484029484</v>
      </c>
      <c r="X106" s="31">
        <f t="shared" si="17"/>
        <v>67.833333333333329</v>
      </c>
    </row>
    <row r="107" spans="1:24" x14ac:dyDescent="0.25">
      <c r="A107" s="43">
        <v>100</v>
      </c>
      <c r="B107" s="44">
        <v>106</v>
      </c>
      <c r="C107" s="44">
        <v>74</v>
      </c>
      <c r="D107" s="44">
        <v>78</v>
      </c>
      <c r="E107" s="131">
        <f t="shared" si="18"/>
        <v>76</v>
      </c>
      <c r="F107" s="36">
        <f>'[1]Rodzaje martwych &lt;3'!C106</f>
        <v>7</v>
      </c>
      <c r="G107" s="36">
        <f>'[1]Rodzaje martwych &lt;3'!D106</f>
        <v>7</v>
      </c>
      <c r="H107" s="36">
        <f>'[1]Rodzaje martwych &lt;3'!E106</f>
        <v>11</v>
      </c>
      <c r="I107" s="36">
        <f>'[1]Rodzaje martwych &lt;3'!F106</f>
        <v>4</v>
      </c>
      <c r="J107" s="37">
        <f t="shared" si="19"/>
        <v>21.5</v>
      </c>
      <c r="K107" s="38">
        <f t="shared" si="15"/>
        <v>0</v>
      </c>
      <c r="L107" s="39">
        <f t="shared" si="20"/>
        <v>20.5</v>
      </c>
      <c r="M107" s="39">
        <f t="shared" si="21"/>
        <v>0</v>
      </c>
      <c r="N107" s="40">
        <f>(F107+I107)/(C107+F107-(J107-M107)/2)</f>
        <v>0.15658362989323843</v>
      </c>
      <c r="O107" s="39">
        <f t="shared" si="29"/>
        <v>5.4054054054054057E-2</v>
      </c>
      <c r="P107" s="39">
        <f t="shared" si="23"/>
        <v>0.1861861861861861</v>
      </c>
      <c r="Q107" s="39">
        <f t="shared" si="24"/>
        <v>0.13968253968253969</v>
      </c>
      <c r="R107" s="39">
        <f t="shared" si="25"/>
        <v>5.4054054054054057E-2</v>
      </c>
      <c r="S107" s="39">
        <f t="shared" si="27"/>
        <v>0.17964071856287428</v>
      </c>
      <c r="T107" s="39">
        <f t="shared" si="28"/>
        <v>0.17716535433070865</v>
      </c>
      <c r="U107" s="31">
        <f>V107/E107</f>
        <v>0.19736842105263158</v>
      </c>
      <c r="V107" s="41">
        <f>'[1]Rodzaje martwych &lt;3'!I106</f>
        <v>15</v>
      </c>
      <c r="W107" s="31">
        <f t="shared" si="26"/>
        <v>0.19438444924406045</v>
      </c>
      <c r="X107" s="31">
        <f t="shared" si="17"/>
        <v>77.166666666666671</v>
      </c>
    </row>
    <row r="108" spans="1:24" x14ac:dyDescent="0.25">
      <c r="A108" s="18"/>
      <c r="B108" s="18"/>
      <c r="F108" s="15"/>
      <c r="G108" s="15"/>
      <c r="H108" s="15"/>
      <c r="I108" s="15"/>
      <c r="J108" s="15"/>
      <c r="K108" s="15"/>
      <c r="Q108" s="15"/>
      <c r="R108" s="15"/>
    </row>
    <row r="109" spans="1:24" x14ac:dyDescent="0.25">
      <c r="A109" s="18"/>
      <c r="B109" s="18"/>
      <c r="F109" s="15"/>
      <c r="G109" s="15"/>
      <c r="H109" s="15"/>
      <c r="I109" s="15"/>
      <c r="J109" s="15"/>
      <c r="K109" s="15"/>
      <c r="Q109" s="15"/>
      <c r="R109" s="15"/>
    </row>
    <row r="110" spans="1:24" x14ac:dyDescent="0.25">
      <c r="A110" s="18"/>
      <c r="B110" s="18"/>
      <c r="F110" s="15"/>
      <c r="G110" s="15"/>
      <c r="H110" s="15"/>
      <c r="I110" s="15"/>
      <c r="J110" s="15"/>
      <c r="K110" s="15"/>
      <c r="Q110" s="15"/>
      <c r="R110" s="15"/>
    </row>
    <row r="111" spans="1:24" x14ac:dyDescent="0.25">
      <c r="A111" s="18"/>
      <c r="B111" s="18"/>
      <c r="F111" s="15"/>
      <c r="G111" s="15"/>
      <c r="H111" s="15"/>
      <c r="I111" s="15"/>
      <c r="J111" s="15"/>
      <c r="K111" s="15"/>
      <c r="Q111" s="15"/>
      <c r="R111" s="15"/>
    </row>
    <row r="112" spans="1:24" x14ac:dyDescent="0.25">
      <c r="A112" s="18"/>
      <c r="B112" s="18"/>
      <c r="F112" s="15"/>
      <c r="G112" s="15"/>
      <c r="H112" s="15"/>
      <c r="I112" s="15"/>
      <c r="J112" s="15"/>
      <c r="K112" s="15"/>
      <c r="Q112" s="15"/>
      <c r="R112" s="15"/>
    </row>
    <row r="113" spans="1:18" x14ac:dyDescent="0.25">
      <c r="A113" s="18"/>
      <c r="B113" s="18"/>
      <c r="F113" s="15"/>
      <c r="G113" s="15"/>
      <c r="H113" s="15"/>
      <c r="I113" s="15"/>
      <c r="J113" s="15"/>
      <c r="K113" s="15"/>
      <c r="Q113" s="15"/>
      <c r="R113" s="15"/>
    </row>
    <row r="114" spans="1:18" x14ac:dyDescent="0.25">
      <c r="A114" s="18"/>
      <c r="B114" s="18"/>
      <c r="F114" s="15"/>
      <c r="G114" s="15"/>
      <c r="H114" s="15"/>
      <c r="I114" s="15"/>
      <c r="J114" s="15"/>
      <c r="K114" s="15"/>
      <c r="Q114" s="15"/>
      <c r="R114" s="15"/>
    </row>
    <row r="115" spans="1:18" x14ac:dyDescent="0.25">
      <c r="A115" s="18"/>
      <c r="B115" s="18"/>
      <c r="F115" s="15"/>
      <c r="G115" s="15"/>
      <c r="H115" s="15"/>
      <c r="I115" s="15"/>
      <c r="J115" s="15"/>
      <c r="K115" s="15"/>
      <c r="Q115" s="15"/>
      <c r="R115" s="15"/>
    </row>
    <row r="116" spans="1:18" x14ac:dyDescent="0.25">
      <c r="A116" s="18"/>
      <c r="B116" s="18"/>
      <c r="F116" s="15"/>
      <c r="G116" s="15"/>
      <c r="H116" s="15"/>
      <c r="I116" s="15"/>
      <c r="J116" s="15"/>
      <c r="K116" s="15"/>
      <c r="Q116" s="15"/>
      <c r="R116" s="15"/>
    </row>
    <row r="117" spans="1:18" x14ac:dyDescent="0.25">
      <c r="A117" s="18"/>
      <c r="B117" s="18"/>
      <c r="F117" s="15"/>
      <c r="G117" s="15"/>
      <c r="H117" s="15"/>
      <c r="I117" s="15"/>
      <c r="J117" s="15"/>
      <c r="K117" s="15"/>
      <c r="Q117" s="15"/>
      <c r="R117" s="15"/>
    </row>
    <row r="137" spans="19:19" x14ac:dyDescent="0.25">
      <c r="S137" t="s">
        <v>100</v>
      </c>
    </row>
  </sheetData>
  <mergeCells count="5">
    <mergeCell ref="B5:D5"/>
    <mergeCell ref="F5:G5"/>
    <mergeCell ref="H5:I5"/>
    <mergeCell ref="J5:K5"/>
    <mergeCell ref="L5:M5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17"/>
  <sheetViews>
    <sheetView zoomScale="85" zoomScaleNormal="85" workbookViewId="0">
      <selection activeCell="B6" sqref="B6"/>
    </sheetView>
  </sheetViews>
  <sheetFormatPr defaultRowHeight="13.2" x14ac:dyDescent="0.25"/>
  <cols>
    <col min="1" max="1" width="14.33203125" bestFit="1" customWidth="1"/>
    <col min="2" max="2" width="10.88671875" customWidth="1"/>
    <col min="14" max="14" width="8.88671875" bestFit="1" customWidth="1"/>
    <col min="15" max="15" width="9.44140625" bestFit="1" customWidth="1"/>
    <col min="16" max="16" width="10" bestFit="1" customWidth="1"/>
    <col min="17" max="17" width="12.109375" bestFit="1" customWidth="1"/>
    <col min="18" max="18" width="12.5546875" bestFit="1" customWidth="1"/>
    <col min="19" max="20" width="12.44140625" bestFit="1" customWidth="1"/>
    <col min="22" max="22" width="16.33203125" bestFit="1" customWidth="1"/>
    <col min="27" max="27" width="47" bestFit="1" customWidth="1"/>
  </cols>
  <sheetData>
    <row r="1" spans="1:27" x14ac:dyDescent="0.25">
      <c r="A1" s="20"/>
      <c r="G1" t="s">
        <v>105</v>
      </c>
    </row>
    <row r="2" spans="1:27" x14ac:dyDescent="0.25">
      <c r="G2" s="31">
        <v>2021</v>
      </c>
      <c r="H2" s="31">
        <v>2022</v>
      </c>
    </row>
    <row r="3" spans="1:27" x14ac:dyDescent="0.25">
      <c r="G3" s="31">
        <v>11755</v>
      </c>
      <c r="H3" s="132">
        <v>10972</v>
      </c>
    </row>
    <row r="4" spans="1:27" ht="12.75" customHeight="1" x14ac:dyDescent="0.25"/>
    <row r="5" spans="1:27" ht="27" customHeight="1" x14ac:dyDescent="0.25">
      <c r="B5" s="140" t="s">
        <v>29</v>
      </c>
      <c r="C5" s="140"/>
      <c r="D5" s="140"/>
      <c r="E5" s="57" t="s">
        <v>28</v>
      </c>
      <c r="F5" s="140" t="s">
        <v>27</v>
      </c>
      <c r="G5" s="140"/>
      <c r="H5" s="140" t="s">
        <v>116</v>
      </c>
      <c r="I5" s="140"/>
      <c r="J5" s="140" t="s">
        <v>26</v>
      </c>
      <c r="K5" s="140"/>
      <c r="L5" s="140" t="s">
        <v>117</v>
      </c>
      <c r="M5" s="140"/>
      <c r="N5" s="39"/>
      <c r="O5" s="39"/>
      <c r="P5" s="39"/>
      <c r="Q5" s="39"/>
      <c r="R5" s="39"/>
      <c r="S5" s="93" t="s">
        <v>41</v>
      </c>
      <c r="T5" s="93" t="s">
        <v>42</v>
      </c>
      <c r="AA5" s="133"/>
    </row>
    <row r="6" spans="1:27" x14ac:dyDescent="0.25">
      <c r="A6" s="46" t="s">
        <v>3</v>
      </c>
      <c r="B6" s="51">
        <v>2020</v>
      </c>
      <c r="C6" s="93">
        <v>2021</v>
      </c>
      <c r="D6" s="93">
        <v>2022</v>
      </c>
      <c r="E6" s="93">
        <v>2022</v>
      </c>
      <c r="F6" s="93" t="s">
        <v>21</v>
      </c>
      <c r="G6" s="93" t="s">
        <v>22</v>
      </c>
      <c r="H6" s="93" t="s">
        <v>21</v>
      </c>
      <c r="I6" s="93" t="s">
        <v>22</v>
      </c>
      <c r="J6" s="93" t="s">
        <v>31</v>
      </c>
      <c r="K6" s="93" t="s">
        <v>32</v>
      </c>
      <c r="L6" s="93" t="s">
        <v>31</v>
      </c>
      <c r="M6" s="93" t="s">
        <v>32</v>
      </c>
      <c r="N6" s="93" t="s">
        <v>25</v>
      </c>
      <c r="O6" s="93" t="s">
        <v>24</v>
      </c>
      <c r="P6" s="93" t="s">
        <v>23</v>
      </c>
      <c r="Q6" s="93" t="s">
        <v>33</v>
      </c>
      <c r="R6" s="93" t="s">
        <v>34</v>
      </c>
      <c r="S6" s="93" t="s">
        <v>35</v>
      </c>
      <c r="T6" s="93" t="s">
        <v>36</v>
      </c>
      <c r="U6" s="50" t="s">
        <v>37</v>
      </c>
      <c r="V6" s="50" t="s">
        <v>40</v>
      </c>
      <c r="W6" s="50" t="s">
        <v>38</v>
      </c>
      <c r="X6" s="50" t="s">
        <v>39</v>
      </c>
    </row>
    <row r="7" spans="1:27" x14ac:dyDescent="0.25">
      <c r="A7" s="33">
        <v>0</v>
      </c>
      <c r="B7" s="52">
        <v>12293</v>
      </c>
      <c r="C7" s="52">
        <v>11693</v>
      </c>
      <c r="D7" s="52">
        <v>10793</v>
      </c>
      <c r="E7" s="53">
        <f>(C7+D7)/2</f>
        <v>11243</v>
      </c>
      <c r="F7" s="36">
        <f>'[1]Rodzaje martwych &lt;3'!M6</f>
        <v>29</v>
      </c>
      <c r="G7" s="36">
        <f>'[1]Rodzaje martwych &lt;3'!N6</f>
        <v>6</v>
      </c>
      <c r="H7" s="36">
        <f>'[1]Rodzaje martwych &lt;3'!O6</f>
        <v>21</v>
      </c>
      <c r="I7" s="36">
        <f>'[1]Rodzaje martwych &lt;3'!P6</f>
        <v>3</v>
      </c>
      <c r="J7" s="37">
        <f>C7-G3+F7</f>
        <v>-33</v>
      </c>
      <c r="K7" s="38">
        <f t="shared" ref="K7:K70" si="0">J8</f>
        <v>-2.5</v>
      </c>
      <c r="L7" s="36">
        <f>D7-H3+H7</f>
        <v>-158</v>
      </c>
      <c r="M7" s="39">
        <f t="shared" ref="M7:M70" si="1">L8</f>
        <v>142.5</v>
      </c>
      <c r="N7" s="40">
        <f t="shared" ref="N7:N70" si="2">(F7+I7)/(C7+F7-(J7-M7)/2)</f>
        <v>2.7096255212853788E-3</v>
      </c>
      <c r="O7" s="39">
        <f>(I7+H8)/(C7+(0.5*(M7+L8)))</f>
        <v>3.3796628786278567E-4</v>
      </c>
      <c r="P7" s="39">
        <f>1-(1-Q7)*(1-R7)</f>
        <v>2.1823618317372562E-3</v>
      </c>
      <c r="Q7" s="39">
        <f>H7/(D7+H7-(0.5*L7))</f>
        <v>1.9278435692646654E-3</v>
      </c>
      <c r="R7" s="39">
        <f>I7/(C7+(0.5*M7))</f>
        <v>2.5500988163291326E-4</v>
      </c>
      <c r="S7" s="39">
        <f>U7/(1+(1-0.1)*U7)</f>
        <v>2.1305683291017877E-3</v>
      </c>
      <c r="T7" s="39">
        <f>W7/(1+(1-0.1)*W7)</f>
        <v>2.1300010650005326E-3</v>
      </c>
      <c r="U7" s="31">
        <f>V7/E7</f>
        <v>2.1346615671973671E-3</v>
      </c>
      <c r="V7" s="41">
        <f>'[1]Rodzaje martwych &lt;3'!S6</f>
        <v>24</v>
      </c>
      <c r="W7" s="31">
        <f>V7/X7</f>
        <v>2.1340921216432508E-3</v>
      </c>
      <c r="X7" s="31">
        <f>0.5*(C7+D7)+(1/6)*(H7-I7)</f>
        <v>11246</v>
      </c>
    </row>
    <row r="8" spans="1:27" x14ac:dyDescent="0.25">
      <c r="A8" s="33">
        <v>1</v>
      </c>
      <c r="B8" s="52">
        <v>12950</v>
      </c>
      <c r="C8" s="52">
        <v>12281</v>
      </c>
      <c r="D8" s="52">
        <v>11974</v>
      </c>
      <c r="E8" s="53">
        <f t="shared" ref="E8:E71" si="3">(C8+D8)/2</f>
        <v>12127.5</v>
      </c>
      <c r="F8" s="36">
        <f>'[1]Rodzaje martwych &lt;3'!M7</f>
        <v>1</v>
      </c>
      <c r="G8" s="36">
        <f>'[1]Rodzaje martwych &lt;3'!N7</f>
        <v>0</v>
      </c>
      <c r="H8" s="36">
        <f>'[1]Rodzaje martwych &lt;3'!O7</f>
        <v>1</v>
      </c>
      <c r="I8" s="36">
        <f>'[1]Rodzaje martwych &lt;3'!P7</f>
        <v>0</v>
      </c>
      <c r="J8" s="37">
        <f t="shared" ref="J8:J71" si="4">(1/2)*(C8-B7+F8+G7)</f>
        <v>-2.5</v>
      </c>
      <c r="K8" s="38">
        <f t="shared" si="0"/>
        <v>5.5</v>
      </c>
      <c r="L8" s="39">
        <f>(1/2)*(D8-C7+H8+I7)</f>
        <v>142.5</v>
      </c>
      <c r="M8" s="39">
        <f t="shared" si="1"/>
        <v>26.5</v>
      </c>
      <c r="N8" s="40">
        <f t="shared" si="2"/>
        <v>8.1323953970642058E-5</v>
      </c>
      <c r="O8" s="39">
        <f t="shared" ref="O8:O71" si="5">(I8+H9)/(C8+(0.5*(M8+L9)))</f>
        <v>8.1251269551086731E-5</v>
      </c>
      <c r="P8" s="39">
        <f t="shared" ref="P8:P71" si="6">1-(1-Q8)*(1-R8)</f>
        <v>8.4007140606967567E-5</v>
      </c>
      <c r="Q8" s="39">
        <f t="shared" ref="Q8:Q71" si="7">H8/(D8+H8-(0.5*L8))</f>
        <v>8.4007140606951589E-5</v>
      </c>
      <c r="R8" s="39">
        <f t="shared" ref="R8:R71" si="8">I8/(C8+(0.5*M8))</f>
        <v>0</v>
      </c>
      <c r="S8" s="39">
        <f>U8/(1+(1-0.5)*U8)</f>
        <v>8.2453825857519786E-5</v>
      </c>
      <c r="T8" s="39">
        <f>W8/(1+(1-0.5)*W8)</f>
        <v>8.2452692767524623E-5</v>
      </c>
      <c r="U8" s="31">
        <f t="shared" ref="U8:U71" si="9">V8/E8</f>
        <v>8.245722531436817E-5</v>
      </c>
      <c r="V8" s="41">
        <f>'[1]Rodzaje martwych &lt;3'!S7</f>
        <v>1</v>
      </c>
      <c r="W8" s="31">
        <f t="shared" ref="W8:W71" si="10">V8/X8</f>
        <v>8.2456092130940272E-5</v>
      </c>
      <c r="X8" s="31">
        <f t="shared" ref="X8:X71" si="11">0.5*(C8+D8)+(1/6)*(H8-I8)</f>
        <v>12127.666666666666</v>
      </c>
    </row>
    <row r="9" spans="1:27" x14ac:dyDescent="0.25">
      <c r="A9" s="33">
        <v>2</v>
      </c>
      <c r="B9" s="52">
        <v>13586</v>
      </c>
      <c r="C9" s="52">
        <v>12960</v>
      </c>
      <c r="D9" s="52">
        <v>12333</v>
      </c>
      <c r="E9" s="53">
        <f t="shared" si="3"/>
        <v>12646.5</v>
      </c>
      <c r="F9" s="36">
        <f>'[1]Rodzaje martwych &lt;3'!M8</f>
        <v>1</v>
      </c>
      <c r="G9" s="36">
        <f>'[1]Rodzaje martwych &lt;3'!N8</f>
        <v>1</v>
      </c>
      <c r="H9" s="36">
        <f>'[1]Rodzaje martwych &lt;3'!O8</f>
        <v>1</v>
      </c>
      <c r="I9" s="36">
        <f>'[1]Rodzaje martwych &lt;3'!P8</f>
        <v>0</v>
      </c>
      <c r="J9" s="37">
        <f t="shared" si="4"/>
        <v>5.5</v>
      </c>
      <c r="K9" s="38">
        <f t="shared" si="0"/>
        <v>70</v>
      </c>
      <c r="L9" s="39">
        <f t="shared" ref="L9:L72" si="12">(1/2)*(D9-C8+H9+I8)</f>
        <v>26.5</v>
      </c>
      <c r="M9" s="39">
        <f t="shared" si="1"/>
        <v>14.5</v>
      </c>
      <c r="N9" s="40">
        <f t="shared" si="2"/>
        <v>7.7127762137981572E-5</v>
      </c>
      <c r="O9" s="39">
        <f t="shared" si="5"/>
        <v>0</v>
      </c>
      <c r="P9" s="39">
        <f t="shared" si="6"/>
        <v>8.1163890185309562E-5</v>
      </c>
      <c r="Q9" s="39">
        <f t="shared" si="7"/>
        <v>8.1163890185256585E-5</v>
      </c>
      <c r="R9" s="39">
        <f t="shared" si="8"/>
        <v>0</v>
      </c>
      <c r="S9" s="39">
        <f t="shared" ref="S9:S72" si="13">U9/(1+(1-0.5)*U9)</f>
        <v>7.907013520993121E-5</v>
      </c>
      <c r="T9" s="39">
        <f t="shared" ref="T9:T72" si="14">W9/(1+(1-0.5)*W9)</f>
        <v>7.9069093209282725E-5</v>
      </c>
      <c r="U9" s="31">
        <f t="shared" si="9"/>
        <v>7.9073261376665476E-5</v>
      </c>
      <c r="V9" s="41">
        <f>'[1]Rodzaje martwych &lt;3'!S8</f>
        <v>1</v>
      </c>
      <c r="W9" s="31">
        <f t="shared" si="10"/>
        <v>7.9072219293621515E-5</v>
      </c>
      <c r="X9" s="31">
        <f t="shared" si="11"/>
        <v>12646.666666666666</v>
      </c>
    </row>
    <row r="10" spans="1:27" x14ac:dyDescent="0.25">
      <c r="A10" s="33">
        <v>3</v>
      </c>
      <c r="B10" s="52">
        <v>14166</v>
      </c>
      <c r="C10" s="52">
        <v>13725</v>
      </c>
      <c r="D10" s="52">
        <v>12989</v>
      </c>
      <c r="E10" s="53">
        <f t="shared" si="3"/>
        <v>13357</v>
      </c>
      <c r="F10" s="36">
        <f>'[1]Rodzaje martwych &lt;3'!M9</f>
        <v>0</v>
      </c>
      <c r="G10" s="36">
        <f>'[1]Rodzaje martwych &lt;3'!N9</f>
        <v>2</v>
      </c>
      <c r="H10" s="36">
        <f>'[1]Rodzaje martwych &lt;3'!O9</f>
        <v>0</v>
      </c>
      <c r="I10" s="36">
        <f>'[1]Rodzaje martwych &lt;3'!P9</f>
        <v>0</v>
      </c>
      <c r="J10" s="37">
        <f t="shared" si="4"/>
        <v>70</v>
      </c>
      <c r="K10" s="38">
        <f t="shared" si="0"/>
        <v>154</v>
      </c>
      <c r="L10" s="39">
        <f t="shared" si="12"/>
        <v>14.5</v>
      </c>
      <c r="M10" s="39">
        <f t="shared" si="1"/>
        <v>8.5</v>
      </c>
      <c r="N10" s="40">
        <f t="shared" si="2"/>
        <v>0</v>
      </c>
      <c r="O10" s="39">
        <f t="shared" si="5"/>
        <v>0</v>
      </c>
      <c r="P10" s="39">
        <f t="shared" si="6"/>
        <v>0</v>
      </c>
      <c r="Q10" s="39">
        <f t="shared" si="7"/>
        <v>0</v>
      </c>
      <c r="R10" s="39">
        <f t="shared" si="8"/>
        <v>0</v>
      </c>
      <c r="S10" s="39">
        <f t="shared" si="13"/>
        <v>0</v>
      </c>
      <c r="T10" s="39">
        <f t="shared" si="14"/>
        <v>0</v>
      </c>
      <c r="U10" s="31">
        <f t="shared" si="9"/>
        <v>0</v>
      </c>
      <c r="V10" s="41">
        <f>'[1]Rodzaje martwych &lt;3'!S9</f>
        <v>0</v>
      </c>
      <c r="W10" s="31">
        <f t="shared" si="10"/>
        <v>0</v>
      </c>
      <c r="X10" s="31">
        <f t="shared" si="11"/>
        <v>13357</v>
      </c>
    </row>
    <row r="11" spans="1:27" x14ac:dyDescent="0.25">
      <c r="A11" s="33">
        <v>4</v>
      </c>
      <c r="B11" s="52">
        <v>13626</v>
      </c>
      <c r="C11" s="52">
        <v>14470</v>
      </c>
      <c r="D11" s="52">
        <v>13742</v>
      </c>
      <c r="E11" s="53">
        <f t="shared" si="3"/>
        <v>14106</v>
      </c>
      <c r="F11" s="36">
        <f>'[1]Rodzaje martwych &lt;3'!M10</f>
        <v>2</v>
      </c>
      <c r="G11" s="36">
        <f>'[1]Rodzaje martwych &lt;3'!N10</f>
        <v>1</v>
      </c>
      <c r="H11" s="36">
        <f>'[1]Rodzaje martwych &lt;3'!O10</f>
        <v>0</v>
      </c>
      <c r="I11" s="36">
        <f>'[1]Rodzaje martwych &lt;3'!P10</f>
        <v>3</v>
      </c>
      <c r="J11" s="37">
        <f t="shared" si="4"/>
        <v>154</v>
      </c>
      <c r="K11" s="38">
        <f t="shared" si="0"/>
        <v>198</v>
      </c>
      <c r="L11" s="39">
        <f t="shared" si="12"/>
        <v>8.5</v>
      </c>
      <c r="M11" s="39">
        <f t="shared" si="1"/>
        <v>26.5</v>
      </c>
      <c r="N11" s="40">
        <f t="shared" si="2"/>
        <v>3.4702340672878386E-4</v>
      </c>
      <c r="O11" s="39">
        <f t="shared" si="5"/>
        <v>2.0694650432863106E-4</v>
      </c>
      <c r="P11" s="39">
        <f t="shared" si="6"/>
        <v>2.0713582932008201E-4</v>
      </c>
      <c r="Q11" s="39">
        <f t="shared" si="7"/>
        <v>0</v>
      </c>
      <c r="R11" s="39">
        <f t="shared" si="8"/>
        <v>2.0713582932007664E-4</v>
      </c>
      <c r="S11" s="39">
        <f t="shared" si="13"/>
        <v>2.1265284423179159E-4</v>
      </c>
      <c r="T11" s="39">
        <f t="shared" si="14"/>
        <v>2.1266038137095059E-4</v>
      </c>
      <c r="U11" s="31">
        <f t="shared" si="9"/>
        <v>2.126754572522331E-4</v>
      </c>
      <c r="V11" s="41">
        <f>'[1]Rodzaje martwych &lt;3'!S10</f>
        <v>3</v>
      </c>
      <c r="W11" s="31">
        <f t="shared" si="10"/>
        <v>2.1268299599447023E-4</v>
      </c>
      <c r="X11" s="31">
        <f t="shared" si="11"/>
        <v>14105.5</v>
      </c>
    </row>
    <row r="12" spans="1:27" x14ac:dyDescent="0.25">
      <c r="A12" s="33">
        <v>5</v>
      </c>
      <c r="B12" s="52">
        <v>13101</v>
      </c>
      <c r="C12" s="52">
        <v>14021</v>
      </c>
      <c r="D12" s="52">
        <v>14520</v>
      </c>
      <c r="E12" s="53">
        <f t="shared" si="3"/>
        <v>14270.5</v>
      </c>
      <c r="F12" s="36">
        <f>'[1]Rodzaje martwych &lt;3'!M11</f>
        <v>0</v>
      </c>
      <c r="G12" s="36">
        <f>'[1]Rodzaje martwych &lt;3'!N11</f>
        <v>0</v>
      </c>
      <c r="H12" s="36">
        <f>'[1]Rodzaje martwych &lt;3'!O11</f>
        <v>0</v>
      </c>
      <c r="I12" s="36">
        <f>'[1]Rodzaje martwych &lt;3'!P11</f>
        <v>0</v>
      </c>
      <c r="J12" s="37">
        <f t="shared" si="4"/>
        <v>198</v>
      </c>
      <c r="K12" s="38">
        <f t="shared" si="0"/>
        <v>317</v>
      </c>
      <c r="L12" s="39">
        <f t="shared" si="12"/>
        <v>26.5</v>
      </c>
      <c r="M12" s="39">
        <f t="shared" si="1"/>
        <v>31.5</v>
      </c>
      <c r="N12" s="40">
        <f t="shared" si="2"/>
        <v>0</v>
      </c>
      <c r="O12" s="39">
        <f t="shared" si="5"/>
        <v>0</v>
      </c>
      <c r="P12" s="39">
        <f t="shared" si="6"/>
        <v>0</v>
      </c>
      <c r="Q12" s="39">
        <f t="shared" si="7"/>
        <v>0</v>
      </c>
      <c r="R12" s="39">
        <f t="shared" si="8"/>
        <v>0</v>
      </c>
      <c r="S12" s="39">
        <f t="shared" si="13"/>
        <v>0</v>
      </c>
      <c r="T12" s="39">
        <f t="shared" si="14"/>
        <v>0</v>
      </c>
      <c r="U12" s="31">
        <f t="shared" si="9"/>
        <v>0</v>
      </c>
      <c r="V12" s="41">
        <f>'[1]Rodzaje martwych &lt;3'!S11</f>
        <v>0</v>
      </c>
      <c r="W12" s="31">
        <f t="shared" si="10"/>
        <v>0</v>
      </c>
      <c r="X12" s="31">
        <f t="shared" si="11"/>
        <v>14270.5</v>
      </c>
    </row>
    <row r="13" spans="1:27" x14ac:dyDescent="0.25">
      <c r="A13" s="33">
        <v>6</v>
      </c>
      <c r="B13" s="52">
        <v>13490</v>
      </c>
      <c r="C13" s="52">
        <v>13735</v>
      </c>
      <c r="D13" s="52">
        <v>14084</v>
      </c>
      <c r="E13" s="53">
        <f t="shared" si="3"/>
        <v>13909.5</v>
      </c>
      <c r="F13" s="36">
        <f>'[1]Rodzaje martwych &lt;3'!M12</f>
        <v>0</v>
      </c>
      <c r="G13" s="36">
        <f>'[1]Rodzaje martwych &lt;3'!N12</f>
        <v>1</v>
      </c>
      <c r="H13" s="36">
        <f>'[1]Rodzaje martwych &lt;3'!O12</f>
        <v>0</v>
      </c>
      <c r="I13" s="36">
        <f>'[1]Rodzaje martwych &lt;3'!P12</f>
        <v>0</v>
      </c>
      <c r="J13" s="37">
        <f t="shared" si="4"/>
        <v>317</v>
      </c>
      <c r="K13" s="38">
        <f t="shared" si="0"/>
        <v>296</v>
      </c>
      <c r="L13" s="39">
        <f t="shared" si="12"/>
        <v>31.5</v>
      </c>
      <c r="M13" s="39">
        <f t="shared" si="1"/>
        <v>30</v>
      </c>
      <c r="N13" s="40">
        <f t="shared" si="2"/>
        <v>0</v>
      </c>
      <c r="O13" s="39">
        <f t="shared" si="5"/>
        <v>0</v>
      </c>
      <c r="P13" s="39">
        <f t="shared" si="6"/>
        <v>0</v>
      </c>
      <c r="Q13" s="39">
        <f t="shared" si="7"/>
        <v>0</v>
      </c>
      <c r="R13" s="39">
        <f t="shared" si="8"/>
        <v>0</v>
      </c>
      <c r="S13" s="39">
        <f t="shared" si="13"/>
        <v>0</v>
      </c>
      <c r="T13" s="39">
        <f t="shared" si="14"/>
        <v>0</v>
      </c>
      <c r="U13" s="31">
        <f t="shared" si="9"/>
        <v>0</v>
      </c>
      <c r="V13" s="41">
        <f>'[1]Rodzaje martwych &lt;3'!S12</f>
        <v>0</v>
      </c>
      <c r="W13" s="31">
        <f t="shared" si="10"/>
        <v>0</v>
      </c>
      <c r="X13" s="31">
        <f t="shared" si="11"/>
        <v>13909.5</v>
      </c>
    </row>
    <row r="14" spans="1:27" x14ac:dyDescent="0.25">
      <c r="A14" s="33">
        <v>7</v>
      </c>
      <c r="B14" s="52">
        <v>12778</v>
      </c>
      <c r="C14" s="52">
        <v>14081</v>
      </c>
      <c r="D14" s="52">
        <v>13795</v>
      </c>
      <c r="E14" s="53">
        <f t="shared" si="3"/>
        <v>13938</v>
      </c>
      <c r="F14" s="36">
        <f>'[1]Rodzaje martwych &lt;3'!M13</f>
        <v>0</v>
      </c>
      <c r="G14" s="36">
        <f>'[1]Rodzaje martwych &lt;3'!N13</f>
        <v>1</v>
      </c>
      <c r="H14" s="36">
        <f>'[1]Rodzaje martwych &lt;3'!O13</f>
        <v>0</v>
      </c>
      <c r="I14" s="36">
        <f>'[1]Rodzaje martwych &lt;3'!P13</f>
        <v>1</v>
      </c>
      <c r="J14" s="37">
        <f t="shared" si="4"/>
        <v>296</v>
      </c>
      <c r="K14" s="38">
        <f t="shared" si="0"/>
        <v>268</v>
      </c>
      <c r="L14" s="39">
        <f t="shared" si="12"/>
        <v>30</v>
      </c>
      <c r="M14" s="39">
        <f t="shared" si="1"/>
        <v>14.5</v>
      </c>
      <c r="N14" s="40">
        <f t="shared" si="2"/>
        <v>7.1734724986998076E-5</v>
      </c>
      <c r="O14" s="39">
        <f t="shared" si="5"/>
        <v>7.0944627718066047E-5</v>
      </c>
      <c r="P14" s="39">
        <f t="shared" si="6"/>
        <v>7.0981136762959807E-5</v>
      </c>
      <c r="Q14" s="39">
        <f t="shared" si="7"/>
        <v>0</v>
      </c>
      <c r="R14" s="39">
        <f t="shared" si="8"/>
        <v>7.0981136762905258E-5</v>
      </c>
      <c r="S14" s="39">
        <f t="shared" si="13"/>
        <v>7.1743731391469667E-5</v>
      </c>
      <c r="T14" s="39">
        <f t="shared" si="14"/>
        <v>7.1744589262226466E-5</v>
      </c>
      <c r="U14" s="31">
        <f t="shared" si="9"/>
        <v>7.1746305065289138E-5</v>
      </c>
      <c r="V14" s="41">
        <f>'[1]Rodzaje martwych &lt;3'!S13</f>
        <v>1</v>
      </c>
      <c r="W14" s="31">
        <f t="shared" si="10"/>
        <v>7.1747162997596461E-5</v>
      </c>
      <c r="X14" s="31">
        <f t="shared" si="11"/>
        <v>13937.833333333334</v>
      </c>
    </row>
    <row r="15" spans="1:27" x14ac:dyDescent="0.25">
      <c r="A15" s="33">
        <v>8</v>
      </c>
      <c r="B15" s="52">
        <v>13527</v>
      </c>
      <c r="C15" s="52">
        <v>13312</v>
      </c>
      <c r="D15" s="52">
        <v>14109</v>
      </c>
      <c r="E15" s="53">
        <f t="shared" si="3"/>
        <v>13710.5</v>
      </c>
      <c r="F15" s="36">
        <f>'[1]Rodzaje martwych &lt;3'!M14</f>
        <v>1</v>
      </c>
      <c r="G15" s="36">
        <f>'[1]Rodzaje martwych &lt;3'!N14</f>
        <v>0</v>
      </c>
      <c r="H15" s="36">
        <f>'[1]Rodzaje martwych &lt;3'!O14</f>
        <v>0</v>
      </c>
      <c r="I15" s="36">
        <f>'[1]Rodzaje martwych &lt;3'!P14</f>
        <v>0</v>
      </c>
      <c r="J15" s="37">
        <f t="shared" si="4"/>
        <v>268</v>
      </c>
      <c r="K15" s="38">
        <f t="shared" si="0"/>
        <v>230</v>
      </c>
      <c r="L15" s="39">
        <f t="shared" si="12"/>
        <v>14.5</v>
      </c>
      <c r="M15" s="39">
        <f t="shared" si="1"/>
        <v>11</v>
      </c>
      <c r="N15" s="40">
        <f t="shared" si="2"/>
        <v>7.5846638097766322E-5</v>
      </c>
      <c r="O15" s="39">
        <f t="shared" si="5"/>
        <v>7.5058170081813405E-5</v>
      </c>
      <c r="P15" s="39">
        <f t="shared" si="6"/>
        <v>0</v>
      </c>
      <c r="Q15" s="39">
        <f t="shared" si="7"/>
        <v>0</v>
      </c>
      <c r="R15" s="39">
        <f t="shared" si="8"/>
        <v>0</v>
      </c>
      <c r="S15" s="39">
        <f t="shared" si="13"/>
        <v>0</v>
      </c>
      <c r="T15" s="39">
        <f t="shared" si="14"/>
        <v>0</v>
      </c>
      <c r="U15" s="31">
        <f t="shared" si="9"/>
        <v>0</v>
      </c>
      <c r="V15" s="41">
        <f>'[1]Rodzaje martwych &lt;3'!S14</f>
        <v>0</v>
      </c>
      <c r="W15" s="31">
        <f t="shared" si="10"/>
        <v>0</v>
      </c>
      <c r="X15" s="31">
        <f t="shared" si="11"/>
        <v>13710.5</v>
      </c>
    </row>
    <row r="16" spans="1:27" x14ac:dyDescent="0.25">
      <c r="A16" s="33">
        <v>9</v>
      </c>
      <c r="B16" s="52">
        <v>13838</v>
      </c>
      <c r="C16" s="52">
        <v>13987</v>
      </c>
      <c r="D16" s="52">
        <v>13333</v>
      </c>
      <c r="E16" s="53">
        <f t="shared" si="3"/>
        <v>13660</v>
      </c>
      <c r="F16" s="36">
        <f>'[1]Rodzaje martwych &lt;3'!M15</f>
        <v>0</v>
      </c>
      <c r="G16" s="36">
        <f>'[1]Rodzaje martwych &lt;3'!N15</f>
        <v>1</v>
      </c>
      <c r="H16" s="36">
        <f>'[1]Rodzaje martwych &lt;3'!O15</f>
        <v>1</v>
      </c>
      <c r="I16" s="36">
        <f>'[1]Rodzaje martwych &lt;3'!P15</f>
        <v>1</v>
      </c>
      <c r="J16" s="37">
        <f t="shared" si="4"/>
        <v>230</v>
      </c>
      <c r="K16" s="38">
        <f t="shared" si="0"/>
        <v>109.5</v>
      </c>
      <c r="L16" s="39">
        <f t="shared" si="12"/>
        <v>11</v>
      </c>
      <c r="M16" s="39">
        <f t="shared" si="1"/>
        <v>0.5</v>
      </c>
      <c r="N16" s="40">
        <f t="shared" si="2"/>
        <v>7.208635945863144E-5</v>
      </c>
      <c r="O16" s="39">
        <f t="shared" si="5"/>
        <v>7.1492403932082213E-5</v>
      </c>
      <c r="P16" s="39">
        <f t="shared" si="6"/>
        <v>1.465155151343378E-4</v>
      </c>
      <c r="Q16" s="39">
        <f t="shared" si="7"/>
        <v>7.5027197359042654E-5</v>
      </c>
      <c r="R16" s="39">
        <f t="shared" si="8"/>
        <v>7.149368174587571E-5</v>
      </c>
      <c r="S16" s="39">
        <f t="shared" si="13"/>
        <v>1.4640216675206792E-4</v>
      </c>
      <c r="T16" s="39">
        <f t="shared" si="14"/>
        <v>1.4640216675206792E-4</v>
      </c>
      <c r="U16" s="31">
        <f t="shared" si="9"/>
        <v>1.4641288433382137E-4</v>
      </c>
      <c r="V16" s="41">
        <f>'[1]Rodzaje martwych &lt;3'!S15</f>
        <v>2</v>
      </c>
      <c r="W16" s="31">
        <f t="shared" si="10"/>
        <v>1.4641288433382137E-4</v>
      </c>
      <c r="X16" s="31">
        <f t="shared" si="11"/>
        <v>13660</v>
      </c>
    </row>
    <row r="17" spans="1:24" x14ac:dyDescent="0.25">
      <c r="A17" s="33">
        <v>10</v>
      </c>
      <c r="B17" s="52">
        <v>14524</v>
      </c>
      <c r="C17" s="52">
        <v>14056</v>
      </c>
      <c r="D17" s="52">
        <v>13987</v>
      </c>
      <c r="E17" s="53">
        <f t="shared" si="3"/>
        <v>14021.5</v>
      </c>
      <c r="F17" s="36">
        <f>'[1]Rodzaje martwych &lt;3'!M16</f>
        <v>0</v>
      </c>
      <c r="G17" s="36">
        <f>'[1]Rodzaje martwych &lt;3'!N16</f>
        <v>1</v>
      </c>
      <c r="H17" s="36">
        <f>'[1]Rodzaje martwych &lt;3'!O16</f>
        <v>0</v>
      </c>
      <c r="I17" s="36">
        <f>'[1]Rodzaje martwych &lt;3'!P16</f>
        <v>0</v>
      </c>
      <c r="J17" s="37">
        <f t="shared" si="4"/>
        <v>109.5</v>
      </c>
      <c r="K17" s="38">
        <f t="shared" si="0"/>
        <v>212</v>
      </c>
      <c r="L17" s="39">
        <f t="shared" si="12"/>
        <v>0.5</v>
      </c>
      <c r="M17" s="39">
        <f t="shared" si="1"/>
        <v>1.5</v>
      </c>
      <c r="N17" s="40">
        <f t="shared" si="2"/>
        <v>0</v>
      </c>
      <c r="O17" s="39">
        <f t="shared" si="5"/>
        <v>0</v>
      </c>
      <c r="P17" s="39">
        <f t="shared" si="6"/>
        <v>0</v>
      </c>
      <c r="Q17" s="39">
        <f t="shared" si="7"/>
        <v>0</v>
      </c>
      <c r="R17" s="39">
        <f t="shared" si="8"/>
        <v>0</v>
      </c>
      <c r="S17" s="39">
        <f t="shared" si="13"/>
        <v>0</v>
      </c>
      <c r="T17" s="39">
        <f t="shared" si="14"/>
        <v>0</v>
      </c>
      <c r="U17" s="31">
        <f t="shared" si="9"/>
        <v>0</v>
      </c>
      <c r="V17" s="41">
        <f>'[1]Rodzaje martwych &lt;3'!S16</f>
        <v>0</v>
      </c>
      <c r="W17" s="31">
        <f t="shared" si="10"/>
        <v>0</v>
      </c>
      <c r="X17" s="31">
        <f t="shared" si="11"/>
        <v>14021.5</v>
      </c>
    </row>
    <row r="18" spans="1:24" x14ac:dyDescent="0.25">
      <c r="A18" s="33">
        <v>11</v>
      </c>
      <c r="B18" s="52">
        <v>15485</v>
      </c>
      <c r="C18" s="52">
        <v>14946</v>
      </c>
      <c r="D18" s="52">
        <v>14059</v>
      </c>
      <c r="E18" s="53">
        <f t="shared" si="3"/>
        <v>14502.5</v>
      </c>
      <c r="F18" s="36">
        <f>'[1]Rodzaje martwych &lt;3'!M17</f>
        <v>1</v>
      </c>
      <c r="G18" s="36">
        <f>'[1]Rodzaje martwych &lt;3'!N17</f>
        <v>0</v>
      </c>
      <c r="H18" s="36">
        <f>'[1]Rodzaje martwych &lt;3'!O17</f>
        <v>0</v>
      </c>
      <c r="I18" s="36">
        <f>'[1]Rodzaje martwych &lt;3'!P17</f>
        <v>0</v>
      </c>
      <c r="J18" s="37">
        <f t="shared" si="4"/>
        <v>212</v>
      </c>
      <c r="K18" s="38">
        <f t="shared" si="0"/>
        <v>-129</v>
      </c>
      <c r="L18" s="39">
        <f t="shared" si="12"/>
        <v>1.5</v>
      </c>
      <c r="M18" s="39">
        <f t="shared" si="1"/>
        <v>-0.5</v>
      </c>
      <c r="N18" s="40">
        <f t="shared" si="2"/>
        <v>6.7382039317419938E-5</v>
      </c>
      <c r="O18" s="39">
        <f t="shared" si="5"/>
        <v>0</v>
      </c>
      <c r="P18" s="39">
        <f t="shared" si="6"/>
        <v>0</v>
      </c>
      <c r="Q18" s="39">
        <f t="shared" si="7"/>
        <v>0</v>
      </c>
      <c r="R18" s="39">
        <f t="shared" si="8"/>
        <v>0</v>
      </c>
      <c r="S18" s="39">
        <f t="shared" si="13"/>
        <v>0</v>
      </c>
      <c r="T18" s="39">
        <f t="shared" si="14"/>
        <v>0</v>
      </c>
      <c r="U18" s="31">
        <f t="shared" si="9"/>
        <v>0</v>
      </c>
      <c r="V18" s="41">
        <f>'[1]Rodzaje martwych &lt;3'!S17</f>
        <v>0</v>
      </c>
      <c r="W18" s="31">
        <f t="shared" si="10"/>
        <v>0</v>
      </c>
      <c r="X18" s="31">
        <f t="shared" si="11"/>
        <v>14502.5</v>
      </c>
    </row>
    <row r="19" spans="1:24" x14ac:dyDescent="0.25">
      <c r="A19" s="33">
        <v>12</v>
      </c>
      <c r="B19" s="52">
        <v>15270</v>
      </c>
      <c r="C19" s="52">
        <v>15227</v>
      </c>
      <c r="D19" s="52">
        <v>14945</v>
      </c>
      <c r="E19" s="53">
        <f t="shared" si="3"/>
        <v>15086</v>
      </c>
      <c r="F19" s="36">
        <f>'[1]Rodzaje martwych &lt;3'!M18</f>
        <v>0</v>
      </c>
      <c r="G19" s="36">
        <f>'[1]Rodzaje martwych &lt;3'!N18</f>
        <v>1</v>
      </c>
      <c r="H19" s="36">
        <f>'[1]Rodzaje martwych &lt;3'!O18</f>
        <v>0</v>
      </c>
      <c r="I19" s="36">
        <f>'[1]Rodzaje martwych &lt;3'!P18</f>
        <v>2</v>
      </c>
      <c r="J19" s="37">
        <f t="shared" si="4"/>
        <v>-129</v>
      </c>
      <c r="K19" s="38">
        <f t="shared" si="0"/>
        <v>-111.5</v>
      </c>
      <c r="L19" s="39">
        <f t="shared" si="12"/>
        <v>-0.5</v>
      </c>
      <c r="M19" s="39">
        <f t="shared" si="1"/>
        <v>0.5</v>
      </c>
      <c r="N19" s="40">
        <f t="shared" si="2"/>
        <v>1.3078947798649598E-4</v>
      </c>
      <c r="O19" s="39">
        <f t="shared" si="5"/>
        <v>1.9701198489574783E-4</v>
      </c>
      <c r="P19" s="39">
        <f t="shared" si="6"/>
        <v>1.3134347961718529E-4</v>
      </c>
      <c r="Q19" s="39">
        <f t="shared" si="7"/>
        <v>0</v>
      </c>
      <c r="R19" s="39">
        <f t="shared" si="8"/>
        <v>1.3134347961713376E-4</v>
      </c>
      <c r="S19" s="39">
        <f t="shared" si="13"/>
        <v>1.3256445946841652E-4</v>
      </c>
      <c r="T19" s="39">
        <f t="shared" si="14"/>
        <v>1.3256738842244809E-4</v>
      </c>
      <c r="U19" s="31">
        <f t="shared" si="9"/>
        <v>1.3257324671881213E-4</v>
      </c>
      <c r="V19" s="41">
        <f>'[1]Rodzaje martwych &lt;3'!S18</f>
        <v>2</v>
      </c>
      <c r="W19" s="31">
        <f t="shared" si="10"/>
        <v>1.3257617606116182E-4</v>
      </c>
      <c r="X19" s="31">
        <f t="shared" si="11"/>
        <v>15085.666666666666</v>
      </c>
    </row>
    <row r="20" spans="1:24" x14ac:dyDescent="0.25">
      <c r="A20" s="33">
        <v>13</v>
      </c>
      <c r="B20" s="52">
        <v>14279</v>
      </c>
      <c r="C20" s="52">
        <v>15045</v>
      </c>
      <c r="D20" s="52">
        <v>15225</v>
      </c>
      <c r="E20" s="53">
        <f t="shared" si="3"/>
        <v>15135</v>
      </c>
      <c r="F20" s="36">
        <f>'[1]Rodzaje martwych &lt;3'!M19</f>
        <v>1</v>
      </c>
      <c r="G20" s="36">
        <f>'[1]Rodzaje martwych &lt;3'!N19</f>
        <v>0</v>
      </c>
      <c r="H20" s="36">
        <f>'[1]Rodzaje martwych &lt;3'!O19</f>
        <v>1</v>
      </c>
      <c r="I20" s="36">
        <f>'[1]Rodzaje martwych &lt;3'!P19</f>
        <v>1</v>
      </c>
      <c r="J20" s="37">
        <f t="shared" si="4"/>
        <v>-111.5</v>
      </c>
      <c r="K20" s="38">
        <f t="shared" si="0"/>
        <v>-186</v>
      </c>
      <c r="L20" s="39">
        <f t="shared" si="12"/>
        <v>0.5</v>
      </c>
      <c r="M20" s="39">
        <f t="shared" si="1"/>
        <v>3.5</v>
      </c>
      <c r="N20" s="40">
        <f t="shared" si="2"/>
        <v>1.3241963783229053E-4</v>
      </c>
      <c r="O20" s="39">
        <f t="shared" si="5"/>
        <v>1.9935541748347012E-4</v>
      </c>
      <c r="P20" s="39">
        <f t="shared" si="6"/>
        <v>1.3213337911976986E-4</v>
      </c>
      <c r="Q20" s="39">
        <f t="shared" si="7"/>
        <v>6.5678209612005979E-5</v>
      </c>
      <c r="R20" s="39">
        <f t="shared" si="8"/>
        <v>6.645953445096117E-5</v>
      </c>
      <c r="S20" s="39">
        <f t="shared" si="13"/>
        <v>1.3213530655391121E-4</v>
      </c>
      <c r="T20" s="39">
        <f t="shared" si="14"/>
        <v>1.3213530655391121E-4</v>
      </c>
      <c r="U20" s="31">
        <f t="shared" si="9"/>
        <v>1.3214403700033037E-4</v>
      </c>
      <c r="V20" s="41">
        <f>'[1]Rodzaje martwych &lt;3'!S19</f>
        <v>2</v>
      </c>
      <c r="W20" s="31">
        <f t="shared" si="10"/>
        <v>1.3214403700033037E-4</v>
      </c>
      <c r="X20" s="31">
        <f t="shared" si="11"/>
        <v>15135</v>
      </c>
    </row>
    <row r="21" spans="1:24" x14ac:dyDescent="0.25">
      <c r="A21" s="33">
        <v>14</v>
      </c>
      <c r="B21" s="52">
        <v>13333</v>
      </c>
      <c r="C21" s="52">
        <v>13903</v>
      </c>
      <c r="D21" s="52">
        <v>15049</v>
      </c>
      <c r="E21" s="53">
        <f t="shared" si="3"/>
        <v>14476</v>
      </c>
      <c r="F21" s="36">
        <f>'[1]Rodzaje martwych &lt;3'!M20</f>
        <v>4</v>
      </c>
      <c r="G21" s="36">
        <f>'[1]Rodzaje martwych &lt;3'!N20</f>
        <v>0</v>
      </c>
      <c r="H21" s="36">
        <f>'[1]Rodzaje martwych &lt;3'!O20</f>
        <v>2</v>
      </c>
      <c r="I21" s="36">
        <f>'[1]Rodzaje martwych &lt;3'!P20</f>
        <v>1</v>
      </c>
      <c r="J21" s="37">
        <f t="shared" si="4"/>
        <v>-186</v>
      </c>
      <c r="K21" s="38">
        <f t="shared" si="0"/>
        <v>-160</v>
      </c>
      <c r="L21" s="39">
        <f t="shared" si="12"/>
        <v>3.5</v>
      </c>
      <c r="M21" s="39">
        <f t="shared" si="1"/>
        <v>15</v>
      </c>
      <c r="N21" s="40">
        <f t="shared" si="2"/>
        <v>3.569516330537212E-4</v>
      </c>
      <c r="O21" s="39">
        <f t="shared" si="5"/>
        <v>7.1849403649949711E-5</v>
      </c>
      <c r="P21" s="39">
        <f t="shared" si="6"/>
        <v>2.047755765554049E-4</v>
      </c>
      <c r="Q21" s="39">
        <f t="shared" si="7"/>
        <v>1.3289698822200441E-4</v>
      </c>
      <c r="R21" s="39">
        <f t="shared" si="8"/>
        <v>7.1888142050968698E-5</v>
      </c>
      <c r="S21" s="39">
        <f t="shared" si="13"/>
        <v>2.0721809704714214E-4</v>
      </c>
      <c r="T21" s="39">
        <f t="shared" si="14"/>
        <v>2.0721571155572953E-4</v>
      </c>
      <c r="U21" s="31">
        <f t="shared" si="9"/>
        <v>2.0723956894169661E-4</v>
      </c>
      <c r="V21" s="41">
        <f>'[1]Rodzaje martwych &lt;3'!S20</f>
        <v>3</v>
      </c>
      <c r="W21" s="31">
        <f t="shared" si="10"/>
        <v>2.0723718295589304E-4</v>
      </c>
      <c r="X21" s="31">
        <f t="shared" si="11"/>
        <v>14476.166666666666</v>
      </c>
    </row>
    <row r="22" spans="1:24" x14ac:dyDescent="0.25">
      <c r="A22" s="33">
        <v>15</v>
      </c>
      <c r="B22" s="52">
        <v>12711</v>
      </c>
      <c r="C22" s="52">
        <v>13011</v>
      </c>
      <c r="D22" s="52">
        <v>13932</v>
      </c>
      <c r="E22" s="53">
        <f t="shared" si="3"/>
        <v>13471.5</v>
      </c>
      <c r="F22" s="36">
        <f>'[1]Rodzaje martwych &lt;3'!M21</f>
        <v>2</v>
      </c>
      <c r="G22" s="36">
        <f>'[1]Rodzaje martwych &lt;3'!N21</f>
        <v>3</v>
      </c>
      <c r="H22" s="36">
        <f>'[1]Rodzaje martwych &lt;3'!O21</f>
        <v>0</v>
      </c>
      <c r="I22" s="36">
        <f>'[1]Rodzaje martwych &lt;3'!P21</f>
        <v>0</v>
      </c>
      <c r="J22" s="37">
        <f t="shared" si="4"/>
        <v>-160</v>
      </c>
      <c r="K22" s="38">
        <f t="shared" si="0"/>
        <v>-198.5</v>
      </c>
      <c r="L22" s="39">
        <f t="shared" si="12"/>
        <v>15</v>
      </c>
      <c r="M22" s="39">
        <f t="shared" si="1"/>
        <v>1</v>
      </c>
      <c r="N22" s="40">
        <f t="shared" si="2"/>
        <v>1.5274754649253447E-4</v>
      </c>
      <c r="O22" s="39">
        <f t="shared" si="5"/>
        <v>1.537042729787888E-4</v>
      </c>
      <c r="P22" s="39">
        <f t="shared" si="6"/>
        <v>0</v>
      </c>
      <c r="Q22" s="39">
        <f t="shared" si="7"/>
        <v>0</v>
      </c>
      <c r="R22" s="39">
        <f t="shared" si="8"/>
        <v>0</v>
      </c>
      <c r="S22" s="39">
        <f t="shared" si="13"/>
        <v>0</v>
      </c>
      <c r="T22" s="39">
        <f t="shared" si="14"/>
        <v>0</v>
      </c>
      <c r="U22" s="31">
        <f t="shared" si="9"/>
        <v>0</v>
      </c>
      <c r="V22" s="41">
        <f>'[1]Rodzaje martwych &lt;3'!S21</f>
        <v>0</v>
      </c>
      <c r="W22" s="31">
        <f t="shared" si="10"/>
        <v>0</v>
      </c>
      <c r="X22" s="31">
        <f t="shared" si="11"/>
        <v>13471.5</v>
      </c>
    </row>
    <row r="23" spans="1:24" x14ac:dyDescent="0.25">
      <c r="A23" s="33">
        <v>16</v>
      </c>
      <c r="B23" s="52">
        <v>12123</v>
      </c>
      <c r="C23" s="52">
        <v>12309</v>
      </c>
      <c r="D23" s="52">
        <v>13011</v>
      </c>
      <c r="E23" s="53">
        <f t="shared" si="3"/>
        <v>12660</v>
      </c>
      <c r="F23" s="36">
        <f>'[1]Rodzaje martwych &lt;3'!M22</f>
        <v>2</v>
      </c>
      <c r="G23" s="36">
        <f>'[1]Rodzaje martwych &lt;3'!N22</f>
        <v>1</v>
      </c>
      <c r="H23" s="36">
        <f>'[1]Rodzaje martwych &lt;3'!O22</f>
        <v>2</v>
      </c>
      <c r="I23" s="36">
        <f>'[1]Rodzaje martwych &lt;3'!P22</f>
        <v>1</v>
      </c>
      <c r="J23" s="37">
        <f t="shared" si="4"/>
        <v>-198.5</v>
      </c>
      <c r="K23" s="38">
        <f t="shared" si="0"/>
        <v>-178.5</v>
      </c>
      <c r="L23" s="39">
        <f t="shared" si="12"/>
        <v>1</v>
      </c>
      <c r="M23" s="39">
        <f t="shared" si="1"/>
        <v>-4.5</v>
      </c>
      <c r="N23" s="40">
        <f t="shared" si="2"/>
        <v>2.4177949709864604E-4</v>
      </c>
      <c r="O23" s="39">
        <f t="shared" si="5"/>
        <v>1.6254215937258726E-4</v>
      </c>
      <c r="P23" s="39">
        <f t="shared" si="6"/>
        <v>2.3494209918573095E-4</v>
      </c>
      <c r="Q23" s="39">
        <f t="shared" si="7"/>
        <v>1.536983669548511E-4</v>
      </c>
      <c r="R23" s="39">
        <f t="shared" si="8"/>
        <v>8.1256221179434044E-5</v>
      </c>
      <c r="S23" s="39">
        <f t="shared" si="13"/>
        <v>2.3693875133278048E-4</v>
      </c>
      <c r="T23" s="39">
        <f t="shared" si="14"/>
        <v>2.3693563248650785E-4</v>
      </c>
      <c r="U23" s="31">
        <f t="shared" si="9"/>
        <v>2.3696682464454977E-4</v>
      </c>
      <c r="V23" s="41">
        <f>'[1]Rodzaje martwych &lt;3'!S22</f>
        <v>3</v>
      </c>
      <c r="W23" s="31">
        <f t="shared" si="10"/>
        <v>2.3696370505917511E-4</v>
      </c>
      <c r="X23" s="31">
        <f t="shared" si="11"/>
        <v>12660.166666666666</v>
      </c>
    </row>
    <row r="24" spans="1:24" x14ac:dyDescent="0.25">
      <c r="A24" s="33">
        <v>17</v>
      </c>
      <c r="B24" s="52">
        <v>11509</v>
      </c>
      <c r="C24" s="52">
        <v>11764</v>
      </c>
      <c r="D24" s="52">
        <v>12298</v>
      </c>
      <c r="E24" s="53">
        <f t="shared" si="3"/>
        <v>12031</v>
      </c>
      <c r="F24" s="36">
        <f>'[1]Rodzaje martwych &lt;3'!M23</f>
        <v>1</v>
      </c>
      <c r="G24" s="36">
        <f>'[1]Rodzaje martwych &lt;3'!N23</f>
        <v>1</v>
      </c>
      <c r="H24" s="36">
        <f>'[1]Rodzaje martwych &lt;3'!O23</f>
        <v>1</v>
      </c>
      <c r="I24" s="36">
        <f>'[1]Rodzaje martwych &lt;3'!P23</f>
        <v>1</v>
      </c>
      <c r="J24" s="37">
        <f t="shared" si="4"/>
        <v>-178.5</v>
      </c>
      <c r="K24" s="38">
        <f t="shared" si="0"/>
        <v>-155.5</v>
      </c>
      <c r="L24" s="39">
        <f t="shared" si="12"/>
        <v>-4.5</v>
      </c>
      <c r="M24" s="39">
        <f t="shared" si="1"/>
        <v>20</v>
      </c>
      <c r="N24" s="40">
        <f t="shared" si="2"/>
        <v>1.6857365615188487E-4</v>
      </c>
      <c r="O24" s="39">
        <f t="shared" si="5"/>
        <v>2.5458248472505089E-4</v>
      </c>
      <c r="P24" s="39">
        <f t="shared" si="6"/>
        <v>1.6621855016418774E-4</v>
      </c>
      <c r="Q24" s="39">
        <f t="shared" si="7"/>
        <v>8.12925515699624E-5</v>
      </c>
      <c r="R24" s="39">
        <f t="shared" si="8"/>
        <v>8.4932903006624763E-5</v>
      </c>
      <c r="S24" s="39">
        <f t="shared" si="13"/>
        <v>1.6622340425531914E-4</v>
      </c>
      <c r="T24" s="39">
        <f t="shared" si="14"/>
        <v>1.6622340425531914E-4</v>
      </c>
      <c r="U24" s="31">
        <f t="shared" si="9"/>
        <v>1.6623722051367301E-4</v>
      </c>
      <c r="V24" s="41">
        <f>'[1]Rodzaje martwych &lt;3'!S23</f>
        <v>2</v>
      </c>
      <c r="W24" s="31">
        <f t="shared" si="10"/>
        <v>1.6623722051367301E-4</v>
      </c>
      <c r="X24" s="31">
        <f t="shared" si="11"/>
        <v>12031</v>
      </c>
    </row>
    <row r="25" spans="1:24" x14ac:dyDescent="0.25">
      <c r="A25" s="33">
        <v>18</v>
      </c>
      <c r="B25" s="52">
        <v>11676</v>
      </c>
      <c r="C25" s="52">
        <v>11197</v>
      </c>
      <c r="D25" s="52">
        <v>11801</v>
      </c>
      <c r="E25" s="53">
        <f t="shared" si="3"/>
        <v>11499</v>
      </c>
      <c r="F25" s="36">
        <f>'[1]Rodzaje martwych &lt;3'!M24</f>
        <v>0</v>
      </c>
      <c r="G25" s="36">
        <f>'[1]Rodzaje martwych &lt;3'!N24</f>
        <v>4</v>
      </c>
      <c r="H25" s="36">
        <f>'[1]Rodzaje martwych &lt;3'!O24</f>
        <v>2</v>
      </c>
      <c r="I25" s="36">
        <f>'[1]Rodzaje martwych &lt;3'!P24</f>
        <v>0</v>
      </c>
      <c r="J25" s="37">
        <f t="shared" si="4"/>
        <v>-155.5</v>
      </c>
      <c r="K25" s="38">
        <f t="shared" si="0"/>
        <v>22</v>
      </c>
      <c r="L25" s="39">
        <f t="shared" si="12"/>
        <v>20</v>
      </c>
      <c r="M25" s="39">
        <f t="shared" si="1"/>
        <v>83.5</v>
      </c>
      <c r="N25" s="40">
        <f t="shared" si="2"/>
        <v>0</v>
      </c>
      <c r="O25" s="39">
        <f t="shared" si="5"/>
        <v>0</v>
      </c>
      <c r="P25" s="39">
        <f t="shared" si="6"/>
        <v>1.6959213092515579E-4</v>
      </c>
      <c r="Q25" s="39">
        <f t="shared" si="7"/>
        <v>1.6959213092512508E-4</v>
      </c>
      <c r="R25" s="39">
        <f t="shared" si="8"/>
        <v>0</v>
      </c>
      <c r="S25" s="39">
        <f t="shared" si="13"/>
        <v>1.7391304347826085E-4</v>
      </c>
      <c r="T25" s="39">
        <f t="shared" si="14"/>
        <v>1.7390800266658935E-4</v>
      </c>
      <c r="U25" s="31">
        <f t="shared" si="9"/>
        <v>1.7392816766675364E-4</v>
      </c>
      <c r="V25" s="41">
        <f>'[1]Rodzaje martwych &lt;3'!S24</f>
        <v>2</v>
      </c>
      <c r="W25" s="31">
        <f t="shared" si="10"/>
        <v>1.7392312597831758E-4</v>
      </c>
      <c r="X25" s="31">
        <f t="shared" si="11"/>
        <v>11499.333333333334</v>
      </c>
    </row>
    <row r="26" spans="1:24" x14ac:dyDescent="0.25">
      <c r="A26" s="33">
        <v>19</v>
      </c>
      <c r="B26" s="52">
        <v>12479</v>
      </c>
      <c r="C26" s="52">
        <v>11714</v>
      </c>
      <c r="D26" s="52">
        <v>11364</v>
      </c>
      <c r="E26" s="53">
        <f t="shared" si="3"/>
        <v>11539</v>
      </c>
      <c r="F26" s="36">
        <f>'[1]Rodzaje martwych &lt;3'!M25</f>
        <v>2</v>
      </c>
      <c r="G26" s="36">
        <f>'[1]Rodzaje martwych &lt;3'!N25</f>
        <v>3</v>
      </c>
      <c r="H26" s="36">
        <f>'[1]Rodzaje martwych &lt;3'!O25</f>
        <v>0</v>
      </c>
      <c r="I26" s="36">
        <f>'[1]Rodzaje martwych &lt;3'!P25</f>
        <v>2</v>
      </c>
      <c r="J26" s="37">
        <f t="shared" si="4"/>
        <v>22</v>
      </c>
      <c r="K26" s="38">
        <f t="shared" si="0"/>
        <v>36.5</v>
      </c>
      <c r="L26" s="39">
        <f t="shared" si="12"/>
        <v>83.5</v>
      </c>
      <c r="M26" s="39">
        <f t="shared" si="1"/>
        <v>-18</v>
      </c>
      <c r="N26" s="40">
        <f t="shared" si="2"/>
        <v>3.4199726402188782E-4</v>
      </c>
      <c r="O26" s="39">
        <f t="shared" si="5"/>
        <v>3.4199726402188782E-4</v>
      </c>
      <c r="P26" s="39">
        <f t="shared" si="6"/>
        <v>1.7086715079028814E-4</v>
      </c>
      <c r="Q26" s="39">
        <f t="shared" si="7"/>
        <v>0</v>
      </c>
      <c r="R26" s="39">
        <f t="shared" si="8"/>
        <v>1.7086715079026057E-4</v>
      </c>
      <c r="S26" s="39">
        <f t="shared" si="13"/>
        <v>1.733102253032929E-4</v>
      </c>
      <c r="T26" s="39">
        <f t="shared" si="14"/>
        <v>1.7331523152026347E-4</v>
      </c>
      <c r="U26" s="31">
        <f t="shared" si="9"/>
        <v>1.7332524482190832E-4</v>
      </c>
      <c r="V26" s="41">
        <f>'[1]Rodzaje martwych &lt;3'!S25</f>
        <v>2</v>
      </c>
      <c r="W26" s="31">
        <f t="shared" si="10"/>
        <v>1.7333025190663278E-4</v>
      </c>
      <c r="X26" s="31">
        <f t="shared" si="11"/>
        <v>11538.666666666666</v>
      </c>
    </row>
    <row r="27" spans="1:24" x14ac:dyDescent="0.25">
      <c r="A27" s="33">
        <v>20</v>
      </c>
      <c r="B27" s="52">
        <v>12677</v>
      </c>
      <c r="C27" s="52">
        <v>12548</v>
      </c>
      <c r="D27" s="52">
        <v>11674</v>
      </c>
      <c r="E27" s="53">
        <f t="shared" si="3"/>
        <v>12111</v>
      </c>
      <c r="F27" s="36">
        <f>'[1]Rodzaje martwych &lt;3'!M26</f>
        <v>1</v>
      </c>
      <c r="G27" s="36">
        <f>'[1]Rodzaje martwych &lt;3'!N26</f>
        <v>0</v>
      </c>
      <c r="H27" s="36">
        <f>'[1]Rodzaje martwych &lt;3'!O26</f>
        <v>2</v>
      </c>
      <c r="I27" s="36">
        <f>'[1]Rodzaje martwych &lt;3'!P26</f>
        <v>1</v>
      </c>
      <c r="J27" s="37">
        <f t="shared" si="4"/>
        <v>36.5</v>
      </c>
      <c r="K27" s="38">
        <f t="shared" si="0"/>
        <v>171</v>
      </c>
      <c r="L27" s="39">
        <f t="shared" si="12"/>
        <v>-18</v>
      </c>
      <c r="M27" s="39">
        <f t="shared" si="1"/>
        <v>-11</v>
      </c>
      <c r="N27" s="40">
        <f t="shared" si="2"/>
        <v>1.5967745154787331E-4</v>
      </c>
      <c r="O27" s="39">
        <f t="shared" si="5"/>
        <v>3.9881949429688122E-4</v>
      </c>
      <c r="P27" s="39">
        <f t="shared" si="6"/>
        <v>2.5087488162844895E-4</v>
      </c>
      <c r="Q27" s="39">
        <f t="shared" si="7"/>
        <v>1.7115960633290543E-4</v>
      </c>
      <c r="R27" s="39">
        <f t="shared" si="8"/>
        <v>7.9728921666334459E-5</v>
      </c>
      <c r="S27" s="39">
        <f t="shared" si="13"/>
        <v>2.4767801857585134E-4</v>
      </c>
      <c r="T27" s="39">
        <f t="shared" si="14"/>
        <v>2.4767461060047337E-4</v>
      </c>
      <c r="U27" s="31">
        <f t="shared" si="9"/>
        <v>2.4770869457517957E-4</v>
      </c>
      <c r="V27" s="41">
        <f>'[1]Rodzaje martwych &lt;3'!S26</f>
        <v>3</v>
      </c>
      <c r="W27" s="31">
        <f t="shared" si="10"/>
        <v>2.4770528575556995E-4</v>
      </c>
      <c r="X27" s="31">
        <f t="shared" si="11"/>
        <v>12111.166666666666</v>
      </c>
    </row>
    <row r="28" spans="1:24" x14ac:dyDescent="0.25">
      <c r="A28" s="33">
        <v>21</v>
      </c>
      <c r="B28" s="52">
        <v>12665</v>
      </c>
      <c r="C28" s="52">
        <v>13018</v>
      </c>
      <c r="D28" s="52">
        <v>12521</v>
      </c>
      <c r="E28" s="53">
        <f t="shared" si="3"/>
        <v>12769.5</v>
      </c>
      <c r="F28" s="36">
        <f>'[1]Rodzaje martwych &lt;3'!M27</f>
        <v>1</v>
      </c>
      <c r="G28" s="36">
        <f>'[1]Rodzaje martwych &lt;3'!N27</f>
        <v>3</v>
      </c>
      <c r="H28" s="36">
        <f>'[1]Rodzaje martwych &lt;3'!O27</f>
        <v>4</v>
      </c>
      <c r="I28" s="36">
        <f>'[1]Rodzaje martwych &lt;3'!P27</f>
        <v>3</v>
      </c>
      <c r="J28" s="37">
        <f t="shared" si="4"/>
        <v>171</v>
      </c>
      <c r="K28" s="38">
        <f t="shared" si="0"/>
        <v>272.5</v>
      </c>
      <c r="L28" s="39">
        <f t="shared" si="12"/>
        <v>-11</v>
      </c>
      <c r="M28" s="39">
        <f t="shared" si="1"/>
        <v>-4</v>
      </c>
      <c r="N28" s="40">
        <f t="shared" si="2"/>
        <v>3.0932219773421491E-4</v>
      </c>
      <c r="O28" s="39">
        <f t="shared" si="5"/>
        <v>3.8420162901490703E-4</v>
      </c>
      <c r="P28" s="39">
        <f t="shared" si="6"/>
        <v>5.4963308090028029E-4</v>
      </c>
      <c r="Q28" s="39">
        <f t="shared" si="7"/>
        <v>3.19221100514744E-4</v>
      </c>
      <c r="R28" s="39">
        <f t="shared" si="8"/>
        <v>2.3048555623847572E-4</v>
      </c>
      <c r="S28" s="39">
        <f t="shared" si="13"/>
        <v>5.4803100289673541E-4</v>
      </c>
      <c r="T28" s="39">
        <f t="shared" si="14"/>
        <v>5.4802385208575278E-4</v>
      </c>
      <c r="U28" s="31">
        <f t="shared" si="9"/>
        <v>5.4818121304671288E-4</v>
      </c>
      <c r="V28" s="41">
        <f>'[1]Rodzaje martwych &lt;3'!S27</f>
        <v>7</v>
      </c>
      <c r="W28" s="31">
        <f t="shared" si="10"/>
        <v>5.481740583152784E-4</v>
      </c>
      <c r="X28" s="31">
        <f t="shared" si="11"/>
        <v>12769.666666666666</v>
      </c>
    </row>
    <row r="29" spans="1:24" x14ac:dyDescent="0.25">
      <c r="A29" s="33">
        <v>22</v>
      </c>
      <c r="B29" s="52">
        <v>13137</v>
      </c>
      <c r="C29" s="52">
        <v>13206</v>
      </c>
      <c r="D29" s="52">
        <v>13005</v>
      </c>
      <c r="E29" s="53">
        <f t="shared" si="3"/>
        <v>13105.5</v>
      </c>
      <c r="F29" s="36">
        <f>'[1]Rodzaje martwych &lt;3'!M28</f>
        <v>1</v>
      </c>
      <c r="G29" s="36">
        <f>'[1]Rodzaje martwych &lt;3'!N28</f>
        <v>1</v>
      </c>
      <c r="H29" s="36">
        <f>'[1]Rodzaje martwych &lt;3'!O28</f>
        <v>2</v>
      </c>
      <c r="I29" s="36">
        <f>'[1]Rodzaje martwych &lt;3'!P28</f>
        <v>4</v>
      </c>
      <c r="J29" s="37">
        <f t="shared" si="4"/>
        <v>272.5</v>
      </c>
      <c r="K29" s="38">
        <f t="shared" si="0"/>
        <v>426</v>
      </c>
      <c r="L29" s="39">
        <f t="shared" si="12"/>
        <v>-4</v>
      </c>
      <c r="M29" s="39">
        <f t="shared" si="1"/>
        <v>-18.5</v>
      </c>
      <c r="N29" s="40">
        <f t="shared" si="2"/>
        <v>3.8280442521915556E-4</v>
      </c>
      <c r="O29" s="39">
        <f t="shared" si="5"/>
        <v>5.3080568720379146E-4</v>
      </c>
      <c r="P29" s="39">
        <f t="shared" si="6"/>
        <v>4.5679805052778466E-4</v>
      </c>
      <c r="Q29" s="39">
        <f t="shared" si="7"/>
        <v>1.5373971865631486E-4</v>
      </c>
      <c r="R29" s="39">
        <f t="shared" si="8"/>
        <v>3.0310493113834845E-4</v>
      </c>
      <c r="S29" s="39">
        <f t="shared" si="13"/>
        <v>4.577182744021055E-4</v>
      </c>
      <c r="T29" s="39">
        <f t="shared" si="14"/>
        <v>4.5772991392134673E-4</v>
      </c>
      <c r="U29" s="31">
        <f t="shared" si="9"/>
        <v>4.5782305139063751E-4</v>
      </c>
      <c r="V29" s="41">
        <f>'[1]Rodzaje martwych &lt;3'!S28</f>
        <v>6</v>
      </c>
      <c r="W29" s="31">
        <f t="shared" si="10"/>
        <v>4.5783469623939671E-4</v>
      </c>
      <c r="X29" s="31">
        <f t="shared" si="11"/>
        <v>13105.166666666666</v>
      </c>
    </row>
    <row r="30" spans="1:24" x14ac:dyDescent="0.25">
      <c r="A30" s="33">
        <v>23</v>
      </c>
      <c r="B30" s="52">
        <v>13895</v>
      </c>
      <c r="C30" s="52">
        <v>13987</v>
      </c>
      <c r="D30" s="52">
        <v>13162</v>
      </c>
      <c r="E30" s="53">
        <f t="shared" si="3"/>
        <v>13574.5</v>
      </c>
      <c r="F30" s="36">
        <f>'[1]Rodzaje martwych &lt;3'!M29</f>
        <v>1</v>
      </c>
      <c r="G30" s="36">
        <f>'[1]Rodzaje martwych &lt;3'!N29</f>
        <v>3</v>
      </c>
      <c r="H30" s="36">
        <f>'[1]Rodzaje martwych &lt;3'!O29</f>
        <v>3</v>
      </c>
      <c r="I30" s="36">
        <f>'[1]Rodzaje martwych &lt;3'!P29</f>
        <v>1</v>
      </c>
      <c r="J30" s="37">
        <f t="shared" si="4"/>
        <v>426</v>
      </c>
      <c r="K30" s="38">
        <f t="shared" si="0"/>
        <v>679</v>
      </c>
      <c r="L30" s="39">
        <f t="shared" si="12"/>
        <v>-18.5</v>
      </c>
      <c r="M30" s="39">
        <f t="shared" si="1"/>
        <v>-4.5</v>
      </c>
      <c r="N30" s="40">
        <f t="shared" si="2"/>
        <v>1.4521428182461744E-4</v>
      </c>
      <c r="O30" s="39">
        <f t="shared" si="5"/>
        <v>2.1455390666905061E-4</v>
      </c>
      <c r="P30" s="39">
        <f t="shared" si="6"/>
        <v>2.9920712699704755E-4</v>
      </c>
      <c r="Q30" s="39">
        <f t="shared" si="7"/>
        <v>2.2771694783384254E-4</v>
      </c>
      <c r="R30" s="39">
        <f t="shared" si="8"/>
        <v>7.1506462396539084E-5</v>
      </c>
      <c r="S30" s="39">
        <f t="shared" si="13"/>
        <v>2.9462674474275405E-4</v>
      </c>
      <c r="T30" s="39">
        <f t="shared" si="14"/>
        <v>2.9461951117712768E-4</v>
      </c>
      <c r="U30" s="31">
        <f t="shared" si="9"/>
        <v>2.9467015359681758E-4</v>
      </c>
      <c r="V30" s="41">
        <f>'[1]Rodzaje martwych &lt;3'!S29</f>
        <v>4</v>
      </c>
      <c r="W30" s="31">
        <f t="shared" si="10"/>
        <v>2.9466291789954446E-4</v>
      </c>
      <c r="X30" s="31">
        <f t="shared" si="11"/>
        <v>13574.833333333334</v>
      </c>
    </row>
    <row r="31" spans="1:24" x14ac:dyDescent="0.25">
      <c r="A31" s="33">
        <v>24</v>
      </c>
      <c r="B31" s="52">
        <v>14478</v>
      </c>
      <c r="C31" s="52">
        <v>15247</v>
      </c>
      <c r="D31" s="52">
        <v>13975</v>
      </c>
      <c r="E31" s="53">
        <f t="shared" si="3"/>
        <v>14611</v>
      </c>
      <c r="F31" s="36">
        <f>'[1]Rodzaje martwych &lt;3'!M30</f>
        <v>3</v>
      </c>
      <c r="G31" s="36">
        <f>'[1]Rodzaje martwych &lt;3'!N30</f>
        <v>3</v>
      </c>
      <c r="H31" s="36">
        <f>'[1]Rodzaje martwych &lt;3'!O30</f>
        <v>2</v>
      </c>
      <c r="I31" s="36">
        <f>'[1]Rodzaje martwych &lt;3'!P30</f>
        <v>3</v>
      </c>
      <c r="J31" s="37">
        <f t="shared" si="4"/>
        <v>679</v>
      </c>
      <c r="K31" s="38">
        <f t="shared" si="0"/>
        <v>765</v>
      </c>
      <c r="L31" s="39">
        <f t="shared" si="12"/>
        <v>-4.5</v>
      </c>
      <c r="M31" s="39">
        <f t="shared" si="1"/>
        <v>31</v>
      </c>
      <c r="N31" s="40">
        <f t="shared" si="2"/>
        <v>4.0198311670909824E-4</v>
      </c>
      <c r="O31" s="39">
        <f t="shared" si="5"/>
        <v>3.9272156041366671E-4</v>
      </c>
      <c r="P31" s="39">
        <f t="shared" si="6"/>
        <v>3.3960126668963753E-4</v>
      </c>
      <c r="Q31" s="39">
        <f t="shared" si="7"/>
        <v>1.4306919183790261E-4</v>
      </c>
      <c r="R31" s="39">
        <f t="shared" si="8"/>
        <v>1.9656019656019656E-4</v>
      </c>
      <c r="S31" s="39">
        <f t="shared" si="13"/>
        <v>3.4214938242036467E-4</v>
      </c>
      <c r="T31" s="39">
        <f t="shared" si="14"/>
        <v>3.4215328467153286E-4</v>
      </c>
      <c r="U31" s="31">
        <f t="shared" si="9"/>
        <v>3.4220792553555539E-4</v>
      </c>
      <c r="V31" s="41">
        <f>'[1]Rodzaje martwych &lt;3'!S30</f>
        <v>5</v>
      </c>
      <c r="W31" s="31">
        <f t="shared" si="10"/>
        <v>3.4221182912222664E-4</v>
      </c>
      <c r="X31" s="31">
        <f t="shared" si="11"/>
        <v>14610.833333333334</v>
      </c>
    </row>
    <row r="32" spans="1:24" x14ac:dyDescent="0.25">
      <c r="A32" s="33">
        <v>25</v>
      </c>
      <c r="B32" s="52">
        <v>15128</v>
      </c>
      <c r="C32" s="52">
        <v>16002</v>
      </c>
      <c r="D32" s="52">
        <v>15303</v>
      </c>
      <c r="E32" s="53">
        <f t="shared" si="3"/>
        <v>15652.5</v>
      </c>
      <c r="F32" s="36">
        <f>'[1]Rodzaje martwych &lt;3'!M31</f>
        <v>3</v>
      </c>
      <c r="G32" s="36">
        <f>'[1]Rodzaje martwych &lt;3'!N31</f>
        <v>3</v>
      </c>
      <c r="H32" s="36">
        <f>'[1]Rodzaje martwych &lt;3'!O31</f>
        <v>3</v>
      </c>
      <c r="I32" s="36">
        <f>'[1]Rodzaje martwych &lt;3'!P31</f>
        <v>3</v>
      </c>
      <c r="J32" s="37">
        <f t="shared" si="4"/>
        <v>765</v>
      </c>
      <c r="K32" s="38">
        <f t="shared" si="0"/>
        <v>849.5</v>
      </c>
      <c r="L32" s="39">
        <f t="shared" si="12"/>
        <v>31</v>
      </c>
      <c r="M32" s="39">
        <f t="shared" si="1"/>
        <v>53.5</v>
      </c>
      <c r="N32" s="40">
        <f t="shared" si="2"/>
        <v>3.8340495550904998E-4</v>
      </c>
      <c r="O32" s="39">
        <f t="shared" si="5"/>
        <v>2.4913581015851264E-4</v>
      </c>
      <c r="P32" s="39">
        <f t="shared" si="6"/>
        <v>3.8332722374057049E-4</v>
      </c>
      <c r="Q32" s="39">
        <f t="shared" si="7"/>
        <v>1.9620025506033158E-4</v>
      </c>
      <c r="R32" s="39">
        <f t="shared" si="8"/>
        <v>1.8716369024409263E-4</v>
      </c>
      <c r="S32" s="39">
        <f t="shared" si="13"/>
        <v>3.8325189230621831E-4</v>
      </c>
      <c r="T32" s="39">
        <f t="shared" si="14"/>
        <v>3.8325189230621831E-4</v>
      </c>
      <c r="U32" s="31">
        <f t="shared" si="9"/>
        <v>3.8332534738859609E-4</v>
      </c>
      <c r="V32" s="41">
        <f>'[1]Rodzaje martwych &lt;3'!S31</f>
        <v>6</v>
      </c>
      <c r="W32" s="31">
        <f t="shared" si="10"/>
        <v>3.8332534738859609E-4</v>
      </c>
      <c r="X32" s="31">
        <f t="shared" si="11"/>
        <v>15652.5</v>
      </c>
    </row>
    <row r="33" spans="1:24" x14ac:dyDescent="0.25">
      <c r="A33" s="33">
        <v>26</v>
      </c>
      <c r="B33" s="52">
        <v>16579</v>
      </c>
      <c r="C33" s="52">
        <v>16822</v>
      </c>
      <c r="D33" s="52">
        <v>16105</v>
      </c>
      <c r="E33" s="53">
        <f t="shared" si="3"/>
        <v>16463.5</v>
      </c>
      <c r="F33" s="36">
        <f>'[1]Rodzaje martwych &lt;3'!M32</f>
        <v>2</v>
      </c>
      <c r="G33" s="36">
        <f>'[1]Rodzaje martwych &lt;3'!N32</f>
        <v>2</v>
      </c>
      <c r="H33" s="36">
        <f>'[1]Rodzaje martwych &lt;3'!O32</f>
        <v>1</v>
      </c>
      <c r="I33" s="36">
        <f>'[1]Rodzaje martwych &lt;3'!P32</f>
        <v>3</v>
      </c>
      <c r="J33" s="37">
        <f t="shared" si="4"/>
        <v>849.5</v>
      </c>
      <c r="K33" s="38">
        <f t="shared" si="0"/>
        <v>792.5</v>
      </c>
      <c r="L33" s="39">
        <f t="shared" si="12"/>
        <v>53.5</v>
      </c>
      <c r="M33" s="39">
        <f t="shared" si="1"/>
        <v>48</v>
      </c>
      <c r="N33" s="40">
        <f t="shared" si="2"/>
        <v>3.0444644025999723E-4</v>
      </c>
      <c r="O33" s="39">
        <f t="shared" si="5"/>
        <v>4.1493775933609957E-4</v>
      </c>
      <c r="P33" s="39">
        <f t="shared" si="6"/>
        <v>2.4026469820670471E-4</v>
      </c>
      <c r="Q33" s="39">
        <f t="shared" si="7"/>
        <v>6.2191955470559878E-5</v>
      </c>
      <c r="R33" s="39">
        <f t="shared" si="8"/>
        <v>1.7808381811706042E-4</v>
      </c>
      <c r="S33" s="39">
        <f t="shared" si="13"/>
        <v>2.4293219155203304E-4</v>
      </c>
      <c r="T33" s="39">
        <f t="shared" si="14"/>
        <v>2.4293710965573784E-4</v>
      </c>
      <c r="U33" s="31">
        <f t="shared" si="9"/>
        <v>2.4296170316153917E-4</v>
      </c>
      <c r="V33" s="41">
        <f>'[1]Rodzaje martwych &lt;3'!S32</f>
        <v>4</v>
      </c>
      <c r="W33" s="31">
        <f t="shared" si="10"/>
        <v>2.429666224602395E-4</v>
      </c>
      <c r="X33" s="31">
        <f t="shared" si="11"/>
        <v>16463.166666666668</v>
      </c>
    </row>
    <row r="34" spans="1:24" x14ac:dyDescent="0.25">
      <c r="A34" s="33">
        <v>27</v>
      </c>
      <c r="B34" s="52">
        <v>16713</v>
      </c>
      <c r="C34" s="52">
        <v>18158</v>
      </c>
      <c r="D34" s="52">
        <v>16911</v>
      </c>
      <c r="E34" s="53">
        <f t="shared" si="3"/>
        <v>17534.5</v>
      </c>
      <c r="F34" s="36">
        <f>'[1]Rodzaje martwych &lt;3'!M33</f>
        <v>4</v>
      </c>
      <c r="G34" s="36">
        <f>'[1]Rodzaje martwych &lt;3'!N33</f>
        <v>3</v>
      </c>
      <c r="H34" s="36">
        <f>'[1]Rodzaje martwych &lt;3'!O33</f>
        <v>4</v>
      </c>
      <c r="I34" s="36">
        <f>'[1]Rodzaje martwych &lt;3'!P33</f>
        <v>5</v>
      </c>
      <c r="J34" s="37">
        <f t="shared" si="4"/>
        <v>792.5</v>
      </c>
      <c r="K34" s="38">
        <f t="shared" si="0"/>
        <v>811</v>
      </c>
      <c r="L34" s="39">
        <f t="shared" si="12"/>
        <v>48</v>
      </c>
      <c r="M34" s="39">
        <f t="shared" si="1"/>
        <v>71</v>
      </c>
      <c r="N34" s="40">
        <f t="shared" si="2"/>
        <v>5.0558247314093114E-4</v>
      </c>
      <c r="O34" s="39">
        <f t="shared" si="5"/>
        <v>4.3886115530199134E-4</v>
      </c>
      <c r="P34" s="39">
        <f t="shared" si="6"/>
        <v>5.1157084802555541E-4</v>
      </c>
      <c r="Q34" s="39">
        <f t="shared" si="7"/>
        <v>2.3681250370019536E-4</v>
      </c>
      <c r="R34" s="39">
        <f t="shared" si="8"/>
        <v>2.7482342594882785E-4</v>
      </c>
      <c r="S34" s="39">
        <f t="shared" si="13"/>
        <v>5.1314214037288331E-4</v>
      </c>
      <c r="T34" s="39">
        <f>W34/(1+(1-0.5)*W34)</f>
        <v>5.1314701662026174E-4</v>
      </c>
      <c r="U34" s="31">
        <f t="shared" si="9"/>
        <v>5.1327383158915286E-4</v>
      </c>
      <c r="V34" s="41">
        <f>'[1]Rodzaje martwych &lt;3'!S33</f>
        <v>9</v>
      </c>
      <c r="W34" s="31">
        <f t="shared" si="10"/>
        <v>5.132787103397145E-4</v>
      </c>
      <c r="X34" s="31">
        <f t="shared" si="11"/>
        <v>17534.333333333332</v>
      </c>
    </row>
    <row r="35" spans="1:24" x14ac:dyDescent="0.25">
      <c r="A35" s="33">
        <v>28</v>
      </c>
      <c r="B35" s="52">
        <v>17041</v>
      </c>
      <c r="C35" s="52">
        <v>18331</v>
      </c>
      <c r="D35" s="52">
        <v>18292</v>
      </c>
      <c r="E35" s="53">
        <f t="shared" si="3"/>
        <v>18311.5</v>
      </c>
      <c r="F35" s="36">
        <f>'[1]Rodzaje martwych &lt;3'!M34</f>
        <v>1</v>
      </c>
      <c r="G35" s="36">
        <f>'[1]Rodzaje martwych &lt;3'!N34</f>
        <v>2</v>
      </c>
      <c r="H35" s="36">
        <f>'[1]Rodzaje martwych &lt;3'!O34</f>
        <v>3</v>
      </c>
      <c r="I35" s="36">
        <f>'[1]Rodzaje martwych &lt;3'!P34</f>
        <v>2</v>
      </c>
      <c r="J35" s="37">
        <f t="shared" si="4"/>
        <v>811</v>
      </c>
      <c r="K35" s="38">
        <f t="shared" si="0"/>
        <v>910</v>
      </c>
      <c r="L35" s="39">
        <f t="shared" si="12"/>
        <v>71</v>
      </c>
      <c r="M35" s="39">
        <f t="shared" si="1"/>
        <v>72</v>
      </c>
      <c r="N35" s="40">
        <f t="shared" si="2"/>
        <v>1.6701461377870565E-4</v>
      </c>
      <c r="O35" s="39">
        <f t="shared" si="5"/>
        <v>3.8037276531000382E-4</v>
      </c>
      <c r="P35" s="39">
        <f t="shared" si="6"/>
        <v>2.7317109178770504E-4</v>
      </c>
      <c r="Q35" s="39">
        <f t="shared" si="7"/>
        <v>1.6429803663846218E-4</v>
      </c>
      <c r="R35" s="39">
        <f t="shared" si="8"/>
        <v>1.0889094571786355E-4</v>
      </c>
      <c r="S35" s="39">
        <f t="shared" si="13"/>
        <v>2.730151796439882E-4</v>
      </c>
      <c r="T35" s="39">
        <f t="shared" si="14"/>
        <v>2.7301269509032172E-4</v>
      </c>
      <c r="U35" s="31">
        <f t="shared" si="9"/>
        <v>2.7305245337629357E-4</v>
      </c>
      <c r="V35" s="41">
        <f>'[1]Rodzaje martwych &lt;3'!S34</f>
        <v>5</v>
      </c>
      <c r="W35" s="31">
        <f t="shared" si="10"/>
        <v>2.7304996814417039E-4</v>
      </c>
      <c r="X35" s="31">
        <f t="shared" si="11"/>
        <v>18311.666666666668</v>
      </c>
    </row>
    <row r="36" spans="1:24" x14ac:dyDescent="0.25">
      <c r="A36" s="33">
        <v>29</v>
      </c>
      <c r="B36" s="52">
        <v>19257</v>
      </c>
      <c r="C36" s="52">
        <v>18854</v>
      </c>
      <c r="D36" s="52">
        <v>18468</v>
      </c>
      <c r="E36" s="53">
        <f t="shared" si="3"/>
        <v>18661</v>
      </c>
      <c r="F36" s="36">
        <f>'[1]Rodzaje martwych &lt;3'!M35</f>
        <v>5</v>
      </c>
      <c r="G36" s="36">
        <f>'[1]Rodzaje martwych &lt;3'!N35</f>
        <v>4</v>
      </c>
      <c r="H36" s="36">
        <f>'[1]Rodzaje martwych &lt;3'!O35</f>
        <v>5</v>
      </c>
      <c r="I36" s="36">
        <f>'[1]Rodzaje martwych &lt;3'!P35</f>
        <v>3</v>
      </c>
      <c r="J36" s="37">
        <f t="shared" si="4"/>
        <v>910</v>
      </c>
      <c r="K36" s="38">
        <f t="shared" si="0"/>
        <v>553.5</v>
      </c>
      <c r="L36" s="39">
        <f t="shared" si="12"/>
        <v>72</v>
      </c>
      <c r="M36" s="39">
        <f t="shared" si="1"/>
        <v>71</v>
      </c>
      <c r="N36" s="40">
        <f t="shared" si="2"/>
        <v>4.3385124325496897E-4</v>
      </c>
      <c r="O36" s="39">
        <f t="shared" si="5"/>
        <v>2.642007926023778E-4</v>
      </c>
      <c r="P36" s="39">
        <f t="shared" si="6"/>
        <v>4.2996911569348484E-4</v>
      </c>
      <c r="Q36" s="39">
        <f t="shared" si="7"/>
        <v>2.7119379508596845E-4</v>
      </c>
      <c r="R36" s="39">
        <f t="shared" si="8"/>
        <v>1.5881839116969746E-4</v>
      </c>
      <c r="S36" s="39">
        <f t="shared" si="13"/>
        <v>4.2860969729440124E-4</v>
      </c>
      <c r="T36" s="39">
        <f t="shared" si="14"/>
        <v>4.2860204300307169E-4</v>
      </c>
      <c r="U36" s="31">
        <f t="shared" si="9"/>
        <v>4.2870157011950057E-4</v>
      </c>
      <c r="V36" s="41">
        <f>'[1]Rodzaje martwych &lt;3'!S35</f>
        <v>8</v>
      </c>
      <c r="W36" s="31">
        <f t="shared" si="10"/>
        <v>4.2869391254644185E-4</v>
      </c>
      <c r="X36" s="31">
        <f t="shared" si="11"/>
        <v>18661.333333333332</v>
      </c>
    </row>
    <row r="37" spans="1:24" x14ac:dyDescent="0.25">
      <c r="A37" s="33">
        <v>30</v>
      </c>
      <c r="B37" s="52">
        <v>20172</v>
      </c>
      <c r="C37" s="52">
        <v>20352</v>
      </c>
      <c r="D37" s="52">
        <v>18991</v>
      </c>
      <c r="E37" s="53">
        <f t="shared" si="3"/>
        <v>19671.5</v>
      </c>
      <c r="F37" s="36">
        <f>'[1]Rodzaje martwych &lt;3'!M36</f>
        <v>8</v>
      </c>
      <c r="G37" s="36">
        <f>'[1]Rodzaje martwych &lt;3'!N36</f>
        <v>8</v>
      </c>
      <c r="H37" s="36">
        <f>'[1]Rodzaje martwych &lt;3'!O36</f>
        <v>2</v>
      </c>
      <c r="I37" s="36">
        <f>'[1]Rodzaje martwych &lt;3'!P36</f>
        <v>7</v>
      </c>
      <c r="J37" s="37">
        <f t="shared" si="4"/>
        <v>553.5</v>
      </c>
      <c r="K37" s="38">
        <f t="shared" si="0"/>
        <v>364.5</v>
      </c>
      <c r="L37" s="39">
        <f t="shared" si="12"/>
        <v>71</v>
      </c>
      <c r="M37" s="39">
        <f t="shared" si="1"/>
        <v>81</v>
      </c>
      <c r="N37" s="40">
        <f t="shared" si="2"/>
        <v>7.4538791229268901E-4</v>
      </c>
      <c r="O37" s="39">
        <f t="shared" si="5"/>
        <v>5.3834483433661234E-4</v>
      </c>
      <c r="P37" s="39">
        <f t="shared" si="6"/>
        <v>4.4872638352067007E-4</v>
      </c>
      <c r="Q37" s="39">
        <f t="shared" si="7"/>
        <v>1.0549914281946459E-4</v>
      </c>
      <c r="R37" s="39">
        <f t="shared" si="8"/>
        <v>3.432634547014834E-4</v>
      </c>
      <c r="S37" s="39">
        <f t="shared" si="13"/>
        <v>4.5741004269160394E-4</v>
      </c>
      <c r="T37" s="39">
        <f t="shared" si="14"/>
        <v>4.5742941609982129E-4</v>
      </c>
      <c r="U37" s="31">
        <f t="shared" si="9"/>
        <v>4.575146785959383E-4</v>
      </c>
      <c r="V37" s="41">
        <f>'[1]Rodzaje martwych &lt;3'!S36</f>
        <v>9</v>
      </c>
      <c r="W37" s="31">
        <f t="shared" si="10"/>
        <v>4.5753406086897577E-4</v>
      </c>
      <c r="X37" s="31">
        <f t="shared" si="11"/>
        <v>19670.666666666668</v>
      </c>
    </row>
    <row r="38" spans="1:24" x14ac:dyDescent="0.25">
      <c r="A38" s="33">
        <v>31</v>
      </c>
      <c r="B38" s="52">
        <v>20590</v>
      </c>
      <c r="C38" s="52">
        <v>20892</v>
      </c>
      <c r="D38" s="52">
        <v>20503</v>
      </c>
      <c r="E38" s="53">
        <f t="shared" si="3"/>
        <v>20697.5</v>
      </c>
      <c r="F38" s="36">
        <f>'[1]Rodzaje martwych &lt;3'!M37</f>
        <v>1</v>
      </c>
      <c r="G38" s="36">
        <f>'[1]Rodzaje martwych &lt;3'!N37</f>
        <v>5</v>
      </c>
      <c r="H38" s="36">
        <f>'[1]Rodzaje martwych &lt;3'!O37</f>
        <v>4</v>
      </c>
      <c r="I38" s="36">
        <f>'[1]Rodzaje martwych &lt;3'!P37</f>
        <v>3</v>
      </c>
      <c r="J38" s="37">
        <f t="shared" si="4"/>
        <v>364.5</v>
      </c>
      <c r="K38" s="38">
        <f t="shared" si="0"/>
        <v>316.5</v>
      </c>
      <c r="L38" s="39">
        <f t="shared" si="12"/>
        <v>81</v>
      </c>
      <c r="M38" s="39">
        <f t="shared" si="1"/>
        <v>58</v>
      </c>
      <c r="N38" s="40">
        <f t="shared" si="2"/>
        <v>1.9286635566966815E-4</v>
      </c>
      <c r="O38" s="39">
        <f t="shared" si="5"/>
        <v>4.2959427207637233E-4</v>
      </c>
      <c r="P38" s="39">
        <f t="shared" si="6"/>
        <v>3.3880989249690519E-4</v>
      </c>
      <c r="Q38" s="39">
        <f t="shared" si="7"/>
        <v>1.954413309554638E-4</v>
      </c>
      <c r="R38" s="39">
        <f t="shared" si="8"/>
        <v>1.4339658716122557E-4</v>
      </c>
      <c r="S38" s="39">
        <f t="shared" si="13"/>
        <v>3.3814791555963479E-4</v>
      </c>
      <c r="T38" s="39">
        <f t="shared" si="14"/>
        <v>3.381451931050584E-4</v>
      </c>
      <c r="U38" s="31">
        <f t="shared" si="9"/>
        <v>3.3820509723396546E-4</v>
      </c>
      <c r="V38" s="41">
        <f>'[1]Rodzaje martwych &lt;3'!S37</f>
        <v>7</v>
      </c>
      <c r="W38" s="31">
        <f t="shared" si="10"/>
        <v>3.3820237385856695E-4</v>
      </c>
      <c r="X38" s="31">
        <f t="shared" si="11"/>
        <v>20697.666666666668</v>
      </c>
    </row>
    <row r="39" spans="1:24" x14ac:dyDescent="0.25">
      <c r="A39" s="33">
        <v>32</v>
      </c>
      <c r="B39" s="52">
        <v>21262</v>
      </c>
      <c r="C39" s="52">
        <v>21214</v>
      </c>
      <c r="D39" s="52">
        <v>20999</v>
      </c>
      <c r="E39" s="53">
        <f t="shared" si="3"/>
        <v>21106.5</v>
      </c>
      <c r="F39" s="36">
        <f>'[1]Rodzaje martwych &lt;3'!M38</f>
        <v>4</v>
      </c>
      <c r="G39" s="36">
        <f>'[1]Rodzaje martwych &lt;3'!N38</f>
        <v>6</v>
      </c>
      <c r="H39" s="36">
        <f>'[1]Rodzaje martwych &lt;3'!O38</f>
        <v>6</v>
      </c>
      <c r="I39" s="36">
        <f>'[1]Rodzaje martwych &lt;3'!P38</f>
        <v>8</v>
      </c>
      <c r="J39" s="37">
        <f t="shared" si="4"/>
        <v>316.5</v>
      </c>
      <c r="K39" s="38">
        <f t="shared" si="0"/>
        <v>116</v>
      </c>
      <c r="L39" s="39">
        <f t="shared" si="12"/>
        <v>58</v>
      </c>
      <c r="M39" s="39">
        <f t="shared" si="1"/>
        <v>61.5</v>
      </c>
      <c r="N39" s="40">
        <f t="shared" si="2"/>
        <v>5.6897655342452768E-4</v>
      </c>
      <c r="O39" s="39">
        <f t="shared" si="5"/>
        <v>6.1103146812060819E-4</v>
      </c>
      <c r="P39" s="39">
        <f t="shared" si="6"/>
        <v>6.6249709882559848E-4</v>
      </c>
      <c r="Q39" s="39">
        <f t="shared" si="7"/>
        <v>2.8604118993135012E-4</v>
      </c>
      <c r="R39" s="39">
        <f t="shared" si="8"/>
        <v>3.7656362160063073E-4</v>
      </c>
      <c r="S39" s="39">
        <f t="shared" si="13"/>
        <v>6.6308286167617871E-4</v>
      </c>
      <c r="T39" s="39">
        <f t="shared" si="14"/>
        <v>6.6309333038625179E-4</v>
      </c>
      <c r="U39" s="31">
        <f t="shared" si="9"/>
        <v>6.6330277402695847E-4</v>
      </c>
      <c r="V39" s="41">
        <f>'[1]Rodzaje martwych &lt;3'!S38</f>
        <v>14</v>
      </c>
      <c r="W39" s="31">
        <f t="shared" si="10"/>
        <v>6.6331324968216233E-4</v>
      </c>
      <c r="X39" s="31">
        <f t="shared" si="11"/>
        <v>21106.166666666668</v>
      </c>
    </row>
    <row r="40" spans="1:24" x14ac:dyDescent="0.25">
      <c r="A40" s="33">
        <v>33</v>
      </c>
      <c r="B40" s="52">
        <v>22232</v>
      </c>
      <c r="C40" s="52">
        <v>21478</v>
      </c>
      <c r="D40" s="52">
        <v>21324</v>
      </c>
      <c r="E40" s="53">
        <f t="shared" si="3"/>
        <v>21401</v>
      </c>
      <c r="F40" s="36">
        <f>'[1]Rodzaje martwych &lt;3'!M39</f>
        <v>10</v>
      </c>
      <c r="G40" s="36">
        <f>'[1]Rodzaje martwych &lt;3'!N39</f>
        <v>4</v>
      </c>
      <c r="H40" s="36">
        <f>'[1]Rodzaje martwych &lt;3'!O39</f>
        <v>5</v>
      </c>
      <c r="I40" s="36">
        <f>'[1]Rodzaje martwych &lt;3'!P39</f>
        <v>9</v>
      </c>
      <c r="J40" s="37">
        <f t="shared" si="4"/>
        <v>116</v>
      </c>
      <c r="K40" s="38">
        <f t="shared" si="0"/>
        <v>-5.5</v>
      </c>
      <c r="L40" s="39">
        <f t="shared" si="12"/>
        <v>61.5</v>
      </c>
      <c r="M40" s="39">
        <f t="shared" si="1"/>
        <v>44</v>
      </c>
      <c r="N40" s="40">
        <f t="shared" si="2"/>
        <v>8.8569830318851388E-4</v>
      </c>
      <c r="O40" s="39">
        <f t="shared" si="5"/>
        <v>5.1110491590000934E-4</v>
      </c>
      <c r="P40" s="39">
        <f t="shared" si="6"/>
        <v>6.532674510053571E-4</v>
      </c>
      <c r="Q40" s="39">
        <f t="shared" si="7"/>
        <v>2.347610719190544E-4</v>
      </c>
      <c r="R40" s="39">
        <f t="shared" si="8"/>
        <v>4.1860465116279067E-4</v>
      </c>
      <c r="S40" s="39">
        <f t="shared" si="13"/>
        <v>6.5396113602391619E-4</v>
      </c>
      <c r="T40" s="39">
        <f t="shared" si="14"/>
        <v>6.539815016660958E-4</v>
      </c>
      <c r="U40" s="31">
        <f t="shared" si="9"/>
        <v>6.5417503854960047E-4</v>
      </c>
      <c r="V40" s="41">
        <f>'[1]Rodzaje martwych &lt;3'!S39</f>
        <v>14</v>
      </c>
      <c r="W40" s="31">
        <f t="shared" si="10"/>
        <v>6.5419541751686114E-4</v>
      </c>
      <c r="X40" s="31">
        <f t="shared" si="11"/>
        <v>21400.333333333332</v>
      </c>
    </row>
    <row r="41" spans="1:24" x14ac:dyDescent="0.25">
      <c r="A41" s="33">
        <v>34</v>
      </c>
      <c r="B41" s="52">
        <v>23514</v>
      </c>
      <c r="C41" s="52">
        <v>22208</v>
      </c>
      <c r="D41" s="52">
        <v>21555</v>
      </c>
      <c r="E41" s="53">
        <f t="shared" si="3"/>
        <v>21881.5</v>
      </c>
      <c r="F41" s="36">
        <f>'[1]Rodzaje martwych &lt;3'!M40</f>
        <v>9</v>
      </c>
      <c r="G41" s="36">
        <f>'[1]Rodzaje martwych &lt;3'!N40</f>
        <v>13</v>
      </c>
      <c r="H41" s="36">
        <f>'[1]Rodzaje martwych &lt;3'!O40</f>
        <v>2</v>
      </c>
      <c r="I41" s="36">
        <f>'[1]Rodzaje martwych &lt;3'!P40</f>
        <v>4</v>
      </c>
      <c r="J41" s="37">
        <f t="shared" si="4"/>
        <v>-5.5</v>
      </c>
      <c r="K41" s="38">
        <f t="shared" si="0"/>
        <v>-23</v>
      </c>
      <c r="L41" s="39">
        <f t="shared" si="12"/>
        <v>44</v>
      </c>
      <c r="M41" s="39">
        <f t="shared" si="1"/>
        <v>30</v>
      </c>
      <c r="N41" s="40">
        <f t="shared" si="2"/>
        <v>5.8467039206647252E-4</v>
      </c>
      <c r="O41" s="39">
        <f t="shared" si="5"/>
        <v>4.9464879935245975E-4</v>
      </c>
      <c r="P41" s="39">
        <f t="shared" si="6"/>
        <v>2.7284905255853253E-4</v>
      </c>
      <c r="Q41" s="39">
        <f t="shared" si="7"/>
        <v>9.2872068725330861E-5</v>
      </c>
      <c r="R41" s="39">
        <f t="shared" si="8"/>
        <v>1.7999370022049228E-4</v>
      </c>
      <c r="S41" s="39">
        <f t="shared" si="13"/>
        <v>2.7416664762731615E-4</v>
      </c>
      <c r="T41" s="39">
        <f t="shared" si="14"/>
        <v>2.7417082365484942E-4</v>
      </c>
      <c r="U41" s="31">
        <f t="shared" si="9"/>
        <v>2.7420423645545326E-4</v>
      </c>
      <c r="V41" s="41">
        <f>'[1]Rodzaje martwych &lt;3'!S40</f>
        <v>6</v>
      </c>
      <c r="W41" s="31">
        <f t="shared" si="10"/>
        <v>2.7420841362815816E-4</v>
      </c>
      <c r="X41" s="31">
        <f t="shared" si="11"/>
        <v>21881.166666666668</v>
      </c>
    </row>
    <row r="42" spans="1:24" x14ac:dyDescent="0.25">
      <c r="A42" s="33">
        <v>35</v>
      </c>
      <c r="B42" s="52">
        <v>25040</v>
      </c>
      <c r="C42" s="52">
        <v>23440</v>
      </c>
      <c r="D42" s="52">
        <v>22257</v>
      </c>
      <c r="E42" s="53">
        <f t="shared" si="3"/>
        <v>22848.5</v>
      </c>
      <c r="F42" s="36">
        <f>'[1]Rodzaje martwych &lt;3'!M41</f>
        <v>15</v>
      </c>
      <c r="G42" s="36">
        <f>'[1]Rodzaje martwych &lt;3'!N41</f>
        <v>7</v>
      </c>
      <c r="H42" s="36">
        <f>'[1]Rodzaje martwych &lt;3'!O41</f>
        <v>7</v>
      </c>
      <c r="I42" s="36">
        <f>'[1]Rodzaje martwych &lt;3'!P41</f>
        <v>4</v>
      </c>
      <c r="J42" s="37">
        <f t="shared" si="4"/>
        <v>-23</v>
      </c>
      <c r="K42" s="38">
        <f t="shared" si="0"/>
        <v>-24.5</v>
      </c>
      <c r="L42" s="39">
        <f t="shared" si="12"/>
        <v>30</v>
      </c>
      <c r="M42" s="39">
        <f t="shared" si="1"/>
        <v>12.5</v>
      </c>
      <c r="N42" s="40">
        <f t="shared" si="2"/>
        <v>8.0944925498716599E-4</v>
      </c>
      <c r="O42" s="39">
        <f t="shared" si="5"/>
        <v>4.6903315211597909E-4</v>
      </c>
      <c r="P42" s="39">
        <f t="shared" si="6"/>
        <v>4.8517018146843061E-4</v>
      </c>
      <c r="Q42" s="39">
        <f t="shared" si="7"/>
        <v>3.1462088183738593E-4</v>
      </c>
      <c r="R42" s="39">
        <f t="shared" si="8"/>
        <v>1.7060297488937464E-4</v>
      </c>
      <c r="S42" s="39">
        <f t="shared" si="13"/>
        <v>4.8131618097488403E-4</v>
      </c>
      <c r="T42" s="39">
        <f t="shared" si="14"/>
        <v>4.8130565096589291E-4</v>
      </c>
      <c r="U42" s="31">
        <f t="shared" si="9"/>
        <v>4.8143204149068866E-4</v>
      </c>
      <c r="V42" s="41">
        <f>'[1]Rodzaje martwych &lt;3'!S41</f>
        <v>11</v>
      </c>
      <c r="W42" s="31">
        <f t="shared" si="10"/>
        <v>4.8142150641165913E-4</v>
      </c>
      <c r="X42" s="31">
        <f t="shared" si="11"/>
        <v>22849</v>
      </c>
    </row>
    <row r="43" spans="1:24" x14ac:dyDescent="0.25">
      <c r="A43" s="33">
        <v>36</v>
      </c>
      <c r="B43" s="52">
        <v>25909</v>
      </c>
      <c r="C43" s="52">
        <v>24976</v>
      </c>
      <c r="D43" s="52">
        <v>23454</v>
      </c>
      <c r="E43" s="53">
        <f t="shared" si="3"/>
        <v>24215</v>
      </c>
      <c r="F43" s="36">
        <f>'[1]Rodzaje martwych &lt;3'!M42</f>
        <v>8</v>
      </c>
      <c r="G43" s="36">
        <f>'[1]Rodzaje martwych &lt;3'!N42</f>
        <v>10</v>
      </c>
      <c r="H43" s="36">
        <f>'[1]Rodzaje martwych &lt;3'!O42</f>
        <v>7</v>
      </c>
      <c r="I43" s="36">
        <f>'[1]Rodzaje martwych &lt;3'!P42</f>
        <v>9</v>
      </c>
      <c r="J43" s="37">
        <f t="shared" si="4"/>
        <v>-24.5</v>
      </c>
      <c r="K43" s="38">
        <f t="shared" si="0"/>
        <v>-20.5</v>
      </c>
      <c r="L43" s="39">
        <f t="shared" si="12"/>
        <v>12.5</v>
      </c>
      <c r="M43" s="39">
        <f t="shared" si="1"/>
        <v>33</v>
      </c>
      <c r="N43" s="40">
        <f t="shared" si="2"/>
        <v>6.7965337677784331E-4</v>
      </c>
      <c r="O43" s="39">
        <f t="shared" si="5"/>
        <v>7.9971210364268867E-4</v>
      </c>
      <c r="P43" s="39">
        <f t="shared" si="6"/>
        <v>6.5844756891175749E-4</v>
      </c>
      <c r="Q43" s="39">
        <f t="shared" si="7"/>
        <v>2.9844700966755134E-4</v>
      </c>
      <c r="R43" s="39">
        <f t="shared" si="8"/>
        <v>3.601080324097229E-4</v>
      </c>
      <c r="S43" s="39">
        <f t="shared" si="13"/>
        <v>6.6052924906081004E-4</v>
      </c>
      <c r="T43" s="39">
        <f t="shared" si="14"/>
        <v>6.6053833874607807E-4</v>
      </c>
      <c r="U43" s="31">
        <f t="shared" si="9"/>
        <v>6.6074747057608921E-4</v>
      </c>
      <c r="V43" s="41">
        <f>'[1]Rodzaje martwych &lt;3'!S42</f>
        <v>16</v>
      </c>
      <c r="W43" s="31">
        <f t="shared" si="10"/>
        <v>6.6075656626837721E-4</v>
      </c>
      <c r="X43" s="31">
        <f t="shared" si="11"/>
        <v>24214.666666666668</v>
      </c>
    </row>
    <row r="44" spans="1:24" x14ac:dyDescent="0.25">
      <c r="A44" s="33">
        <v>37</v>
      </c>
      <c r="B44" s="52">
        <v>26598</v>
      </c>
      <c r="C44" s="52">
        <v>25850</v>
      </c>
      <c r="D44" s="52">
        <v>25022</v>
      </c>
      <c r="E44" s="53">
        <f t="shared" si="3"/>
        <v>25436</v>
      </c>
      <c r="F44" s="36">
        <f>'[1]Rodzaje martwych &lt;3'!M43</f>
        <v>8</v>
      </c>
      <c r="G44" s="36">
        <f>'[1]Rodzaje martwych &lt;3'!N43</f>
        <v>15</v>
      </c>
      <c r="H44" s="36">
        <f>'[1]Rodzaje martwych &lt;3'!O43</f>
        <v>11</v>
      </c>
      <c r="I44" s="36">
        <f>'[1]Rodzaje martwych &lt;3'!P43</f>
        <v>14</v>
      </c>
      <c r="J44" s="37">
        <f t="shared" si="4"/>
        <v>-20.5</v>
      </c>
      <c r="K44" s="38">
        <f t="shared" si="0"/>
        <v>17.5</v>
      </c>
      <c r="L44" s="39">
        <f t="shared" si="12"/>
        <v>33</v>
      </c>
      <c r="M44" s="39">
        <f t="shared" si="1"/>
        <v>31</v>
      </c>
      <c r="N44" s="40">
        <f t="shared" si="2"/>
        <v>8.4995412179456227E-4</v>
      </c>
      <c r="O44" s="39">
        <f t="shared" si="5"/>
        <v>8.8868281751091531E-4</v>
      </c>
      <c r="P44" s="39">
        <f t="shared" si="6"/>
        <v>9.8073331951575859E-4</v>
      </c>
      <c r="Q44" s="39">
        <f t="shared" si="7"/>
        <v>4.3970979153758519E-4</v>
      </c>
      <c r="R44" s="39">
        <f t="shared" si="8"/>
        <v>5.4126152597088785E-4</v>
      </c>
      <c r="S44" s="39">
        <f t="shared" si="13"/>
        <v>9.8237617148358458E-4</v>
      </c>
      <c r="T44" s="39">
        <f t="shared" si="14"/>
        <v>9.8239547312165996E-4</v>
      </c>
      <c r="U44" s="31">
        <f t="shared" si="9"/>
        <v>9.8285894008491906E-4</v>
      </c>
      <c r="V44" s="41">
        <f>'[1]Rodzaje martwych &lt;3'!S43</f>
        <v>25</v>
      </c>
      <c r="W44" s="31">
        <f t="shared" si="10"/>
        <v>9.8287826069862996E-4</v>
      </c>
      <c r="X44" s="31">
        <f t="shared" si="11"/>
        <v>25435.5</v>
      </c>
    </row>
    <row r="45" spans="1:24" x14ac:dyDescent="0.25">
      <c r="A45" s="33">
        <v>38</v>
      </c>
      <c r="B45" s="52">
        <v>25378</v>
      </c>
      <c r="C45" s="52">
        <v>26606</v>
      </c>
      <c r="D45" s="52">
        <v>25889</v>
      </c>
      <c r="E45" s="53">
        <f t="shared" si="3"/>
        <v>26247.5</v>
      </c>
      <c r="F45" s="36">
        <f>'[1]Rodzaje martwych &lt;3'!M44</f>
        <v>12</v>
      </c>
      <c r="G45" s="36">
        <f>'[1]Rodzaje martwych &lt;3'!N44</f>
        <v>7</v>
      </c>
      <c r="H45" s="36">
        <f>'[1]Rodzaje martwych &lt;3'!O44</f>
        <v>9</v>
      </c>
      <c r="I45" s="36">
        <f>'[1]Rodzaje martwych &lt;3'!P44</f>
        <v>5</v>
      </c>
      <c r="J45" s="37">
        <f t="shared" si="4"/>
        <v>17.5</v>
      </c>
      <c r="K45" s="38">
        <f t="shared" si="0"/>
        <v>13.5</v>
      </c>
      <c r="L45" s="39">
        <f t="shared" si="12"/>
        <v>31</v>
      </c>
      <c r="M45" s="39">
        <f t="shared" si="1"/>
        <v>4</v>
      </c>
      <c r="N45" s="40">
        <f t="shared" si="2"/>
        <v>6.3882756353046178E-4</v>
      </c>
      <c r="O45" s="39">
        <f t="shared" si="5"/>
        <v>5.6369785794813977E-4</v>
      </c>
      <c r="P45" s="39">
        <f t="shared" si="6"/>
        <v>5.3557336427001445E-4</v>
      </c>
      <c r="Q45" s="39">
        <f t="shared" si="7"/>
        <v>3.4772529701535785E-4</v>
      </c>
      <c r="R45" s="39">
        <f t="shared" si="8"/>
        <v>1.8791340950090199E-4</v>
      </c>
      <c r="S45" s="39">
        <f t="shared" si="13"/>
        <v>5.332419204326877E-4</v>
      </c>
      <c r="T45" s="39">
        <f t="shared" si="14"/>
        <v>5.3322838044575353E-4</v>
      </c>
      <c r="U45" s="31">
        <f t="shared" si="9"/>
        <v>5.3338413182207835E-4</v>
      </c>
      <c r="V45" s="41">
        <f>'[1]Rodzaje martwych &lt;3'!S44</f>
        <v>14</v>
      </c>
      <c r="W45" s="31">
        <f t="shared" si="10"/>
        <v>5.3337058461225858E-4</v>
      </c>
      <c r="X45" s="31">
        <f t="shared" si="11"/>
        <v>26248.166666666668</v>
      </c>
    </row>
    <row r="46" spans="1:24" x14ac:dyDescent="0.25">
      <c r="A46" s="33">
        <v>39</v>
      </c>
      <c r="B46" s="52">
        <v>25006</v>
      </c>
      <c r="C46" s="52">
        <v>25383</v>
      </c>
      <c r="D46" s="52">
        <v>26599</v>
      </c>
      <c r="E46" s="53">
        <f t="shared" si="3"/>
        <v>25991</v>
      </c>
      <c r="F46" s="36">
        <f>'[1]Rodzaje martwych &lt;3'!M45</f>
        <v>15</v>
      </c>
      <c r="G46" s="36">
        <f>'[1]Rodzaje martwych &lt;3'!N45</f>
        <v>12</v>
      </c>
      <c r="H46" s="36">
        <f>'[1]Rodzaje martwych &lt;3'!O45</f>
        <v>10</v>
      </c>
      <c r="I46" s="36">
        <f>'[1]Rodzaje martwych &lt;3'!P45</f>
        <v>16</v>
      </c>
      <c r="J46" s="37">
        <f t="shared" si="4"/>
        <v>13.5</v>
      </c>
      <c r="K46" s="38">
        <f t="shared" si="0"/>
        <v>53</v>
      </c>
      <c r="L46" s="39">
        <f t="shared" si="12"/>
        <v>4</v>
      </c>
      <c r="M46" s="39">
        <f t="shared" si="1"/>
        <v>-7.5</v>
      </c>
      <c r="N46" s="40">
        <f t="shared" si="2"/>
        <v>1.2210733628754309E-3</v>
      </c>
      <c r="O46" s="39">
        <f t="shared" si="5"/>
        <v>1.2216508049102482E-3</v>
      </c>
      <c r="P46" s="39">
        <f t="shared" si="6"/>
        <v>1.0060402819531689E-3</v>
      </c>
      <c r="Q46" s="39">
        <f t="shared" si="7"/>
        <v>3.7584094411245164E-4</v>
      </c>
      <c r="R46" s="39">
        <f t="shared" si="8"/>
        <v>6.3043628160800651E-4</v>
      </c>
      <c r="S46" s="39">
        <f t="shared" si="13"/>
        <v>9.9984617751115203E-4</v>
      </c>
      <c r="T46" s="39">
        <f t="shared" si="14"/>
        <v>9.9988462869668904E-4</v>
      </c>
      <c r="U46" s="31">
        <f t="shared" si="9"/>
        <v>1.0003462737101303E-3</v>
      </c>
      <c r="V46" s="41">
        <f>'[1]Rodzaje martwych &lt;3'!S45</f>
        <v>26</v>
      </c>
      <c r="W46" s="31">
        <f t="shared" si="10"/>
        <v>1.0003847633705272E-3</v>
      </c>
      <c r="X46" s="31">
        <f t="shared" si="11"/>
        <v>25990</v>
      </c>
    </row>
    <row r="47" spans="1:24" x14ac:dyDescent="0.25">
      <c r="A47" s="33">
        <v>40</v>
      </c>
      <c r="B47" s="54">
        <v>25061</v>
      </c>
      <c r="C47" s="54">
        <v>25085</v>
      </c>
      <c r="D47" s="54">
        <v>25337</v>
      </c>
      <c r="E47" s="53">
        <f t="shared" si="3"/>
        <v>25211</v>
      </c>
      <c r="F47" s="36">
        <f>'[1]Rodzaje martwych &lt;3'!M46</f>
        <v>15</v>
      </c>
      <c r="G47" s="36">
        <f>'[1]Rodzaje martwych &lt;3'!N46</f>
        <v>20</v>
      </c>
      <c r="H47" s="36">
        <f>'[1]Rodzaje martwych &lt;3'!O46</f>
        <v>15</v>
      </c>
      <c r="I47" s="36">
        <f>'[1]Rodzaje martwych &lt;3'!P46</f>
        <v>9</v>
      </c>
      <c r="J47" s="37">
        <f t="shared" si="4"/>
        <v>53</v>
      </c>
      <c r="K47" s="38">
        <f t="shared" si="0"/>
        <v>27.5</v>
      </c>
      <c r="L47" s="39">
        <f t="shared" si="12"/>
        <v>-7.5</v>
      </c>
      <c r="M47" s="39">
        <f t="shared" si="1"/>
        <v>2</v>
      </c>
      <c r="N47" s="40">
        <f t="shared" si="2"/>
        <v>9.5714769985443383E-4</v>
      </c>
      <c r="O47" s="39">
        <f t="shared" si="5"/>
        <v>7.9722565472156899E-4</v>
      </c>
      <c r="P47" s="39">
        <f t="shared" si="6"/>
        <v>9.501353972626303E-4</v>
      </c>
      <c r="Q47" s="39">
        <f t="shared" si="7"/>
        <v>5.9158179111246957E-4</v>
      </c>
      <c r="R47" s="39">
        <f t="shared" si="8"/>
        <v>3.587658454915092E-4</v>
      </c>
      <c r="S47" s="39">
        <f t="shared" si="13"/>
        <v>9.5151250842485024E-4</v>
      </c>
      <c r="T47" s="39">
        <f t="shared" si="14"/>
        <v>9.5147478591817321E-4</v>
      </c>
      <c r="U47" s="31">
        <f t="shared" si="9"/>
        <v>9.5196541192336677E-4</v>
      </c>
      <c r="V47" s="41">
        <f>'[1]Rodzaje martwych &lt;3'!S46</f>
        <v>24</v>
      </c>
      <c r="W47" s="31">
        <f t="shared" si="10"/>
        <v>9.519276534983341E-4</v>
      </c>
      <c r="X47" s="31">
        <f t="shared" si="11"/>
        <v>25212</v>
      </c>
    </row>
    <row r="48" spans="1:24" x14ac:dyDescent="0.25">
      <c r="A48" s="33">
        <v>41</v>
      </c>
      <c r="B48" s="54">
        <v>24286</v>
      </c>
      <c r="C48" s="54">
        <v>25084</v>
      </c>
      <c r="D48" s="54">
        <v>25069</v>
      </c>
      <c r="E48" s="53">
        <f t="shared" si="3"/>
        <v>25076.5</v>
      </c>
      <c r="F48" s="36">
        <f>'[1]Rodzaje martwych &lt;3'!M47</f>
        <v>12</v>
      </c>
      <c r="G48" s="36">
        <f>'[1]Rodzaje martwych &lt;3'!N47</f>
        <v>14</v>
      </c>
      <c r="H48" s="36">
        <f>'[1]Rodzaje martwych &lt;3'!O47</f>
        <v>11</v>
      </c>
      <c r="I48" s="36">
        <f>'[1]Rodzaje martwych &lt;3'!P47</f>
        <v>14</v>
      </c>
      <c r="J48" s="37">
        <f t="shared" si="4"/>
        <v>27.5</v>
      </c>
      <c r="K48" s="38">
        <f t="shared" si="0"/>
        <v>72</v>
      </c>
      <c r="L48" s="39">
        <f t="shared" si="12"/>
        <v>2</v>
      </c>
      <c r="M48" s="39">
        <f t="shared" si="1"/>
        <v>1.5</v>
      </c>
      <c r="N48" s="40">
        <f t="shared" si="2"/>
        <v>1.0365586253637921E-3</v>
      </c>
      <c r="O48" s="39">
        <f t="shared" si="5"/>
        <v>1.0364553227960377E-3</v>
      </c>
      <c r="P48" s="39">
        <f t="shared" si="6"/>
        <v>9.9647719967987936E-4</v>
      </c>
      <c r="Q48" s="39">
        <f t="shared" si="7"/>
        <v>4.3861397982375693E-4</v>
      </c>
      <c r="R48" s="39">
        <f t="shared" si="8"/>
        <v>5.5810801383310575E-4</v>
      </c>
      <c r="S48" s="39">
        <f t="shared" si="13"/>
        <v>9.9645262864203436E-4</v>
      </c>
      <c r="T48" s="39">
        <f t="shared" si="14"/>
        <v>9.9647248739462312E-4</v>
      </c>
      <c r="U48" s="31">
        <f t="shared" si="9"/>
        <v>9.9694933503479354E-4</v>
      </c>
      <c r="V48" s="41">
        <f>'[1]Rodzaje martwych &lt;3'!S47</f>
        <v>25</v>
      </c>
      <c r="W48" s="31">
        <f t="shared" si="10"/>
        <v>9.9696921359068431E-4</v>
      </c>
      <c r="X48" s="31">
        <f t="shared" si="11"/>
        <v>25076</v>
      </c>
    </row>
    <row r="49" spans="1:24" x14ac:dyDescent="0.25">
      <c r="A49" s="33">
        <v>42</v>
      </c>
      <c r="B49" s="54">
        <v>23837</v>
      </c>
      <c r="C49" s="54">
        <v>24402</v>
      </c>
      <c r="D49" s="54">
        <v>25061</v>
      </c>
      <c r="E49" s="53">
        <f t="shared" si="3"/>
        <v>24731.5</v>
      </c>
      <c r="F49" s="36">
        <f>'[1]Rodzaje martwych &lt;3'!M48</f>
        <v>14</v>
      </c>
      <c r="G49" s="36">
        <f>'[1]Rodzaje martwych &lt;3'!N48</f>
        <v>19</v>
      </c>
      <c r="H49" s="36">
        <f>'[1]Rodzaje martwych &lt;3'!O48</f>
        <v>12</v>
      </c>
      <c r="I49" s="36">
        <f>'[1]Rodzaje martwych &lt;3'!P48</f>
        <v>11</v>
      </c>
      <c r="J49" s="37">
        <f t="shared" si="4"/>
        <v>72</v>
      </c>
      <c r="K49" s="38">
        <f t="shared" si="0"/>
        <v>29.5</v>
      </c>
      <c r="L49" s="39">
        <f t="shared" si="12"/>
        <v>1.5</v>
      </c>
      <c r="M49" s="39">
        <f t="shared" si="1"/>
        <v>-6.5</v>
      </c>
      <c r="N49" s="40">
        <f t="shared" si="2"/>
        <v>1.025567395161373E-3</v>
      </c>
      <c r="O49" s="39">
        <f t="shared" si="5"/>
        <v>9.0180566088008036E-4</v>
      </c>
      <c r="P49" s="39">
        <f t="shared" si="6"/>
        <v>9.292437851177171E-4</v>
      </c>
      <c r="Q49" s="39">
        <f t="shared" si="7"/>
        <v>4.7861679745535404E-4</v>
      </c>
      <c r="R49" s="39">
        <f t="shared" si="8"/>
        <v>4.5084276858445619E-4</v>
      </c>
      <c r="S49" s="39">
        <f t="shared" si="13"/>
        <v>9.2955583397324494E-4</v>
      </c>
      <c r="T49" s="39">
        <f t="shared" si="14"/>
        <v>9.295495726092725E-4</v>
      </c>
      <c r="U49" s="31">
        <f t="shared" si="9"/>
        <v>9.2998807189212135E-4</v>
      </c>
      <c r="V49" s="41">
        <f>'[1]Rodzaje martwych &lt;3'!S48</f>
        <v>23</v>
      </c>
      <c r="W49" s="31">
        <f t="shared" si="10"/>
        <v>9.2998180470382102E-4</v>
      </c>
      <c r="X49" s="31">
        <f t="shared" si="11"/>
        <v>24731.666666666668</v>
      </c>
    </row>
    <row r="50" spans="1:24" x14ac:dyDescent="0.25">
      <c r="A50" s="33">
        <v>43</v>
      </c>
      <c r="B50" s="54">
        <v>23179</v>
      </c>
      <c r="C50" s="54">
        <v>23864</v>
      </c>
      <c r="D50" s="54">
        <v>24367</v>
      </c>
      <c r="E50" s="53">
        <f t="shared" si="3"/>
        <v>24115.5</v>
      </c>
      <c r="F50" s="36">
        <f>'[1]Rodzaje martwych &lt;3'!M49</f>
        <v>13</v>
      </c>
      <c r="G50" s="36">
        <f>'[1]Rodzaje martwych &lt;3'!N49</f>
        <v>21</v>
      </c>
      <c r="H50" s="36">
        <f>'[1]Rodzaje martwych &lt;3'!O49</f>
        <v>11</v>
      </c>
      <c r="I50" s="36">
        <f>'[1]Rodzaje martwych &lt;3'!P49</f>
        <v>9</v>
      </c>
      <c r="J50" s="37">
        <f t="shared" si="4"/>
        <v>29.5</v>
      </c>
      <c r="K50" s="38">
        <f t="shared" si="0"/>
        <v>82</v>
      </c>
      <c r="L50" s="39">
        <f t="shared" si="12"/>
        <v>-6.5</v>
      </c>
      <c r="M50" s="39">
        <f t="shared" si="1"/>
        <v>0</v>
      </c>
      <c r="N50" s="40">
        <f t="shared" si="2"/>
        <v>9.2195832329306751E-4</v>
      </c>
      <c r="O50" s="39">
        <f t="shared" si="5"/>
        <v>1.3409319477036541E-3</v>
      </c>
      <c r="P50" s="39">
        <f t="shared" si="6"/>
        <v>8.281333263094881E-4</v>
      </c>
      <c r="Q50" s="39">
        <f t="shared" si="7"/>
        <v>4.5116636759805179E-4</v>
      </c>
      <c r="R50" s="39">
        <f t="shared" si="8"/>
        <v>3.771371102916527E-4</v>
      </c>
      <c r="S50" s="39">
        <f t="shared" si="13"/>
        <v>8.2899836272823358E-4</v>
      </c>
      <c r="T50" s="39">
        <f t="shared" si="14"/>
        <v>8.2898690891506342E-4</v>
      </c>
      <c r="U50" s="31">
        <f t="shared" si="9"/>
        <v>8.2934212435985157E-4</v>
      </c>
      <c r="V50" s="41">
        <f>'[1]Rodzaje martwych &lt;3'!S49</f>
        <v>20</v>
      </c>
      <c r="W50" s="31">
        <f t="shared" si="10"/>
        <v>8.2933066104564778E-4</v>
      </c>
      <c r="X50" s="31">
        <f t="shared" si="11"/>
        <v>24115.833333333332</v>
      </c>
    </row>
    <row r="51" spans="1:24" x14ac:dyDescent="0.25">
      <c r="A51" s="33">
        <v>44</v>
      </c>
      <c r="B51" s="54">
        <v>23198</v>
      </c>
      <c r="C51" s="54">
        <v>23308</v>
      </c>
      <c r="D51" s="54">
        <v>23832</v>
      </c>
      <c r="E51" s="53">
        <f t="shared" si="3"/>
        <v>23570</v>
      </c>
      <c r="F51" s="36">
        <f>'[1]Rodzaje martwych &lt;3'!M50</f>
        <v>14</v>
      </c>
      <c r="G51" s="36">
        <f>'[1]Rodzaje martwych &lt;3'!N50</f>
        <v>20</v>
      </c>
      <c r="H51" s="36">
        <f>'[1]Rodzaje martwych &lt;3'!O50</f>
        <v>23</v>
      </c>
      <c r="I51" s="36">
        <f>'[1]Rodzaje martwych &lt;3'!P50</f>
        <v>5</v>
      </c>
      <c r="J51" s="37">
        <f t="shared" si="4"/>
        <v>82</v>
      </c>
      <c r="K51" s="38">
        <f t="shared" si="0"/>
        <v>14.5</v>
      </c>
      <c r="L51" s="39">
        <f t="shared" si="12"/>
        <v>0</v>
      </c>
      <c r="M51" s="39">
        <f t="shared" si="1"/>
        <v>1.5</v>
      </c>
      <c r="N51" s="40">
        <f t="shared" si="2"/>
        <v>8.1608985578833211E-4</v>
      </c>
      <c r="O51" s="39">
        <f t="shared" si="5"/>
        <v>6.4351444689933284E-4</v>
      </c>
      <c r="P51" s="39">
        <f t="shared" si="6"/>
        <v>1.1784633517621934E-3</v>
      </c>
      <c r="Q51" s="39">
        <f t="shared" si="7"/>
        <v>9.6415845734646821E-4</v>
      </c>
      <c r="R51" s="39">
        <f t="shared" si="8"/>
        <v>2.1451171770257952E-4</v>
      </c>
      <c r="S51" s="39">
        <f t="shared" si="13"/>
        <v>1.1872455902306649E-3</v>
      </c>
      <c r="T51" s="39">
        <f t="shared" si="14"/>
        <v>1.1870945860007632E-3</v>
      </c>
      <c r="U51" s="31">
        <f t="shared" si="9"/>
        <v>1.1879507848960543E-3</v>
      </c>
      <c r="V51" s="41">
        <f>'[1]Rodzaje martwych &lt;3'!S50</f>
        <v>28</v>
      </c>
      <c r="W51" s="31">
        <f t="shared" si="10"/>
        <v>1.1877996012387053E-3</v>
      </c>
      <c r="X51" s="31">
        <f t="shared" si="11"/>
        <v>23573</v>
      </c>
    </row>
    <row r="52" spans="1:24" x14ac:dyDescent="0.25">
      <c r="A52" s="33">
        <v>45</v>
      </c>
      <c r="B52" s="54">
        <v>22506</v>
      </c>
      <c r="C52" s="54">
        <v>23179</v>
      </c>
      <c r="D52" s="54">
        <v>23296</v>
      </c>
      <c r="E52" s="53">
        <f t="shared" si="3"/>
        <v>23237.5</v>
      </c>
      <c r="F52" s="36">
        <f>'[1]Rodzaje martwych &lt;3'!M51</f>
        <v>28</v>
      </c>
      <c r="G52" s="36">
        <f>'[1]Rodzaje martwych &lt;3'!N51</f>
        <v>22</v>
      </c>
      <c r="H52" s="36">
        <f>'[1]Rodzaje martwych &lt;3'!O51</f>
        <v>10</v>
      </c>
      <c r="I52" s="36">
        <f>'[1]Rodzaje martwych &lt;3'!P51</f>
        <v>11</v>
      </c>
      <c r="J52" s="37">
        <f t="shared" si="4"/>
        <v>14.5</v>
      </c>
      <c r="K52" s="38">
        <f t="shared" si="0"/>
        <v>50.5</v>
      </c>
      <c r="L52" s="39">
        <f t="shared" si="12"/>
        <v>1.5</v>
      </c>
      <c r="M52" s="39">
        <f t="shared" si="1"/>
        <v>-12.5</v>
      </c>
      <c r="N52" s="40">
        <f t="shared" si="2"/>
        <v>1.6815055942397655E-3</v>
      </c>
      <c r="O52" s="39">
        <f t="shared" si="5"/>
        <v>1.6402995705005073E-3</v>
      </c>
      <c r="P52" s="39">
        <f t="shared" si="6"/>
        <v>9.0357967402066031E-4</v>
      </c>
      <c r="Q52" s="39">
        <f t="shared" si="7"/>
        <v>4.2908786646785594E-4</v>
      </c>
      <c r="R52" s="39">
        <f t="shared" si="8"/>
        <v>4.7469549362937069E-4</v>
      </c>
      <c r="S52" s="39">
        <f t="shared" si="13"/>
        <v>9.0330350997935307E-4</v>
      </c>
      <c r="T52" s="39">
        <f t="shared" si="14"/>
        <v>9.033099858768201E-4</v>
      </c>
      <c r="U52" s="31">
        <f t="shared" si="9"/>
        <v>9.0371167294244219E-4</v>
      </c>
      <c r="V52" s="41">
        <f>'[1]Rodzaje martwych &lt;3'!S51</f>
        <v>21</v>
      </c>
      <c r="W52" s="31">
        <f t="shared" si="10"/>
        <v>9.0371815469359655E-4</v>
      </c>
      <c r="X52" s="31">
        <f t="shared" si="11"/>
        <v>23237.333333333332</v>
      </c>
    </row>
    <row r="53" spans="1:24" x14ac:dyDescent="0.25">
      <c r="A53" s="33">
        <v>46</v>
      </c>
      <c r="B53" s="54">
        <v>21240</v>
      </c>
      <c r="C53" s="54">
        <v>22562</v>
      </c>
      <c r="D53" s="54">
        <v>23116</v>
      </c>
      <c r="E53" s="53">
        <f t="shared" si="3"/>
        <v>22839</v>
      </c>
      <c r="F53" s="36">
        <f>'[1]Rodzaje martwych &lt;3'!M52</f>
        <v>23</v>
      </c>
      <c r="G53" s="36">
        <f>'[1]Rodzaje martwych &lt;3'!N52</f>
        <v>22</v>
      </c>
      <c r="H53" s="36">
        <f>'[1]Rodzaje martwych &lt;3'!O52</f>
        <v>27</v>
      </c>
      <c r="I53" s="36">
        <f>'[1]Rodzaje martwych &lt;3'!P52</f>
        <v>17</v>
      </c>
      <c r="J53" s="37">
        <f t="shared" si="4"/>
        <v>50.5</v>
      </c>
      <c r="K53" s="38">
        <f t="shared" si="0"/>
        <v>49.5</v>
      </c>
      <c r="L53" s="39">
        <f t="shared" si="12"/>
        <v>-12.5</v>
      </c>
      <c r="M53" s="39">
        <f t="shared" si="1"/>
        <v>-6</v>
      </c>
      <c r="N53" s="40">
        <f t="shared" si="2"/>
        <v>1.7733051082270274E-3</v>
      </c>
      <c r="O53" s="39">
        <f t="shared" si="5"/>
        <v>1.55169356268842E-3</v>
      </c>
      <c r="P53" s="39">
        <f t="shared" si="6"/>
        <v>1.919045051345547E-3</v>
      </c>
      <c r="Q53" s="39">
        <f t="shared" si="7"/>
        <v>1.1663444820026567E-3</v>
      </c>
      <c r="R53" s="39">
        <f t="shared" si="8"/>
        <v>7.5357950263752827E-4</v>
      </c>
      <c r="S53" s="39">
        <f t="shared" si="13"/>
        <v>1.9246752110581337E-3</v>
      </c>
      <c r="T53" s="39">
        <f t="shared" si="14"/>
        <v>1.9245349040648506E-3</v>
      </c>
      <c r="U53" s="31">
        <f t="shared" si="9"/>
        <v>1.92652918253864E-3</v>
      </c>
      <c r="V53" s="41">
        <f>'[1]Rodzaje martwych &lt;3'!S52</f>
        <v>44</v>
      </c>
      <c r="W53" s="31">
        <f t="shared" si="10"/>
        <v>1.9263886051195235E-3</v>
      </c>
      <c r="X53" s="31">
        <f t="shared" si="11"/>
        <v>22840.666666666668</v>
      </c>
    </row>
    <row r="54" spans="1:24" x14ac:dyDescent="0.25">
      <c r="A54" s="33">
        <v>47</v>
      </c>
      <c r="B54" s="54">
        <v>20221</v>
      </c>
      <c r="C54" s="54">
        <v>21296</v>
      </c>
      <c r="D54" s="54">
        <v>22515</v>
      </c>
      <c r="E54" s="53">
        <f t="shared" si="3"/>
        <v>21905.5</v>
      </c>
      <c r="F54" s="36">
        <f>'[1]Rodzaje martwych &lt;3'!M53</f>
        <v>21</v>
      </c>
      <c r="G54" s="36">
        <f>'[1]Rodzaje martwych &lt;3'!N53</f>
        <v>20</v>
      </c>
      <c r="H54" s="36">
        <f>'[1]Rodzaje martwych &lt;3'!O53</f>
        <v>18</v>
      </c>
      <c r="I54" s="36">
        <f>'[1]Rodzaje martwych &lt;3'!P53</f>
        <v>22</v>
      </c>
      <c r="J54" s="37">
        <f t="shared" si="4"/>
        <v>49.5</v>
      </c>
      <c r="K54" s="38">
        <f t="shared" si="0"/>
        <v>21.5</v>
      </c>
      <c r="L54" s="39">
        <f t="shared" si="12"/>
        <v>-6</v>
      </c>
      <c r="M54" s="39">
        <f t="shared" si="1"/>
        <v>7.5</v>
      </c>
      <c r="N54" s="40">
        <f t="shared" si="2"/>
        <v>2.0191585274229903E-3</v>
      </c>
      <c r="O54" s="39">
        <f t="shared" si="5"/>
        <v>1.9715070293613727E-3</v>
      </c>
      <c r="P54" s="39">
        <f t="shared" si="6"/>
        <v>1.8307730366422525E-3</v>
      </c>
      <c r="Q54" s="39">
        <f t="shared" si="7"/>
        <v>7.9872204472843447E-4</v>
      </c>
      <c r="R54" s="39">
        <f t="shared" si="8"/>
        <v>1.0328759727226845E-3</v>
      </c>
      <c r="S54" s="39">
        <f t="shared" si="13"/>
        <v>1.8243597637454105E-3</v>
      </c>
      <c r="T54" s="39">
        <f t="shared" si="14"/>
        <v>1.8244152369079202E-3</v>
      </c>
      <c r="U54" s="31">
        <f t="shared" si="9"/>
        <v>1.8260254274040765E-3</v>
      </c>
      <c r="V54" s="41">
        <f>'[1]Rodzaje martwych &lt;3'!S53</f>
        <v>40</v>
      </c>
      <c r="W54" s="31">
        <f t="shared" si="10"/>
        <v>1.8260810019097764E-3</v>
      </c>
      <c r="X54" s="31">
        <f t="shared" si="11"/>
        <v>21904.833333333332</v>
      </c>
    </row>
    <row r="55" spans="1:24" x14ac:dyDescent="0.25">
      <c r="A55" s="33">
        <v>48</v>
      </c>
      <c r="B55" s="54">
        <v>19102</v>
      </c>
      <c r="C55" s="54">
        <v>20208</v>
      </c>
      <c r="D55" s="54">
        <v>21269</v>
      </c>
      <c r="E55" s="53">
        <f t="shared" si="3"/>
        <v>20738.5</v>
      </c>
      <c r="F55" s="36">
        <f>'[1]Rodzaje martwych &lt;3'!M54</f>
        <v>36</v>
      </c>
      <c r="G55" s="36">
        <f>'[1]Rodzaje martwych &lt;3'!N54</f>
        <v>22</v>
      </c>
      <c r="H55" s="36">
        <f>'[1]Rodzaje martwych &lt;3'!O54</f>
        <v>20</v>
      </c>
      <c r="I55" s="36">
        <f>'[1]Rodzaje martwych &lt;3'!P54</f>
        <v>21</v>
      </c>
      <c r="J55" s="37">
        <f t="shared" si="4"/>
        <v>21.5</v>
      </c>
      <c r="K55" s="38">
        <f t="shared" si="0"/>
        <v>-20.5</v>
      </c>
      <c r="L55" s="39">
        <f t="shared" si="12"/>
        <v>7.5</v>
      </c>
      <c r="M55" s="39">
        <f t="shared" si="1"/>
        <v>-5.5</v>
      </c>
      <c r="N55" s="40">
        <f t="shared" si="2"/>
        <v>2.8175279899162156E-3</v>
      </c>
      <c r="O55" s="39">
        <f t="shared" si="5"/>
        <v>2.4254423957431009E-3</v>
      </c>
      <c r="P55" s="39">
        <f t="shared" si="6"/>
        <v>1.9779750703746712E-3</v>
      </c>
      <c r="Q55" s="39">
        <f t="shared" si="7"/>
        <v>9.3961781045559718E-4</v>
      </c>
      <c r="R55" s="39">
        <f t="shared" si="8"/>
        <v>1.039333836502889E-3</v>
      </c>
      <c r="S55" s="39">
        <f t="shared" si="13"/>
        <v>1.9750469675803269E-3</v>
      </c>
      <c r="T55" s="39">
        <f t="shared" si="14"/>
        <v>1.975062824660988E-3</v>
      </c>
      <c r="U55" s="31">
        <f t="shared" si="9"/>
        <v>1.9769993008173204E-3</v>
      </c>
      <c r="V55" s="41">
        <f>'[1]Rodzaje martwych &lt;3'!S54</f>
        <v>41</v>
      </c>
      <c r="W55" s="31">
        <f t="shared" si="10"/>
        <v>1.9770151892630396E-3</v>
      </c>
      <c r="X55" s="31">
        <f t="shared" si="11"/>
        <v>20738.333333333332</v>
      </c>
    </row>
    <row r="56" spans="1:24" x14ac:dyDescent="0.25">
      <c r="A56" s="33">
        <v>49</v>
      </c>
      <c r="B56" s="54">
        <v>18321</v>
      </c>
      <c r="C56" s="54">
        <v>19006</v>
      </c>
      <c r="D56" s="54">
        <v>20148</v>
      </c>
      <c r="E56" s="53">
        <f t="shared" si="3"/>
        <v>19577</v>
      </c>
      <c r="F56" s="36">
        <f>'[1]Rodzaje martwych &lt;3'!M55</f>
        <v>33</v>
      </c>
      <c r="G56" s="36">
        <f>'[1]Rodzaje martwych &lt;3'!N55</f>
        <v>27</v>
      </c>
      <c r="H56" s="36">
        <f>'[1]Rodzaje martwych &lt;3'!O55</f>
        <v>28</v>
      </c>
      <c r="I56" s="36">
        <f>'[1]Rodzaje martwych &lt;3'!P55</f>
        <v>23</v>
      </c>
      <c r="J56" s="37">
        <f t="shared" si="4"/>
        <v>-20.5</v>
      </c>
      <c r="K56" s="38">
        <f t="shared" si="0"/>
        <v>-21.5</v>
      </c>
      <c r="L56" s="39">
        <f t="shared" si="12"/>
        <v>-5.5</v>
      </c>
      <c r="M56" s="39">
        <f t="shared" si="1"/>
        <v>-5.5</v>
      </c>
      <c r="N56" s="40">
        <f t="shared" si="2"/>
        <v>2.9401727351481902E-3</v>
      </c>
      <c r="O56" s="39">
        <f t="shared" si="5"/>
        <v>2.1052077576905869E-3</v>
      </c>
      <c r="P56" s="39">
        <f t="shared" si="6"/>
        <v>2.5962381902939757E-3</v>
      </c>
      <c r="Q56" s="39">
        <f t="shared" si="7"/>
        <v>1.3875983398377006E-3</v>
      </c>
      <c r="R56" s="39">
        <f t="shared" si="8"/>
        <v>1.2103192874902977E-3</v>
      </c>
      <c r="S56" s="39">
        <f t="shared" si="13"/>
        <v>2.6017089656931516E-3</v>
      </c>
      <c r="T56" s="39">
        <f t="shared" si="14"/>
        <v>2.6015983676245542E-3</v>
      </c>
      <c r="U56" s="31">
        <f t="shared" si="9"/>
        <v>2.6050978188690813E-3</v>
      </c>
      <c r="V56" s="41">
        <f>'[1]Rodzaje martwych &lt;3'!S55</f>
        <v>51</v>
      </c>
      <c r="W56" s="31">
        <f t="shared" si="10"/>
        <v>2.6049869325001918E-3</v>
      </c>
      <c r="X56" s="31">
        <f t="shared" si="11"/>
        <v>19577.833333333332</v>
      </c>
    </row>
    <row r="57" spans="1:24" x14ac:dyDescent="0.25">
      <c r="A57" s="33">
        <v>50</v>
      </c>
      <c r="B57" s="54">
        <v>17223</v>
      </c>
      <c r="C57" s="54">
        <v>18230</v>
      </c>
      <c r="D57" s="54">
        <v>18955</v>
      </c>
      <c r="E57" s="53">
        <f t="shared" si="3"/>
        <v>18592.5</v>
      </c>
      <c r="F57" s="36">
        <f>'[1]Rodzaje martwych &lt;3'!M56</f>
        <v>21</v>
      </c>
      <c r="G57" s="36">
        <f>'[1]Rodzaje martwych &lt;3'!N56</f>
        <v>19</v>
      </c>
      <c r="H57" s="36">
        <f>'[1]Rodzaje martwych &lt;3'!O56</f>
        <v>17</v>
      </c>
      <c r="I57" s="36">
        <f>'[1]Rodzaje martwych &lt;3'!P56</f>
        <v>23</v>
      </c>
      <c r="J57" s="37">
        <f t="shared" si="4"/>
        <v>-21.5</v>
      </c>
      <c r="K57" s="38">
        <f t="shared" si="0"/>
        <v>-2.5</v>
      </c>
      <c r="L57" s="39">
        <f t="shared" si="12"/>
        <v>-5.5</v>
      </c>
      <c r="M57" s="39">
        <f t="shared" si="1"/>
        <v>1.5</v>
      </c>
      <c r="N57" s="40">
        <f t="shared" si="2"/>
        <v>2.409308692676249E-3</v>
      </c>
      <c r="O57" s="39">
        <f t="shared" si="5"/>
        <v>2.7973562241175986E-3</v>
      </c>
      <c r="P57" s="39">
        <f t="shared" si="6"/>
        <v>2.1564018825810383E-3</v>
      </c>
      <c r="Q57" s="39">
        <f t="shared" si="7"/>
        <v>8.9592748257552796E-4</v>
      </c>
      <c r="R57" s="39">
        <f t="shared" si="8"/>
        <v>1.2616047063340784E-3</v>
      </c>
      <c r="S57" s="39">
        <f t="shared" si="13"/>
        <v>2.1490933512424443E-3</v>
      </c>
      <c r="T57" s="39">
        <f t="shared" si="14"/>
        <v>2.1492088225022162E-3</v>
      </c>
      <c r="U57" s="31">
        <f t="shared" si="9"/>
        <v>2.1514051364797632E-3</v>
      </c>
      <c r="V57" s="41">
        <f>'[1]Rodzaje martwych &lt;3'!S56</f>
        <v>40</v>
      </c>
      <c r="W57" s="31">
        <f t="shared" si="10"/>
        <v>2.1515208563053006E-3</v>
      </c>
      <c r="X57" s="31">
        <f t="shared" si="11"/>
        <v>18591.5</v>
      </c>
    </row>
    <row r="58" spans="1:24" x14ac:dyDescent="0.25">
      <c r="A58" s="33">
        <v>51</v>
      </c>
      <c r="B58" s="54">
        <v>16568</v>
      </c>
      <c r="C58" s="54">
        <v>17174</v>
      </c>
      <c r="D58" s="54">
        <v>18182</v>
      </c>
      <c r="E58" s="53">
        <f t="shared" si="3"/>
        <v>17678</v>
      </c>
      <c r="F58" s="36">
        <f>'[1]Rodzaje martwych &lt;3'!M57</f>
        <v>25</v>
      </c>
      <c r="G58" s="36">
        <f>'[1]Rodzaje martwych &lt;3'!N57</f>
        <v>26</v>
      </c>
      <c r="H58" s="36">
        <f>'[1]Rodzaje martwych &lt;3'!O57</f>
        <v>28</v>
      </c>
      <c r="I58" s="36">
        <f>'[1]Rodzaje martwych &lt;3'!P57</f>
        <v>21</v>
      </c>
      <c r="J58" s="37">
        <f t="shared" si="4"/>
        <v>-2.5</v>
      </c>
      <c r="K58" s="38">
        <f t="shared" si="0"/>
        <v>-27.5</v>
      </c>
      <c r="L58" s="39">
        <f t="shared" si="12"/>
        <v>1.5</v>
      </c>
      <c r="M58" s="39">
        <f t="shared" si="1"/>
        <v>-3</v>
      </c>
      <c r="N58" s="40">
        <f t="shared" si="2"/>
        <v>2.6746129805945199E-3</v>
      </c>
      <c r="O58" s="39">
        <f t="shared" si="5"/>
        <v>2.7954108671597463E-3</v>
      </c>
      <c r="P58" s="39">
        <f t="shared" si="6"/>
        <v>2.7586850460491474E-3</v>
      </c>
      <c r="Q58" s="39">
        <f t="shared" si="7"/>
        <v>1.5376800252618862E-3</v>
      </c>
      <c r="R58" s="39">
        <f t="shared" si="8"/>
        <v>1.2228854272819916E-3</v>
      </c>
      <c r="S58" s="39">
        <f t="shared" si="13"/>
        <v>2.7679706256178503E-3</v>
      </c>
      <c r="T58" s="39">
        <f t="shared" si="14"/>
        <v>2.7677882171301613E-3</v>
      </c>
      <c r="U58" s="31">
        <f t="shared" si="9"/>
        <v>2.7718067654712072E-3</v>
      </c>
      <c r="V58" s="41">
        <f>'[1]Rodzaje martwych &lt;3'!S57</f>
        <v>49</v>
      </c>
      <c r="W58" s="31">
        <f t="shared" si="10"/>
        <v>2.7716238510487861E-3</v>
      </c>
      <c r="X58" s="31">
        <f t="shared" si="11"/>
        <v>17679.166666666668</v>
      </c>
    </row>
    <row r="59" spans="1:24" x14ac:dyDescent="0.25">
      <c r="A59" s="33">
        <v>52</v>
      </c>
      <c r="B59" s="54">
        <v>15888</v>
      </c>
      <c r="C59" s="54">
        <v>16447</v>
      </c>
      <c r="D59" s="54">
        <v>17120</v>
      </c>
      <c r="E59" s="53">
        <f t="shared" si="3"/>
        <v>16783.5</v>
      </c>
      <c r="F59" s="36">
        <f>'[1]Rodzaje martwych &lt;3'!M58</f>
        <v>40</v>
      </c>
      <c r="G59" s="36">
        <f>'[1]Rodzaje martwych &lt;3'!N58</f>
        <v>30</v>
      </c>
      <c r="H59" s="36">
        <f>'[1]Rodzaje martwych &lt;3'!O58</f>
        <v>27</v>
      </c>
      <c r="I59" s="36">
        <f>'[1]Rodzaje martwych &lt;3'!P58</f>
        <v>16</v>
      </c>
      <c r="J59" s="37">
        <f t="shared" si="4"/>
        <v>-27.5</v>
      </c>
      <c r="K59" s="38">
        <f t="shared" si="0"/>
        <v>-36</v>
      </c>
      <c r="L59" s="39">
        <f t="shared" si="12"/>
        <v>-3</v>
      </c>
      <c r="M59" s="39">
        <f t="shared" si="1"/>
        <v>-4.5</v>
      </c>
      <c r="N59" s="40">
        <f t="shared" si="2"/>
        <v>3.3942479619359337E-3</v>
      </c>
      <c r="O59" s="39">
        <f t="shared" si="5"/>
        <v>2.9192641021742434E-3</v>
      </c>
      <c r="P59" s="39">
        <f t="shared" si="6"/>
        <v>2.5459047278069136E-3</v>
      </c>
      <c r="Q59" s="39">
        <f t="shared" si="7"/>
        <v>1.5744817330961892E-3</v>
      </c>
      <c r="R59" s="39">
        <f t="shared" si="8"/>
        <v>9.7295489441919154E-4</v>
      </c>
      <c r="S59" s="39">
        <f t="shared" si="13"/>
        <v>2.5587622731329963E-3</v>
      </c>
      <c r="T59" s="39">
        <f t="shared" si="14"/>
        <v>2.5584831566525519E-3</v>
      </c>
      <c r="U59" s="31">
        <f t="shared" si="9"/>
        <v>2.5620400989066643E-3</v>
      </c>
      <c r="V59" s="41">
        <f>'[1]Rodzaje martwych &lt;3'!S58</f>
        <v>43</v>
      </c>
      <c r="W59" s="31">
        <f t="shared" si="10"/>
        <v>2.5617602668996744E-3</v>
      </c>
      <c r="X59" s="31">
        <f t="shared" si="11"/>
        <v>16785.333333333332</v>
      </c>
    </row>
    <row r="60" spans="1:24" x14ac:dyDescent="0.25">
      <c r="A60" s="33">
        <v>53</v>
      </c>
      <c r="B60" s="54">
        <v>15575</v>
      </c>
      <c r="C60" s="54">
        <v>15750</v>
      </c>
      <c r="D60" s="54">
        <v>16390</v>
      </c>
      <c r="E60" s="53">
        <f t="shared" si="3"/>
        <v>16070</v>
      </c>
      <c r="F60" s="36">
        <f>'[1]Rodzaje martwych &lt;3'!M59</f>
        <v>36</v>
      </c>
      <c r="G60" s="36">
        <f>'[1]Rodzaje martwych &lt;3'!N59</f>
        <v>32</v>
      </c>
      <c r="H60" s="36">
        <f>'[1]Rodzaje martwych &lt;3'!O59</f>
        <v>32</v>
      </c>
      <c r="I60" s="36">
        <f>'[1]Rodzaje martwych &lt;3'!P59</f>
        <v>40</v>
      </c>
      <c r="J60" s="37">
        <f t="shared" si="4"/>
        <v>-36</v>
      </c>
      <c r="K60" s="38">
        <f t="shared" si="0"/>
        <v>-19</v>
      </c>
      <c r="L60" s="39">
        <f t="shared" si="12"/>
        <v>-4.5</v>
      </c>
      <c r="M60" s="39">
        <f t="shared" si="1"/>
        <v>5</v>
      </c>
      <c r="N60" s="40">
        <f t="shared" si="2"/>
        <v>4.8081485464840411E-3</v>
      </c>
      <c r="O60" s="39">
        <f t="shared" si="5"/>
        <v>4.5065058711520152E-3</v>
      </c>
      <c r="P60" s="39">
        <f t="shared" si="6"/>
        <v>4.4826706879751432E-3</v>
      </c>
      <c r="Q60" s="39">
        <f t="shared" si="7"/>
        <v>1.9483385847146749E-3</v>
      </c>
      <c r="R60" s="39">
        <f t="shared" si="8"/>
        <v>2.5392794794477066E-3</v>
      </c>
      <c r="S60" s="39">
        <f t="shared" si="13"/>
        <v>4.4703837079349308E-3</v>
      </c>
      <c r="T60" s="39">
        <f t="shared" si="14"/>
        <v>4.4707538187688869E-3</v>
      </c>
      <c r="U60" s="31">
        <f t="shared" si="9"/>
        <v>4.4803982576228996E-3</v>
      </c>
      <c r="V60" s="41">
        <f>'[1]Rodzaje martwych &lt;3'!S59</f>
        <v>72</v>
      </c>
      <c r="W60" s="31">
        <f t="shared" si="10"/>
        <v>4.4807700286271417E-3</v>
      </c>
      <c r="X60" s="31">
        <f t="shared" si="11"/>
        <v>16068.666666666666</v>
      </c>
    </row>
    <row r="61" spans="1:24" x14ac:dyDescent="0.25">
      <c r="A61" s="33">
        <v>54</v>
      </c>
      <c r="B61" s="54">
        <v>16071</v>
      </c>
      <c r="C61" s="54">
        <v>15477</v>
      </c>
      <c r="D61" s="54">
        <v>15689</v>
      </c>
      <c r="E61" s="53">
        <f t="shared" si="3"/>
        <v>15583</v>
      </c>
      <c r="F61" s="36">
        <f>'[1]Rodzaje martwych &lt;3'!M60</f>
        <v>28</v>
      </c>
      <c r="G61" s="36">
        <f>'[1]Rodzaje martwych &lt;3'!N60</f>
        <v>38</v>
      </c>
      <c r="H61" s="36">
        <f>'[1]Rodzaje martwych &lt;3'!O60</f>
        <v>31</v>
      </c>
      <c r="I61" s="36">
        <f>'[1]Rodzaje martwych &lt;3'!P60</f>
        <v>30</v>
      </c>
      <c r="J61" s="37">
        <f t="shared" si="4"/>
        <v>-19</v>
      </c>
      <c r="K61" s="38">
        <f t="shared" si="0"/>
        <v>-66</v>
      </c>
      <c r="L61" s="39">
        <f t="shared" si="12"/>
        <v>5</v>
      </c>
      <c r="M61" s="39">
        <f t="shared" si="1"/>
        <v>-3</v>
      </c>
      <c r="N61" s="40">
        <f t="shared" si="2"/>
        <v>3.7387997163669182E-3</v>
      </c>
      <c r="O61" s="39">
        <f t="shared" si="5"/>
        <v>3.7482228253845158E-3</v>
      </c>
      <c r="P61" s="39">
        <f t="shared" si="6"/>
        <v>3.907048425882409E-3</v>
      </c>
      <c r="Q61" s="39">
        <f t="shared" si="7"/>
        <v>1.9723238428503262E-3</v>
      </c>
      <c r="R61" s="39">
        <f t="shared" si="8"/>
        <v>1.9385480275273821E-3</v>
      </c>
      <c r="S61" s="39">
        <f t="shared" si="13"/>
        <v>3.9068754603388094E-3</v>
      </c>
      <c r="T61" s="39">
        <f t="shared" si="14"/>
        <v>3.9068337567515644E-3</v>
      </c>
      <c r="U61" s="31">
        <f t="shared" si="9"/>
        <v>3.9145222357697494E-3</v>
      </c>
      <c r="V61" s="41">
        <f>'[1]Rodzaje martwych &lt;3'!S60</f>
        <v>61</v>
      </c>
      <c r="W61" s="31">
        <f t="shared" si="10"/>
        <v>3.914480368773998E-3</v>
      </c>
      <c r="X61" s="31">
        <f t="shared" si="11"/>
        <v>15583.166666666666</v>
      </c>
    </row>
    <row r="62" spans="1:24" x14ac:dyDescent="0.25">
      <c r="A62" s="33">
        <v>55</v>
      </c>
      <c r="B62" s="54">
        <v>16537</v>
      </c>
      <c r="C62" s="54">
        <v>15861</v>
      </c>
      <c r="D62" s="54">
        <v>15413</v>
      </c>
      <c r="E62" s="53">
        <f t="shared" si="3"/>
        <v>15637</v>
      </c>
      <c r="F62" s="36">
        <f>'[1]Rodzaje martwych &lt;3'!M61</f>
        <v>40</v>
      </c>
      <c r="G62" s="36">
        <f>'[1]Rodzaje martwych &lt;3'!N61</f>
        <v>53</v>
      </c>
      <c r="H62" s="36">
        <f>'[1]Rodzaje martwych &lt;3'!O61</f>
        <v>28</v>
      </c>
      <c r="I62" s="36">
        <f>'[1]Rodzaje martwych &lt;3'!P61</f>
        <v>30</v>
      </c>
      <c r="J62" s="37">
        <f t="shared" si="4"/>
        <v>-66</v>
      </c>
      <c r="K62" s="38">
        <f t="shared" si="0"/>
        <v>-24</v>
      </c>
      <c r="L62" s="39">
        <f t="shared" si="12"/>
        <v>-3</v>
      </c>
      <c r="M62" s="39">
        <f t="shared" si="1"/>
        <v>-1</v>
      </c>
      <c r="N62" s="40">
        <f t="shared" si="2"/>
        <v>4.3932594847334236E-3</v>
      </c>
      <c r="O62" s="39">
        <f t="shared" si="5"/>
        <v>4.7288776796973516E-3</v>
      </c>
      <c r="P62" s="39">
        <f t="shared" si="6"/>
        <v>3.7012397485713944E-3</v>
      </c>
      <c r="Q62" s="39">
        <f t="shared" si="7"/>
        <v>1.8131779180832119E-3</v>
      </c>
      <c r="R62" s="39">
        <f t="shared" si="8"/>
        <v>1.8914914410012294E-3</v>
      </c>
      <c r="S62" s="39">
        <f t="shared" si="13"/>
        <v>3.7022852036256862E-3</v>
      </c>
      <c r="T62" s="39">
        <f t="shared" si="14"/>
        <v>3.7023639806796176E-3</v>
      </c>
      <c r="U62" s="31">
        <f t="shared" si="9"/>
        <v>3.7091513717464985E-3</v>
      </c>
      <c r="V62" s="41">
        <f>'[1]Rodzaje martwych &lt;3'!S61</f>
        <v>58</v>
      </c>
      <c r="W62" s="31">
        <f t="shared" si="10"/>
        <v>3.7092304412705179E-3</v>
      </c>
      <c r="X62" s="31">
        <f t="shared" si="11"/>
        <v>15636.666666666666</v>
      </c>
    </row>
    <row r="63" spans="1:24" x14ac:dyDescent="0.25">
      <c r="A63" s="33">
        <v>56</v>
      </c>
      <c r="B63" s="54">
        <v>16981</v>
      </c>
      <c r="C63" s="54">
        <v>16391</v>
      </c>
      <c r="D63" s="54">
        <v>15784</v>
      </c>
      <c r="E63" s="53">
        <f t="shared" si="3"/>
        <v>16087.5</v>
      </c>
      <c r="F63" s="36">
        <f>'[1]Rodzaje martwych &lt;3'!M62</f>
        <v>45</v>
      </c>
      <c r="G63" s="36">
        <f>'[1]Rodzaje martwych &lt;3'!N62</f>
        <v>51</v>
      </c>
      <c r="H63" s="36">
        <f>'[1]Rodzaje martwych &lt;3'!O62</f>
        <v>45</v>
      </c>
      <c r="I63" s="36">
        <f>'[1]Rodzaje martwych &lt;3'!P62</f>
        <v>39</v>
      </c>
      <c r="J63" s="37">
        <f t="shared" si="4"/>
        <v>-24</v>
      </c>
      <c r="K63" s="38">
        <f t="shared" si="0"/>
        <v>-74.5</v>
      </c>
      <c r="L63" s="39">
        <f t="shared" si="12"/>
        <v>-1</v>
      </c>
      <c r="M63" s="39">
        <f t="shared" si="1"/>
        <v>-4.5</v>
      </c>
      <c r="N63" s="40">
        <f t="shared" si="2"/>
        <v>5.1077025979356372E-3</v>
      </c>
      <c r="O63" s="39">
        <f t="shared" si="5"/>
        <v>5.2482226222805356E-3</v>
      </c>
      <c r="P63" s="39">
        <f t="shared" si="6"/>
        <v>5.2157097599245805E-3</v>
      </c>
      <c r="Q63" s="39">
        <f t="shared" si="7"/>
        <v>2.8427935184307781E-3</v>
      </c>
      <c r="R63" s="39">
        <f t="shared" si="8"/>
        <v>2.3796811837388451E-3</v>
      </c>
      <c r="S63" s="39">
        <f t="shared" si="13"/>
        <v>5.207848972379801E-3</v>
      </c>
      <c r="T63" s="39">
        <f t="shared" si="14"/>
        <v>5.2075261151235241E-3</v>
      </c>
      <c r="U63" s="31">
        <f t="shared" si="9"/>
        <v>5.2214452214452214E-3</v>
      </c>
      <c r="V63" s="41">
        <f>'[1]Rodzaje martwych &lt;3'!S62</f>
        <v>84</v>
      </c>
      <c r="W63" s="31">
        <f t="shared" si="10"/>
        <v>5.22112067625944E-3</v>
      </c>
      <c r="X63" s="31">
        <f t="shared" si="11"/>
        <v>16088.5</v>
      </c>
    </row>
    <row r="64" spans="1:24" x14ac:dyDescent="0.25">
      <c r="A64" s="33">
        <v>57</v>
      </c>
      <c r="B64" s="54">
        <v>17543</v>
      </c>
      <c r="C64" s="54">
        <v>16721</v>
      </c>
      <c r="D64" s="54">
        <v>16296</v>
      </c>
      <c r="E64" s="53">
        <f t="shared" si="3"/>
        <v>16508.5</v>
      </c>
      <c r="F64" s="36">
        <f>'[1]Rodzaje martwych &lt;3'!M63</f>
        <v>60</v>
      </c>
      <c r="G64" s="36">
        <f>'[1]Rodzaje martwych &lt;3'!N63</f>
        <v>63</v>
      </c>
      <c r="H64" s="36">
        <f>'[1]Rodzaje martwych &lt;3'!O63</f>
        <v>47</v>
      </c>
      <c r="I64" s="36">
        <f>'[1]Rodzaje martwych &lt;3'!P63</f>
        <v>44</v>
      </c>
      <c r="J64" s="37">
        <f t="shared" si="4"/>
        <v>-74.5</v>
      </c>
      <c r="K64" s="38">
        <f t="shared" si="0"/>
        <v>-85.5</v>
      </c>
      <c r="L64" s="39">
        <f t="shared" si="12"/>
        <v>-4.5</v>
      </c>
      <c r="M64" s="39">
        <f t="shared" si="1"/>
        <v>0.5</v>
      </c>
      <c r="N64" s="40">
        <f t="shared" si="2"/>
        <v>6.1836667954930586E-3</v>
      </c>
      <c r="O64" s="39">
        <f t="shared" si="5"/>
        <v>5.9205214843165987E-3</v>
      </c>
      <c r="P64" s="39">
        <f t="shared" si="6"/>
        <v>5.4992689203026135E-3</v>
      </c>
      <c r="Q64" s="39">
        <f t="shared" si="7"/>
        <v>2.8754531132897938E-3</v>
      </c>
      <c r="R64" s="39">
        <f t="shared" si="8"/>
        <v>2.6313822232189579E-3</v>
      </c>
      <c r="S64" s="39">
        <f t="shared" si="13"/>
        <v>5.4971608070556958E-3</v>
      </c>
      <c r="T64" s="39">
        <f t="shared" si="14"/>
        <v>5.4969947748346373E-3</v>
      </c>
      <c r="U64" s="31">
        <f t="shared" si="9"/>
        <v>5.5123118393554833E-3</v>
      </c>
      <c r="V64" s="41">
        <f>'[1]Rodzaje martwych &lt;3'!S63</f>
        <v>91</v>
      </c>
      <c r="W64" s="31">
        <f t="shared" si="10"/>
        <v>5.5121448906656975E-3</v>
      </c>
      <c r="X64" s="31">
        <f t="shared" si="11"/>
        <v>16509</v>
      </c>
    </row>
    <row r="65" spans="1:24" x14ac:dyDescent="0.25">
      <c r="A65" s="33">
        <v>58</v>
      </c>
      <c r="B65" s="54">
        <v>17995</v>
      </c>
      <c r="C65" s="54">
        <v>17259</v>
      </c>
      <c r="D65" s="54">
        <v>16623</v>
      </c>
      <c r="E65" s="53">
        <f t="shared" si="3"/>
        <v>16941</v>
      </c>
      <c r="F65" s="36">
        <f>'[1]Rodzaje martwych &lt;3'!M64</f>
        <v>50</v>
      </c>
      <c r="G65" s="36">
        <f>'[1]Rodzaje martwych &lt;3'!N64</f>
        <v>42</v>
      </c>
      <c r="H65" s="36">
        <f>'[1]Rodzaje martwych &lt;3'!O64</f>
        <v>55</v>
      </c>
      <c r="I65" s="36">
        <f>'[1]Rodzaje martwych &lt;3'!P64</f>
        <v>34</v>
      </c>
      <c r="J65" s="37">
        <f t="shared" si="4"/>
        <v>-85.5</v>
      </c>
      <c r="K65" s="38">
        <f t="shared" si="0"/>
        <v>-73.5</v>
      </c>
      <c r="L65" s="39">
        <f t="shared" si="12"/>
        <v>0.5</v>
      </c>
      <c r="M65" s="39">
        <f t="shared" si="1"/>
        <v>-3.5</v>
      </c>
      <c r="N65" s="40">
        <f t="shared" si="2"/>
        <v>4.8414985590778097E-3</v>
      </c>
      <c r="O65" s="39">
        <f t="shared" si="5"/>
        <v>5.2736808553794446E-3</v>
      </c>
      <c r="P65" s="39">
        <f t="shared" si="6"/>
        <v>5.2614961071892896E-3</v>
      </c>
      <c r="Q65" s="39">
        <f t="shared" si="7"/>
        <v>3.2978069583726823E-3</v>
      </c>
      <c r="R65" s="39">
        <f t="shared" si="8"/>
        <v>1.9701864433788697E-3</v>
      </c>
      <c r="S65" s="39">
        <f t="shared" si="13"/>
        <v>5.239763327544081E-3</v>
      </c>
      <c r="T65" s="39">
        <f t="shared" si="14"/>
        <v>5.2386838542586378E-3</v>
      </c>
      <c r="U65" s="31">
        <f t="shared" si="9"/>
        <v>5.2535269464612476E-3</v>
      </c>
      <c r="V65" s="41">
        <f>'[1]Rodzaje martwych &lt;3'!S64</f>
        <v>89</v>
      </c>
      <c r="W65" s="31">
        <f t="shared" si="10"/>
        <v>5.2524417952728025E-3</v>
      </c>
      <c r="X65" s="31">
        <f t="shared" si="11"/>
        <v>16944.5</v>
      </c>
    </row>
    <row r="66" spans="1:24" x14ac:dyDescent="0.25">
      <c r="A66" s="33">
        <v>59</v>
      </c>
      <c r="B66" s="54">
        <v>19347</v>
      </c>
      <c r="C66" s="54">
        <v>17738</v>
      </c>
      <c r="D66" s="54">
        <v>17161</v>
      </c>
      <c r="E66" s="53">
        <f t="shared" si="3"/>
        <v>17449.5</v>
      </c>
      <c r="F66" s="36">
        <f>'[1]Rodzaje martwych &lt;3'!M65</f>
        <v>68</v>
      </c>
      <c r="G66" s="36">
        <f>'[1]Rodzaje martwych &lt;3'!N65</f>
        <v>70</v>
      </c>
      <c r="H66" s="36">
        <f>'[1]Rodzaje martwych &lt;3'!O65</f>
        <v>57</v>
      </c>
      <c r="I66" s="36">
        <f>'[1]Rodzaje martwych &lt;3'!P65</f>
        <v>56</v>
      </c>
      <c r="J66" s="37">
        <f t="shared" si="4"/>
        <v>-73.5</v>
      </c>
      <c r="K66" s="38">
        <f t="shared" si="0"/>
        <v>-101.5</v>
      </c>
      <c r="L66" s="39">
        <f t="shared" si="12"/>
        <v>-3.5</v>
      </c>
      <c r="M66" s="39">
        <f t="shared" si="1"/>
        <v>-5</v>
      </c>
      <c r="N66" s="40">
        <f t="shared" si="2"/>
        <v>6.9505752441809954E-3</v>
      </c>
      <c r="O66" s="39">
        <f t="shared" si="5"/>
        <v>7.2181807928720461E-3</v>
      </c>
      <c r="P66" s="39">
        <f t="shared" si="6"/>
        <v>6.4572097009729656E-3</v>
      </c>
      <c r="Q66" s="39">
        <f t="shared" si="7"/>
        <v>3.3101525864196635E-3</v>
      </c>
      <c r="R66" s="39">
        <f t="shared" si="8"/>
        <v>3.157508950974035E-3</v>
      </c>
      <c r="S66" s="39">
        <f t="shared" si="13"/>
        <v>6.4549297383754145E-3</v>
      </c>
      <c r="T66" s="39">
        <f t="shared" si="14"/>
        <v>6.4548682845092685E-3</v>
      </c>
      <c r="U66" s="31">
        <f t="shared" si="9"/>
        <v>6.4758302530158454E-3</v>
      </c>
      <c r="V66" s="41">
        <f>'[1]Rodzaje martwych &lt;3'!S65</f>
        <v>113</v>
      </c>
      <c r="W66" s="31">
        <f t="shared" si="10"/>
        <v>6.4757684005425122E-3</v>
      </c>
      <c r="X66" s="31">
        <f t="shared" si="11"/>
        <v>17449.666666666668</v>
      </c>
    </row>
    <row r="67" spans="1:24" x14ac:dyDescent="0.25">
      <c r="A67" s="33">
        <v>60</v>
      </c>
      <c r="B67" s="54">
        <v>20744</v>
      </c>
      <c r="C67" s="54">
        <v>18998</v>
      </c>
      <c r="D67" s="54">
        <v>17600</v>
      </c>
      <c r="E67" s="53">
        <f t="shared" si="3"/>
        <v>18299</v>
      </c>
      <c r="F67" s="36">
        <f>'[1]Rodzaje martwych &lt;3'!M66</f>
        <v>76</v>
      </c>
      <c r="G67" s="36">
        <f>'[1]Rodzaje martwych &lt;3'!N66</f>
        <v>96</v>
      </c>
      <c r="H67" s="36">
        <f>'[1]Rodzaje martwych &lt;3'!O66</f>
        <v>72</v>
      </c>
      <c r="I67" s="36">
        <f>'[1]Rodzaje martwych &lt;3'!P66</f>
        <v>73</v>
      </c>
      <c r="J67" s="37">
        <f t="shared" si="4"/>
        <v>-101.5</v>
      </c>
      <c r="K67" s="38">
        <f t="shared" si="0"/>
        <v>-84</v>
      </c>
      <c r="L67" s="39">
        <f t="shared" si="12"/>
        <v>-5</v>
      </c>
      <c r="M67" s="39">
        <f t="shared" si="1"/>
        <v>0</v>
      </c>
      <c r="N67" s="40">
        <f t="shared" si="2"/>
        <v>7.790951515706088E-3</v>
      </c>
      <c r="O67" s="39">
        <f t="shared" si="5"/>
        <v>7.6850194757342874E-3</v>
      </c>
      <c r="P67" s="39">
        <f t="shared" si="6"/>
        <v>7.9005220889307726E-3</v>
      </c>
      <c r="Q67" s="39">
        <f t="shared" si="7"/>
        <v>4.0736654502249005E-3</v>
      </c>
      <c r="R67" s="39">
        <f t="shared" si="8"/>
        <v>3.8425097378671437E-3</v>
      </c>
      <c r="S67" s="39">
        <f t="shared" si="13"/>
        <v>7.8926598263614825E-3</v>
      </c>
      <c r="T67" s="39">
        <f t="shared" si="14"/>
        <v>7.8927314294008778E-3</v>
      </c>
      <c r="U67" s="31">
        <f t="shared" si="9"/>
        <v>7.9239302694136295E-3</v>
      </c>
      <c r="V67" s="41">
        <f>'[1]Rodzaje martwych &lt;3'!S66</f>
        <v>145</v>
      </c>
      <c r="W67" s="31">
        <f t="shared" si="10"/>
        <v>7.9240024409570741E-3</v>
      </c>
      <c r="X67" s="31">
        <f t="shared" si="11"/>
        <v>18298.833333333332</v>
      </c>
    </row>
    <row r="68" spans="1:24" x14ac:dyDescent="0.25">
      <c r="A68" s="33">
        <v>61</v>
      </c>
      <c r="B68" s="54">
        <v>22168</v>
      </c>
      <c r="C68" s="54">
        <v>20373</v>
      </c>
      <c r="D68" s="54">
        <v>18852</v>
      </c>
      <c r="E68" s="53">
        <f t="shared" si="3"/>
        <v>19612.5</v>
      </c>
      <c r="F68" s="36">
        <f>'[1]Rodzaje martwych &lt;3'!M67</f>
        <v>107</v>
      </c>
      <c r="G68" s="36">
        <f>'[1]Rodzaje martwych &lt;3'!N67</f>
        <v>92</v>
      </c>
      <c r="H68" s="36">
        <f>'[1]Rodzaje martwych &lt;3'!O67</f>
        <v>73</v>
      </c>
      <c r="I68" s="36">
        <f>'[1]Rodzaje martwych &lt;3'!P67</f>
        <v>75</v>
      </c>
      <c r="J68" s="37">
        <f t="shared" si="4"/>
        <v>-84</v>
      </c>
      <c r="K68" s="38">
        <f t="shared" si="0"/>
        <v>-60.5</v>
      </c>
      <c r="L68" s="39">
        <f t="shared" si="12"/>
        <v>0</v>
      </c>
      <c r="M68" s="39">
        <f t="shared" si="1"/>
        <v>0.5</v>
      </c>
      <c r="N68" s="40">
        <f t="shared" si="2"/>
        <v>8.8684232966658137E-3</v>
      </c>
      <c r="O68" s="39">
        <f t="shared" si="5"/>
        <v>8.8840896262301523E-3</v>
      </c>
      <c r="P68" s="39">
        <f t="shared" si="6"/>
        <v>7.5244293660188255E-3</v>
      </c>
      <c r="Q68" s="39">
        <f t="shared" si="7"/>
        <v>3.8573315719947158E-3</v>
      </c>
      <c r="R68" s="39">
        <f t="shared" si="8"/>
        <v>3.6812977801774388E-3</v>
      </c>
      <c r="S68" s="39">
        <f t="shared" si="13"/>
        <v>7.5178421761105327E-3</v>
      </c>
      <c r="T68" s="39">
        <f t="shared" si="14"/>
        <v>7.5179694709482971E-3</v>
      </c>
      <c r="U68" s="31">
        <f t="shared" si="9"/>
        <v>7.5462077756532821E-3</v>
      </c>
      <c r="V68" s="41">
        <f>'[1]Rodzaje martwych &lt;3'!S67</f>
        <v>148</v>
      </c>
      <c r="W68" s="31">
        <f t="shared" si="10"/>
        <v>7.5463360329047439E-3</v>
      </c>
      <c r="X68" s="31">
        <f t="shared" si="11"/>
        <v>19612.166666666668</v>
      </c>
    </row>
    <row r="69" spans="1:24" x14ac:dyDescent="0.25">
      <c r="A69" s="33">
        <v>62</v>
      </c>
      <c r="B69" s="54">
        <v>23454</v>
      </c>
      <c r="C69" s="54">
        <v>21836</v>
      </c>
      <c r="D69" s="54">
        <v>20193</v>
      </c>
      <c r="E69" s="53">
        <f t="shared" si="3"/>
        <v>21014.5</v>
      </c>
      <c r="F69" s="36">
        <f>'[1]Rodzaje martwych &lt;3'!M68</f>
        <v>119</v>
      </c>
      <c r="G69" s="36">
        <f>'[1]Rodzaje martwych &lt;3'!N68</f>
        <v>147</v>
      </c>
      <c r="H69" s="36">
        <f>'[1]Rodzaje martwych &lt;3'!O68</f>
        <v>106</v>
      </c>
      <c r="I69" s="36">
        <f>'[1]Rodzaje martwych &lt;3'!P68</f>
        <v>86</v>
      </c>
      <c r="J69" s="37">
        <f t="shared" si="4"/>
        <v>-60.5</v>
      </c>
      <c r="K69" s="38">
        <f t="shared" si="0"/>
        <v>-139</v>
      </c>
      <c r="L69" s="39">
        <f t="shared" si="12"/>
        <v>0.5</v>
      </c>
      <c r="M69" s="39">
        <f t="shared" si="1"/>
        <v>-10</v>
      </c>
      <c r="N69" s="40">
        <f t="shared" si="2"/>
        <v>9.3265545205354801E-3</v>
      </c>
      <c r="O69" s="39">
        <f t="shared" si="5"/>
        <v>8.6593970493906349E-3</v>
      </c>
      <c r="P69" s="39">
        <f t="shared" si="6"/>
        <v>9.140777441917658E-3</v>
      </c>
      <c r="Q69" s="39">
        <f t="shared" si="7"/>
        <v>5.2219964283514997E-3</v>
      </c>
      <c r="R69" s="39">
        <f t="shared" si="8"/>
        <v>3.9393522971920662E-3</v>
      </c>
      <c r="S69" s="39">
        <f t="shared" si="13"/>
        <v>9.0950001184244792E-3</v>
      </c>
      <c r="T69" s="39">
        <f t="shared" si="14"/>
        <v>9.0935642509255409E-3</v>
      </c>
      <c r="U69" s="31">
        <f t="shared" si="9"/>
        <v>9.1365485736039399E-3</v>
      </c>
      <c r="V69" s="41">
        <f>'[1]Rodzaje martwych &lt;3'!S68</f>
        <v>192</v>
      </c>
      <c r="W69" s="31">
        <f t="shared" si="10"/>
        <v>9.1350995583115938E-3</v>
      </c>
      <c r="X69" s="31">
        <f t="shared" si="11"/>
        <v>21017.833333333332</v>
      </c>
    </row>
    <row r="70" spans="1:24" x14ac:dyDescent="0.25">
      <c r="A70" s="33">
        <v>63</v>
      </c>
      <c r="B70" s="54">
        <v>23743</v>
      </c>
      <c r="C70" s="54">
        <v>22876</v>
      </c>
      <c r="D70" s="54">
        <v>21627</v>
      </c>
      <c r="E70" s="53">
        <f t="shared" si="3"/>
        <v>22251.5</v>
      </c>
      <c r="F70" s="36">
        <f>'[1]Rodzaje martwych &lt;3'!M69</f>
        <v>153</v>
      </c>
      <c r="G70" s="36">
        <f>'[1]Rodzaje martwych &lt;3'!N69</f>
        <v>146</v>
      </c>
      <c r="H70" s="36">
        <f>'[1]Rodzaje martwych &lt;3'!O69</f>
        <v>103</v>
      </c>
      <c r="I70" s="36">
        <f>'[1]Rodzaje martwych &lt;3'!P69</f>
        <v>112</v>
      </c>
      <c r="J70" s="37">
        <f t="shared" si="4"/>
        <v>-139</v>
      </c>
      <c r="K70" s="38">
        <f t="shared" si="0"/>
        <v>-112.5</v>
      </c>
      <c r="L70" s="39">
        <f t="shared" si="12"/>
        <v>-10</v>
      </c>
      <c r="M70" s="39">
        <f t="shared" si="1"/>
        <v>-1.5</v>
      </c>
      <c r="N70" s="40">
        <f t="shared" si="2"/>
        <v>1.1472978969813077E-2</v>
      </c>
      <c r="O70" s="39">
        <f t="shared" si="5"/>
        <v>1.0186014994863275E-2</v>
      </c>
      <c r="P70" s="39">
        <f t="shared" si="6"/>
        <v>9.6118195135406204E-3</v>
      </c>
      <c r="Q70" s="39">
        <f t="shared" si="7"/>
        <v>4.7389003910743039E-3</v>
      </c>
      <c r="R70" s="39">
        <f t="shared" si="8"/>
        <v>4.8961213538649849E-3</v>
      </c>
      <c r="S70" s="39">
        <f t="shared" si="13"/>
        <v>9.6158146607630036E-3</v>
      </c>
      <c r="T70" s="39">
        <f t="shared" si="14"/>
        <v>9.616459800961645E-3</v>
      </c>
      <c r="U70" s="31">
        <f t="shared" si="9"/>
        <v>9.6622699593285847E-3</v>
      </c>
      <c r="V70" s="41">
        <f>'[1]Rodzaje martwych &lt;3'!S69</f>
        <v>215</v>
      </c>
      <c r="W70" s="31">
        <f t="shared" si="10"/>
        <v>9.662921348314606E-3</v>
      </c>
      <c r="X70" s="31">
        <f t="shared" si="11"/>
        <v>22250</v>
      </c>
    </row>
    <row r="71" spans="1:24" x14ac:dyDescent="0.25">
      <c r="A71" s="33">
        <v>64</v>
      </c>
      <c r="B71" s="54">
        <v>23935</v>
      </c>
      <c r="C71" s="54">
        <v>23243</v>
      </c>
      <c r="D71" s="54">
        <v>22640</v>
      </c>
      <c r="E71" s="53">
        <f t="shared" si="3"/>
        <v>22941.5</v>
      </c>
      <c r="F71" s="36">
        <f>'[1]Rodzaje martwych &lt;3'!M70</f>
        <v>129</v>
      </c>
      <c r="G71" s="36">
        <f>'[1]Rodzaje martwych &lt;3'!N70</f>
        <v>137</v>
      </c>
      <c r="H71" s="36">
        <f>'[1]Rodzaje martwych &lt;3'!O70</f>
        <v>121</v>
      </c>
      <c r="I71" s="36">
        <f>'[1]Rodzaje martwych &lt;3'!P70</f>
        <v>93</v>
      </c>
      <c r="J71" s="37">
        <f t="shared" si="4"/>
        <v>-112.5</v>
      </c>
      <c r="K71" s="38">
        <f t="shared" ref="K71:K107" si="15">J72</f>
        <v>-113.5</v>
      </c>
      <c r="L71" s="39">
        <f t="shared" si="12"/>
        <v>-1.5</v>
      </c>
      <c r="M71" s="39">
        <f t="shared" ref="M71:M107" si="16">L72</f>
        <v>-30.5</v>
      </c>
      <c r="N71" s="40">
        <f t="shared" ref="N71:N102" si="17">(F71+I71)/(C71+F71-(J71-M71)/2)</f>
        <v>9.4819117584248064E-3</v>
      </c>
      <c r="O71" s="39">
        <f t="shared" si="5"/>
        <v>9.822294022617124E-3</v>
      </c>
      <c r="P71" s="39">
        <f t="shared" si="6"/>
        <v>9.2984832377485116E-3</v>
      </c>
      <c r="Q71" s="39">
        <f t="shared" si="7"/>
        <v>5.31593572550441E-3</v>
      </c>
      <c r="R71" s="39">
        <f t="shared" si="8"/>
        <v>4.0038316238120352E-3</v>
      </c>
      <c r="S71" s="39">
        <f t="shared" si="13"/>
        <v>9.2847690739093647E-3</v>
      </c>
      <c r="T71" s="39">
        <f t="shared" si="14"/>
        <v>9.2828895524114542E-3</v>
      </c>
      <c r="U71" s="31">
        <f t="shared" si="9"/>
        <v>9.328073578449534E-3</v>
      </c>
      <c r="V71" s="41">
        <f>'[1]Rodzaje martwych &lt;3'!S70</f>
        <v>214</v>
      </c>
      <c r="W71" s="31">
        <f t="shared" si="10"/>
        <v>9.3261764855422473E-3</v>
      </c>
      <c r="X71" s="31">
        <f t="shared" si="11"/>
        <v>22946.166666666668</v>
      </c>
    </row>
    <row r="72" spans="1:24" x14ac:dyDescent="0.25">
      <c r="A72" s="33">
        <v>65</v>
      </c>
      <c r="B72" s="54">
        <v>24391</v>
      </c>
      <c r="C72" s="54">
        <v>23399</v>
      </c>
      <c r="D72" s="54">
        <v>22954</v>
      </c>
      <c r="E72" s="53">
        <f t="shared" ref="E72:E107" si="18">(C72+D72)/2</f>
        <v>23176.5</v>
      </c>
      <c r="F72" s="36">
        <f>'[1]Rodzaje martwych &lt;3'!M71</f>
        <v>172</v>
      </c>
      <c r="G72" s="36">
        <f>'[1]Rodzaje martwych &lt;3'!N71</f>
        <v>169</v>
      </c>
      <c r="H72" s="36">
        <f>'[1]Rodzaje martwych &lt;3'!O71</f>
        <v>135</v>
      </c>
      <c r="I72" s="36">
        <f>'[1]Rodzaje martwych &lt;3'!P71</f>
        <v>109</v>
      </c>
      <c r="J72" s="37">
        <f t="shared" ref="J72:J107" si="19">(1/2)*(C72-B71+F72+G71)</f>
        <v>-113.5</v>
      </c>
      <c r="K72" s="38">
        <f t="shared" si="15"/>
        <v>-125.5</v>
      </c>
      <c r="L72" s="39">
        <f t="shared" si="12"/>
        <v>-30.5</v>
      </c>
      <c r="M72" s="39">
        <f t="shared" si="16"/>
        <v>-25</v>
      </c>
      <c r="N72" s="40">
        <f t="shared" si="17"/>
        <v>1.1899090629995447E-2</v>
      </c>
      <c r="O72" s="39">
        <f t="shared" ref="O72:O107" si="20">(I72+H73)/(C72+(0.5*(M72+L73)))</f>
        <v>1.0267818944125953E-2</v>
      </c>
      <c r="P72" s="39">
        <f t="shared" ref="P72:P107" si="21">1-(1-Q72)*(1-R72)</f>
        <v>1.0476655923366107E-2</v>
      </c>
      <c r="Q72" s="39">
        <f t="shared" ref="Q72:Q107" si="22">H72/(D72+H72-(0.5*L72))</f>
        <v>5.8430808184641355E-3</v>
      </c>
      <c r="R72" s="39">
        <f t="shared" ref="R72:R107" si="23">I72/(C72+(0.5*M72))</f>
        <v>4.6608085861501291E-3</v>
      </c>
      <c r="S72" s="39">
        <f t="shared" si="13"/>
        <v>1.047277721741743E-2</v>
      </c>
      <c r="T72" s="39">
        <f t="shared" si="14"/>
        <v>1.0470829727429427E-2</v>
      </c>
      <c r="U72" s="31">
        <f t="shared" ref="U72:U107" si="24">V72/E72</f>
        <v>1.0527905421439821E-2</v>
      </c>
      <c r="V72" s="41">
        <f>'[1]Rodzaje martwych &lt;3'!S71</f>
        <v>244</v>
      </c>
      <c r="W72" s="31">
        <f t="shared" ref="W72:W106" si="25">V72/X72</f>
        <v>1.052593737642449E-2</v>
      </c>
      <c r="X72" s="31">
        <f t="shared" ref="X72:X107" si="26">0.5*(C72+D72)+(1/6)*(H72-I72)</f>
        <v>23180.833333333332</v>
      </c>
    </row>
    <row r="73" spans="1:24" x14ac:dyDescent="0.25">
      <c r="A73" s="33">
        <v>66</v>
      </c>
      <c r="B73" s="54">
        <v>23430</v>
      </c>
      <c r="C73" s="54">
        <v>23775</v>
      </c>
      <c r="D73" s="54">
        <v>23109</v>
      </c>
      <c r="E73" s="53">
        <f t="shared" si="18"/>
        <v>23442</v>
      </c>
      <c r="F73" s="36">
        <f>'[1]Rodzaje martwych &lt;3'!M72</f>
        <v>196</v>
      </c>
      <c r="G73" s="36">
        <f>'[1]Rodzaje martwych &lt;3'!N72</f>
        <v>181</v>
      </c>
      <c r="H73" s="36">
        <f>'[1]Rodzaje martwych &lt;3'!O72</f>
        <v>131</v>
      </c>
      <c r="I73" s="36">
        <f>'[1]Rodzaje martwych &lt;3'!P72</f>
        <v>131</v>
      </c>
      <c r="J73" s="37">
        <f t="shared" si="19"/>
        <v>-125.5</v>
      </c>
      <c r="K73" s="38">
        <f t="shared" si="15"/>
        <v>-124</v>
      </c>
      <c r="L73" s="39">
        <f t="shared" ref="L73:L107" si="27">(1/2)*(D73-C72+H73+I72)</f>
        <v>-25</v>
      </c>
      <c r="M73" s="39">
        <f t="shared" si="16"/>
        <v>-4.5</v>
      </c>
      <c r="N73" s="40">
        <f t="shared" si="17"/>
        <v>1.3607140627925847E-2</v>
      </c>
      <c r="O73" s="39">
        <f t="shared" si="20"/>
        <v>1.1905513136029952E-2</v>
      </c>
      <c r="P73" s="39">
        <f t="shared" si="21"/>
        <v>1.1113268668811016E-2</v>
      </c>
      <c r="Q73" s="39">
        <f t="shared" si="22"/>
        <v>5.6338028169014088E-3</v>
      </c>
      <c r="R73" s="39">
        <f t="shared" si="23"/>
        <v>5.5105109842151206E-3</v>
      </c>
      <c r="S73" s="39">
        <f t="shared" ref="S73:S107" si="28">U73/(1+(1-0.5)*U73)</f>
        <v>1.1114410554447885E-2</v>
      </c>
      <c r="T73" s="39">
        <f t="shared" ref="T73:T107" si="29">W73/(1+(1-0.5)*W73)</f>
        <v>1.1114410554447885E-2</v>
      </c>
      <c r="U73" s="31">
        <f t="shared" si="24"/>
        <v>1.1176520774677928E-2</v>
      </c>
      <c r="V73" s="41">
        <f>'[1]Rodzaje martwych &lt;3'!S72</f>
        <v>262</v>
      </c>
      <c r="W73" s="31">
        <f t="shared" si="25"/>
        <v>1.1176520774677928E-2</v>
      </c>
      <c r="X73" s="31">
        <f t="shared" si="26"/>
        <v>23442</v>
      </c>
    </row>
    <row r="74" spans="1:24" x14ac:dyDescent="0.25">
      <c r="A74" s="33">
        <v>67</v>
      </c>
      <c r="B74" s="54">
        <v>23065</v>
      </c>
      <c r="C74" s="54">
        <v>22803</v>
      </c>
      <c r="D74" s="54">
        <v>23483</v>
      </c>
      <c r="E74" s="53">
        <f t="shared" si="18"/>
        <v>23143</v>
      </c>
      <c r="F74" s="36">
        <f>'[1]Rodzaje martwych &lt;3'!M73</f>
        <v>198</v>
      </c>
      <c r="G74" s="36">
        <f>'[1]Rodzaje martwych &lt;3'!N73</f>
        <v>187</v>
      </c>
      <c r="H74" s="36">
        <f>'[1]Rodzaje martwych &lt;3'!O73</f>
        <v>152</v>
      </c>
      <c r="I74" s="36">
        <f>'[1]Rodzaje martwych &lt;3'!P73</f>
        <v>148</v>
      </c>
      <c r="J74" s="37">
        <f t="shared" si="19"/>
        <v>-124</v>
      </c>
      <c r="K74" s="38">
        <f t="shared" si="15"/>
        <v>-130</v>
      </c>
      <c r="L74" s="39">
        <f t="shared" si="27"/>
        <v>-4.5</v>
      </c>
      <c r="M74" s="39">
        <f t="shared" si="16"/>
        <v>-11.5</v>
      </c>
      <c r="N74" s="40">
        <f t="shared" si="17"/>
        <v>1.5006126055795899E-2</v>
      </c>
      <c r="O74" s="39">
        <f t="shared" si="20"/>
        <v>1.4084198056292916E-2</v>
      </c>
      <c r="P74" s="39">
        <f t="shared" si="21"/>
        <v>1.2880792124096874E-2</v>
      </c>
      <c r="Q74" s="39">
        <f t="shared" si="22"/>
        <v>6.4305280859660073E-3</v>
      </c>
      <c r="R74" s="39">
        <f t="shared" si="23"/>
        <v>6.4920110978297823E-3</v>
      </c>
      <c r="S74" s="39">
        <f t="shared" si="28"/>
        <v>1.2879405830077706E-2</v>
      </c>
      <c r="T74" s="39">
        <f t="shared" si="29"/>
        <v>1.2879037220417566E-2</v>
      </c>
      <c r="U74" s="31">
        <f t="shared" si="24"/>
        <v>1.2962882945167006E-2</v>
      </c>
      <c r="V74" s="41">
        <f>'[1]Rodzaje martwych &lt;3'!S73</f>
        <v>300</v>
      </c>
      <c r="W74" s="31">
        <f t="shared" si="25"/>
        <v>1.29625095418473E-2</v>
      </c>
      <c r="X74" s="31">
        <f t="shared" si="26"/>
        <v>23143.666666666668</v>
      </c>
    </row>
    <row r="75" spans="1:24" x14ac:dyDescent="0.25">
      <c r="A75" s="33">
        <v>68</v>
      </c>
      <c r="B75" s="54">
        <v>23206</v>
      </c>
      <c r="C75" s="54">
        <v>22427</v>
      </c>
      <c r="D75" s="54">
        <v>22459</v>
      </c>
      <c r="E75" s="53">
        <f t="shared" si="18"/>
        <v>22443</v>
      </c>
      <c r="F75" s="36">
        <f>'[1]Rodzaje martwych &lt;3'!M74</f>
        <v>191</v>
      </c>
      <c r="G75" s="36">
        <f>'[1]Rodzaje martwych &lt;3'!N74</f>
        <v>207</v>
      </c>
      <c r="H75" s="36">
        <f>'[1]Rodzaje martwych &lt;3'!O74</f>
        <v>173</v>
      </c>
      <c r="I75" s="36">
        <f>'[1]Rodzaje martwych &lt;3'!P74</f>
        <v>155</v>
      </c>
      <c r="J75" s="37">
        <f t="shared" si="19"/>
        <v>-130</v>
      </c>
      <c r="K75" s="38">
        <f t="shared" si="15"/>
        <v>-117.5</v>
      </c>
      <c r="L75" s="39">
        <f t="shared" si="27"/>
        <v>-11.5</v>
      </c>
      <c r="M75" s="39">
        <f t="shared" si="16"/>
        <v>-8</v>
      </c>
      <c r="N75" s="40">
        <f t="shared" si="17"/>
        <v>1.5256404603377575E-2</v>
      </c>
      <c r="O75" s="39">
        <f t="shared" si="20"/>
        <v>1.5611757883937731E-2</v>
      </c>
      <c r="P75" s="39">
        <f t="shared" si="21"/>
        <v>1.4501821018440553E-2</v>
      </c>
      <c r="Q75" s="39">
        <f t="shared" si="22"/>
        <v>7.6421022407262207E-3</v>
      </c>
      <c r="R75" s="39">
        <f t="shared" si="23"/>
        <v>6.9125451545288324E-3</v>
      </c>
      <c r="S75" s="39">
        <f t="shared" si="28"/>
        <v>1.4508780466227276E-2</v>
      </c>
      <c r="T75" s="39">
        <f t="shared" si="29"/>
        <v>1.4506855373728438E-2</v>
      </c>
      <c r="U75" s="31">
        <f t="shared" si="24"/>
        <v>1.4614801942699283E-2</v>
      </c>
      <c r="V75" s="41">
        <f>'[1]Rodzaje martwych &lt;3'!S74</f>
        <v>328</v>
      </c>
      <c r="W75" s="31">
        <f t="shared" si="25"/>
        <v>1.4612848614452464E-2</v>
      </c>
      <c r="X75" s="31">
        <f t="shared" si="26"/>
        <v>22446</v>
      </c>
    </row>
    <row r="76" spans="1:24" x14ac:dyDescent="0.25">
      <c r="A76" s="33">
        <v>69</v>
      </c>
      <c r="B76" s="54">
        <v>22841</v>
      </c>
      <c r="C76" s="54">
        <v>22558</v>
      </c>
      <c r="D76" s="54">
        <v>22061</v>
      </c>
      <c r="E76" s="53">
        <f t="shared" si="18"/>
        <v>22309.5</v>
      </c>
      <c r="F76" s="36">
        <f>'[1]Rodzaje martwych &lt;3'!M75</f>
        <v>206</v>
      </c>
      <c r="G76" s="36">
        <f>'[1]Rodzaje martwych &lt;3'!N75</f>
        <v>205</v>
      </c>
      <c r="H76" s="36">
        <f>'[1]Rodzaje martwych &lt;3'!O75</f>
        <v>195</v>
      </c>
      <c r="I76" s="36">
        <f>'[1]Rodzaje martwych &lt;3'!P75</f>
        <v>146</v>
      </c>
      <c r="J76" s="37">
        <f t="shared" si="19"/>
        <v>-117.5</v>
      </c>
      <c r="K76" s="38">
        <f t="shared" si="15"/>
        <v>-119.5</v>
      </c>
      <c r="L76" s="39">
        <f t="shared" si="27"/>
        <v>-8</v>
      </c>
      <c r="M76" s="39">
        <f t="shared" si="16"/>
        <v>3</v>
      </c>
      <c r="N76" s="40">
        <f t="shared" si="17"/>
        <v>1.5422193500334075E-2</v>
      </c>
      <c r="O76" s="39">
        <f t="shared" si="20"/>
        <v>1.6222685164664685E-2</v>
      </c>
      <c r="P76" s="39">
        <f t="shared" si="21"/>
        <v>1.5175189013491575E-2</v>
      </c>
      <c r="Q76" s="39">
        <f t="shared" si="22"/>
        <v>8.7601078167115903E-3</v>
      </c>
      <c r="R76" s="39">
        <f t="shared" si="23"/>
        <v>6.4717746403953986E-3</v>
      </c>
      <c r="S76" s="39">
        <f t="shared" si="28"/>
        <v>1.5169039145907474E-2</v>
      </c>
      <c r="T76" s="39">
        <f t="shared" si="29"/>
        <v>1.5163530449347434E-2</v>
      </c>
      <c r="U76" s="31">
        <f t="shared" si="24"/>
        <v>1.5284968287052602E-2</v>
      </c>
      <c r="V76" s="41">
        <f>'[1]Rodzaje martwych &lt;3'!S75</f>
        <v>341</v>
      </c>
      <c r="W76" s="31">
        <f t="shared" si="25"/>
        <v>1.5279375084014158E-2</v>
      </c>
      <c r="X76" s="31">
        <f t="shared" si="26"/>
        <v>22317.666666666668</v>
      </c>
    </row>
    <row r="77" spans="1:24" x14ac:dyDescent="0.25">
      <c r="A77" s="33">
        <v>70</v>
      </c>
      <c r="B77" s="52">
        <v>21120</v>
      </c>
      <c r="C77" s="52">
        <v>22144</v>
      </c>
      <c r="D77" s="52">
        <v>22198</v>
      </c>
      <c r="E77" s="53">
        <f t="shared" si="18"/>
        <v>22171</v>
      </c>
      <c r="F77" s="36">
        <f>'[1]Rodzaje martwych &lt;3'!M76</f>
        <v>253</v>
      </c>
      <c r="G77" s="36">
        <f>'[1]Rodzaje martwych &lt;3'!N76</f>
        <v>209</v>
      </c>
      <c r="H77" s="36">
        <f>'[1]Rodzaje martwych &lt;3'!O76</f>
        <v>220</v>
      </c>
      <c r="I77" s="36">
        <f>'[1]Rodzaje martwych &lt;3'!P76</f>
        <v>176</v>
      </c>
      <c r="J77" s="37">
        <f t="shared" si="19"/>
        <v>-119.5</v>
      </c>
      <c r="K77" s="38">
        <f t="shared" si="15"/>
        <v>-102.5</v>
      </c>
      <c r="L77" s="39">
        <f t="shared" si="27"/>
        <v>3</v>
      </c>
      <c r="M77" s="39">
        <f t="shared" si="16"/>
        <v>-16</v>
      </c>
      <c r="N77" s="40">
        <f t="shared" si="17"/>
        <v>1.9110195445180691E-2</v>
      </c>
      <c r="O77" s="39">
        <f t="shared" si="20"/>
        <v>1.6992046276211134E-2</v>
      </c>
      <c r="P77" s="39">
        <f t="shared" si="21"/>
        <v>1.7687017437261199E-2</v>
      </c>
      <c r="Q77" s="39">
        <f t="shared" si="22"/>
        <v>9.8141993620770411E-3</v>
      </c>
      <c r="R77" s="39">
        <f t="shared" si="23"/>
        <v>7.9508492952656308E-3</v>
      </c>
      <c r="S77" s="39">
        <f t="shared" si="28"/>
        <v>1.7703071214627386E-2</v>
      </c>
      <c r="T77" s="39">
        <f t="shared" si="29"/>
        <v>1.7697269436458163E-2</v>
      </c>
      <c r="U77" s="31">
        <f t="shared" si="24"/>
        <v>1.7861169996842723E-2</v>
      </c>
      <c r="V77" s="41">
        <f>'[1]Rodzaje martwych &lt;3'!S76</f>
        <v>396</v>
      </c>
      <c r="W77" s="31">
        <f t="shared" si="25"/>
        <v>1.7855264146689712E-2</v>
      </c>
      <c r="X77" s="31">
        <f t="shared" si="26"/>
        <v>22178.333333333332</v>
      </c>
    </row>
    <row r="78" spans="1:24" x14ac:dyDescent="0.25">
      <c r="A78" s="33">
        <v>71</v>
      </c>
      <c r="B78" s="52">
        <v>20052</v>
      </c>
      <c r="C78" s="52">
        <v>20478</v>
      </c>
      <c r="D78" s="52">
        <v>21736</v>
      </c>
      <c r="E78" s="53">
        <f t="shared" si="18"/>
        <v>21107</v>
      </c>
      <c r="F78" s="36">
        <f>'[1]Rodzaje martwych &lt;3'!M77</f>
        <v>228</v>
      </c>
      <c r="G78" s="36">
        <f>'[1]Rodzaje martwych &lt;3'!N77</f>
        <v>245</v>
      </c>
      <c r="H78" s="36">
        <f>'[1]Rodzaje martwych &lt;3'!O77</f>
        <v>200</v>
      </c>
      <c r="I78" s="36">
        <f>'[1]Rodzaje martwych &lt;3'!P77</f>
        <v>173</v>
      </c>
      <c r="J78" s="37">
        <f t="shared" si="19"/>
        <v>-102.5</v>
      </c>
      <c r="K78" s="38">
        <f t="shared" si="15"/>
        <v>-84.5</v>
      </c>
      <c r="L78" s="39">
        <f t="shared" si="27"/>
        <v>-16</v>
      </c>
      <c r="M78" s="39">
        <f t="shared" si="16"/>
        <v>-8.5</v>
      </c>
      <c r="N78" s="40">
        <f t="shared" si="17"/>
        <v>1.9322507589264203E-2</v>
      </c>
      <c r="O78" s="39">
        <f t="shared" si="20"/>
        <v>1.9443562373287086E-2</v>
      </c>
      <c r="P78" s="39">
        <f t="shared" si="21"/>
        <v>1.74869401539548E-2</v>
      </c>
      <c r="Q78" s="39">
        <f t="shared" si="22"/>
        <v>9.1141086401749904E-3</v>
      </c>
      <c r="R78" s="39">
        <f t="shared" si="23"/>
        <v>8.4498443128396116E-3</v>
      </c>
      <c r="S78" s="39">
        <f t="shared" si="28"/>
        <v>1.7517082677812476E-2</v>
      </c>
      <c r="T78" s="39">
        <f t="shared" si="29"/>
        <v>1.7513381538172598E-2</v>
      </c>
      <c r="U78" s="31">
        <f t="shared" si="24"/>
        <v>1.7671862415312455E-2</v>
      </c>
      <c r="V78" s="41">
        <f>'[1]Rodzaje martwych &lt;3'!S77</f>
        <v>373</v>
      </c>
      <c r="W78" s="31">
        <f t="shared" si="25"/>
        <v>1.7668095587712859E-2</v>
      </c>
      <c r="X78" s="31">
        <f t="shared" si="26"/>
        <v>21111.5</v>
      </c>
    </row>
    <row r="79" spans="1:24" x14ac:dyDescent="0.25">
      <c r="A79" s="33">
        <v>72</v>
      </c>
      <c r="B79" s="52">
        <v>18966</v>
      </c>
      <c r="C79" s="52">
        <v>19372</v>
      </c>
      <c r="D79" s="52">
        <v>20063</v>
      </c>
      <c r="E79" s="53">
        <f t="shared" si="18"/>
        <v>19717.5</v>
      </c>
      <c r="F79" s="36">
        <f>'[1]Rodzaje martwych &lt;3'!M78</f>
        <v>266</v>
      </c>
      <c r="G79" s="36">
        <f>'[1]Rodzaje martwych &lt;3'!N78</f>
        <v>249</v>
      </c>
      <c r="H79" s="36">
        <f>'[1]Rodzaje martwych &lt;3'!O78</f>
        <v>225</v>
      </c>
      <c r="I79" s="36">
        <f>'[1]Rodzaje martwych &lt;3'!P78</f>
        <v>174</v>
      </c>
      <c r="J79" s="37">
        <f t="shared" si="19"/>
        <v>-84.5</v>
      </c>
      <c r="K79" s="38">
        <f t="shared" si="15"/>
        <v>-75</v>
      </c>
      <c r="L79" s="39">
        <f t="shared" si="27"/>
        <v>-8.5</v>
      </c>
      <c r="M79" s="39">
        <f t="shared" si="16"/>
        <v>-13</v>
      </c>
      <c r="N79" s="40">
        <f t="shared" si="17"/>
        <v>2.2364826227841667E-2</v>
      </c>
      <c r="O79" s="39">
        <f t="shared" si="20"/>
        <v>2.1385402138540215E-2</v>
      </c>
      <c r="P79" s="39">
        <f t="shared" si="21"/>
        <v>1.9973401636239174E-2</v>
      </c>
      <c r="Q79" s="39">
        <f t="shared" si="22"/>
        <v>1.1087976937007971E-2</v>
      </c>
      <c r="R79" s="39">
        <f t="shared" si="23"/>
        <v>8.9850507345537161E-3</v>
      </c>
      <c r="S79" s="39">
        <f t="shared" si="28"/>
        <v>2.003313752071095E-2</v>
      </c>
      <c r="T79" s="39">
        <f t="shared" si="29"/>
        <v>2.0024591603723867E-2</v>
      </c>
      <c r="U79" s="31">
        <f t="shared" si="24"/>
        <v>2.0235831114492203E-2</v>
      </c>
      <c r="V79" s="41">
        <f>'[1]Rodzaje martwych &lt;3'!S78</f>
        <v>399</v>
      </c>
      <c r="W79" s="31">
        <f t="shared" si="25"/>
        <v>2.0227111426543647E-2</v>
      </c>
      <c r="X79" s="31">
        <f t="shared" si="26"/>
        <v>19726</v>
      </c>
    </row>
    <row r="80" spans="1:24" x14ac:dyDescent="0.25">
      <c r="A80" s="33">
        <v>73</v>
      </c>
      <c r="B80" s="52">
        <v>16825</v>
      </c>
      <c r="C80" s="52">
        <v>18274</v>
      </c>
      <c r="D80" s="52">
        <v>18932</v>
      </c>
      <c r="E80" s="53">
        <f t="shared" si="18"/>
        <v>18603</v>
      </c>
      <c r="F80" s="36">
        <f>'[1]Rodzaje martwych &lt;3'!M79</f>
        <v>293</v>
      </c>
      <c r="G80" s="36">
        <f>'[1]Rodzaje martwych &lt;3'!N79</f>
        <v>225</v>
      </c>
      <c r="H80" s="36">
        <f>'[1]Rodzaje martwych &lt;3'!O79</f>
        <v>240</v>
      </c>
      <c r="I80" s="36">
        <f>'[1]Rodzaje martwych &lt;3'!P79</f>
        <v>218</v>
      </c>
      <c r="J80" s="37">
        <f t="shared" si="19"/>
        <v>-75</v>
      </c>
      <c r="K80" s="38">
        <f t="shared" si="15"/>
        <v>-84.5</v>
      </c>
      <c r="L80" s="39">
        <f t="shared" si="27"/>
        <v>-13</v>
      </c>
      <c r="M80" s="39">
        <f t="shared" si="16"/>
        <v>8</v>
      </c>
      <c r="N80" s="40">
        <f t="shared" si="17"/>
        <v>2.746056909476852E-2</v>
      </c>
      <c r="O80" s="39">
        <f t="shared" si="20"/>
        <v>2.4669073405535501E-2</v>
      </c>
      <c r="P80" s="39">
        <f t="shared" si="21"/>
        <v>2.429166628523638E-2</v>
      </c>
      <c r="Q80" s="39">
        <f t="shared" si="22"/>
        <v>1.251401308757202E-2</v>
      </c>
      <c r="R80" s="39">
        <f t="shared" si="23"/>
        <v>1.1926906663748769E-2</v>
      </c>
      <c r="S80" s="39">
        <f t="shared" si="28"/>
        <v>2.4320305862361939E-2</v>
      </c>
      <c r="T80" s="39">
        <f t="shared" si="29"/>
        <v>2.4315571522112306E-2</v>
      </c>
      <c r="U80" s="31">
        <f t="shared" si="24"/>
        <v>2.4619684997043489E-2</v>
      </c>
      <c r="V80" s="41">
        <f>'[1]Rodzaje martwych &lt;3'!S79</f>
        <v>458</v>
      </c>
      <c r="W80" s="31">
        <f t="shared" si="25"/>
        <v>2.4614833393049085E-2</v>
      </c>
      <c r="X80" s="31">
        <f t="shared" si="26"/>
        <v>18606.666666666668</v>
      </c>
    </row>
    <row r="81" spans="1:24" x14ac:dyDescent="0.25">
      <c r="A81" s="33">
        <v>74</v>
      </c>
      <c r="B81" s="52">
        <v>13976</v>
      </c>
      <c r="C81" s="52">
        <v>16176</v>
      </c>
      <c r="D81" s="52">
        <v>17839</v>
      </c>
      <c r="E81" s="53">
        <f t="shared" si="18"/>
        <v>17007.5</v>
      </c>
      <c r="F81" s="36">
        <f>'[1]Rodzaje martwych &lt;3'!M80</f>
        <v>255</v>
      </c>
      <c r="G81" s="36">
        <f>'[1]Rodzaje martwych &lt;3'!N80</f>
        <v>203</v>
      </c>
      <c r="H81" s="36">
        <f>'[1]Rodzaje martwych &lt;3'!O80</f>
        <v>233</v>
      </c>
      <c r="I81" s="36">
        <f>'[1]Rodzaje martwych &lt;3'!P80</f>
        <v>220</v>
      </c>
      <c r="J81" s="37">
        <f t="shared" si="19"/>
        <v>-84.5</v>
      </c>
      <c r="K81" s="38">
        <f t="shared" si="15"/>
        <v>-41</v>
      </c>
      <c r="L81" s="39">
        <f t="shared" si="27"/>
        <v>8</v>
      </c>
      <c r="M81" s="39">
        <f t="shared" si="16"/>
        <v>4.5</v>
      </c>
      <c r="N81" s="40">
        <f t="shared" si="17"/>
        <v>2.8830687991259749E-2</v>
      </c>
      <c r="O81" s="39">
        <f t="shared" si="20"/>
        <v>2.6946015265288465E-2</v>
      </c>
      <c r="P81" s="39">
        <f t="shared" si="21"/>
        <v>2.6318868816393892E-2</v>
      </c>
      <c r="Q81" s="39">
        <f t="shared" si="22"/>
        <v>1.2895727252601285E-2</v>
      </c>
      <c r="R81" s="39">
        <f t="shared" si="23"/>
        <v>1.35985041645419E-2</v>
      </c>
      <c r="S81" s="39">
        <f t="shared" si="28"/>
        <v>2.6285250087037249E-2</v>
      </c>
      <c r="T81" s="39">
        <f t="shared" si="29"/>
        <v>2.6281945908312947E-2</v>
      </c>
      <c r="U81" s="31">
        <f t="shared" si="24"/>
        <v>2.6635307952373951E-2</v>
      </c>
      <c r="V81" s="41">
        <f>'[1]Rodzaje martwych &lt;3'!S80</f>
        <v>453</v>
      </c>
      <c r="W81" s="31">
        <f t="shared" si="25"/>
        <v>2.6631915185482764E-2</v>
      </c>
      <c r="X81" s="31">
        <f t="shared" si="26"/>
        <v>17009.666666666668</v>
      </c>
    </row>
    <row r="82" spans="1:24" x14ac:dyDescent="0.25">
      <c r="A82" s="33">
        <v>75</v>
      </c>
      <c r="B82" s="52">
        <v>9289</v>
      </c>
      <c r="C82" s="52">
        <v>13476</v>
      </c>
      <c r="D82" s="52">
        <v>15749</v>
      </c>
      <c r="E82" s="53">
        <f t="shared" si="18"/>
        <v>14612.5</v>
      </c>
      <c r="F82" s="36">
        <f>'[1]Rodzaje martwych &lt;3'!M81</f>
        <v>215</v>
      </c>
      <c r="G82" s="36">
        <f>'[1]Rodzaje martwych &lt;3'!N81</f>
        <v>122</v>
      </c>
      <c r="H82" s="36">
        <f>'[1]Rodzaje martwych &lt;3'!O81</f>
        <v>216</v>
      </c>
      <c r="I82" s="36">
        <f>'[1]Rodzaje martwych &lt;3'!P81</f>
        <v>251</v>
      </c>
      <c r="J82" s="37">
        <f t="shared" si="19"/>
        <v>-41</v>
      </c>
      <c r="K82" s="38">
        <f t="shared" si="15"/>
        <v>-38</v>
      </c>
      <c r="L82" s="39">
        <f t="shared" si="27"/>
        <v>4.5</v>
      </c>
      <c r="M82" s="39">
        <f t="shared" si="16"/>
        <v>16.5</v>
      </c>
      <c r="N82" s="40">
        <f t="shared" si="17"/>
        <v>3.3965633484575153E-2</v>
      </c>
      <c r="O82" s="39">
        <f t="shared" si="20"/>
        <v>3.3277746896423939E-2</v>
      </c>
      <c r="P82" s="39">
        <f t="shared" si="21"/>
        <v>3.1893932734728958E-2</v>
      </c>
      <c r="Q82" s="39">
        <f t="shared" si="22"/>
        <v>1.3531503030492865E-2</v>
      </c>
      <c r="R82" s="39">
        <f t="shared" si="23"/>
        <v>1.8614309286760479E-2</v>
      </c>
      <c r="S82" s="39">
        <f t="shared" si="28"/>
        <v>3.1456284521083122E-2</v>
      </c>
      <c r="T82" s="39">
        <f t="shared" si="29"/>
        <v>3.1468649273929984E-2</v>
      </c>
      <c r="U82" s="31">
        <f t="shared" si="24"/>
        <v>3.1958939264328488E-2</v>
      </c>
      <c r="V82" s="41">
        <f>'[1]Rodzaje martwych &lt;3'!S81</f>
        <v>467</v>
      </c>
      <c r="W82" s="31">
        <f t="shared" si="25"/>
        <v>3.1971702418986767E-2</v>
      </c>
      <c r="X82" s="31">
        <f t="shared" si="26"/>
        <v>14606.666666666666</v>
      </c>
    </row>
    <row r="83" spans="1:24" x14ac:dyDescent="0.25">
      <c r="A83" s="33">
        <v>76</v>
      </c>
      <c r="B83" s="52">
        <v>9136</v>
      </c>
      <c r="C83" s="52">
        <v>8910</v>
      </c>
      <c r="D83" s="52">
        <v>13060</v>
      </c>
      <c r="E83" s="53">
        <f t="shared" si="18"/>
        <v>10985</v>
      </c>
      <c r="F83" s="36">
        <f>'[1]Rodzaje martwych &lt;3'!M82</f>
        <v>181</v>
      </c>
      <c r="G83" s="36">
        <f>'[1]Rodzaje martwych &lt;3'!N82</f>
        <v>160</v>
      </c>
      <c r="H83" s="36">
        <f>'[1]Rodzaje martwych &lt;3'!O82</f>
        <v>198</v>
      </c>
      <c r="I83" s="36">
        <f>'[1]Rodzaje martwych &lt;3'!P82</f>
        <v>154</v>
      </c>
      <c r="J83" s="37">
        <f t="shared" si="19"/>
        <v>-38</v>
      </c>
      <c r="K83" s="38">
        <f t="shared" si="15"/>
        <v>-25</v>
      </c>
      <c r="L83" s="39">
        <f t="shared" si="27"/>
        <v>16.5</v>
      </c>
      <c r="M83" s="39">
        <f t="shared" si="16"/>
        <v>5</v>
      </c>
      <c r="N83" s="40">
        <f t="shared" si="17"/>
        <v>3.6762688614540469E-2</v>
      </c>
      <c r="O83" s="39">
        <f t="shared" si="20"/>
        <v>3.3987661245092539E-2</v>
      </c>
      <c r="P83" s="39">
        <f t="shared" si="21"/>
        <v>3.1964567221583806E-2</v>
      </c>
      <c r="Q83" s="39">
        <f t="shared" si="22"/>
        <v>1.4943678182607219E-2</v>
      </c>
      <c r="R83" s="39">
        <f t="shared" si="23"/>
        <v>1.7279102384291724E-2</v>
      </c>
      <c r="S83" s="39">
        <f t="shared" si="28"/>
        <v>3.1538392617149004E-2</v>
      </c>
      <c r="T83" s="39">
        <f t="shared" si="29"/>
        <v>3.1517683927771975E-2</v>
      </c>
      <c r="U83" s="31">
        <f t="shared" si="24"/>
        <v>3.2043695949021393E-2</v>
      </c>
      <c r="V83" s="41">
        <f>'[1]Rodzaje martwych &lt;3'!S82</f>
        <v>352</v>
      </c>
      <c r="W83" s="31">
        <f t="shared" si="25"/>
        <v>3.2022318585680928E-2</v>
      </c>
      <c r="X83" s="31">
        <f t="shared" si="26"/>
        <v>10992.333333333334</v>
      </c>
    </row>
    <row r="84" spans="1:24" x14ac:dyDescent="0.25">
      <c r="A84" s="33">
        <v>77</v>
      </c>
      <c r="B84" s="52">
        <v>8483</v>
      </c>
      <c r="C84" s="52">
        <v>8752</v>
      </c>
      <c r="D84" s="52">
        <v>8617</v>
      </c>
      <c r="E84" s="53">
        <f t="shared" si="18"/>
        <v>8684.5</v>
      </c>
      <c r="F84" s="36">
        <f>'[1]Rodzaje martwych &lt;3'!M83</f>
        <v>174</v>
      </c>
      <c r="G84" s="36">
        <f>'[1]Rodzaje martwych &lt;3'!N83</f>
        <v>181</v>
      </c>
      <c r="H84" s="36">
        <f>'[1]Rodzaje martwych &lt;3'!O83</f>
        <v>149</v>
      </c>
      <c r="I84" s="36">
        <f>'[1]Rodzaje martwych &lt;3'!P83</f>
        <v>146</v>
      </c>
      <c r="J84" s="37">
        <f t="shared" si="19"/>
        <v>-25</v>
      </c>
      <c r="K84" s="38">
        <f t="shared" si="15"/>
        <v>-10.5</v>
      </c>
      <c r="L84" s="39">
        <f t="shared" si="27"/>
        <v>5</v>
      </c>
      <c r="M84" s="39">
        <f t="shared" si="16"/>
        <v>-2.5</v>
      </c>
      <c r="N84" s="40">
        <f t="shared" si="17"/>
        <v>3.5805197348177574E-2</v>
      </c>
      <c r="O84" s="39">
        <f t="shared" si="20"/>
        <v>3.691639522258415E-2</v>
      </c>
      <c r="P84" s="39">
        <f t="shared" si="21"/>
        <v>3.3402951592078067E-2</v>
      </c>
      <c r="Q84" s="39">
        <f t="shared" si="22"/>
        <v>1.7002339248017345E-2</v>
      </c>
      <c r="R84" s="39">
        <f t="shared" si="23"/>
        <v>1.6684284204211069E-2</v>
      </c>
      <c r="S84" s="39">
        <f t="shared" si="28"/>
        <v>3.3401268115942025E-2</v>
      </c>
      <c r="T84" s="39">
        <f t="shared" si="29"/>
        <v>3.3399377299745257E-2</v>
      </c>
      <c r="U84" s="31">
        <f t="shared" si="24"/>
        <v>3.3968564684207496E-2</v>
      </c>
      <c r="V84" s="41">
        <f>'[1]Rodzaje martwych &lt;3'!S83</f>
        <v>295</v>
      </c>
      <c r="W84" s="31">
        <f t="shared" si="25"/>
        <v>3.3966609096142776E-2</v>
      </c>
      <c r="X84" s="31">
        <f t="shared" si="26"/>
        <v>8685</v>
      </c>
    </row>
    <row r="85" spans="1:24" x14ac:dyDescent="0.25">
      <c r="A85" s="33">
        <v>78</v>
      </c>
      <c r="B85" s="52">
        <v>8373</v>
      </c>
      <c r="C85" s="52">
        <v>8089</v>
      </c>
      <c r="D85" s="52">
        <v>8424</v>
      </c>
      <c r="E85" s="53">
        <f t="shared" si="18"/>
        <v>8256.5</v>
      </c>
      <c r="F85" s="36">
        <f>'[1]Rodzaje martwych &lt;3'!M84</f>
        <v>192</v>
      </c>
      <c r="G85" s="36">
        <f>'[1]Rodzaje martwych &lt;3'!N84</f>
        <v>179</v>
      </c>
      <c r="H85" s="36">
        <f>'[1]Rodzaje martwych &lt;3'!O84</f>
        <v>177</v>
      </c>
      <c r="I85" s="36">
        <f>'[1]Rodzaje martwych &lt;3'!P84</f>
        <v>160</v>
      </c>
      <c r="J85" s="37">
        <f t="shared" si="19"/>
        <v>-10.5</v>
      </c>
      <c r="K85" s="38">
        <f t="shared" si="15"/>
        <v>-33.5</v>
      </c>
      <c r="L85" s="39">
        <f t="shared" si="27"/>
        <v>-2.5</v>
      </c>
      <c r="M85" s="39">
        <f t="shared" si="16"/>
        <v>-8.5</v>
      </c>
      <c r="N85" s="40">
        <f t="shared" si="17"/>
        <v>4.2501811156725432E-2</v>
      </c>
      <c r="O85" s="39">
        <f t="shared" si="20"/>
        <v>3.9230245653115524E-2</v>
      </c>
      <c r="P85" s="39">
        <f t="shared" si="21"/>
        <v>3.9959151712683827E-2</v>
      </c>
      <c r="Q85" s="39">
        <f t="shared" si="22"/>
        <v>2.0576012089860211E-2</v>
      </c>
      <c r="R85" s="39">
        <f t="shared" si="23"/>
        <v>1.9790346021831225E-2</v>
      </c>
      <c r="S85" s="39">
        <f t="shared" si="28"/>
        <v>3.9999999999999994E-2</v>
      </c>
      <c r="T85" s="39">
        <f t="shared" si="29"/>
        <v>3.9986552494709983E-2</v>
      </c>
      <c r="U85" s="31">
        <f t="shared" si="24"/>
        <v>4.0816326530612242E-2</v>
      </c>
      <c r="V85" s="41">
        <f>'[1]Rodzaje martwych &lt;3'!S84</f>
        <v>337</v>
      </c>
      <c r="W85" s="31">
        <f t="shared" si="25"/>
        <v>4.0802324642828312E-2</v>
      </c>
      <c r="X85" s="31">
        <f t="shared" si="26"/>
        <v>8259.3333333333339</v>
      </c>
    </row>
    <row r="86" spans="1:24" x14ac:dyDescent="0.25">
      <c r="A86" s="33">
        <v>79</v>
      </c>
      <c r="B86" s="52">
        <v>8906</v>
      </c>
      <c r="C86" s="52">
        <v>7929</v>
      </c>
      <c r="D86" s="52">
        <v>7755</v>
      </c>
      <c r="E86" s="53">
        <f t="shared" si="18"/>
        <v>7842</v>
      </c>
      <c r="F86" s="36">
        <f>'[1]Rodzaje martwych &lt;3'!M85</f>
        <v>198</v>
      </c>
      <c r="G86" s="36">
        <f>'[1]Rodzaje martwych &lt;3'!N85</f>
        <v>191</v>
      </c>
      <c r="H86" s="36">
        <f>'[1]Rodzaje martwych &lt;3'!O85</f>
        <v>157</v>
      </c>
      <c r="I86" s="36">
        <f>'[1]Rodzaje martwych &lt;3'!P85</f>
        <v>181</v>
      </c>
      <c r="J86" s="37">
        <f t="shared" si="19"/>
        <v>-33.5</v>
      </c>
      <c r="K86" s="38">
        <f t="shared" si="15"/>
        <v>-30.5</v>
      </c>
      <c r="L86" s="39">
        <f t="shared" si="27"/>
        <v>-8.5</v>
      </c>
      <c r="M86" s="39">
        <f t="shared" si="16"/>
        <v>5</v>
      </c>
      <c r="N86" s="40">
        <f t="shared" si="17"/>
        <v>4.6524474451434712E-2</v>
      </c>
      <c r="O86" s="39">
        <f t="shared" si="20"/>
        <v>4.386186034786993E-2</v>
      </c>
      <c r="P86" s="39">
        <f t="shared" si="21"/>
        <v>4.220043406366214E-2</v>
      </c>
      <c r="Q86" s="39">
        <f t="shared" si="22"/>
        <v>1.9832622769619453E-2</v>
      </c>
      <c r="R86" s="39">
        <f t="shared" si="23"/>
        <v>2.2820399672193153E-2</v>
      </c>
      <c r="S86" s="39">
        <f t="shared" si="28"/>
        <v>4.2191986019223568E-2</v>
      </c>
      <c r="T86" s="39">
        <f t="shared" si="29"/>
        <v>4.2213063569376798E-2</v>
      </c>
      <c r="U86" s="31">
        <f t="shared" si="24"/>
        <v>4.3101249681203775E-2</v>
      </c>
      <c r="V86" s="41">
        <f>'[1]Rodzaje martwych &lt;3'!S85</f>
        <v>338</v>
      </c>
      <c r="W86" s="31">
        <f t="shared" si="25"/>
        <v>4.3123245725950499E-2</v>
      </c>
      <c r="X86" s="31">
        <f t="shared" si="26"/>
        <v>7838</v>
      </c>
    </row>
    <row r="87" spans="1:24" x14ac:dyDescent="0.25">
      <c r="A87" s="33">
        <v>80</v>
      </c>
      <c r="B87" s="52">
        <v>9314</v>
      </c>
      <c r="C87" s="52">
        <v>8412</v>
      </c>
      <c r="D87" s="52">
        <v>7591</v>
      </c>
      <c r="E87" s="53">
        <f t="shared" si="18"/>
        <v>8001.5</v>
      </c>
      <c r="F87" s="36">
        <f>'[1]Rodzaje martwych &lt;3'!M86</f>
        <v>242</v>
      </c>
      <c r="G87" s="36">
        <f>'[1]Rodzaje martwych &lt;3'!N86</f>
        <v>227</v>
      </c>
      <c r="H87" s="36">
        <f>'[1]Rodzaje martwych &lt;3'!O86</f>
        <v>167</v>
      </c>
      <c r="I87" s="36">
        <f>'[1]Rodzaje martwych &lt;3'!P86</f>
        <v>208</v>
      </c>
      <c r="J87" s="37">
        <f t="shared" si="19"/>
        <v>-30.5</v>
      </c>
      <c r="K87" s="38">
        <f t="shared" si="15"/>
        <v>-23.5</v>
      </c>
      <c r="L87" s="39">
        <f t="shared" si="27"/>
        <v>5</v>
      </c>
      <c r="M87" s="39">
        <f t="shared" si="16"/>
        <v>-6</v>
      </c>
      <c r="N87" s="40">
        <f t="shared" si="17"/>
        <v>5.1925573344872349E-2</v>
      </c>
      <c r="O87" s="39">
        <f t="shared" si="20"/>
        <v>4.9250535331905779E-2</v>
      </c>
      <c r="P87" s="39">
        <f t="shared" si="21"/>
        <v>4.5735878049373402E-2</v>
      </c>
      <c r="Q87" s="39">
        <f t="shared" si="22"/>
        <v>2.1533105538005286E-2</v>
      </c>
      <c r="R87" s="39">
        <f t="shared" si="23"/>
        <v>2.4735402544892378E-2</v>
      </c>
      <c r="S87" s="39">
        <f t="shared" si="28"/>
        <v>4.5793137135181343E-2</v>
      </c>
      <c r="T87" s="39">
        <f t="shared" si="29"/>
        <v>4.5831381255983537E-2</v>
      </c>
      <c r="U87" s="31">
        <f t="shared" si="24"/>
        <v>4.6866212585140288E-2</v>
      </c>
      <c r="V87" s="41">
        <f>'[1]Rodzaje martwych &lt;3'!S86</f>
        <v>375</v>
      </c>
      <c r="W87" s="31">
        <f t="shared" si="25"/>
        <v>4.6906270847231486E-2</v>
      </c>
      <c r="X87" s="31">
        <f t="shared" si="26"/>
        <v>7994.666666666667</v>
      </c>
    </row>
    <row r="88" spans="1:24" x14ac:dyDescent="0.25">
      <c r="A88" s="33">
        <v>81</v>
      </c>
      <c r="B88" s="52">
        <v>9107</v>
      </c>
      <c r="C88" s="52">
        <v>8803</v>
      </c>
      <c r="D88" s="52">
        <v>7986</v>
      </c>
      <c r="E88" s="53">
        <f t="shared" si="18"/>
        <v>8394.5</v>
      </c>
      <c r="F88" s="36">
        <f>'[1]Rodzaje martwych &lt;3'!M87</f>
        <v>237</v>
      </c>
      <c r="G88" s="36">
        <f>'[1]Rodzaje martwych &lt;3'!N87</f>
        <v>244</v>
      </c>
      <c r="H88" s="36">
        <f>'[1]Rodzaje martwych &lt;3'!O87</f>
        <v>206</v>
      </c>
      <c r="I88" s="36">
        <f>'[1]Rodzaje martwych &lt;3'!P87</f>
        <v>212</v>
      </c>
      <c r="J88" s="37">
        <f t="shared" si="19"/>
        <v>-23.5</v>
      </c>
      <c r="K88" s="38">
        <f t="shared" si="15"/>
        <v>-32.5</v>
      </c>
      <c r="L88" s="39">
        <f t="shared" si="27"/>
        <v>-6</v>
      </c>
      <c r="M88" s="39">
        <f t="shared" si="16"/>
        <v>-18</v>
      </c>
      <c r="N88" s="40">
        <f t="shared" si="17"/>
        <v>4.9653036963313149E-2</v>
      </c>
      <c r="O88" s="39">
        <f t="shared" si="20"/>
        <v>5.2931132612407512E-2</v>
      </c>
      <c r="P88" s="39">
        <f t="shared" si="21"/>
        <v>4.8638631670076204E-2</v>
      </c>
      <c r="Q88" s="39">
        <f t="shared" si="22"/>
        <v>2.5137278828553995E-2</v>
      </c>
      <c r="R88" s="39">
        <f t="shared" si="23"/>
        <v>2.4107345917671139E-2</v>
      </c>
      <c r="S88" s="39">
        <f t="shared" si="28"/>
        <v>4.8584878247224968E-2</v>
      </c>
      <c r="T88" s="39">
        <f t="shared" si="29"/>
        <v>4.8590526009880848E-2</v>
      </c>
      <c r="U88" s="31">
        <f t="shared" si="24"/>
        <v>4.9794508309011852E-2</v>
      </c>
      <c r="V88" s="41">
        <f>'[1]Rodzaje martwych &lt;3'!S87</f>
        <v>418</v>
      </c>
      <c r="W88" s="31">
        <f t="shared" si="25"/>
        <v>4.9800440817299098E-2</v>
      </c>
      <c r="X88" s="31">
        <f t="shared" si="26"/>
        <v>8393.5</v>
      </c>
    </row>
    <row r="89" spans="1:24" x14ac:dyDescent="0.25">
      <c r="A89" s="33">
        <v>82</v>
      </c>
      <c r="B89" s="52">
        <v>8582</v>
      </c>
      <c r="C89" s="52">
        <v>8507</v>
      </c>
      <c r="D89" s="52">
        <v>8302</v>
      </c>
      <c r="E89" s="53">
        <f t="shared" si="18"/>
        <v>8404.5</v>
      </c>
      <c r="F89" s="36">
        <f>'[1]Rodzaje martwych &lt;3'!M88</f>
        <v>291</v>
      </c>
      <c r="G89" s="36">
        <f>'[1]Rodzaje martwych &lt;3'!N88</f>
        <v>293</v>
      </c>
      <c r="H89" s="36">
        <f>'[1]Rodzaje martwych &lt;3'!O88</f>
        <v>253</v>
      </c>
      <c r="I89" s="36">
        <f>'[1]Rodzaje martwych &lt;3'!P88</f>
        <v>262</v>
      </c>
      <c r="J89" s="37">
        <f t="shared" si="19"/>
        <v>-32.5</v>
      </c>
      <c r="K89" s="38">
        <f t="shared" si="15"/>
        <v>-25</v>
      </c>
      <c r="L89" s="39">
        <f t="shared" si="27"/>
        <v>-18</v>
      </c>
      <c r="M89" s="39">
        <f t="shared" si="16"/>
        <v>0.5</v>
      </c>
      <c r="N89" s="40">
        <f t="shared" si="17"/>
        <v>6.2737534743887907E-2</v>
      </c>
      <c r="O89" s="39">
        <f t="shared" si="20"/>
        <v>5.8536585365853662E-2</v>
      </c>
      <c r="P89" s="39">
        <f t="shared" si="21"/>
        <v>5.9429710123473645E-2</v>
      </c>
      <c r="Q89" s="39">
        <f t="shared" si="22"/>
        <v>2.9542269967304996E-2</v>
      </c>
      <c r="R89" s="39">
        <f t="shared" si="23"/>
        <v>3.0797261159599167E-2</v>
      </c>
      <c r="S89" s="39">
        <f t="shared" si="28"/>
        <v>5.9455091202955432E-2</v>
      </c>
      <c r="T89" s="39">
        <f t="shared" si="29"/>
        <v>5.946538883436292E-2</v>
      </c>
      <c r="U89" s="31">
        <f t="shared" si="24"/>
        <v>6.1276697007555475E-2</v>
      </c>
      <c r="V89" s="41">
        <f>'[1]Rodzaje martwych &lt;3'!S88</f>
        <v>515</v>
      </c>
      <c r="W89" s="31">
        <f t="shared" si="25"/>
        <v>6.1287635368320839E-2</v>
      </c>
      <c r="X89" s="31">
        <f t="shared" si="26"/>
        <v>8403</v>
      </c>
    </row>
    <row r="90" spans="1:24" x14ac:dyDescent="0.25">
      <c r="A90" s="33">
        <v>83</v>
      </c>
      <c r="B90" s="52">
        <v>8499</v>
      </c>
      <c r="C90" s="52">
        <v>7942</v>
      </c>
      <c r="D90" s="52">
        <v>8010</v>
      </c>
      <c r="E90" s="53">
        <f t="shared" si="18"/>
        <v>7976</v>
      </c>
      <c r="F90" s="36">
        <f>'[1]Rodzaje martwych &lt;3'!M89</f>
        <v>297</v>
      </c>
      <c r="G90" s="36">
        <f>'[1]Rodzaje martwych &lt;3'!N89</f>
        <v>311</v>
      </c>
      <c r="H90" s="36">
        <f>'[1]Rodzaje martwych &lt;3'!O89</f>
        <v>236</v>
      </c>
      <c r="I90" s="36">
        <f>'[1]Rodzaje martwych &lt;3'!P89</f>
        <v>286</v>
      </c>
      <c r="J90" s="37">
        <f t="shared" si="19"/>
        <v>-25</v>
      </c>
      <c r="K90" s="38">
        <f t="shared" si="15"/>
        <v>-24.5</v>
      </c>
      <c r="L90" s="39">
        <f t="shared" si="27"/>
        <v>0.5</v>
      </c>
      <c r="M90" s="39">
        <f t="shared" si="16"/>
        <v>12.5</v>
      </c>
      <c r="N90" s="40">
        <f t="shared" si="17"/>
        <v>7.0600345130332115E-2</v>
      </c>
      <c r="O90" s="39">
        <f t="shared" si="20"/>
        <v>7.3543277390156508E-2</v>
      </c>
      <c r="P90" s="39">
        <f t="shared" si="21"/>
        <v>6.357371251315358E-2</v>
      </c>
      <c r="Q90" s="39">
        <f t="shared" si="22"/>
        <v>2.8620804656944488E-2</v>
      </c>
      <c r="R90" s="39">
        <f t="shared" si="23"/>
        <v>3.598276350139968E-2</v>
      </c>
      <c r="S90" s="39">
        <f t="shared" si="28"/>
        <v>6.3372587106956424E-2</v>
      </c>
      <c r="T90" s="39">
        <f t="shared" si="29"/>
        <v>6.3436765778173865E-2</v>
      </c>
      <c r="U90" s="31">
        <f t="shared" si="24"/>
        <v>6.5446339017051158E-2</v>
      </c>
      <c r="V90" s="41">
        <f>'[1]Rodzaje martwych &lt;3'!S89</f>
        <v>522</v>
      </c>
      <c r="W90" s="31">
        <f t="shared" si="25"/>
        <v>6.5514788938626944E-2</v>
      </c>
      <c r="X90" s="31">
        <f t="shared" si="26"/>
        <v>7967.666666666667</v>
      </c>
    </row>
    <row r="91" spans="1:24" x14ac:dyDescent="0.25">
      <c r="A91" s="33">
        <v>84</v>
      </c>
      <c r="B91" s="52">
        <v>8184</v>
      </c>
      <c r="C91" s="52">
        <v>7811</v>
      </c>
      <c r="D91" s="52">
        <v>7382</v>
      </c>
      <c r="E91" s="53">
        <f t="shared" si="18"/>
        <v>7596.5</v>
      </c>
      <c r="F91" s="36">
        <f>'[1]Rodzaje martwych &lt;3'!M90</f>
        <v>328</v>
      </c>
      <c r="G91" s="36">
        <f>'[1]Rodzaje martwych &lt;3'!N90</f>
        <v>308</v>
      </c>
      <c r="H91" s="36">
        <f>'[1]Rodzaje martwych &lt;3'!O90</f>
        <v>299</v>
      </c>
      <c r="I91" s="36">
        <f>'[1]Rodzaje martwych &lt;3'!P90</f>
        <v>285</v>
      </c>
      <c r="J91" s="37">
        <f t="shared" si="19"/>
        <v>-24.5</v>
      </c>
      <c r="K91" s="38">
        <f t="shared" si="15"/>
        <v>-35</v>
      </c>
      <c r="L91" s="39">
        <f t="shared" si="27"/>
        <v>12.5</v>
      </c>
      <c r="M91" s="39">
        <f t="shared" si="16"/>
        <v>-3</v>
      </c>
      <c r="N91" s="40">
        <f t="shared" si="17"/>
        <v>7.5217031197275991E-2</v>
      </c>
      <c r="O91" s="39">
        <f t="shared" si="20"/>
        <v>7.7868852459016397E-2</v>
      </c>
      <c r="P91" s="39">
        <f t="shared" si="21"/>
        <v>7.4031169947826103E-2</v>
      </c>
      <c r="Q91" s="39">
        <f t="shared" si="22"/>
        <v>3.895892374344441E-2</v>
      </c>
      <c r="R91" s="39">
        <f t="shared" si="23"/>
        <v>3.6494013701261284E-2</v>
      </c>
      <c r="S91" s="39">
        <f t="shared" si="28"/>
        <v>7.4031818469924571E-2</v>
      </c>
      <c r="T91" s="39">
        <f t="shared" si="29"/>
        <v>7.400992713063681E-2</v>
      </c>
      <c r="U91" s="31">
        <f t="shared" si="24"/>
        <v>7.687750937931942E-2</v>
      </c>
      <c r="V91" s="41">
        <f>'[1]Rodzaje martwych &lt;3'!S90</f>
        <v>584</v>
      </c>
      <c r="W91" s="31">
        <f t="shared" si="25"/>
        <v>7.6853903011427194E-2</v>
      </c>
      <c r="X91" s="31">
        <f t="shared" si="26"/>
        <v>7598.833333333333</v>
      </c>
    </row>
    <row r="92" spans="1:24" x14ac:dyDescent="0.25">
      <c r="A92" s="33">
        <v>85</v>
      </c>
      <c r="B92" s="52">
        <v>7400</v>
      </c>
      <c r="C92" s="52">
        <v>7416</v>
      </c>
      <c r="D92" s="52">
        <v>7197</v>
      </c>
      <c r="E92" s="53">
        <f t="shared" si="18"/>
        <v>7306.5</v>
      </c>
      <c r="F92" s="36">
        <f>'[1]Rodzaje martwych &lt;3'!M91</f>
        <v>390</v>
      </c>
      <c r="G92" s="36">
        <f>'[1]Rodzaje martwych &lt;3'!N91</f>
        <v>363</v>
      </c>
      <c r="H92" s="36">
        <f>'[1]Rodzaje martwych &lt;3'!O91</f>
        <v>323</v>
      </c>
      <c r="I92" s="36">
        <f>'[1]Rodzaje martwych &lt;3'!P91</f>
        <v>324</v>
      </c>
      <c r="J92" s="37">
        <f t="shared" si="19"/>
        <v>-35</v>
      </c>
      <c r="K92" s="38">
        <f t="shared" si="15"/>
        <v>-41</v>
      </c>
      <c r="L92" s="39">
        <f t="shared" si="27"/>
        <v>-3</v>
      </c>
      <c r="M92" s="39">
        <f t="shared" si="16"/>
        <v>-3</v>
      </c>
      <c r="N92" s="40">
        <f t="shared" si="17"/>
        <v>9.1281002301201744E-2</v>
      </c>
      <c r="O92" s="39">
        <f t="shared" si="20"/>
        <v>9.2135437744502904E-2</v>
      </c>
      <c r="P92" s="39">
        <f t="shared" si="21"/>
        <v>8.4765166210629128E-2</v>
      </c>
      <c r="Q92" s="39">
        <f t="shared" si="22"/>
        <v>4.2943561789536663E-2</v>
      </c>
      <c r="R92" s="39">
        <f t="shared" si="23"/>
        <v>4.3698159012745298E-2</v>
      </c>
      <c r="S92" s="39">
        <f t="shared" si="28"/>
        <v>8.4796854521625165E-2</v>
      </c>
      <c r="T92" s="39">
        <f t="shared" si="29"/>
        <v>8.4798706830642875E-2</v>
      </c>
      <c r="U92" s="31">
        <f t="shared" si="24"/>
        <v>8.8551289947307196E-2</v>
      </c>
      <c r="V92" s="41">
        <f>'[1]Rodzaje martwych &lt;3'!S91</f>
        <v>647</v>
      </c>
      <c r="W92" s="31">
        <f t="shared" si="25"/>
        <v>8.8553309913773443E-2</v>
      </c>
      <c r="X92" s="31">
        <f t="shared" si="26"/>
        <v>7306.333333333333</v>
      </c>
    </row>
    <row r="93" spans="1:24" x14ac:dyDescent="0.25">
      <c r="A93" s="33">
        <v>86</v>
      </c>
      <c r="B93" s="52">
        <v>6610</v>
      </c>
      <c r="C93" s="52">
        <v>6599</v>
      </c>
      <c r="D93" s="52">
        <v>6727</v>
      </c>
      <c r="E93" s="53">
        <f t="shared" si="18"/>
        <v>6663</v>
      </c>
      <c r="F93" s="36">
        <f>'[1]Rodzaje martwych &lt;3'!M92</f>
        <v>356</v>
      </c>
      <c r="G93" s="36">
        <f>'[1]Rodzaje martwych &lt;3'!N92</f>
        <v>324</v>
      </c>
      <c r="H93" s="36">
        <f>'[1]Rodzaje martwych &lt;3'!O92</f>
        <v>359</v>
      </c>
      <c r="I93" s="36">
        <f>'[1]Rodzaje martwych &lt;3'!P92</f>
        <v>325</v>
      </c>
      <c r="J93" s="37">
        <f t="shared" si="19"/>
        <v>-41</v>
      </c>
      <c r="K93" s="38">
        <f t="shared" si="15"/>
        <v>-28.5</v>
      </c>
      <c r="L93" s="39">
        <f t="shared" si="27"/>
        <v>-3</v>
      </c>
      <c r="M93" s="39">
        <f t="shared" si="16"/>
        <v>-6.5</v>
      </c>
      <c r="N93" s="40">
        <f t="shared" si="17"/>
        <v>9.7672917637778342E-2</v>
      </c>
      <c r="O93" s="39">
        <f t="shared" si="20"/>
        <v>9.9051952976867655E-2</v>
      </c>
      <c r="P93" s="39">
        <f t="shared" si="21"/>
        <v>9.7430849230113914E-2</v>
      </c>
      <c r="Q93" s="39">
        <f t="shared" si="22"/>
        <v>5.0652557319223988E-2</v>
      </c>
      <c r="R93" s="39">
        <f t="shared" si="23"/>
        <v>4.9274153811166281E-2</v>
      </c>
      <c r="S93" s="39">
        <f t="shared" si="28"/>
        <v>9.7644539614561029E-2</v>
      </c>
      <c r="T93" s="39">
        <f t="shared" si="29"/>
        <v>9.7565614302015963E-2</v>
      </c>
      <c r="U93" s="31">
        <f t="shared" si="24"/>
        <v>0.10265646105357946</v>
      </c>
      <c r="V93" s="41">
        <f>'[1]Rodzaje martwych &lt;3'!S92</f>
        <v>684</v>
      </c>
      <c r="W93" s="31">
        <f t="shared" si="25"/>
        <v>0.10256922923123063</v>
      </c>
      <c r="X93" s="31">
        <f t="shared" si="26"/>
        <v>6668.666666666667</v>
      </c>
    </row>
    <row r="94" spans="1:24" x14ac:dyDescent="0.25">
      <c r="A94" s="33">
        <v>87</v>
      </c>
      <c r="B94" s="52">
        <v>5887</v>
      </c>
      <c r="C94" s="52">
        <v>5831</v>
      </c>
      <c r="D94" s="52">
        <v>5933</v>
      </c>
      <c r="E94" s="53">
        <f t="shared" si="18"/>
        <v>5882</v>
      </c>
      <c r="F94" s="36">
        <f>'[1]Rodzaje martwych &lt;3'!M93</f>
        <v>398</v>
      </c>
      <c r="G94" s="36">
        <f>'[1]Rodzaje martwych &lt;3'!N93</f>
        <v>377</v>
      </c>
      <c r="H94" s="36">
        <f>'[1]Rodzaje martwych &lt;3'!O93</f>
        <v>328</v>
      </c>
      <c r="I94" s="36">
        <f>'[1]Rodzaje martwych &lt;3'!P93</f>
        <v>327</v>
      </c>
      <c r="J94" s="37">
        <f t="shared" si="19"/>
        <v>-28.5</v>
      </c>
      <c r="K94" s="38">
        <f t="shared" si="15"/>
        <v>-33</v>
      </c>
      <c r="L94" s="39">
        <f t="shared" si="27"/>
        <v>-6.5</v>
      </c>
      <c r="M94" s="39">
        <f t="shared" si="16"/>
        <v>-6</v>
      </c>
      <c r="N94" s="40">
        <f t="shared" si="17"/>
        <v>0.11618124273867234</v>
      </c>
      <c r="O94" s="39">
        <f t="shared" si="20"/>
        <v>0.1169098712446352</v>
      </c>
      <c r="P94" s="39">
        <f t="shared" si="21"/>
        <v>0.10553118710890297</v>
      </c>
      <c r="Q94" s="39">
        <f t="shared" si="22"/>
        <v>5.2360617791435526E-2</v>
      </c>
      <c r="R94" s="39">
        <f t="shared" si="23"/>
        <v>5.6108442004118048E-2</v>
      </c>
      <c r="S94" s="39">
        <f t="shared" si="28"/>
        <v>0.10548353329575651</v>
      </c>
      <c r="T94" s="39">
        <f t="shared" si="29"/>
        <v>0.10548070213108593</v>
      </c>
      <c r="U94" s="31">
        <f t="shared" si="24"/>
        <v>0.11135668140088405</v>
      </c>
      <c r="V94" s="41">
        <f>'[1]Rodzaje martwych &lt;3'!S93</f>
        <v>655</v>
      </c>
      <c r="W94" s="31">
        <f t="shared" si="25"/>
        <v>0.11135352619499617</v>
      </c>
      <c r="X94" s="31">
        <f t="shared" si="26"/>
        <v>5882.166666666667</v>
      </c>
    </row>
    <row r="95" spans="1:24" x14ac:dyDescent="0.25">
      <c r="A95" s="33">
        <v>88</v>
      </c>
      <c r="B95" s="52">
        <v>5472</v>
      </c>
      <c r="C95" s="52">
        <v>5044</v>
      </c>
      <c r="D95" s="52">
        <v>5138</v>
      </c>
      <c r="E95" s="53">
        <f t="shared" si="18"/>
        <v>5091</v>
      </c>
      <c r="F95" s="36">
        <f>'[1]Rodzaje martwych &lt;3'!M94</f>
        <v>400</v>
      </c>
      <c r="G95" s="36">
        <f>'[1]Rodzaje martwych &lt;3'!N94</f>
        <v>350</v>
      </c>
      <c r="H95" s="36">
        <f>'[1]Rodzaje martwych &lt;3'!O94</f>
        <v>354</v>
      </c>
      <c r="I95" s="36">
        <f>'[1]Rodzaje martwych &lt;3'!P94</f>
        <v>335</v>
      </c>
      <c r="J95" s="37">
        <f t="shared" si="19"/>
        <v>-33</v>
      </c>
      <c r="K95" s="38">
        <f t="shared" si="15"/>
        <v>-45</v>
      </c>
      <c r="L95" s="39">
        <f t="shared" si="27"/>
        <v>-6</v>
      </c>
      <c r="M95" s="39">
        <f t="shared" si="16"/>
        <v>-6.5</v>
      </c>
      <c r="N95" s="40">
        <f t="shared" si="17"/>
        <v>0.13468321957029639</v>
      </c>
      <c r="O95" s="39">
        <f t="shared" si="20"/>
        <v>0.13081885856079403</v>
      </c>
      <c r="P95" s="39">
        <f t="shared" si="21"/>
        <v>0.12659917216090133</v>
      </c>
      <c r="Q95" s="39">
        <f t="shared" si="22"/>
        <v>6.4422202001819834E-2</v>
      </c>
      <c r="R95" s="39">
        <f t="shared" si="23"/>
        <v>6.6458364330704761E-2</v>
      </c>
      <c r="S95" s="39">
        <f t="shared" si="28"/>
        <v>0.12675926777665347</v>
      </c>
      <c r="T95" s="39">
        <f t="shared" si="29"/>
        <v>0.12668546212306936</v>
      </c>
      <c r="U95" s="31">
        <f t="shared" si="24"/>
        <v>0.13533686898448241</v>
      </c>
      <c r="V95" s="41">
        <f>'[1]Rodzaje martwych &lt;3'!S94</f>
        <v>689</v>
      </c>
      <c r="W95" s="31">
        <f t="shared" si="25"/>
        <v>0.13525274006216259</v>
      </c>
      <c r="X95" s="31">
        <f t="shared" si="26"/>
        <v>5094.166666666667</v>
      </c>
    </row>
    <row r="96" spans="1:24" x14ac:dyDescent="0.25">
      <c r="A96" s="33">
        <v>89</v>
      </c>
      <c r="B96" s="52">
        <v>4568</v>
      </c>
      <c r="C96" s="52">
        <v>4623</v>
      </c>
      <c r="D96" s="52">
        <v>4372</v>
      </c>
      <c r="E96" s="53">
        <f t="shared" si="18"/>
        <v>4497.5</v>
      </c>
      <c r="F96" s="36">
        <f>'[1]Rodzaje martwych &lt;3'!M95</f>
        <v>409</v>
      </c>
      <c r="G96" s="36">
        <f>'[1]Rodzaje martwych &lt;3'!N95</f>
        <v>357</v>
      </c>
      <c r="H96" s="36">
        <f>'[1]Rodzaje martwych &lt;3'!O95</f>
        <v>324</v>
      </c>
      <c r="I96" s="36">
        <f>'[1]Rodzaje martwych &lt;3'!P95</f>
        <v>325</v>
      </c>
      <c r="J96" s="37">
        <f t="shared" si="19"/>
        <v>-45</v>
      </c>
      <c r="K96" s="38">
        <f t="shared" si="15"/>
        <v>-27.5</v>
      </c>
      <c r="L96" s="39">
        <f t="shared" si="27"/>
        <v>-6.5</v>
      </c>
      <c r="M96" s="39">
        <f t="shared" si="16"/>
        <v>-7</v>
      </c>
      <c r="N96" s="40">
        <f t="shared" si="17"/>
        <v>0.14531775885963175</v>
      </c>
      <c r="O96" s="39">
        <f t="shared" si="20"/>
        <v>0.14146447140381282</v>
      </c>
      <c r="P96" s="39">
        <f t="shared" si="21"/>
        <v>0.13445040198345004</v>
      </c>
      <c r="Q96" s="39">
        <f t="shared" si="22"/>
        <v>6.8947172421131034E-2</v>
      </c>
      <c r="R96" s="39">
        <f t="shared" si="23"/>
        <v>7.0353934408485766E-2</v>
      </c>
      <c r="S96" s="39">
        <f t="shared" si="28"/>
        <v>0.13459145582745749</v>
      </c>
      <c r="T96" s="39">
        <f t="shared" si="29"/>
        <v>0.13459610798105839</v>
      </c>
      <c r="U96" s="31">
        <f t="shared" si="24"/>
        <v>0.14430239021678709</v>
      </c>
      <c r="V96" s="41">
        <f>'[1]Rodzaje martwych &lt;3'!S95</f>
        <v>649</v>
      </c>
      <c r="W96" s="31">
        <f t="shared" si="25"/>
        <v>0.14430773791876669</v>
      </c>
      <c r="X96" s="31">
        <f t="shared" si="26"/>
        <v>4497.333333333333</v>
      </c>
    </row>
    <row r="97" spans="1:24" x14ac:dyDescent="0.25">
      <c r="A97" s="33">
        <v>90</v>
      </c>
      <c r="B97" s="52">
        <v>4130</v>
      </c>
      <c r="C97" s="52">
        <v>3776</v>
      </c>
      <c r="D97" s="52">
        <v>3956</v>
      </c>
      <c r="E97" s="53">
        <f t="shared" si="18"/>
        <v>3866</v>
      </c>
      <c r="F97" s="36">
        <f>'[1]Rodzaje martwych &lt;3'!M96</f>
        <v>380</v>
      </c>
      <c r="G97" s="36">
        <f>'[1]Rodzaje martwych &lt;3'!N96</f>
        <v>354</v>
      </c>
      <c r="H97" s="36">
        <f>'[1]Rodzaje martwych &lt;3'!O96</f>
        <v>328</v>
      </c>
      <c r="I97" s="36">
        <f>'[1]Rodzaje martwych &lt;3'!P96</f>
        <v>324</v>
      </c>
      <c r="J97" s="37">
        <f t="shared" si="19"/>
        <v>-27.5</v>
      </c>
      <c r="K97" s="38">
        <f t="shared" si="15"/>
        <v>-48</v>
      </c>
      <c r="L97" s="39">
        <f t="shared" si="27"/>
        <v>-7</v>
      </c>
      <c r="M97" s="39">
        <f t="shared" si="16"/>
        <v>7.5</v>
      </c>
      <c r="N97" s="40">
        <f t="shared" si="17"/>
        <v>0.16868335929076314</v>
      </c>
      <c r="O97" s="39">
        <f t="shared" si="20"/>
        <v>0.17523457116426588</v>
      </c>
      <c r="P97" s="39">
        <f t="shared" si="21"/>
        <v>0.15566371123392897</v>
      </c>
      <c r="Q97" s="39">
        <f t="shared" si="22"/>
        <v>7.6501457725947519E-2</v>
      </c>
      <c r="R97" s="39">
        <f t="shared" si="23"/>
        <v>8.5719955023480385E-2</v>
      </c>
      <c r="S97" s="39">
        <f t="shared" si="28"/>
        <v>0.15553435114503816</v>
      </c>
      <c r="T97" s="39">
        <f t="shared" si="29"/>
        <v>0.1555096199713786</v>
      </c>
      <c r="U97" s="31">
        <f t="shared" si="24"/>
        <v>0.16864976720124158</v>
      </c>
      <c r="V97" s="41">
        <f>'[1]Rodzaje martwych &lt;3'!S96</f>
        <v>652</v>
      </c>
      <c r="W97" s="31">
        <f t="shared" si="25"/>
        <v>0.16862068965517241</v>
      </c>
      <c r="X97" s="31">
        <f t="shared" si="26"/>
        <v>3866.6666666666665</v>
      </c>
    </row>
    <row r="98" spans="1:24" x14ac:dyDescent="0.25">
      <c r="A98" s="33">
        <v>91</v>
      </c>
      <c r="B98" s="52">
        <v>3300</v>
      </c>
      <c r="C98" s="52">
        <v>3292</v>
      </c>
      <c r="D98" s="52">
        <v>3128</v>
      </c>
      <c r="E98" s="53">
        <f t="shared" si="18"/>
        <v>3210</v>
      </c>
      <c r="F98" s="36">
        <f>'[1]Rodzaje martwych &lt;3'!M97</f>
        <v>388</v>
      </c>
      <c r="G98" s="36">
        <f>'[1]Rodzaje martwych &lt;3'!N97</f>
        <v>304</v>
      </c>
      <c r="H98" s="36">
        <f>'[1]Rodzaje martwych &lt;3'!O97</f>
        <v>339</v>
      </c>
      <c r="I98" s="36">
        <f>'[1]Rodzaje martwych &lt;3'!P97</f>
        <v>312</v>
      </c>
      <c r="J98" s="37">
        <f t="shared" si="19"/>
        <v>-48</v>
      </c>
      <c r="K98" s="38">
        <f t="shared" si="15"/>
        <v>-38.5</v>
      </c>
      <c r="L98" s="39">
        <f t="shared" si="27"/>
        <v>7.5</v>
      </c>
      <c r="M98" s="39">
        <f t="shared" si="16"/>
        <v>-7.5</v>
      </c>
      <c r="N98" s="40">
        <f t="shared" si="17"/>
        <v>0.18917640699952706</v>
      </c>
      <c r="O98" s="39">
        <f t="shared" si="20"/>
        <v>0.18572080986451514</v>
      </c>
      <c r="P98" s="39">
        <f t="shared" si="21"/>
        <v>0.18348058596978034</v>
      </c>
      <c r="Q98" s="39">
        <f t="shared" si="22"/>
        <v>9.788493467119036E-2</v>
      </c>
      <c r="R98" s="39">
        <f t="shared" si="23"/>
        <v>9.4883296586330115E-2</v>
      </c>
      <c r="S98" s="39">
        <f t="shared" si="28"/>
        <v>0.18413237165888841</v>
      </c>
      <c r="T98" s="39">
        <f t="shared" si="29"/>
        <v>0.18389830508474578</v>
      </c>
      <c r="U98" s="31">
        <f t="shared" si="24"/>
        <v>0.202803738317757</v>
      </c>
      <c r="V98" s="41">
        <f>'[1]Rodzaje martwych &lt;3'!S97</f>
        <v>651</v>
      </c>
      <c r="W98" s="31">
        <f t="shared" si="25"/>
        <v>0.20251983201119925</v>
      </c>
      <c r="X98" s="31">
        <f t="shared" si="26"/>
        <v>3214.5</v>
      </c>
    </row>
    <row r="99" spans="1:24" x14ac:dyDescent="0.25">
      <c r="A99" s="33">
        <v>92</v>
      </c>
      <c r="B99" s="52">
        <v>2769</v>
      </c>
      <c r="C99" s="52">
        <v>2576</v>
      </c>
      <c r="D99" s="52">
        <v>2667</v>
      </c>
      <c r="E99" s="53">
        <f t="shared" si="18"/>
        <v>2621.5</v>
      </c>
      <c r="F99" s="36">
        <f>'[1]Rodzaje martwych &lt;3'!M98</f>
        <v>343</v>
      </c>
      <c r="G99" s="36">
        <f>'[1]Rodzaje martwych &lt;3'!N98</f>
        <v>292</v>
      </c>
      <c r="H99" s="36">
        <f>'[1]Rodzaje martwych &lt;3'!O98</f>
        <v>298</v>
      </c>
      <c r="I99" s="36">
        <f>'[1]Rodzaje martwych &lt;3'!P98</f>
        <v>260</v>
      </c>
      <c r="J99" s="37">
        <f t="shared" si="19"/>
        <v>-38.5</v>
      </c>
      <c r="K99" s="38">
        <f t="shared" si="15"/>
        <v>-31</v>
      </c>
      <c r="L99" s="39">
        <f t="shared" si="27"/>
        <v>-7.5</v>
      </c>
      <c r="M99" s="39">
        <f t="shared" si="16"/>
        <v>-3.5</v>
      </c>
      <c r="N99" s="40">
        <f t="shared" si="17"/>
        <v>0.20534650093648901</v>
      </c>
      <c r="O99" s="39">
        <f t="shared" si="20"/>
        <v>0.20485908649173956</v>
      </c>
      <c r="P99" s="39">
        <f t="shared" si="21"/>
        <v>0.19124093578610013</v>
      </c>
      <c r="Q99" s="39">
        <f t="shared" si="22"/>
        <v>0.10037894736842105</v>
      </c>
      <c r="R99" s="39">
        <f t="shared" si="23"/>
        <v>0.10100029134699427</v>
      </c>
      <c r="S99" s="39">
        <f t="shared" si="28"/>
        <v>0.19238062403033959</v>
      </c>
      <c r="T99" s="39">
        <f t="shared" si="29"/>
        <v>0.19196147009919154</v>
      </c>
      <c r="U99" s="31">
        <f t="shared" si="24"/>
        <v>0.21285523555216479</v>
      </c>
      <c r="V99" s="41">
        <f>'[1]Rodzaje martwych &lt;3'!S98</f>
        <v>558</v>
      </c>
      <c r="W99" s="31">
        <f t="shared" si="25"/>
        <v>0.21234223377941269</v>
      </c>
      <c r="X99" s="31">
        <f t="shared" si="26"/>
        <v>2627.8333333333335</v>
      </c>
    </row>
    <row r="100" spans="1:24" x14ac:dyDescent="0.25">
      <c r="A100" s="33">
        <v>93</v>
      </c>
      <c r="B100" s="52">
        <v>2026</v>
      </c>
      <c r="C100" s="52">
        <v>2115</v>
      </c>
      <c r="D100" s="52">
        <v>2042</v>
      </c>
      <c r="E100" s="53">
        <f t="shared" si="18"/>
        <v>2078.5</v>
      </c>
      <c r="F100" s="36">
        <f>'[1]Rodzaje martwych &lt;3'!M99</f>
        <v>300</v>
      </c>
      <c r="G100" s="36">
        <f>'[1]Rodzaje martwych &lt;3'!N99</f>
        <v>233</v>
      </c>
      <c r="H100" s="36">
        <f>'[1]Rodzaje martwych &lt;3'!O99</f>
        <v>267</v>
      </c>
      <c r="I100" s="36">
        <f>'[1]Rodzaje martwych &lt;3'!P99</f>
        <v>208</v>
      </c>
      <c r="J100" s="37">
        <f t="shared" si="19"/>
        <v>-31</v>
      </c>
      <c r="K100" s="38">
        <f t="shared" si="15"/>
        <v>-22.5</v>
      </c>
      <c r="L100" s="39">
        <f t="shared" si="27"/>
        <v>-3.5</v>
      </c>
      <c r="M100" s="39">
        <f t="shared" si="16"/>
        <v>-26.5</v>
      </c>
      <c r="N100" s="40">
        <f t="shared" si="17"/>
        <v>0.21015616920053781</v>
      </c>
      <c r="O100" s="39">
        <f t="shared" si="20"/>
        <v>0.21355039502034953</v>
      </c>
      <c r="P100" s="39">
        <f t="shared" si="21"/>
        <v>0.20307693234262869</v>
      </c>
      <c r="Q100" s="39">
        <f t="shared" si="22"/>
        <v>0.11554690035702694</v>
      </c>
      <c r="R100" s="39">
        <f t="shared" si="23"/>
        <v>9.8965148090876656E-2</v>
      </c>
      <c r="S100" s="39">
        <f t="shared" si="28"/>
        <v>0.20509499136442141</v>
      </c>
      <c r="T100" s="39">
        <f t="shared" si="29"/>
        <v>0.20422787531350772</v>
      </c>
      <c r="U100" s="31">
        <f t="shared" si="24"/>
        <v>0.22853019004089486</v>
      </c>
      <c r="V100" s="41">
        <f>'[1]Rodzaje martwych &lt;3'!S99</f>
        <v>475</v>
      </c>
      <c r="W100" s="31">
        <f t="shared" si="25"/>
        <v>0.22745411013567438</v>
      </c>
      <c r="X100" s="31">
        <f t="shared" si="26"/>
        <v>2088.3333333333335</v>
      </c>
    </row>
    <row r="101" spans="1:24" x14ac:dyDescent="0.25">
      <c r="A101" s="33">
        <v>94</v>
      </c>
      <c r="B101" s="52">
        <v>1590</v>
      </c>
      <c r="C101" s="52">
        <v>1496</v>
      </c>
      <c r="D101" s="52">
        <v>1616</v>
      </c>
      <c r="E101" s="53">
        <f t="shared" si="18"/>
        <v>1556</v>
      </c>
      <c r="F101" s="36">
        <f>'[1]Rodzaje martwych &lt;3'!M100</f>
        <v>252</v>
      </c>
      <c r="G101" s="36">
        <f>'[1]Rodzaje martwych &lt;3'!N100</f>
        <v>196</v>
      </c>
      <c r="H101" s="36">
        <f>'[1]Rodzaje martwych &lt;3'!O100</f>
        <v>238</v>
      </c>
      <c r="I101" s="36">
        <f>'[1]Rodzaje martwych &lt;3'!P100</f>
        <v>187</v>
      </c>
      <c r="J101" s="37">
        <f t="shared" si="19"/>
        <v>-22.5</v>
      </c>
      <c r="K101" s="38">
        <f t="shared" si="15"/>
        <v>-31</v>
      </c>
      <c r="L101" s="39">
        <f t="shared" si="27"/>
        <v>-26.5</v>
      </c>
      <c r="M101" s="39">
        <f t="shared" si="16"/>
        <v>-3</v>
      </c>
      <c r="N101" s="40">
        <f t="shared" si="17"/>
        <v>0.24975110226141373</v>
      </c>
      <c r="O101" s="39">
        <f t="shared" si="20"/>
        <v>0.24313462826523777</v>
      </c>
      <c r="P101" s="39">
        <f t="shared" si="21"/>
        <v>0.23663711647487207</v>
      </c>
      <c r="Q101" s="39">
        <f t="shared" si="22"/>
        <v>0.12746016869728211</v>
      </c>
      <c r="R101" s="39">
        <f t="shared" si="23"/>
        <v>0.1251254600200736</v>
      </c>
      <c r="S101" s="39">
        <f t="shared" si="28"/>
        <v>0.24031665253039297</v>
      </c>
      <c r="T101" s="39">
        <f t="shared" si="29"/>
        <v>0.23916713562183453</v>
      </c>
      <c r="U101" s="31">
        <f t="shared" si="24"/>
        <v>0.2731362467866324</v>
      </c>
      <c r="V101" s="41">
        <f>'[1]Rodzaje martwych &lt;3'!S100</f>
        <v>425</v>
      </c>
      <c r="W101" s="31">
        <f t="shared" si="25"/>
        <v>0.27165228507510386</v>
      </c>
      <c r="X101" s="31">
        <f t="shared" si="26"/>
        <v>1564.5</v>
      </c>
    </row>
    <row r="102" spans="1:24" x14ac:dyDescent="0.25">
      <c r="A102" s="33">
        <v>95</v>
      </c>
      <c r="B102" s="52">
        <v>1235</v>
      </c>
      <c r="C102" s="52">
        <v>1130</v>
      </c>
      <c r="D102" s="52">
        <v>1127</v>
      </c>
      <c r="E102" s="53">
        <f t="shared" si="18"/>
        <v>1128.5</v>
      </c>
      <c r="F102" s="36">
        <f>'[1]Rodzaje martwych &lt;3'!M101</f>
        <v>202</v>
      </c>
      <c r="G102" s="36">
        <f>'[1]Rodzaje martwych &lt;3'!N101</f>
        <v>157</v>
      </c>
      <c r="H102" s="36">
        <f>'[1]Rodzaje martwych &lt;3'!O101</f>
        <v>176</v>
      </c>
      <c r="I102" s="36">
        <f>'[1]Rodzaje martwych &lt;3'!P101</f>
        <v>152</v>
      </c>
      <c r="J102" s="37">
        <f t="shared" si="19"/>
        <v>-31</v>
      </c>
      <c r="K102" s="38">
        <f t="shared" si="15"/>
        <v>-28.5</v>
      </c>
      <c r="L102" s="39">
        <f t="shared" si="27"/>
        <v>-3</v>
      </c>
      <c r="M102" s="39">
        <f t="shared" si="16"/>
        <v>-9.5</v>
      </c>
      <c r="N102" s="40">
        <f t="shared" si="17"/>
        <v>0.26363805622789055</v>
      </c>
      <c r="O102" s="39">
        <f t="shared" si="20"/>
        <v>0.26238286479250333</v>
      </c>
      <c r="P102" s="39">
        <f t="shared" si="21"/>
        <v>0.25177387010543806</v>
      </c>
      <c r="Q102" s="39">
        <f t="shared" si="22"/>
        <v>0.13491759294748945</v>
      </c>
      <c r="R102" s="39">
        <f t="shared" si="23"/>
        <v>0.13508109309042435</v>
      </c>
      <c r="S102" s="39">
        <f t="shared" si="28"/>
        <v>0.2537717601547389</v>
      </c>
      <c r="T102" s="39">
        <f t="shared" si="29"/>
        <v>0.25298881604319318</v>
      </c>
      <c r="U102" s="31">
        <f t="shared" si="24"/>
        <v>0.29065130704474967</v>
      </c>
      <c r="V102" s="41">
        <f>'[1]Rodzaje martwych &lt;3'!S101</f>
        <v>328</v>
      </c>
      <c r="W102" s="31">
        <f t="shared" si="25"/>
        <v>0.28962472406181017</v>
      </c>
      <c r="X102" s="31">
        <f t="shared" si="26"/>
        <v>1132.5</v>
      </c>
    </row>
    <row r="103" spans="1:24" x14ac:dyDescent="0.25">
      <c r="A103" s="33">
        <v>96</v>
      </c>
      <c r="B103" s="52">
        <v>838</v>
      </c>
      <c r="C103" s="52">
        <v>862</v>
      </c>
      <c r="D103" s="52">
        <v>817</v>
      </c>
      <c r="E103" s="53">
        <f t="shared" si="18"/>
        <v>839.5</v>
      </c>
      <c r="F103" s="36">
        <f>'[1]Rodzaje martwych &lt;3'!M102</f>
        <v>159</v>
      </c>
      <c r="G103" s="36">
        <f>'[1]Rodzaje martwych &lt;3'!N102</f>
        <v>106</v>
      </c>
      <c r="H103" s="36">
        <f>'[1]Rodzaje martwych &lt;3'!O102</f>
        <v>142</v>
      </c>
      <c r="I103" s="36">
        <f>'[1]Rodzaje martwych &lt;3'!P102</f>
        <v>122</v>
      </c>
      <c r="J103" s="37">
        <f t="shared" si="19"/>
        <v>-28.5</v>
      </c>
      <c r="K103" s="38">
        <f t="shared" si="15"/>
        <v>-27.5</v>
      </c>
      <c r="L103" s="39">
        <f t="shared" si="27"/>
        <v>-9.5</v>
      </c>
      <c r="M103" s="39">
        <f t="shared" si="16"/>
        <v>-9.5</v>
      </c>
      <c r="N103" s="40">
        <f>(F103+I103)/(C103+F103-(J103-M103)/2)</f>
        <v>0.27268316351285782</v>
      </c>
      <c r="O103" s="39">
        <f t="shared" si="20"/>
        <v>0.3131964809384164</v>
      </c>
      <c r="P103" s="39">
        <f t="shared" si="21"/>
        <v>0.26868772834437638</v>
      </c>
      <c r="Q103" s="39">
        <f t="shared" si="22"/>
        <v>0.14734111543450065</v>
      </c>
      <c r="R103" s="39">
        <f t="shared" si="23"/>
        <v>0.14231554389034703</v>
      </c>
      <c r="S103" s="39">
        <f t="shared" si="28"/>
        <v>0.27174472465259908</v>
      </c>
      <c r="T103" s="39">
        <f t="shared" si="29"/>
        <v>0.27081552402120018</v>
      </c>
      <c r="U103" s="31">
        <f t="shared" si="24"/>
        <v>0.31447290053603333</v>
      </c>
      <c r="V103" s="41">
        <f>'[1]Rodzaje martwych &lt;3'!S102</f>
        <v>264</v>
      </c>
      <c r="W103" s="31">
        <f t="shared" si="25"/>
        <v>0.31322918726517696</v>
      </c>
      <c r="X103" s="31">
        <f t="shared" si="26"/>
        <v>842.83333333333337</v>
      </c>
    </row>
    <row r="104" spans="1:24" x14ac:dyDescent="0.25">
      <c r="A104" s="33">
        <v>97</v>
      </c>
      <c r="B104" s="52">
        <v>617</v>
      </c>
      <c r="C104" s="52">
        <v>555</v>
      </c>
      <c r="D104" s="52">
        <v>576</v>
      </c>
      <c r="E104" s="53">
        <f t="shared" si="18"/>
        <v>565.5</v>
      </c>
      <c r="F104" s="36">
        <f>'[1]Rodzaje martwych &lt;3'!M103</f>
        <v>122</v>
      </c>
      <c r="G104" s="36">
        <f>'[1]Rodzaje martwych &lt;3'!N103</f>
        <v>89</v>
      </c>
      <c r="H104" s="36">
        <f>'[1]Rodzaje martwych &lt;3'!O103</f>
        <v>145</v>
      </c>
      <c r="I104" s="36">
        <f>'[1]Rodzaje martwych &lt;3'!P103</f>
        <v>87</v>
      </c>
      <c r="J104" s="37">
        <f t="shared" si="19"/>
        <v>-27.5</v>
      </c>
      <c r="K104" s="38">
        <f t="shared" si="15"/>
        <v>-21</v>
      </c>
      <c r="L104" s="39">
        <f t="shared" si="27"/>
        <v>-9.5</v>
      </c>
      <c r="M104" s="39">
        <f t="shared" si="16"/>
        <v>-2.5</v>
      </c>
      <c r="N104" s="40">
        <f>(F104+I104)/(C104+F104-(J104-M104)/2)</f>
        <v>0.30311820159535896</v>
      </c>
      <c r="O104" s="39">
        <f t="shared" si="20"/>
        <v>0.28778280542986423</v>
      </c>
      <c r="P104" s="39">
        <f t="shared" si="21"/>
        <v>0.32551427689422252</v>
      </c>
      <c r="Q104" s="39">
        <f t="shared" si="22"/>
        <v>0.19979331725800895</v>
      </c>
      <c r="R104" s="39">
        <f t="shared" si="23"/>
        <v>0.15711060948081265</v>
      </c>
      <c r="S104" s="39">
        <f t="shared" si="28"/>
        <v>0.34042553191489361</v>
      </c>
      <c r="T104" s="39">
        <f t="shared" si="29"/>
        <v>0.33566433566433568</v>
      </c>
      <c r="U104" s="31">
        <f t="shared" si="24"/>
        <v>0.41025641025641024</v>
      </c>
      <c r="V104" s="41">
        <f>'[1]Rodzaje martwych &lt;3'!S103</f>
        <v>232</v>
      </c>
      <c r="W104" s="31">
        <f t="shared" si="25"/>
        <v>0.40336134453781514</v>
      </c>
      <c r="X104" s="31">
        <f t="shared" si="26"/>
        <v>575.16666666666663</v>
      </c>
    </row>
    <row r="105" spans="1:24" x14ac:dyDescent="0.25">
      <c r="A105" s="33">
        <v>98</v>
      </c>
      <c r="B105" s="52">
        <v>425</v>
      </c>
      <c r="C105" s="52">
        <v>397</v>
      </c>
      <c r="D105" s="52">
        <v>391</v>
      </c>
      <c r="E105" s="53">
        <f t="shared" si="18"/>
        <v>394</v>
      </c>
      <c r="F105" s="36">
        <f>'[1]Rodzaje martwych &lt;3'!M104</f>
        <v>89</v>
      </c>
      <c r="G105" s="36">
        <f>'[1]Rodzaje martwych &lt;3'!N104</f>
        <v>69</v>
      </c>
      <c r="H105" s="36">
        <f>'[1]Rodzaje martwych &lt;3'!O104</f>
        <v>72</v>
      </c>
      <c r="I105" s="36">
        <f>'[1]Rodzaje martwych &lt;3'!P104</f>
        <v>62</v>
      </c>
      <c r="J105" s="37">
        <f t="shared" si="19"/>
        <v>-21</v>
      </c>
      <c r="K105" s="38">
        <f t="shared" si="15"/>
        <v>-27.5</v>
      </c>
      <c r="L105" s="39">
        <f t="shared" si="27"/>
        <v>-2.5</v>
      </c>
      <c r="M105" s="39">
        <f t="shared" si="16"/>
        <v>0.5</v>
      </c>
      <c r="N105" s="40">
        <f>(F105+I105)/(C105+F105-(J105-M105)/2)</f>
        <v>0.30397584297936586</v>
      </c>
      <c r="O105" s="39">
        <f t="shared" si="20"/>
        <v>0.30188679245283018</v>
      </c>
      <c r="P105" s="39">
        <f t="shared" si="21"/>
        <v>0.28695667203136266</v>
      </c>
      <c r="Q105" s="39">
        <f t="shared" si="22"/>
        <v>0.15508885298869143</v>
      </c>
      <c r="R105" s="39">
        <f t="shared" si="23"/>
        <v>0.15607300188797987</v>
      </c>
      <c r="S105" s="39">
        <f t="shared" si="28"/>
        <v>0.29067245119305857</v>
      </c>
      <c r="T105" s="39">
        <f t="shared" si="29"/>
        <v>0.28962536023054758</v>
      </c>
      <c r="U105" s="31">
        <f t="shared" si="24"/>
        <v>0.34010152284263961</v>
      </c>
      <c r="V105" s="41">
        <f>'[1]Rodzaje martwych &lt;3'!S104</f>
        <v>134</v>
      </c>
      <c r="W105" s="31">
        <f t="shared" si="25"/>
        <v>0.33866891322662174</v>
      </c>
      <c r="X105" s="31">
        <f t="shared" si="26"/>
        <v>395.66666666666669</v>
      </c>
    </row>
    <row r="106" spans="1:24" x14ac:dyDescent="0.25">
      <c r="A106" s="33">
        <v>99</v>
      </c>
      <c r="B106" s="52">
        <v>185</v>
      </c>
      <c r="C106" s="52">
        <v>249</v>
      </c>
      <c r="D106" s="52">
        <v>278</v>
      </c>
      <c r="E106" s="53">
        <f t="shared" si="18"/>
        <v>263.5</v>
      </c>
      <c r="F106" s="36">
        <f>'[1]Rodzaje martwych &lt;3'!M105</f>
        <v>52</v>
      </c>
      <c r="G106" s="36">
        <f>'[1]Rodzaje martwych &lt;3'!N105</f>
        <v>27</v>
      </c>
      <c r="H106" s="36">
        <f>'[1]Rodzaje martwych &lt;3'!O105</f>
        <v>58</v>
      </c>
      <c r="I106" s="36">
        <f>'[1]Rodzaje martwych &lt;3'!P105</f>
        <v>39</v>
      </c>
      <c r="J106" s="37">
        <f t="shared" si="19"/>
        <v>-27.5</v>
      </c>
      <c r="K106" s="38">
        <f t="shared" si="15"/>
        <v>74.5</v>
      </c>
      <c r="L106" s="39">
        <f t="shared" si="27"/>
        <v>0.5</v>
      </c>
      <c r="M106" s="39">
        <f t="shared" si="16"/>
        <v>89</v>
      </c>
      <c r="N106" s="40">
        <f>(F106+I106)/(C106+F106-(J106-M106)/2)</f>
        <v>0.25330549756437021</v>
      </c>
      <c r="O106" s="39">
        <f>(I106+H107)/(C106+(0.5*(M106+L107)))</f>
        <v>0.23372781065088757</v>
      </c>
      <c r="P106" s="39">
        <f t="shared" si="21"/>
        <v>0.28267209240671232</v>
      </c>
      <c r="Q106" s="39">
        <f t="shared" si="22"/>
        <v>0.17274758004467611</v>
      </c>
      <c r="R106" s="39">
        <f t="shared" si="23"/>
        <v>0.13287904599659284</v>
      </c>
      <c r="S106" s="39">
        <f t="shared" si="28"/>
        <v>0.3108974358974359</v>
      </c>
      <c r="T106" s="39">
        <f t="shared" si="29"/>
        <v>0.30777366472765727</v>
      </c>
      <c r="U106" s="31">
        <f t="shared" si="24"/>
        <v>0.36812144212523717</v>
      </c>
      <c r="V106" s="41">
        <f>'[1]Rodzaje martwych &lt;3'!S105</f>
        <v>97</v>
      </c>
      <c r="W106" s="31">
        <f t="shared" si="25"/>
        <v>0.36374999999999996</v>
      </c>
      <c r="X106" s="31">
        <f t="shared" si="26"/>
        <v>266.66666666666669</v>
      </c>
    </row>
    <row r="107" spans="1:24" x14ac:dyDescent="0.25">
      <c r="A107" s="43">
        <v>100</v>
      </c>
      <c r="B107" s="55">
        <v>342</v>
      </c>
      <c r="C107" s="55">
        <v>288</v>
      </c>
      <c r="D107" s="55">
        <v>348</v>
      </c>
      <c r="E107" s="53">
        <f t="shared" si="18"/>
        <v>318</v>
      </c>
      <c r="F107" s="36">
        <f>'[1]Rodzaje martwych &lt;3'!M106</f>
        <v>19</v>
      </c>
      <c r="G107" s="36">
        <f>'[1]Rodzaje martwych &lt;3'!N106</f>
        <v>20</v>
      </c>
      <c r="H107" s="36">
        <f>'[1]Rodzaje martwych &lt;3'!O106</f>
        <v>40</v>
      </c>
      <c r="I107" s="36">
        <f>'[1]Rodzaje martwych &lt;3'!P106</f>
        <v>20</v>
      </c>
      <c r="J107" s="37">
        <f t="shared" si="19"/>
        <v>74.5</v>
      </c>
      <c r="K107" s="38">
        <f t="shared" si="15"/>
        <v>0</v>
      </c>
      <c r="L107" s="39">
        <f t="shared" si="27"/>
        <v>89</v>
      </c>
      <c r="M107" s="39">
        <f t="shared" si="16"/>
        <v>0</v>
      </c>
      <c r="N107" s="40">
        <f>(F107+I107)/(C107+F107-(J107-M107)/2)</f>
        <v>0.14457831325301204</v>
      </c>
      <c r="O107" s="39">
        <f t="shared" si="20"/>
        <v>6.9444444444444448E-2</v>
      </c>
      <c r="P107" s="39">
        <f t="shared" si="21"/>
        <v>0.17780608119036068</v>
      </c>
      <c r="Q107" s="39">
        <f t="shared" si="22"/>
        <v>0.11644832605531295</v>
      </c>
      <c r="R107" s="39">
        <f t="shared" si="23"/>
        <v>6.9444444444444448E-2</v>
      </c>
      <c r="S107" s="39">
        <f t="shared" si="28"/>
        <v>0.17241379310344829</v>
      </c>
      <c r="T107" s="39">
        <f t="shared" si="29"/>
        <v>0.17077798861480076</v>
      </c>
      <c r="U107" s="31">
        <f t="shared" si="24"/>
        <v>0.18867924528301888</v>
      </c>
      <c r="V107" s="41">
        <f>'[1]Rodzaje martwych &lt;3'!S106</f>
        <v>60</v>
      </c>
      <c r="W107" s="31">
        <f>V107/X107</f>
        <v>0.18672199170124482</v>
      </c>
      <c r="X107" s="31">
        <f t="shared" si="26"/>
        <v>321.33333333333331</v>
      </c>
    </row>
    <row r="108" spans="1:24" x14ac:dyDescent="0.25">
      <c r="A108" s="18"/>
      <c r="B108" s="18"/>
      <c r="F108" s="15"/>
      <c r="G108" s="15"/>
      <c r="H108" s="15"/>
      <c r="I108" s="15"/>
      <c r="J108" s="15"/>
      <c r="K108" s="15"/>
      <c r="Q108" s="15"/>
      <c r="R108" s="15"/>
    </row>
    <row r="109" spans="1:24" x14ac:dyDescent="0.25">
      <c r="A109" s="18"/>
      <c r="B109" s="18"/>
      <c r="F109" s="15"/>
      <c r="G109" s="15"/>
      <c r="H109" s="15"/>
      <c r="I109" s="15"/>
      <c r="J109" s="15"/>
      <c r="K109" s="15"/>
      <c r="Q109" s="15"/>
      <c r="R109" s="15"/>
    </row>
    <row r="110" spans="1:24" x14ac:dyDescent="0.25">
      <c r="A110" s="18"/>
      <c r="B110" s="18"/>
      <c r="F110" s="15"/>
      <c r="G110" s="15"/>
      <c r="H110" s="15"/>
      <c r="I110" s="15"/>
      <c r="J110" s="15"/>
      <c r="K110" s="15"/>
      <c r="Q110" s="15"/>
      <c r="R110" s="15"/>
    </row>
    <row r="111" spans="1:24" x14ac:dyDescent="0.25">
      <c r="A111" s="18"/>
      <c r="B111" s="18"/>
      <c r="F111" s="15"/>
      <c r="G111" s="15"/>
      <c r="H111" s="15"/>
      <c r="I111" s="15"/>
      <c r="J111" s="15"/>
      <c r="K111" s="15"/>
      <c r="Q111" s="15"/>
      <c r="R111" s="15"/>
    </row>
    <row r="112" spans="1:24" x14ac:dyDescent="0.25">
      <c r="A112" s="18"/>
      <c r="B112" s="18"/>
      <c r="F112" s="15"/>
      <c r="G112" s="15"/>
      <c r="H112" s="15"/>
      <c r="I112" s="15"/>
      <c r="J112" s="15"/>
      <c r="K112" s="15"/>
      <c r="Q112" s="15"/>
      <c r="R112" s="15"/>
    </row>
    <row r="113" spans="1:18" x14ac:dyDescent="0.25">
      <c r="A113" s="18"/>
      <c r="B113" s="18"/>
      <c r="F113" s="15"/>
      <c r="G113" s="15"/>
      <c r="H113" s="15"/>
      <c r="I113" s="15"/>
      <c r="J113" s="15"/>
      <c r="K113" s="15"/>
      <c r="Q113" s="15"/>
      <c r="R113" s="15"/>
    </row>
    <row r="114" spans="1:18" x14ac:dyDescent="0.25">
      <c r="A114" s="18"/>
      <c r="B114" s="18"/>
      <c r="F114" s="15"/>
      <c r="G114" s="15"/>
      <c r="H114" s="15"/>
      <c r="I114" s="15"/>
      <c r="J114" s="15"/>
      <c r="K114" s="15"/>
      <c r="Q114" s="15"/>
      <c r="R114" s="15"/>
    </row>
    <row r="115" spans="1:18" x14ac:dyDescent="0.25">
      <c r="A115" s="18"/>
      <c r="B115" s="18"/>
      <c r="F115" s="15"/>
      <c r="G115" s="15"/>
      <c r="H115" s="15"/>
      <c r="I115" s="15"/>
      <c r="J115" s="15"/>
      <c r="K115" s="15"/>
      <c r="Q115" s="15"/>
      <c r="R115" s="15"/>
    </row>
    <row r="116" spans="1:18" x14ac:dyDescent="0.25">
      <c r="A116" s="18"/>
      <c r="B116" s="18"/>
      <c r="F116" s="15"/>
      <c r="G116" s="15"/>
      <c r="H116" s="15"/>
      <c r="I116" s="15"/>
      <c r="J116" s="15"/>
      <c r="K116" s="15"/>
      <c r="Q116" s="15"/>
      <c r="R116" s="15"/>
    </row>
    <row r="117" spans="1:18" x14ac:dyDescent="0.25">
      <c r="A117" s="18"/>
      <c r="B117" s="18"/>
      <c r="F117" s="15"/>
      <c r="G117" s="15"/>
      <c r="H117" s="15"/>
      <c r="I117" s="15"/>
      <c r="J117" s="15"/>
      <c r="K117" s="15"/>
      <c r="Q117" s="15"/>
      <c r="R117" s="15"/>
    </row>
  </sheetData>
  <mergeCells count="5">
    <mergeCell ref="B5:D5"/>
    <mergeCell ref="F5:G5"/>
    <mergeCell ref="H5:I5"/>
    <mergeCell ref="J5:K5"/>
    <mergeCell ref="L5:M5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08"/>
  <sheetViews>
    <sheetView topLeftCell="W28" zoomScaleNormal="100" workbookViewId="0">
      <selection activeCell="AI57" sqref="AI57"/>
    </sheetView>
  </sheetViews>
  <sheetFormatPr defaultRowHeight="13.2" x14ac:dyDescent="0.25"/>
  <cols>
    <col min="19" max="19" width="9.5546875" bestFit="1" customWidth="1"/>
    <col min="20" max="20" width="7.5546875" bestFit="1" customWidth="1"/>
    <col min="22" max="22" width="9.5546875" bestFit="1" customWidth="1"/>
    <col min="23" max="23" width="10.5546875" bestFit="1" customWidth="1"/>
  </cols>
  <sheetData>
    <row r="1" spans="1:27" x14ac:dyDescent="0.25">
      <c r="A1" s="20"/>
    </row>
    <row r="2" spans="1:27" x14ac:dyDescent="0.25">
      <c r="A2" s="142" t="s">
        <v>1</v>
      </c>
      <c r="B2" s="142"/>
      <c r="C2" s="142"/>
      <c r="D2" s="142"/>
      <c r="E2" s="142"/>
      <c r="F2" s="142"/>
      <c r="G2" s="142"/>
      <c r="H2" s="142" t="s">
        <v>2</v>
      </c>
      <c r="I2" s="142"/>
      <c r="J2" s="142"/>
      <c r="K2" s="142"/>
      <c r="L2" s="142"/>
      <c r="M2" s="142"/>
      <c r="N2" s="142"/>
      <c r="P2" s="143" t="s">
        <v>0</v>
      </c>
      <c r="Q2" s="143"/>
      <c r="R2" s="143"/>
      <c r="S2" s="143"/>
      <c r="T2" s="143"/>
      <c r="U2" s="143"/>
      <c r="V2" s="143"/>
      <c r="W2" s="143"/>
      <c r="X2" s="143"/>
    </row>
    <row r="3" spans="1:27" x14ac:dyDescent="0.25">
      <c r="A3" s="60" t="s">
        <v>43</v>
      </c>
      <c r="B3" s="61" t="s">
        <v>44</v>
      </c>
      <c r="C3" s="62" t="s">
        <v>42</v>
      </c>
      <c r="D3" s="61" t="s">
        <v>45</v>
      </c>
      <c r="E3" s="61" t="s">
        <v>46</v>
      </c>
      <c r="F3" s="61" t="s">
        <v>47</v>
      </c>
      <c r="G3" s="63" t="s">
        <v>48</v>
      </c>
      <c r="H3" s="60" t="s">
        <v>43</v>
      </c>
      <c r="I3" s="60" t="s">
        <v>44</v>
      </c>
      <c r="J3" s="64" t="s">
        <v>42</v>
      </c>
      <c r="K3" s="60" t="s">
        <v>45</v>
      </c>
      <c r="L3" s="60" t="s">
        <v>46</v>
      </c>
      <c r="M3" s="60" t="s">
        <v>47</v>
      </c>
      <c r="N3" s="65" t="s">
        <v>48</v>
      </c>
      <c r="O3" s="60" t="s">
        <v>106</v>
      </c>
      <c r="P3" s="79" t="s">
        <v>43</v>
      </c>
      <c r="Q3" s="79" t="s">
        <v>102</v>
      </c>
      <c r="R3" s="79" t="s">
        <v>103</v>
      </c>
      <c r="S3" s="79" t="s">
        <v>44</v>
      </c>
      <c r="T3" s="79" t="s">
        <v>42</v>
      </c>
      <c r="U3" s="79" t="s">
        <v>45</v>
      </c>
      <c r="V3" s="79" t="s">
        <v>46</v>
      </c>
      <c r="W3" s="79" t="s">
        <v>47</v>
      </c>
      <c r="X3" s="79" t="s">
        <v>48</v>
      </c>
      <c r="Y3" s="134"/>
      <c r="Z3" s="134"/>
    </row>
    <row r="4" spans="1:27" x14ac:dyDescent="0.25">
      <c r="A4" s="66">
        <v>0</v>
      </c>
      <c r="B4" s="67">
        <v>100000</v>
      </c>
      <c r="C4" s="68">
        <f>'[1]Liczymy metody dla męzczyzn'!S7</f>
        <v>4.8725699089903042E-3</v>
      </c>
      <c r="D4" s="69">
        <f>B4*C4</f>
        <v>487.25699089903043</v>
      </c>
      <c r="E4" s="70">
        <f>B5+0.1*D4</f>
        <v>99561.468708190878</v>
      </c>
      <c r="F4" s="71">
        <f>SUM(E4:$E$103)</f>
        <v>7289252.7751466641</v>
      </c>
      <c r="G4" s="72">
        <f>F4/B4</f>
        <v>72.892527751466645</v>
      </c>
      <c r="H4" s="66">
        <v>0</v>
      </c>
      <c r="I4" s="73">
        <v>100000</v>
      </c>
      <c r="J4" s="74">
        <f>'[1]Liczymy metody dla kobiet'!S7</f>
        <v>2.1305683291017877E-3</v>
      </c>
      <c r="K4" s="73">
        <f>I4*J4</f>
        <v>213.05683291017877</v>
      </c>
      <c r="L4" s="73">
        <f>I5+0.1*K4</f>
        <v>99808.248850380842</v>
      </c>
      <c r="M4" s="73">
        <f>SUM(L4:$L$103)</f>
        <v>8109887.8308441313</v>
      </c>
      <c r="N4" s="75">
        <f>M4/I4</f>
        <v>81.098878308441314</v>
      </c>
      <c r="O4" s="29">
        <f>N4-G4</f>
        <v>8.2063505569746695</v>
      </c>
      <c r="P4" s="23">
        <v>0</v>
      </c>
      <c r="Q4" s="23">
        <f>I4*0.485</f>
        <v>48500</v>
      </c>
      <c r="R4" s="23">
        <f>0.515*B4</f>
        <v>51500</v>
      </c>
      <c r="S4" s="23">
        <f>Q4+R4</f>
        <v>100000</v>
      </c>
      <c r="T4" s="80">
        <f>U4/S4</f>
        <v>3.5426991427443865E-3</v>
      </c>
      <c r="U4" s="29">
        <f>S4-S5</f>
        <v>354.26991427443863</v>
      </c>
      <c r="V4" s="29">
        <f>S5+0.1*U4</f>
        <v>99681.15707715301</v>
      </c>
      <c r="W4" s="29">
        <f>SUM(V4:$V$103)</f>
        <v>7687260.777159933</v>
      </c>
      <c r="X4" s="29">
        <f>W4/S4</f>
        <v>76.872607771599334</v>
      </c>
      <c r="Y4" s="29"/>
      <c r="Z4" s="29"/>
    </row>
    <row r="5" spans="1:27" x14ac:dyDescent="0.25">
      <c r="A5" s="76">
        <v>1</v>
      </c>
      <c r="B5" s="77">
        <f>B4-D4</f>
        <v>99512.743009100974</v>
      </c>
      <c r="C5" s="74">
        <f>'[1]Liczymy metody dla męzczyzn'!S8</f>
        <v>1.5643943838241619E-4</v>
      </c>
      <c r="D5" s="135">
        <f t="shared" ref="D5:D68" si="0">B5*C5</f>
        <v>15.567717628237469</v>
      </c>
      <c r="E5" s="73">
        <f>(B5+B6)/2</f>
        <v>99504.959150286857</v>
      </c>
      <c r="F5" s="136">
        <f>SUM(E5:$E$103)</f>
        <v>7189691.3064384731</v>
      </c>
      <c r="G5" s="75">
        <f t="shared" ref="G5:G68" si="1">F5/B5</f>
        <v>72.248951129614994</v>
      </c>
      <c r="H5" s="76">
        <v>1</v>
      </c>
      <c r="I5" s="73">
        <f>I4-K4</f>
        <v>99786.943167089819</v>
      </c>
      <c r="J5" s="74">
        <f>'[1]Liczymy metody dla kobiet'!S8</f>
        <v>8.2453825857519786E-5</v>
      </c>
      <c r="K5" s="73">
        <f t="shared" ref="K5:K68" si="2">I5*J5</f>
        <v>8.2278152347534483</v>
      </c>
      <c r="L5" s="73">
        <f>(I5+I6)/2</f>
        <v>99782.829259472433</v>
      </c>
      <c r="M5" s="73">
        <f>SUM(L5:$L$103)</f>
        <v>8010079.5819937503</v>
      </c>
      <c r="N5" s="75">
        <f t="shared" ref="N5:N68" si="3">M5/I5</f>
        <v>80.271820418239955</v>
      </c>
      <c r="O5" s="29">
        <f t="shared" ref="O5:O68" si="4">N5-G5</f>
        <v>8.0228692886249604</v>
      </c>
      <c r="P5" s="23">
        <v>1</v>
      </c>
      <c r="Q5" s="23">
        <f t="shared" ref="Q5:Q68" si="5">I5*0.485</f>
        <v>48396.667436038559</v>
      </c>
      <c r="R5" s="23">
        <f t="shared" ref="R5:R68" si="6">0.515*B5</f>
        <v>51249.062649687003</v>
      </c>
      <c r="S5" s="23">
        <f t="shared" ref="S5:S68" si="7">Q5+R5</f>
        <v>99645.730085725561</v>
      </c>
      <c r="T5" s="80">
        <f t="shared" ref="T5:T68" si="8">U5/S5</f>
        <v>1.2050556463448669E-4</v>
      </c>
      <c r="U5" s="29">
        <f t="shared" ref="U5:U68" si="9">S5-S6</f>
        <v>12.007864967396017</v>
      </c>
      <c r="V5" s="29">
        <f>(S5+S6)*50%</f>
        <v>99639.726153241863</v>
      </c>
      <c r="W5" s="29">
        <f>SUM(V5:$V$103)</f>
        <v>7587579.6200827798</v>
      </c>
      <c r="X5" s="29">
        <f t="shared" ref="X5:X68" si="10">W5/S5</f>
        <v>76.14555700033668</v>
      </c>
      <c r="Y5" s="29"/>
      <c r="Z5" s="29"/>
      <c r="AA5" s="21"/>
    </row>
    <row r="6" spans="1:27" x14ac:dyDescent="0.25">
      <c r="A6" s="76">
        <v>2</v>
      </c>
      <c r="B6" s="77">
        <f t="shared" ref="B6:B69" si="11">B5-D5</f>
        <v>99497.17529147274</v>
      </c>
      <c r="C6" s="74">
        <f>'[1]Liczymy metody dla męzczyzn'!S9</f>
        <v>4.4962344036869118E-4</v>
      </c>
      <c r="D6" s="135">
        <f t="shared" si="0"/>
        <v>44.736262261518711</v>
      </c>
      <c r="E6" s="73">
        <f t="shared" ref="E6:E69" si="12">(B6+B7)/2</f>
        <v>99474.807160341981</v>
      </c>
      <c r="F6" s="136">
        <f>SUM(E6:$E$103)</f>
        <v>7090186.3472881867</v>
      </c>
      <c r="G6" s="75">
        <f t="shared" si="1"/>
        <v>71.260177251442443</v>
      </c>
      <c r="H6" s="76">
        <v>2</v>
      </c>
      <c r="I6" s="73">
        <f t="shared" ref="I6:I69" si="13">I5-K5</f>
        <v>99778.715351855062</v>
      </c>
      <c r="J6" s="74">
        <f>'[1]Liczymy metody dla kobiet'!S9</f>
        <v>7.907013520993121E-5</v>
      </c>
      <c r="K6" s="73">
        <f t="shared" si="2"/>
        <v>7.889516513944419</v>
      </c>
      <c r="L6" s="73">
        <f t="shared" ref="L6:L69" si="14">(I6+I7)/2</f>
        <v>99774.770593598092</v>
      </c>
      <c r="M6" s="73">
        <f>SUM(L6:$L$103)</f>
        <v>7910296.7527342783</v>
      </c>
      <c r="N6" s="75">
        <f t="shared" si="3"/>
        <v>79.278398452413143</v>
      </c>
      <c r="O6" s="29">
        <f t="shared" si="4"/>
        <v>8.0182212009707001</v>
      </c>
      <c r="P6" s="23">
        <v>2</v>
      </c>
      <c r="Q6" s="23">
        <f t="shared" si="5"/>
        <v>48392.676945649706</v>
      </c>
      <c r="R6" s="23">
        <f t="shared" si="6"/>
        <v>51241.045275108459</v>
      </c>
      <c r="S6" s="23">
        <f t="shared" si="7"/>
        <v>99633.722220758165</v>
      </c>
      <c r="T6" s="80">
        <f t="shared" si="8"/>
        <v>2.6964355014677982E-4</v>
      </c>
      <c r="U6" s="29">
        <f t="shared" si="9"/>
        <v>26.865590573943336</v>
      </c>
      <c r="V6" s="29">
        <f t="shared" ref="V6:V69" si="15">(S6+S7)*50%</f>
        <v>99620.289425471186</v>
      </c>
      <c r="W6" s="29">
        <f>SUM(V6:$V$103)</f>
        <v>7487939.8939295383</v>
      </c>
      <c r="X6" s="29">
        <f t="shared" si="10"/>
        <v>75.154673809521341</v>
      </c>
      <c r="Y6" s="29"/>
      <c r="Z6" s="29"/>
    </row>
    <row r="7" spans="1:27" x14ac:dyDescent="0.25">
      <c r="A7" s="76">
        <v>3</v>
      </c>
      <c r="B7" s="77">
        <f t="shared" si="11"/>
        <v>99452.439029211222</v>
      </c>
      <c r="C7" s="74">
        <f>'[1]Liczymy metody dla męzczyzn'!S10</f>
        <v>2.1129736582617271E-4</v>
      </c>
      <c r="D7" s="135">
        <f t="shared" si="0"/>
        <v>21.014038391860382</v>
      </c>
      <c r="E7" s="73">
        <f t="shared" si="12"/>
        <v>99441.932010015298</v>
      </c>
      <c r="F7" s="136">
        <f>SUM(E7:$E$103)</f>
        <v>6990711.5401278445</v>
      </c>
      <c r="G7" s="75">
        <f t="shared" si="1"/>
        <v>70.292006997179115</v>
      </c>
      <c r="H7" s="76">
        <v>3</v>
      </c>
      <c r="I7" s="73">
        <f t="shared" si="13"/>
        <v>99770.825835341122</v>
      </c>
      <c r="J7" s="74">
        <f>'[1]Liczymy metody dla kobiet'!S10</f>
        <v>0</v>
      </c>
      <c r="K7" s="73">
        <f t="shared" si="2"/>
        <v>0</v>
      </c>
      <c r="L7" s="73">
        <f t="shared" si="14"/>
        <v>99770.825835341122</v>
      </c>
      <c r="M7" s="73">
        <f>SUM(L7:$L$103)</f>
        <v>7810521.9821406817</v>
      </c>
      <c r="N7" s="75">
        <f t="shared" si="3"/>
        <v>78.284627963598709</v>
      </c>
      <c r="O7" s="29">
        <f t="shared" si="4"/>
        <v>7.9926209664195937</v>
      </c>
      <c r="P7" s="23">
        <v>3</v>
      </c>
      <c r="Q7" s="23">
        <f t="shared" si="5"/>
        <v>48388.850530140444</v>
      </c>
      <c r="R7" s="23">
        <f t="shared" si="6"/>
        <v>51218.006100043778</v>
      </c>
      <c r="S7" s="23">
        <f t="shared" si="7"/>
        <v>99606.856630184222</v>
      </c>
      <c r="T7" s="80">
        <f t="shared" si="8"/>
        <v>1.0864944581071278E-4</v>
      </c>
      <c r="U7" s="29">
        <f t="shared" si="9"/>
        <v>10.822229771816637</v>
      </c>
      <c r="V7" s="29">
        <f t="shared" si="15"/>
        <v>99601.445515298314</v>
      </c>
      <c r="W7" s="29">
        <f>SUM(V7:$V$103)</f>
        <v>7388319.6045040665</v>
      </c>
      <c r="X7" s="29">
        <f t="shared" si="10"/>
        <v>74.174809390231857</v>
      </c>
      <c r="Y7" s="29"/>
      <c r="Z7" s="29"/>
    </row>
    <row r="8" spans="1:27" x14ac:dyDescent="0.25">
      <c r="A8" s="76">
        <v>4</v>
      </c>
      <c r="B8" s="77">
        <f t="shared" si="11"/>
        <v>99431.42499081936</v>
      </c>
      <c r="C8" s="74">
        <f>'[1]Liczymy metody dla męzczyzn'!S11</f>
        <v>6.7810402115684544E-5</v>
      </c>
      <c r="D8" s="135">
        <f t="shared" si="0"/>
        <v>6.7424849115629861</v>
      </c>
      <c r="E8" s="73">
        <f t="shared" si="12"/>
        <v>99428.053748363571</v>
      </c>
      <c r="F8" s="136">
        <f>SUM(E8:$E$103)</f>
        <v>6891269.6081178291</v>
      </c>
      <c r="G8" s="75">
        <f t="shared" si="1"/>
        <v>69.306756981046078</v>
      </c>
      <c r="H8" s="76">
        <v>4</v>
      </c>
      <c r="I8" s="73">
        <f t="shared" si="13"/>
        <v>99770.825835341122</v>
      </c>
      <c r="J8" s="74">
        <f>'[1]Liczymy metody dla kobiet'!S11</f>
        <v>2.1265284423179159E-4</v>
      </c>
      <c r="K8" s="73">
        <f t="shared" si="2"/>
        <v>21.216549885240003</v>
      </c>
      <c r="L8" s="73">
        <f t="shared" si="14"/>
        <v>99760.217560398509</v>
      </c>
      <c r="M8" s="73">
        <f>SUM(L8:$L$103)</f>
        <v>7710751.1563053392</v>
      </c>
      <c r="N8" s="75">
        <f t="shared" si="3"/>
        <v>77.284627963598695</v>
      </c>
      <c r="O8" s="29">
        <f t="shared" si="4"/>
        <v>7.9778709825526164</v>
      </c>
      <c r="P8" s="23">
        <v>4</v>
      </c>
      <c r="Q8" s="23">
        <f t="shared" si="5"/>
        <v>48388.850530140444</v>
      </c>
      <c r="R8" s="23">
        <f t="shared" si="6"/>
        <v>51207.183870271969</v>
      </c>
      <c r="S8" s="23">
        <f t="shared" si="7"/>
        <v>99596.034400412405</v>
      </c>
      <c r="T8" s="80">
        <f t="shared" si="8"/>
        <v>1.3818227308574706E-4</v>
      </c>
      <c r="U8" s="29">
        <f t="shared" si="9"/>
        <v>13.762406423775246</v>
      </c>
      <c r="V8" s="29">
        <f t="shared" si="15"/>
        <v>99589.153197200518</v>
      </c>
      <c r="W8" s="29">
        <f>SUM(V8:$V$103)</f>
        <v>7288718.1589887682</v>
      </c>
      <c r="X8" s="29">
        <f t="shared" si="10"/>
        <v>73.18281498724599</v>
      </c>
      <c r="Y8" s="29"/>
      <c r="Z8" s="29"/>
    </row>
    <row r="9" spans="1:27" x14ac:dyDescent="0.25">
      <c r="A9" s="76">
        <v>5</v>
      </c>
      <c r="B9" s="77">
        <f t="shared" si="11"/>
        <v>99424.682505907796</v>
      </c>
      <c r="C9" s="74">
        <f>'[1]Liczymy metody dla męzczyzn'!S12</f>
        <v>1.331203407880724E-4</v>
      </c>
      <c r="D9" s="135">
        <f t="shared" si="0"/>
        <v>13.235447617932346</v>
      </c>
      <c r="E9" s="73">
        <f t="shared" si="12"/>
        <v>99418.064782098838</v>
      </c>
      <c r="F9" s="136">
        <f>SUM(E9:$E$103)</f>
        <v>6791841.5543694654</v>
      </c>
      <c r="G9" s="75">
        <f t="shared" si="1"/>
        <v>68.31142311131741</v>
      </c>
      <c r="H9" s="76">
        <v>5</v>
      </c>
      <c r="I9" s="73">
        <f t="shared" si="13"/>
        <v>99749.609285455881</v>
      </c>
      <c r="J9" s="74">
        <f>'[1]Liczymy metody dla kobiet'!S12</f>
        <v>0</v>
      </c>
      <c r="K9" s="73">
        <f t="shared" si="2"/>
        <v>0</v>
      </c>
      <c r="L9" s="73">
        <f t="shared" si="14"/>
        <v>99749.609285455881</v>
      </c>
      <c r="M9" s="73">
        <f>SUM(L9:$L$103)</f>
        <v>7610990.9387449408</v>
      </c>
      <c r="N9" s="75">
        <f t="shared" si="3"/>
        <v>76.300959906162475</v>
      </c>
      <c r="O9" s="29">
        <f t="shared" si="4"/>
        <v>7.9895367948450655</v>
      </c>
      <c r="P9" s="23">
        <v>5</v>
      </c>
      <c r="Q9" s="23">
        <f t="shared" si="5"/>
        <v>48378.560503446104</v>
      </c>
      <c r="R9" s="23">
        <f t="shared" si="6"/>
        <v>51203.711490542519</v>
      </c>
      <c r="S9" s="23">
        <f t="shared" si="7"/>
        <v>99582.27199398863</v>
      </c>
      <c r="T9" s="80">
        <f t="shared" si="8"/>
        <v>6.8448483718593954E-5</v>
      </c>
      <c r="U9" s="29">
        <f t="shared" si="9"/>
        <v>6.816255523241125</v>
      </c>
      <c r="V9" s="29">
        <f t="shared" si="15"/>
        <v>99578.86386622701</v>
      </c>
      <c r="W9" s="29">
        <f>SUM(V9:$V$103)</f>
        <v>7189129.0057915682</v>
      </c>
      <c r="X9" s="29">
        <f t="shared" si="10"/>
        <v>72.192859851857435</v>
      </c>
      <c r="Y9" s="29"/>
      <c r="Z9" s="29"/>
    </row>
    <row r="10" spans="1:27" x14ac:dyDescent="0.25">
      <c r="A10" s="76">
        <v>6</v>
      </c>
      <c r="B10" s="77">
        <f t="shared" si="11"/>
        <v>99411.447058289865</v>
      </c>
      <c r="C10" s="74">
        <f>'[1]Liczymy metody dla męzczyzn'!S13</f>
        <v>0</v>
      </c>
      <c r="D10" s="135">
        <f t="shared" si="0"/>
        <v>0</v>
      </c>
      <c r="E10" s="73">
        <f t="shared" si="12"/>
        <v>99411.447058289865</v>
      </c>
      <c r="F10" s="136">
        <f>SUM(E10:$E$103)</f>
        <v>6692423.4895873656</v>
      </c>
      <c r="G10" s="75">
        <f t="shared" si="1"/>
        <v>67.320451392919225</v>
      </c>
      <c r="H10" s="76">
        <v>6</v>
      </c>
      <c r="I10" s="73">
        <f t="shared" si="13"/>
        <v>99749.609285455881</v>
      </c>
      <c r="J10" s="74">
        <f>'[1]Liczymy metody dla kobiet'!S13</f>
        <v>0</v>
      </c>
      <c r="K10" s="73">
        <f t="shared" si="2"/>
        <v>0</v>
      </c>
      <c r="L10" s="73">
        <f t="shared" si="14"/>
        <v>99749.609285455881</v>
      </c>
      <c r="M10" s="73">
        <f>SUM(L10:$L$103)</f>
        <v>7511241.3294594837</v>
      </c>
      <c r="N10" s="75">
        <f t="shared" si="3"/>
        <v>75.300959906162461</v>
      </c>
      <c r="O10" s="29">
        <f t="shared" si="4"/>
        <v>7.9805085132432367</v>
      </c>
      <c r="P10" s="23">
        <v>6</v>
      </c>
      <c r="Q10" s="23">
        <f t="shared" si="5"/>
        <v>48378.560503446104</v>
      </c>
      <c r="R10" s="23">
        <f t="shared" si="6"/>
        <v>51196.895235019285</v>
      </c>
      <c r="S10" s="23">
        <f t="shared" si="7"/>
        <v>99575.455738465389</v>
      </c>
      <c r="T10" s="80">
        <f t="shared" si="8"/>
        <v>0</v>
      </c>
      <c r="U10" s="29">
        <f>S10-S11</f>
        <v>0</v>
      </c>
      <c r="V10" s="29">
        <f t="shared" si="15"/>
        <v>99575.455738465389</v>
      </c>
      <c r="W10" s="29">
        <f>SUM(V10:$V$103)</f>
        <v>7089550.1419253405</v>
      </c>
      <c r="X10" s="29">
        <f t="shared" si="10"/>
        <v>71.197767455325746</v>
      </c>
      <c r="Y10" s="29"/>
      <c r="Z10" s="29"/>
    </row>
    <row r="11" spans="1:27" x14ac:dyDescent="0.25">
      <c r="A11" s="76">
        <v>7</v>
      </c>
      <c r="B11" s="77">
        <f t="shared" si="11"/>
        <v>99411.447058289865</v>
      </c>
      <c r="C11" s="74">
        <f>'[1]Liczymy metody dla męzczyzn'!S14</f>
        <v>6.8683677324083925E-5</v>
      </c>
      <c r="D11" s="135">
        <f t="shared" si="0"/>
        <v>6.8279437520718336</v>
      </c>
      <c r="E11" s="73">
        <f t="shared" si="12"/>
        <v>99408.033086413838</v>
      </c>
      <c r="F11" s="136">
        <f>SUM(E11:$E$103)</f>
        <v>6593012.0425290773</v>
      </c>
      <c r="G11" s="75">
        <f t="shared" si="1"/>
        <v>66.320451392919239</v>
      </c>
      <c r="H11" s="76">
        <v>7</v>
      </c>
      <c r="I11" s="73">
        <f t="shared" si="13"/>
        <v>99749.609285455881</v>
      </c>
      <c r="J11" s="74">
        <f>'[1]Liczymy metody dla kobiet'!S14</f>
        <v>7.1743731391469667E-5</v>
      </c>
      <c r="K11" s="73">
        <f t="shared" si="2"/>
        <v>7.1564091749797951</v>
      </c>
      <c r="L11" s="73">
        <f t="shared" si="14"/>
        <v>99746.031080868386</v>
      </c>
      <c r="M11" s="73">
        <f>SUM(L11:$L$103)</f>
        <v>7411491.7201740285</v>
      </c>
      <c r="N11" s="75">
        <f t="shared" si="3"/>
        <v>74.300959906162461</v>
      </c>
      <c r="O11" s="29">
        <f t="shared" si="4"/>
        <v>7.9805085132432225</v>
      </c>
      <c r="P11" s="23">
        <v>7</v>
      </c>
      <c r="Q11" s="23">
        <f t="shared" si="5"/>
        <v>48378.560503446104</v>
      </c>
      <c r="R11" s="23">
        <f t="shared" si="6"/>
        <v>51196.895235019285</v>
      </c>
      <c r="S11" s="23">
        <f t="shared" si="7"/>
        <v>99575.455738465389</v>
      </c>
      <c r="T11" s="80">
        <f t="shared" si="8"/>
        <v>7.0170399225108485E-5</v>
      </c>
      <c r="U11" s="29">
        <f t="shared" si="9"/>
        <v>6.9872494821902364</v>
      </c>
      <c r="V11" s="29">
        <f t="shared" si="15"/>
        <v>99571.962113724294</v>
      </c>
      <c r="W11" s="29">
        <f>SUM(V11:$V$103)</f>
        <v>6989974.6861868752</v>
      </c>
      <c r="X11" s="29">
        <f t="shared" si="10"/>
        <v>70.197767455325746</v>
      </c>
      <c r="Y11" s="29"/>
      <c r="Z11" s="29"/>
    </row>
    <row r="12" spans="1:27" x14ac:dyDescent="0.25">
      <c r="A12" s="76">
        <v>8</v>
      </c>
      <c r="B12" s="77">
        <f t="shared" si="11"/>
        <v>99404.619114537796</v>
      </c>
      <c r="C12" s="74">
        <f>'[1]Liczymy metody dla męzczyzn'!S15</f>
        <v>0</v>
      </c>
      <c r="D12" s="135">
        <f t="shared" si="0"/>
        <v>0</v>
      </c>
      <c r="E12" s="73">
        <f t="shared" si="12"/>
        <v>99404.619114537796</v>
      </c>
      <c r="F12" s="136">
        <f>SUM(E12:$E$103)</f>
        <v>6493604.0094426638</v>
      </c>
      <c r="G12" s="75">
        <f t="shared" si="1"/>
        <v>65.324972494089891</v>
      </c>
      <c r="H12" s="76">
        <v>8</v>
      </c>
      <c r="I12" s="73">
        <f t="shared" si="13"/>
        <v>99742.452876280906</v>
      </c>
      <c r="J12" s="74">
        <f>'[1]Liczymy metody dla kobiet'!S15</f>
        <v>0</v>
      </c>
      <c r="K12" s="73">
        <f t="shared" si="2"/>
        <v>0</v>
      </c>
      <c r="L12" s="73">
        <f t="shared" si="14"/>
        <v>99742.452876280906</v>
      </c>
      <c r="M12" s="73">
        <f>SUM(L12:$L$103)</f>
        <v>7311745.6890931595</v>
      </c>
      <c r="N12" s="75">
        <f t="shared" si="3"/>
        <v>73.306255042299213</v>
      </c>
      <c r="O12" s="29">
        <f t="shared" si="4"/>
        <v>7.9812825482093217</v>
      </c>
      <c r="P12" s="23">
        <v>8</v>
      </c>
      <c r="Q12" s="23">
        <f t="shared" si="5"/>
        <v>48375.089644996238</v>
      </c>
      <c r="R12" s="23">
        <f t="shared" si="6"/>
        <v>51193.378843986968</v>
      </c>
      <c r="S12" s="23">
        <f t="shared" si="7"/>
        <v>99568.468488983199</v>
      </c>
      <c r="T12" s="80">
        <f t="shared" si="8"/>
        <v>0</v>
      </c>
      <c r="U12" s="29">
        <f t="shared" si="9"/>
        <v>0</v>
      </c>
      <c r="V12" s="29">
        <f t="shared" si="15"/>
        <v>99568.468488983199</v>
      </c>
      <c r="W12" s="29">
        <f>SUM(V12:$V$103)</f>
        <v>6890402.7240731511</v>
      </c>
      <c r="X12" s="29">
        <f t="shared" si="10"/>
        <v>69.202658518701057</v>
      </c>
      <c r="Y12" s="29"/>
      <c r="Z12" s="29"/>
    </row>
    <row r="13" spans="1:27" x14ac:dyDescent="0.25">
      <c r="A13" s="76">
        <v>9</v>
      </c>
      <c r="B13" s="77">
        <f t="shared" si="11"/>
        <v>99404.619114537796</v>
      </c>
      <c r="C13" s="74">
        <f>'[1]Liczymy metody dla męzczyzn'!S16</f>
        <v>6.9235296153979294E-5</v>
      </c>
      <c r="D13" s="135">
        <f t="shared" si="0"/>
        <v>6.8823082434685352</v>
      </c>
      <c r="E13" s="73">
        <f t="shared" si="12"/>
        <v>99401.177960416069</v>
      </c>
      <c r="F13" s="136">
        <f>SUM(E13:$E$103)</f>
        <v>6394199.3903281251</v>
      </c>
      <c r="G13" s="75">
        <f t="shared" si="1"/>
        <v>64.324972494089877</v>
      </c>
      <c r="H13" s="76">
        <v>9</v>
      </c>
      <c r="I13" s="73">
        <f t="shared" si="13"/>
        <v>99742.452876280906</v>
      </c>
      <c r="J13" s="74">
        <f>'[1]Liczymy metody dla kobiet'!S16</f>
        <v>1.4640216675206792E-4</v>
      </c>
      <c r="K13" s="73">
        <f t="shared" si="2"/>
        <v>14.602511218253554</v>
      </c>
      <c r="L13" s="73">
        <f t="shared" si="14"/>
        <v>99735.151620671779</v>
      </c>
      <c r="M13" s="73">
        <f>SUM(L13:$L$103)</f>
        <v>7212003.2362168785</v>
      </c>
      <c r="N13" s="75">
        <f t="shared" si="3"/>
        <v>72.306255042299213</v>
      </c>
      <c r="O13" s="29">
        <f t="shared" si="4"/>
        <v>7.9812825482093359</v>
      </c>
      <c r="P13" s="23">
        <v>9</v>
      </c>
      <c r="Q13" s="23">
        <f t="shared" si="5"/>
        <v>48375.089644996238</v>
      </c>
      <c r="R13" s="23">
        <f t="shared" si="6"/>
        <v>51193.378843986968</v>
      </c>
      <c r="S13" s="23">
        <f t="shared" si="7"/>
        <v>99568.468488983199</v>
      </c>
      <c r="T13" s="80">
        <f t="shared" si="8"/>
        <v>1.0672662588377838E-4</v>
      </c>
      <c r="U13" s="29">
        <f t="shared" si="9"/>
        <v>10.626606686244486</v>
      </c>
      <c r="V13" s="29">
        <f t="shared" si="15"/>
        <v>99563.155185640077</v>
      </c>
      <c r="W13" s="29">
        <f>SUM(V13:$V$103)</f>
        <v>6790834.2555841692</v>
      </c>
      <c r="X13" s="29">
        <f t="shared" si="10"/>
        <v>68.202658518701071</v>
      </c>
      <c r="Y13" s="29"/>
      <c r="Z13" s="29"/>
    </row>
    <row r="14" spans="1:27" x14ac:dyDescent="0.25">
      <c r="A14" s="76">
        <v>10</v>
      </c>
      <c r="B14" s="77">
        <f t="shared" si="11"/>
        <v>99397.736806294328</v>
      </c>
      <c r="C14" s="74">
        <f>'[1]Liczymy metody dla męzczyzn'!S17</f>
        <v>0</v>
      </c>
      <c r="D14" s="135">
        <f t="shared" si="0"/>
        <v>0</v>
      </c>
      <c r="E14" s="73">
        <f t="shared" si="12"/>
        <v>99397.736806294328</v>
      </c>
      <c r="F14" s="136">
        <f>SUM(E14:$E$103)</f>
        <v>6294798.2123677107</v>
      </c>
      <c r="G14" s="75">
        <f t="shared" si="1"/>
        <v>63.329391740930411</v>
      </c>
      <c r="H14" s="76">
        <v>10</v>
      </c>
      <c r="I14" s="73">
        <f t="shared" si="13"/>
        <v>99727.850365062652</v>
      </c>
      <c r="J14" s="74">
        <f>'[1]Liczymy metody dla kobiet'!S17</f>
        <v>0</v>
      </c>
      <c r="K14" s="73">
        <f t="shared" si="2"/>
        <v>0</v>
      </c>
      <c r="L14" s="73">
        <f t="shared" si="14"/>
        <v>99727.850365062652</v>
      </c>
      <c r="M14" s="73">
        <f>SUM(L14:$L$103)</f>
        <v>7112268.0845962074</v>
      </c>
      <c r="N14" s="75">
        <f t="shared" si="3"/>
        <v>71.316769172915272</v>
      </c>
      <c r="O14" s="29">
        <f t="shared" si="4"/>
        <v>7.9873774319848607</v>
      </c>
      <c r="P14" s="23">
        <v>10</v>
      </c>
      <c r="Q14" s="23">
        <f t="shared" si="5"/>
        <v>48368.007427055381</v>
      </c>
      <c r="R14" s="23">
        <f t="shared" si="6"/>
        <v>51189.83445524158</v>
      </c>
      <c r="S14" s="23">
        <f t="shared" si="7"/>
        <v>99557.841882296954</v>
      </c>
      <c r="T14" s="80">
        <f t="shared" si="8"/>
        <v>0</v>
      </c>
      <c r="U14" s="29">
        <f t="shared" si="9"/>
        <v>0</v>
      </c>
      <c r="V14" s="29">
        <f t="shared" si="15"/>
        <v>99557.841882296954</v>
      </c>
      <c r="W14" s="29">
        <f>SUM(V14:$V$103)</f>
        <v>6691271.1003985284</v>
      </c>
      <c r="X14" s="29">
        <f t="shared" si="10"/>
        <v>67.209884966262493</v>
      </c>
      <c r="Y14" s="29"/>
      <c r="Z14" s="29"/>
    </row>
    <row r="15" spans="1:27" x14ac:dyDescent="0.25">
      <c r="A15" s="76">
        <v>11</v>
      </c>
      <c r="B15" s="77">
        <f t="shared" si="11"/>
        <v>99397.736806294328</v>
      </c>
      <c r="C15" s="74">
        <f>'[1]Liczymy metody dla męzczyzn'!S18</f>
        <v>6.4907668841073584E-5</v>
      </c>
      <c r="D15" s="135">
        <f t="shared" si="0"/>
        <v>6.4516753841751431</v>
      </c>
      <c r="E15" s="73">
        <f t="shared" si="12"/>
        <v>99394.510968602233</v>
      </c>
      <c r="F15" s="136">
        <f>SUM(E15:$E$103)</f>
        <v>6195400.4755614167</v>
      </c>
      <c r="G15" s="75">
        <f t="shared" si="1"/>
        <v>62.329391740930411</v>
      </c>
      <c r="H15" s="76">
        <v>11</v>
      </c>
      <c r="I15" s="73">
        <f t="shared" si="13"/>
        <v>99727.850365062652</v>
      </c>
      <c r="J15" s="74">
        <f>'[1]Liczymy metody dla kobiet'!S18</f>
        <v>0</v>
      </c>
      <c r="K15" s="73">
        <f t="shared" si="2"/>
        <v>0</v>
      </c>
      <c r="L15" s="73">
        <f t="shared" si="14"/>
        <v>99727.850365062652</v>
      </c>
      <c r="M15" s="73">
        <f>SUM(L15:$L$103)</f>
        <v>7012540.2342311442</v>
      </c>
      <c r="N15" s="75">
        <f t="shared" si="3"/>
        <v>70.316769172915272</v>
      </c>
      <c r="O15" s="29">
        <f t="shared" si="4"/>
        <v>7.9873774319848607</v>
      </c>
      <c r="P15" s="23">
        <v>11</v>
      </c>
      <c r="Q15" s="23">
        <f t="shared" si="5"/>
        <v>48368.007427055381</v>
      </c>
      <c r="R15" s="23">
        <f t="shared" si="6"/>
        <v>51189.83445524158</v>
      </c>
      <c r="S15" s="23">
        <f t="shared" si="7"/>
        <v>99557.841882296954</v>
      </c>
      <c r="T15" s="80">
        <f t="shared" si="8"/>
        <v>3.3373692719954749E-5</v>
      </c>
      <c r="U15" s="29">
        <f t="shared" si="9"/>
        <v>3.3226128228416201</v>
      </c>
      <c r="V15" s="29">
        <f t="shared" si="15"/>
        <v>99556.180575885533</v>
      </c>
      <c r="W15" s="29">
        <f>SUM(V15:$V$103)</f>
        <v>6591713.2585162316</v>
      </c>
      <c r="X15" s="29">
        <f t="shared" si="10"/>
        <v>66.209884966262493</v>
      </c>
      <c r="Y15" s="29"/>
      <c r="Z15" s="29"/>
    </row>
    <row r="16" spans="1:27" x14ac:dyDescent="0.25">
      <c r="A16" s="76">
        <v>12</v>
      </c>
      <c r="B16" s="77">
        <f t="shared" si="11"/>
        <v>99391.285130910153</v>
      </c>
      <c r="C16" s="74">
        <f>'[1]Liczymy metody dla męzczyzn'!S19</f>
        <v>6.3397470440929406E-5</v>
      </c>
      <c r="D16" s="135">
        <f t="shared" si="0"/>
        <v>6.301156061172863</v>
      </c>
      <c r="E16" s="73">
        <f t="shared" si="12"/>
        <v>99388.134552879565</v>
      </c>
      <c r="F16" s="136">
        <f>SUM(E16:$E$103)</f>
        <v>6096005.9645928135</v>
      </c>
      <c r="G16" s="75">
        <f t="shared" si="1"/>
        <v>61.333405203118645</v>
      </c>
      <c r="H16" s="76">
        <v>12</v>
      </c>
      <c r="I16" s="73">
        <f t="shared" si="13"/>
        <v>99727.850365062652</v>
      </c>
      <c r="J16" s="74">
        <f>'[1]Liczymy metody dla kobiet'!S19</f>
        <v>1.3256445946841652E-4</v>
      </c>
      <c r="K16" s="73">
        <f t="shared" si="2"/>
        <v>13.220368577591655</v>
      </c>
      <c r="L16" s="73">
        <f t="shared" si="14"/>
        <v>99721.240180773864</v>
      </c>
      <c r="M16" s="73">
        <f>SUM(L16:$L$103)</f>
        <v>6912812.3838660819</v>
      </c>
      <c r="N16" s="75">
        <f t="shared" si="3"/>
        <v>69.316769172915272</v>
      </c>
      <c r="O16" s="29">
        <f t="shared" si="4"/>
        <v>7.9833639697966277</v>
      </c>
      <c r="P16" s="23">
        <v>12</v>
      </c>
      <c r="Q16" s="23">
        <f t="shared" si="5"/>
        <v>48368.007427055381</v>
      </c>
      <c r="R16" s="23">
        <f t="shared" si="6"/>
        <v>51186.511842418731</v>
      </c>
      <c r="S16" s="23">
        <f t="shared" si="7"/>
        <v>99554.519269474113</v>
      </c>
      <c r="T16" s="80">
        <f t="shared" si="8"/>
        <v>9.7001865937344848E-5</v>
      </c>
      <c r="U16" s="29">
        <f t="shared" si="9"/>
        <v>9.6569741316343425</v>
      </c>
      <c r="V16" s="29">
        <f t="shared" si="15"/>
        <v>99549.690782408288</v>
      </c>
      <c r="W16" s="29">
        <f>SUM(V16:$V$103)</f>
        <v>6492157.0779403457</v>
      </c>
      <c r="X16" s="29">
        <f t="shared" si="10"/>
        <v>65.212078020962352</v>
      </c>
      <c r="Y16" s="29"/>
      <c r="Z16" s="29"/>
    </row>
    <row r="17" spans="1:28" x14ac:dyDescent="0.25">
      <c r="A17" s="76">
        <v>13</v>
      </c>
      <c r="B17" s="77">
        <f t="shared" si="11"/>
        <v>99384.983974848976</v>
      </c>
      <c r="C17" s="74">
        <f>'[1]Liczymy metody dla męzczyzn'!S20</f>
        <v>0</v>
      </c>
      <c r="D17" s="135">
        <f t="shared" si="0"/>
        <v>0</v>
      </c>
      <c r="E17" s="73">
        <f t="shared" si="12"/>
        <v>99384.983974848976</v>
      </c>
      <c r="F17" s="136">
        <f>SUM(E17:$E$103)</f>
        <v>5996617.8300399361</v>
      </c>
      <c r="G17" s="75">
        <f t="shared" si="1"/>
        <v>60.337262131646369</v>
      </c>
      <c r="H17" s="76">
        <v>13</v>
      </c>
      <c r="I17" s="73">
        <f t="shared" si="13"/>
        <v>99714.629996485062</v>
      </c>
      <c r="J17" s="74">
        <f>'[1]Liczymy metody dla kobiet'!S20</f>
        <v>1.3213530655391121E-4</v>
      </c>
      <c r="K17" s="73">
        <f t="shared" si="2"/>
        <v>13.175823202495383</v>
      </c>
      <c r="L17" s="73">
        <f t="shared" si="14"/>
        <v>99708.042084883811</v>
      </c>
      <c r="M17" s="73">
        <f>SUM(L17:$L$103)</f>
        <v>6813091.1436853074</v>
      </c>
      <c r="N17" s="75">
        <f t="shared" si="3"/>
        <v>68.325893040223576</v>
      </c>
      <c r="O17" s="29">
        <f t="shared" si="4"/>
        <v>7.9886309085772069</v>
      </c>
      <c r="P17" s="23">
        <v>13</v>
      </c>
      <c r="Q17" s="23">
        <f t="shared" si="5"/>
        <v>48361.595548295256</v>
      </c>
      <c r="R17" s="23">
        <f t="shared" si="6"/>
        <v>51183.266747047222</v>
      </c>
      <c r="S17" s="23">
        <f t="shared" si="7"/>
        <v>99544.862295342478</v>
      </c>
      <c r="T17" s="80">
        <f t="shared" si="8"/>
        <v>6.419491780764392E-5</v>
      </c>
      <c r="U17" s="29">
        <f t="shared" si="9"/>
        <v>6.3902742532227421</v>
      </c>
      <c r="V17" s="29">
        <f t="shared" si="15"/>
        <v>99541.66715821586</v>
      </c>
      <c r="W17" s="29">
        <f>SUM(V17:$V$103)</f>
        <v>6392607.3871579375</v>
      </c>
      <c r="X17" s="29">
        <f t="shared" si="10"/>
        <v>64.218355822237513</v>
      </c>
      <c r="Y17" s="29"/>
      <c r="Z17" s="29"/>
    </row>
    <row r="18" spans="1:28" x14ac:dyDescent="0.25">
      <c r="A18" s="76">
        <v>14</v>
      </c>
      <c r="B18" s="77">
        <f t="shared" si="11"/>
        <v>99384.983974848976</v>
      </c>
      <c r="C18" s="74">
        <f>'[1]Liczymy metody dla męzczyzn'!S21</f>
        <v>3.2997855139415937E-4</v>
      </c>
      <c r="D18" s="135">
        <f t="shared" si="0"/>
        <v>32.794913042352405</v>
      </c>
      <c r="E18" s="73">
        <f t="shared" si="12"/>
        <v>99368.586518327793</v>
      </c>
      <c r="F18" s="136">
        <f>SUM(E18:$E$103)</f>
        <v>5897232.8460650863</v>
      </c>
      <c r="G18" s="75">
        <f t="shared" si="1"/>
        <v>59.337262131646355</v>
      </c>
      <c r="H18" s="76">
        <v>14</v>
      </c>
      <c r="I18" s="73">
        <f t="shared" si="13"/>
        <v>99701.45417328256</v>
      </c>
      <c r="J18" s="74">
        <f>'[1]Liczymy metody dla kobiet'!S21</f>
        <v>2.0721809704714214E-4</v>
      </c>
      <c r="K18" s="73">
        <f t="shared" si="2"/>
        <v>20.659945606620461</v>
      </c>
      <c r="L18" s="73">
        <f t="shared" si="14"/>
        <v>99691.124200479244</v>
      </c>
      <c r="M18" s="73">
        <f>SUM(L18:$L$103)</f>
        <v>6713383.1016004225</v>
      </c>
      <c r="N18" s="75">
        <f t="shared" si="3"/>
        <v>67.33485641977164</v>
      </c>
      <c r="O18" s="29">
        <f t="shared" si="4"/>
        <v>7.9975942881252848</v>
      </c>
      <c r="P18" s="23">
        <v>14</v>
      </c>
      <c r="Q18" s="23">
        <f t="shared" si="5"/>
        <v>48355.20527404204</v>
      </c>
      <c r="R18" s="23">
        <f t="shared" si="6"/>
        <v>51183.266747047222</v>
      </c>
      <c r="S18" s="23">
        <f t="shared" si="7"/>
        <v>99538.472021089256</v>
      </c>
      <c r="T18" s="80">
        <f t="shared" si="8"/>
        <v>2.7034224345242534E-4</v>
      </c>
      <c r="U18" s="29">
        <f t="shared" si="9"/>
        <v>26.909453836007742</v>
      </c>
      <c r="V18" s="29">
        <f t="shared" si="15"/>
        <v>99525.017294171252</v>
      </c>
      <c r="W18" s="29">
        <f>SUM(V18:$V$103)</f>
        <v>6293065.7199997213</v>
      </c>
      <c r="X18" s="29">
        <f t="shared" si="10"/>
        <v>63.222446479451754</v>
      </c>
      <c r="Y18" s="29"/>
      <c r="Z18" s="29"/>
    </row>
    <row r="19" spans="1:28" x14ac:dyDescent="0.25">
      <c r="A19" s="76">
        <v>15</v>
      </c>
      <c r="B19" s="77">
        <f t="shared" si="11"/>
        <v>99352.189061806625</v>
      </c>
      <c r="C19" s="74">
        <f>'[1]Liczymy metody dla męzczyzn'!S22</f>
        <v>2.8391950881924969E-4</v>
      </c>
      <c r="D19" s="135">
        <f t="shared" si="0"/>
        <v>28.208024718545367</v>
      </c>
      <c r="E19" s="73">
        <f t="shared" si="12"/>
        <v>99338.085049447342</v>
      </c>
      <c r="F19" s="136">
        <f>SUM(E19:$E$103)</f>
        <v>5797864.2595467577</v>
      </c>
      <c r="G19" s="75">
        <f t="shared" si="1"/>
        <v>58.356683574832239</v>
      </c>
      <c r="H19" s="76">
        <v>15</v>
      </c>
      <c r="I19" s="73">
        <f t="shared" si="13"/>
        <v>99680.794227675942</v>
      </c>
      <c r="J19" s="74">
        <f>'[1]Liczymy metody dla kobiet'!S22</f>
        <v>0</v>
      </c>
      <c r="K19" s="73">
        <f t="shared" si="2"/>
        <v>0</v>
      </c>
      <c r="L19" s="73">
        <f t="shared" si="14"/>
        <v>99680.794227675942</v>
      </c>
      <c r="M19" s="73">
        <f>SUM(L19:$L$103)</f>
        <v>6613691.9773999434</v>
      </c>
      <c r="N19" s="75">
        <f t="shared" si="3"/>
        <v>66.34870868197477</v>
      </c>
      <c r="O19" s="29">
        <f t="shared" si="4"/>
        <v>7.9920251071425312</v>
      </c>
      <c r="P19" s="23">
        <v>15</v>
      </c>
      <c r="Q19" s="23">
        <f t="shared" si="5"/>
        <v>48345.185200422828</v>
      </c>
      <c r="R19" s="23">
        <f t="shared" si="6"/>
        <v>51166.377366830413</v>
      </c>
      <c r="S19" s="23">
        <f t="shared" si="7"/>
        <v>99511.562567253248</v>
      </c>
      <c r="T19" s="80">
        <f t="shared" si="8"/>
        <v>1.4598436960770267E-4</v>
      </c>
      <c r="U19" s="29">
        <f t="shared" si="9"/>
        <v>14.527132730057929</v>
      </c>
      <c r="V19" s="29">
        <f t="shared" si="15"/>
        <v>99504.299000888219</v>
      </c>
      <c r="W19" s="29">
        <f>SUM(V19:$V$103)</f>
        <v>6193540.70270555</v>
      </c>
      <c r="X19" s="29">
        <f t="shared" si="10"/>
        <v>62.239407591652956</v>
      </c>
      <c r="Y19" s="29"/>
      <c r="Z19" s="29"/>
    </row>
    <row r="20" spans="1:28" x14ac:dyDescent="0.25">
      <c r="A20" s="76">
        <v>16</v>
      </c>
      <c r="B20" s="77">
        <f t="shared" si="11"/>
        <v>99323.981037088073</v>
      </c>
      <c r="C20" s="74">
        <f>'[1]Liczymy metody dla męzczyzn'!S23</f>
        <v>3.0060496749708792E-4</v>
      </c>
      <c r="D20" s="135">
        <f t="shared" si="0"/>
        <v>29.857282091335236</v>
      </c>
      <c r="E20" s="73">
        <f t="shared" si="12"/>
        <v>99309.052396042403</v>
      </c>
      <c r="F20" s="136">
        <f>SUM(E20:$E$103)</f>
        <v>5698526.174497311</v>
      </c>
      <c r="G20" s="75">
        <f t="shared" si="1"/>
        <v>57.373114881183156</v>
      </c>
      <c r="H20" s="76">
        <v>16</v>
      </c>
      <c r="I20" s="73">
        <f t="shared" si="13"/>
        <v>99680.794227675942</v>
      </c>
      <c r="J20" s="74">
        <f>'[1]Liczymy metody dla kobiet'!S23</f>
        <v>2.3693875133278048E-4</v>
      </c>
      <c r="K20" s="73">
        <f t="shared" si="2"/>
        <v>23.618242916165372</v>
      </c>
      <c r="L20" s="73">
        <f t="shared" si="14"/>
        <v>99668.98510621785</v>
      </c>
      <c r="M20" s="73">
        <f>SUM(L20:$L$103)</f>
        <v>6514011.1831722688</v>
      </c>
      <c r="N20" s="75">
        <f t="shared" si="3"/>
        <v>65.348708681974784</v>
      </c>
      <c r="O20" s="29">
        <f t="shared" si="4"/>
        <v>7.9755938007916285</v>
      </c>
      <c r="P20" s="23">
        <v>16</v>
      </c>
      <c r="Q20" s="23">
        <f t="shared" si="5"/>
        <v>48345.185200422828</v>
      </c>
      <c r="R20" s="23">
        <f t="shared" si="6"/>
        <v>51151.850234100362</v>
      </c>
      <c r="S20" s="23">
        <f t="shared" si="7"/>
        <v>99497.03543452319</v>
      </c>
      <c r="T20" s="80">
        <f t="shared" si="8"/>
        <v>2.696698245753275E-4</v>
      </c>
      <c r="U20" s="29">
        <f t="shared" si="9"/>
        <v>26.831348091393011</v>
      </c>
      <c r="V20" s="29">
        <f t="shared" si="15"/>
        <v>99483.619760477493</v>
      </c>
      <c r="W20" s="29">
        <f>SUM(V20:$V$103)</f>
        <v>6094036.4037046619</v>
      </c>
      <c r="X20" s="29">
        <f t="shared" si="10"/>
        <v>61.248421896097732</v>
      </c>
      <c r="Y20" s="29"/>
      <c r="Z20" s="29"/>
    </row>
    <row r="21" spans="1:28" x14ac:dyDescent="0.25">
      <c r="A21" s="76">
        <v>17</v>
      </c>
      <c r="B21" s="77">
        <f t="shared" si="11"/>
        <v>99294.123754996734</v>
      </c>
      <c r="C21" s="74">
        <f>'[1]Liczymy metody dla męzczyzn'!S24</f>
        <v>3.1621803233329376E-4</v>
      </c>
      <c r="D21" s="135">
        <f t="shared" si="0"/>
        <v>31.39859243606363</v>
      </c>
      <c r="E21" s="73">
        <f t="shared" si="12"/>
        <v>99278.424458778696</v>
      </c>
      <c r="F21" s="136">
        <f>SUM(E21:$E$103)</f>
        <v>5599217.1221012687</v>
      </c>
      <c r="G21" s="75">
        <f t="shared" si="1"/>
        <v>56.390216362823807</v>
      </c>
      <c r="H21" s="76">
        <v>17</v>
      </c>
      <c r="I21" s="73">
        <f t="shared" si="13"/>
        <v>99657.175984759771</v>
      </c>
      <c r="J21" s="74">
        <f>'[1]Liczymy metody dla kobiet'!S24</f>
        <v>1.6622340425531914E-4</v>
      </c>
      <c r="K21" s="73">
        <f t="shared" si="2"/>
        <v>16.565355050658205</v>
      </c>
      <c r="L21" s="73">
        <f t="shared" si="14"/>
        <v>99648.893307234452</v>
      </c>
      <c r="M21" s="73">
        <f>SUM(L21:$L$103)</f>
        <v>6414342.1980660511</v>
      </c>
      <c r="N21" s="75">
        <f t="shared" si="3"/>
        <v>64.364077495502926</v>
      </c>
      <c r="O21" s="29">
        <f t="shared" si="4"/>
        <v>7.9738611326791187</v>
      </c>
      <c r="P21" s="23">
        <v>17</v>
      </c>
      <c r="Q21" s="23">
        <f t="shared" si="5"/>
        <v>48333.730352608487</v>
      </c>
      <c r="R21" s="23">
        <f t="shared" si="6"/>
        <v>51136.473733823317</v>
      </c>
      <c r="S21" s="23">
        <f t="shared" si="7"/>
        <v>99470.204086431797</v>
      </c>
      <c r="T21" s="80">
        <f t="shared" si="8"/>
        <v>2.4333389607893348E-4</v>
      </c>
      <c r="U21" s="29">
        <f t="shared" si="9"/>
        <v>24.204472304118099</v>
      </c>
      <c r="V21" s="29">
        <f t="shared" si="15"/>
        <v>99458.101850279738</v>
      </c>
      <c r="W21" s="29">
        <f>SUM(V21:$V$103)</f>
        <v>5994552.783944183</v>
      </c>
      <c r="X21" s="29">
        <f t="shared" si="10"/>
        <v>60.26480833130077</v>
      </c>
      <c r="Y21" s="29"/>
      <c r="Z21" s="29"/>
    </row>
    <row r="22" spans="1:28" x14ac:dyDescent="0.25">
      <c r="A22" s="76">
        <v>18</v>
      </c>
      <c r="B22" s="77">
        <f t="shared" si="11"/>
        <v>99262.725162560673</v>
      </c>
      <c r="C22" s="74">
        <f>'[1]Liczymy metody dla męzczyzn'!S25</f>
        <v>8.2253752827472749E-4</v>
      </c>
      <c r="D22" s="135">
        <f t="shared" si="0"/>
        <v>81.647316605026248</v>
      </c>
      <c r="E22" s="73">
        <f t="shared" si="12"/>
        <v>99221.90150425816</v>
      </c>
      <c r="F22" s="136">
        <f>SUM(E22:$E$103)</f>
        <v>5499938.6976424893</v>
      </c>
      <c r="G22" s="75">
        <f t="shared" si="1"/>
        <v>55.407895447514107</v>
      </c>
      <c r="H22" s="76">
        <v>18</v>
      </c>
      <c r="I22" s="73">
        <f t="shared" si="13"/>
        <v>99640.610629709117</v>
      </c>
      <c r="J22" s="74">
        <f>'[1]Liczymy metody dla kobiet'!S25</f>
        <v>1.7391304347826085E-4</v>
      </c>
      <c r="K22" s="73">
        <f t="shared" si="2"/>
        <v>17.328801848645064</v>
      </c>
      <c r="L22" s="73">
        <f t="shared" si="14"/>
        <v>99631.9462287848</v>
      </c>
      <c r="M22" s="73">
        <f>SUM(L22:$L$103)</f>
        <v>6314693.304758816</v>
      </c>
      <c r="N22" s="75">
        <f t="shared" si="3"/>
        <v>63.374694964745728</v>
      </c>
      <c r="O22" s="29">
        <f t="shared" si="4"/>
        <v>7.9667995172316211</v>
      </c>
      <c r="P22" s="23">
        <v>18</v>
      </c>
      <c r="Q22" s="23">
        <f t="shared" si="5"/>
        <v>48325.696155408921</v>
      </c>
      <c r="R22" s="23">
        <f t="shared" si="6"/>
        <v>51120.30345871875</v>
      </c>
      <c r="S22" s="23">
        <f t="shared" si="7"/>
        <v>99445.999614127679</v>
      </c>
      <c r="T22" s="80">
        <f t="shared" si="8"/>
        <v>5.0733902966386868E-4</v>
      </c>
      <c r="U22" s="29">
        <f t="shared" si="9"/>
        <v>50.452836948184995</v>
      </c>
      <c r="V22" s="29">
        <f t="shared" si="15"/>
        <v>99420.773195653586</v>
      </c>
      <c r="W22" s="29">
        <f>SUM(V22:$V$103)</f>
        <v>5895094.6820939034</v>
      </c>
      <c r="X22" s="29">
        <f t="shared" si="10"/>
        <v>59.279354674578826</v>
      </c>
      <c r="Y22" s="29"/>
      <c r="Z22" s="29"/>
    </row>
    <row r="23" spans="1:28" x14ac:dyDescent="0.25">
      <c r="A23" s="76">
        <v>19</v>
      </c>
      <c r="B23" s="77">
        <f t="shared" si="11"/>
        <v>99181.077845955646</v>
      </c>
      <c r="C23" s="74">
        <f>'[1]Liczymy metody dla męzczyzn'!S26</f>
        <v>7.390072669047912E-4</v>
      </c>
      <c r="D23" s="135">
        <f t="shared" si="0"/>
        <v>73.295537267611024</v>
      </c>
      <c r="E23" s="73">
        <f t="shared" si="12"/>
        <v>99144.430077321842</v>
      </c>
      <c r="F23" s="136">
        <f>SUM(E23:$E$103)</f>
        <v>5400716.7961382316</v>
      </c>
      <c r="G23" s="75">
        <f t="shared" si="1"/>
        <v>54.453096431624019</v>
      </c>
      <c r="H23" s="76">
        <v>19</v>
      </c>
      <c r="I23" s="73">
        <f t="shared" si="13"/>
        <v>99623.281827860468</v>
      </c>
      <c r="J23" s="74">
        <f>'[1]Liczymy metody dla kobiet'!S26</f>
        <v>1.733102253032929E-4</v>
      </c>
      <c r="K23" s="73">
        <f t="shared" si="2"/>
        <v>17.265733419039943</v>
      </c>
      <c r="L23" s="73">
        <f t="shared" si="14"/>
        <v>99614.648961150946</v>
      </c>
      <c r="M23" s="73">
        <f>SUM(L23:$L$103)</f>
        <v>6215061.3585300306</v>
      </c>
      <c r="N23" s="75">
        <f t="shared" si="3"/>
        <v>62.385631596327691</v>
      </c>
      <c r="O23" s="29">
        <f t="shared" si="4"/>
        <v>7.9325351647036726</v>
      </c>
      <c r="P23" s="23">
        <v>19</v>
      </c>
      <c r="Q23" s="23">
        <f t="shared" si="5"/>
        <v>48317.291686512326</v>
      </c>
      <c r="R23" s="23">
        <f t="shared" si="6"/>
        <v>51078.25509066716</v>
      </c>
      <c r="S23" s="23">
        <f t="shared" si="7"/>
        <v>99395.546777179494</v>
      </c>
      <c r="T23" s="80">
        <f t="shared" si="8"/>
        <v>4.6401558114525358E-4</v>
      </c>
      <c r="U23" s="29">
        <f t="shared" si="9"/>
        <v>46.121082401063177</v>
      </c>
      <c r="V23" s="29">
        <f t="shared" si="15"/>
        <v>99372.486235978955</v>
      </c>
      <c r="W23" s="29">
        <f>SUM(V23:$V$103)</f>
        <v>5795673.9088982502</v>
      </c>
      <c r="X23" s="29">
        <f t="shared" si="10"/>
        <v>58.309190872411349</v>
      </c>
      <c r="Y23" s="29"/>
      <c r="Z23" s="29"/>
    </row>
    <row r="24" spans="1:28" x14ac:dyDescent="0.25">
      <c r="A24" s="76">
        <v>20</v>
      </c>
      <c r="B24" s="77">
        <f t="shared" si="11"/>
        <v>99107.782308688038</v>
      </c>
      <c r="C24" s="74">
        <f>'[1]Liczymy metody dla męzczyzn'!S27</f>
        <v>7.9773443420685247E-4</v>
      </c>
      <c r="D24" s="135">
        <f t="shared" si="0"/>
        <v>79.06169064551716</v>
      </c>
      <c r="E24" s="73">
        <f t="shared" si="12"/>
        <v>99068.251463365275</v>
      </c>
      <c r="F24" s="136">
        <f>SUM(E24:$E$103)</f>
        <v>5301572.3660609098</v>
      </c>
      <c r="G24" s="75">
        <f t="shared" si="1"/>
        <v>53.492997649248785</v>
      </c>
      <c r="H24" s="76">
        <v>20</v>
      </c>
      <c r="I24" s="73">
        <f t="shared" si="13"/>
        <v>99606.016094441424</v>
      </c>
      <c r="J24" s="74">
        <f>'[1]Liczymy metody dla kobiet'!S27</f>
        <v>2.4767801857585134E-4</v>
      </c>
      <c r="K24" s="73">
        <f t="shared" si="2"/>
        <v>24.67022070450561</v>
      </c>
      <c r="L24" s="73">
        <f t="shared" si="14"/>
        <v>99593.68098408918</v>
      </c>
      <c r="M24" s="73">
        <f>SUM(L24:$L$103)</f>
        <v>6115446.7095688796</v>
      </c>
      <c r="N24" s="75">
        <f t="shared" si="3"/>
        <v>61.396358868228603</v>
      </c>
      <c r="O24" s="29">
        <f t="shared" si="4"/>
        <v>7.9033612189798177</v>
      </c>
      <c r="P24" s="23">
        <v>20</v>
      </c>
      <c r="Q24" s="23">
        <f t="shared" si="5"/>
        <v>48308.917805804092</v>
      </c>
      <c r="R24" s="23">
        <f t="shared" si="6"/>
        <v>51040.507888974338</v>
      </c>
      <c r="S24" s="23">
        <f t="shared" si="7"/>
        <v>99349.425694778431</v>
      </c>
      <c r="T24" s="80">
        <f t="shared" si="8"/>
        <v>5.3026806502093099E-4</v>
      </c>
      <c r="U24" s="29">
        <f t="shared" si="9"/>
        <v>52.681827724110917</v>
      </c>
      <c r="V24" s="29">
        <f t="shared" si="15"/>
        <v>99323.084780916368</v>
      </c>
      <c r="W24" s="29">
        <f>SUM(V24:$V$103)</f>
        <v>5696301.4226622712</v>
      </c>
      <c r="X24" s="29">
        <f t="shared" si="10"/>
        <v>57.33602769041125</v>
      </c>
      <c r="Y24" s="29"/>
      <c r="Z24" s="29"/>
      <c r="AB24" t="s">
        <v>101</v>
      </c>
    </row>
    <row r="25" spans="1:28" x14ac:dyDescent="0.25">
      <c r="A25" s="76">
        <v>21</v>
      </c>
      <c r="B25" s="77">
        <f t="shared" si="11"/>
        <v>99028.720618042527</v>
      </c>
      <c r="C25" s="74">
        <f>'[1]Liczymy metody dla męzczyzn'!S28</f>
        <v>9.3066542577943234E-4</v>
      </c>
      <c r="D25" s="135">
        <f t="shared" si="0"/>
        <v>92.162606438382994</v>
      </c>
      <c r="E25" s="73">
        <f t="shared" si="12"/>
        <v>98982.639314823333</v>
      </c>
      <c r="F25" s="136">
        <f>SUM(E25:$E$103)</f>
        <v>5202504.1145975431</v>
      </c>
      <c r="G25" s="75">
        <f t="shared" si="1"/>
        <v>52.535305738865354</v>
      </c>
      <c r="H25" s="76">
        <v>21</v>
      </c>
      <c r="I25" s="73">
        <f t="shared" si="13"/>
        <v>99581.345873736922</v>
      </c>
      <c r="J25" s="74">
        <f>'[1]Liczymy metody dla kobiet'!S28</f>
        <v>5.4803100289673541E-4</v>
      </c>
      <c r="K25" s="73">
        <f t="shared" si="2"/>
        <v>54.573664848990731</v>
      </c>
      <c r="L25" s="73">
        <f t="shared" si="14"/>
        <v>99554.05904131243</v>
      </c>
      <c r="M25" s="73">
        <f>SUM(L25:$L$103)</f>
        <v>6015853.0285847895</v>
      </c>
      <c r="N25" s="75">
        <f t="shared" si="3"/>
        <v>60.411445294307676</v>
      </c>
      <c r="O25" s="29">
        <f t="shared" si="4"/>
        <v>7.8761395554423217</v>
      </c>
      <c r="P25" s="23">
        <v>21</v>
      </c>
      <c r="Q25" s="23">
        <f t="shared" si="5"/>
        <v>48296.952748762407</v>
      </c>
      <c r="R25" s="23">
        <f t="shared" si="6"/>
        <v>50999.791118291905</v>
      </c>
      <c r="S25" s="23">
        <f t="shared" si="7"/>
        <v>99296.74386705432</v>
      </c>
      <c r="T25" s="80">
        <f t="shared" si="8"/>
        <v>7.4455583222873584E-4</v>
      </c>
      <c r="U25" s="29">
        <f t="shared" si="9"/>
        <v>73.931969767538249</v>
      </c>
      <c r="V25" s="29">
        <f t="shared" si="15"/>
        <v>99259.777882170543</v>
      </c>
      <c r="W25" s="29">
        <f>SUM(V25:$V$103)</f>
        <v>5596978.3378813555</v>
      </c>
      <c r="X25" s="29">
        <f t="shared" si="10"/>
        <v>56.366182010711206</v>
      </c>
      <c r="Y25" s="29"/>
      <c r="Z25" s="29"/>
    </row>
    <row r="26" spans="1:28" x14ac:dyDescent="0.25">
      <c r="A26" s="76">
        <v>22</v>
      </c>
      <c r="B26" s="77">
        <f t="shared" si="11"/>
        <v>98936.558011604138</v>
      </c>
      <c r="C26" s="74">
        <f>'[1]Liczymy metody dla męzczyzn'!S29</f>
        <v>1.1344299489506522E-3</v>
      </c>
      <c r="D26" s="135">
        <f t="shared" si="0"/>
        <v>112.23659445445732</v>
      </c>
      <c r="E26" s="73">
        <f t="shared" si="12"/>
        <v>98880.439714376902</v>
      </c>
      <c r="F26" s="136">
        <f>SUM(E26:$E$103)</f>
        <v>5103521.4752827203</v>
      </c>
      <c r="G26" s="75">
        <f t="shared" si="1"/>
        <v>51.583778310582979</v>
      </c>
      <c r="H26" s="76">
        <v>22</v>
      </c>
      <c r="I26" s="73">
        <f t="shared" si="13"/>
        <v>99526.772208887938</v>
      </c>
      <c r="J26" s="74">
        <f>'[1]Liczymy metody dla kobiet'!S29</f>
        <v>4.577182744021055E-4</v>
      </c>
      <c r="K26" s="73">
        <f t="shared" si="2"/>
        <v>45.555222432263619</v>
      </c>
      <c r="L26" s="73">
        <f t="shared" si="14"/>
        <v>99503.994597671815</v>
      </c>
      <c r="M26" s="73">
        <f>SUM(L26:$L$103)</f>
        <v>5916298.9695434775</v>
      </c>
      <c r="N26" s="75">
        <f t="shared" si="3"/>
        <v>59.444296627306279</v>
      </c>
      <c r="O26" s="29">
        <f t="shared" si="4"/>
        <v>7.8605183167233008</v>
      </c>
      <c r="P26" s="23">
        <v>22</v>
      </c>
      <c r="Q26" s="23">
        <f t="shared" si="5"/>
        <v>48270.484521310646</v>
      </c>
      <c r="R26" s="23">
        <f t="shared" si="6"/>
        <v>50952.327375976136</v>
      </c>
      <c r="S26" s="23">
        <f t="shared" si="7"/>
        <v>99222.811897286781</v>
      </c>
      <c r="T26" s="80">
        <f t="shared" si="8"/>
        <v>8.0521935929812037E-4</v>
      </c>
      <c r="U26" s="29">
        <f t="shared" si="9"/>
        <v>79.896129023691174</v>
      </c>
      <c r="V26" s="29">
        <f t="shared" si="15"/>
        <v>99182.863832774936</v>
      </c>
      <c r="W26" s="29">
        <f>SUM(V26:$V$103)</f>
        <v>5497718.5599991856</v>
      </c>
      <c r="X26" s="29">
        <f t="shared" si="10"/>
        <v>55.407808495593734</v>
      </c>
      <c r="Y26" s="29"/>
      <c r="Z26" s="29"/>
    </row>
    <row r="27" spans="1:28" x14ac:dyDescent="0.25">
      <c r="A27" s="76">
        <v>23</v>
      </c>
      <c r="B27" s="77">
        <f t="shared" si="11"/>
        <v>98824.32141714968</v>
      </c>
      <c r="C27" s="74">
        <f>'[1]Liczymy metody dla męzczyzn'!S30</f>
        <v>1.4437827107020393E-3</v>
      </c>
      <c r="D27" s="135">
        <f t="shared" si="0"/>
        <v>142.68084665894196</v>
      </c>
      <c r="E27" s="73">
        <f t="shared" si="12"/>
        <v>98752.980993820209</v>
      </c>
      <c r="F27" s="136">
        <f>SUM(E27:$E$103)</f>
        <v>5004641.0355683444</v>
      </c>
      <c r="G27" s="75">
        <f t="shared" si="1"/>
        <v>50.641795094581383</v>
      </c>
      <c r="H27" s="76">
        <v>23</v>
      </c>
      <c r="I27" s="73">
        <f t="shared" si="13"/>
        <v>99481.216986455678</v>
      </c>
      <c r="J27" s="74">
        <f>'[1]Liczymy metody dla kobiet'!S30</f>
        <v>2.9462674474275405E-4</v>
      </c>
      <c r="K27" s="73">
        <f t="shared" si="2"/>
        <v>29.309827123767004</v>
      </c>
      <c r="L27" s="73">
        <f t="shared" si="14"/>
        <v>99466.562072893794</v>
      </c>
      <c r="M27" s="73">
        <f>SUM(L27:$L$103)</f>
        <v>5816794.974945805</v>
      </c>
      <c r="N27" s="75">
        <f t="shared" si="3"/>
        <v>58.471288863884318</v>
      </c>
      <c r="O27" s="29">
        <f t="shared" si="4"/>
        <v>7.8294937693029354</v>
      </c>
      <c r="P27" s="23">
        <v>23</v>
      </c>
      <c r="Q27" s="23">
        <f t="shared" si="5"/>
        <v>48248.390238431006</v>
      </c>
      <c r="R27" s="23">
        <f t="shared" si="6"/>
        <v>50894.525529832084</v>
      </c>
      <c r="S27" s="23">
        <f t="shared" si="7"/>
        <v>99142.91576826309</v>
      </c>
      <c r="T27" s="80">
        <f t="shared" si="8"/>
        <v>8.845402770820272E-4</v>
      </c>
      <c r="U27" s="29">
        <f t="shared" si="9"/>
        <v>87.69590218437952</v>
      </c>
      <c r="V27" s="29">
        <f t="shared" si="15"/>
        <v>99099.067817170901</v>
      </c>
      <c r="W27" s="29">
        <f>SUM(V27:$V$103)</f>
        <v>5398535.6961664101</v>
      </c>
      <c r="X27" s="29">
        <f t="shared" si="10"/>
        <v>54.452056955687702</v>
      </c>
      <c r="Y27" s="29"/>
      <c r="Z27" s="29"/>
    </row>
    <row r="28" spans="1:28" x14ac:dyDescent="0.25">
      <c r="A28" s="76">
        <v>24</v>
      </c>
      <c r="B28" s="77">
        <f t="shared" si="11"/>
        <v>98681.640570490737</v>
      </c>
      <c r="C28" s="74">
        <f>'[1]Liczymy metody dla męzczyzn'!S31</f>
        <v>1.1487650775416428E-3</v>
      </c>
      <c r="D28" s="135">
        <f t="shared" si="0"/>
        <v>113.36202248189632</v>
      </c>
      <c r="E28" s="73">
        <f t="shared" si="12"/>
        <v>98624.959559249779</v>
      </c>
      <c r="F28" s="136">
        <f>SUM(E28:$E$103)</f>
        <v>4905888.0545745241</v>
      </c>
      <c r="G28" s="75">
        <f t="shared" si="1"/>
        <v>49.714293623545167</v>
      </c>
      <c r="H28" s="76">
        <v>24</v>
      </c>
      <c r="I28" s="73">
        <f t="shared" si="13"/>
        <v>99451.907159331909</v>
      </c>
      <c r="J28" s="74">
        <f>'[1]Liczymy metody dla kobiet'!S31</f>
        <v>3.4214938242036467E-4</v>
      </c>
      <c r="K28" s="73">
        <f t="shared" si="2"/>
        <v>34.02740861509286</v>
      </c>
      <c r="L28" s="73">
        <f t="shared" si="14"/>
        <v>99434.893455024372</v>
      </c>
      <c r="M28" s="73">
        <f>SUM(L28:$L$103)</f>
        <v>5717328.4128729114</v>
      </c>
      <c r="N28" s="75">
        <f t="shared" si="3"/>
        <v>57.488373789686896</v>
      </c>
      <c r="O28" s="29">
        <f t="shared" si="4"/>
        <v>7.7740801661417294</v>
      </c>
      <c r="P28" s="23">
        <v>24</v>
      </c>
      <c r="Q28" s="23">
        <f t="shared" si="5"/>
        <v>48234.174972275978</v>
      </c>
      <c r="R28" s="23">
        <f t="shared" si="6"/>
        <v>50821.044893802733</v>
      </c>
      <c r="S28" s="23">
        <f t="shared" si="7"/>
        <v>99055.219866078711</v>
      </c>
      <c r="T28" s="80">
        <f t="shared" si="8"/>
        <v>7.5598978890507298E-4</v>
      </c>
      <c r="U28" s="29">
        <f t="shared" si="9"/>
        <v>74.884734756502439</v>
      </c>
      <c r="V28" s="29">
        <f t="shared" si="15"/>
        <v>99017.777498700452</v>
      </c>
      <c r="W28" s="29">
        <f>SUM(V28:$V$103)</f>
        <v>5299436.628349239</v>
      </c>
      <c r="X28" s="29">
        <f t="shared" si="10"/>
        <v>53.499821973178236</v>
      </c>
      <c r="Y28" s="29"/>
      <c r="Z28" s="29"/>
    </row>
    <row r="29" spans="1:28" x14ac:dyDescent="0.25">
      <c r="A29" s="76">
        <v>25</v>
      </c>
      <c r="B29" s="77">
        <f t="shared" si="11"/>
        <v>98568.278548008835</v>
      </c>
      <c r="C29" s="74">
        <f>'[1]Liczymy metody dla męzczyzn'!S32</f>
        <v>1.0119537031180823E-3</v>
      </c>
      <c r="D29" s="135">
        <f t="shared" si="0"/>
        <v>99.746534486632171</v>
      </c>
      <c r="E29" s="73">
        <f t="shared" si="12"/>
        <v>98518.405280765524</v>
      </c>
      <c r="F29" s="136">
        <f>SUM(E29:$E$103)</f>
        <v>4807263.0950152734</v>
      </c>
      <c r="G29" s="75">
        <f t="shared" si="1"/>
        <v>48.770894306263443</v>
      </c>
      <c r="H29" s="76">
        <v>25</v>
      </c>
      <c r="I29" s="73">
        <f t="shared" si="13"/>
        <v>99417.87975071682</v>
      </c>
      <c r="J29" s="74">
        <f>'[1]Liczymy metody dla kobiet'!S32</f>
        <v>3.8325189230621831E-4</v>
      </c>
      <c r="K29" s="73">
        <f t="shared" si="2"/>
        <v>38.102090543534288</v>
      </c>
      <c r="L29" s="73">
        <f t="shared" si="14"/>
        <v>99398.828705445048</v>
      </c>
      <c r="M29" s="73">
        <f>SUM(L29:$L$103)</f>
        <v>5617893.5194178866</v>
      </c>
      <c r="N29" s="75">
        <f t="shared" si="3"/>
        <v>56.507879000279935</v>
      </c>
      <c r="O29" s="29">
        <f t="shared" si="4"/>
        <v>7.7369846940164919</v>
      </c>
      <c r="P29" s="23">
        <v>25</v>
      </c>
      <c r="Q29" s="23">
        <f t="shared" si="5"/>
        <v>48217.671679097657</v>
      </c>
      <c r="R29" s="23">
        <f t="shared" si="6"/>
        <v>50762.663452224551</v>
      </c>
      <c r="S29" s="23">
        <f t="shared" si="7"/>
        <v>98980.335131322208</v>
      </c>
      <c r="T29" s="80">
        <f t="shared" si="8"/>
        <v>7.0568541803339073E-4</v>
      </c>
      <c r="U29" s="29">
        <f t="shared" si="9"/>
        <v>69.848979174232227</v>
      </c>
      <c r="V29" s="29">
        <f t="shared" si="15"/>
        <v>98945.410641735099</v>
      </c>
      <c r="W29" s="29">
        <f>SUM(V29:$V$103)</f>
        <v>5200418.8508505393</v>
      </c>
      <c r="X29" s="29">
        <f t="shared" si="10"/>
        <v>52.539919610808361</v>
      </c>
      <c r="Y29" s="29"/>
      <c r="Z29" s="29"/>
    </row>
    <row r="30" spans="1:28" x14ac:dyDescent="0.25">
      <c r="A30" s="76">
        <v>26</v>
      </c>
      <c r="B30" s="77">
        <f t="shared" si="11"/>
        <v>98468.532013522199</v>
      </c>
      <c r="C30" s="74">
        <f>'[1]Liczymy metody dla męzczyzn'!S33</f>
        <v>1.2563565659587197E-3</v>
      </c>
      <c r="D30" s="135">
        <f t="shared" si="0"/>
        <v>123.71158673550501</v>
      </c>
      <c r="E30" s="73">
        <f t="shared" si="12"/>
        <v>98406.676220154448</v>
      </c>
      <c r="F30" s="136">
        <f>SUM(E30:$E$103)</f>
        <v>4708744.6897345083</v>
      </c>
      <c r="G30" s="75">
        <f t="shared" si="1"/>
        <v>47.819791698406547</v>
      </c>
      <c r="H30" s="76">
        <v>26</v>
      </c>
      <c r="I30" s="73">
        <f t="shared" si="13"/>
        <v>99379.777660173291</v>
      </c>
      <c r="J30" s="74">
        <f>'[1]Liczymy metody dla kobiet'!S33</f>
        <v>2.4293219155203304E-4</v>
      </c>
      <c r="K30" s="73">
        <f t="shared" si="2"/>
        <v>24.142547182939673</v>
      </c>
      <c r="L30" s="73">
        <f t="shared" si="14"/>
        <v>99367.70638658182</v>
      </c>
      <c r="M30" s="73">
        <f>SUM(L30:$L$103)</f>
        <v>5518494.6907124417</v>
      </c>
      <c r="N30" s="75">
        <f t="shared" si="3"/>
        <v>55.529352355594902</v>
      </c>
      <c r="O30" s="29">
        <f t="shared" si="4"/>
        <v>7.709560657188355</v>
      </c>
      <c r="P30" s="23">
        <v>26</v>
      </c>
      <c r="Q30" s="23">
        <f t="shared" si="5"/>
        <v>48199.192165184046</v>
      </c>
      <c r="R30" s="23">
        <f t="shared" si="6"/>
        <v>50711.29398696393</v>
      </c>
      <c r="S30" s="23">
        <f t="shared" si="7"/>
        <v>98910.486152147976</v>
      </c>
      <c r="T30" s="80">
        <f t="shared" si="8"/>
        <v>7.6251371807540278E-4</v>
      </c>
      <c r="U30" s="29">
        <f t="shared" si="9"/>
        <v>75.420602552519995</v>
      </c>
      <c r="V30" s="29">
        <f t="shared" si="15"/>
        <v>98872.775850871723</v>
      </c>
      <c r="W30" s="29">
        <f>SUM(V30:$V$103)</f>
        <v>5101473.4402088029</v>
      </c>
      <c r="X30" s="29">
        <f t="shared" si="10"/>
        <v>51.576669356993321</v>
      </c>
      <c r="Y30" s="29"/>
      <c r="Z30" s="29"/>
    </row>
    <row r="31" spans="1:28" x14ac:dyDescent="0.25">
      <c r="A31" s="76">
        <v>27</v>
      </c>
      <c r="B31" s="77">
        <f t="shared" si="11"/>
        <v>98344.820426786697</v>
      </c>
      <c r="C31" s="74">
        <f>'[1]Liczymy metody dla męzczyzn'!S34</f>
        <v>1.3154132113239918E-3</v>
      </c>
      <c r="D31" s="135">
        <f t="shared" si="0"/>
        <v>129.36407605468079</v>
      </c>
      <c r="E31" s="73">
        <f t="shared" si="12"/>
        <v>98280.138388759355</v>
      </c>
      <c r="F31" s="136">
        <f>SUM(E31:$E$103)</f>
        <v>4610338.0135143558</v>
      </c>
      <c r="G31" s="75">
        <f t="shared" si="1"/>
        <v>46.879317014428281</v>
      </c>
      <c r="H31" s="76">
        <v>27</v>
      </c>
      <c r="I31" s="73">
        <f t="shared" si="13"/>
        <v>99355.635112990349</v>
      </c>
      <c r="J31" s="74">
        <f>'[1]Liczymy metody dla kobiet'!S34</f>
        <v>5.1314214037288331E-4</v>
      </c>
      <c r="K31" s="73">
        <f t="shared" si="2"/>
        <v>50.983563259987065</v>
      </c>
      <c r="L31" s="73">
        <f t="shared" si="14"/>
        <v>99330.143331360363</v>
      </c>
      <c r="M31" s="73">
        <f>SUM(L31:$L$103)</f>
        <v>5419126.9843258597</v>
      </c>
      <c r="N31" s="75">
        <f t="shared" si="3"/>
        <v>54.542724005166477</v>
      </c>
      <c r="O31" s="29">
        <f t="shared" si="4"/>
        <v>7.6634069907381956</v>
      </c>
      <c r="P31" s="23">
        <v>27</v>
      </c>
      <c r="Q31" s="23">
        <f t="shared" si="5"/>
        <v>48187.483029800314</v>
      </c>
      <c r="R31" s="23">
        <f t="shared" si="6"/>
        <v>50647.582519795149</v>
      </c>
      <c r="S31" s="23">
        <f t="shared" si="7"/>
        <v>98835.065549595456</v>
      </c>
      <c r="T31" s="80">
        <f t="shared" si="8"/>
        <v>9.2426232371349256E-4</v>
      </c>
      <c r="U31" s="29">
        <f t="shared" si="9"/>
        <v>91.349527349244454</v>
      </c>
      <c r="V31" s="29">
        <f t="shared" si="15"/>
        <v>98789.390785920841</v>
      </c>
      <c r="W31" s="29">
        <f>SUM(V31:$V$103)</f>
        <v>5002600.6643579304</v>
      </c>
      <c r="X31" s="29">
        <f t="shared" si="10"/>
        <v>50.615645738076879</v>
      </c>
      <c r="Y31" s="29"/>
      <c r="Z31" s="29"/>
    </row>
    <row r="32" spans="1:28" x14ac:dyDescent="0.25">
      <c r="A32" s="76">
        <v>28</v>
      </c>
      <c r="B32" s="77">
        <f t="shared" si="11"/>
        <v>98215.456350732013</v>
      </c>
      <c r="C32" s="74">
        <f>'[1]Liczymy metody dla męzczyzn'!S35</f>
        <v>1.3109739443928554E-3</v>
      </c>
      <c r="D32" s="135">
        <f t="shared" si="0"/>
        <v>128.75790421246347</v>
      </c>
      <c r="E32" s="73">
        <f t="shared" si="12"/>
        <v>98151.077398625785</v>
      </c>
      <c r="F32" s="136">
        <f>SUM(E32:$E$103)</f>
        <v>4512057.8751255954</v>
      </c>
      <c r="G32" s="75">
        <f t="shared" si="1"/>
        <v>45.940405337148</v>
      </c>
      <c r="H32" s="76">
        <v>28</v>
      </c>
      <c r="I32" s="73">
        <f t="shared" si="13"/>
        <v>99304.651549730363</v>
      </c>
      <c r="J32" s="74">
        <f>'[1]Liczymy metody dla kobiet'!S35</f>
        <v>2.730151796439882E-4</v>
      </c>
      <c r="K32" s="73">
        <f t="shared" si="2"/>
        <v>27.111677282333286</v>
      </c>
      <c r="L32" s="73">
        <f t="shared" si="14"/>
        <v>99291.095711089205</v>
      </c>
      <c r="M32" s="73">
        <f>SUM(L32:$L$103)</f>
        <v>5319796.8409945006</v>
      </c>
      <c r="N32" s="75">
        <f t="shared" si="3"/>
        <v>53.570469841792068</v>
      </c>
      <c r="O32" s="29">
        <f t="shared" si="4"/>
        <v>7.6300645046440678</v>
      </c>
      <c r="P32" s="23">
        <v>28</v>
      </c>
      <c r="Q32" s="23">
        <f t="shared" si="5"/>
        <v>48162.756001619222</v>
      </c>
      <c r="R32" s="23">
        <f t="shared" si="6"/>
        <v>50580.96002062699</v>
      </c>
      <c r="S32" s="23">
        <f t="shared" si="7"/>
        <v>98743.716022246212</v>
      </c>
      <c r="T32" s="80">
        <f t="shared" si="8"/>
        <v>8.0470421159200287E-4</v>
      </c>
      <c r="U32" s="29">
        <f t="shared" si="9"/>
        <v>79.45948415134626</v>
      </c>
      <c r="V32" s="29">
        <f t="shared" si="15"/>
        <v>98703.986280170531</v>
      </c>
      <c r="W32" s="29">
        <f>SUM(V32:$V$103)</f>
        <v>4903811.27357201</v>
      </c>
      <c r="X32" s="29">
        <f t="shared" si="10"/>
        <v>49.662008592700914</v>
      </c>
      <c r="Y32" s="29"/>
      <c r="Z32" s="29"/>
    </row>
    <row r="33" spans="1:36" x14ac:dyDescent="0.25">
      <c r="A33" s="76">
        <v>29</v>
      </c>
      <c r="B33" s="77">
        <f t="shared" si="11"/>
        <v>98086.698446519556</v>
      </c>
      <c r="C33" s="74">
        <f>'[1]Liczymy metody dla męzczyzn'!S36</f>
        <v>1.2630914162412505E-3</v>
      </c>
      <c r="D33" s="135">
        <f t="shared" si="0"/>
        <v>123.89246685524284</v>
      </c>
      <c r="E33" s="73">
        <f t="shared" si="12"/>
        <v>98024.752213091939</v>
      </c>
      <c r="F33" s="136">
        <f>SUM(E33:$E$103)</f>
        <v>4413906.7977269692</v>
      </c>
      <c r="G33" s="75">
        <f t="shared" si="1"/>
        <v>45.000054723358765</v>
      </c>
      <c r="H33" s="76">
        <v>29</v>
      </c>
      <c r="I33" s="73">
        <f t="shared" si="13"/>
        <v>99277.539872448033</v>
      </c>
      <c r="J33" s="74">
        <f>'[1]Liczymy metody dla kobiet'!S36</f>
        <v>4.2860969729440124E-4</v>
      </c>
      <c r="K33" s="73">
        <f t="shared" si="2"/>
        <v>42.551316312862802</v>
      </c>
      <c r="L33" s="73">
        <f t="shared" si="14"/>
        <v>99256.264214291601</v>
      </c>
      <c r="M33" s="73">
        <f>SUM(L33:$L$103)</f>
        <v>5220505.7452834109</v>
      </c>
      <c r="N33" s="75">
        <f t="shared" si="3"/>
        <v>52.584962842458893</v>
      </c>
      <c r="O33" s="29">
        <f t="shared" si="4"/>
        <v>7.5849081191001275</v>
      </c>
      <c r="P33" s="23">
        <v>29</v>
      </c>
      <c r="Q33" s="23">
        <f t="shared" si="5"/>
        <v>48149.606838137297</v>
      </c>
      <c r="R33" s="23">
        <f t="shared" si="6"/>
        <v>50514.649699957576</v>
      </c>
      <c r="S33" s="23">
        <f t="shared" si="7"/>
        <v>98664.256538094865</v>
      </c>
      <c r="T33" s="80">
        <f t="shared" si="8"/>
        <v>8.5585207657837758E-4</v>
      </c>
      <c r="U33" s="29">
        <f t="shared" si="9"/>
        <v>84.442008842190262</v>
      </c>
      <c r="V33" s="29">
        <f t="shared" si="15"/>
        <v>98622.03553367377</v>
      </c>
      <c r="W33" s="29">
        <f>SUM(V33:$V$103)</f>
        <v>4805107.2872918407</v>
      </c>
      <c r="X33" s="29">
        <f t="shared" si="10"/>
        <v>48.701601328507046</v>
      </c>
      <c r="Y33" s="29"/>
      <c r="Z33" s="29"/>
    </row>
    <row r="34" spans="1:36" x14ac:dyDescent="0.25">
      <c r="A34" s="76">
        <v>30</v>
      </c>
      <c r="B34" s="77">
        <f t="shared" si="11"/>
        <v>97962.805979664307</v>
      </c>
      <c r="C34" s="74">
        <f>'[1]Liczymy metody dla męzczyzn'!S37</f>
        <v>1.1991605875886879E-3</v>
      </c>
      <c r="D34" s="135">
        <f t="shared" si="0"/>
        <v>117.47313598041087</v>
      </c>
      <c r="E34" s="73">
        <f t="shared" si="12"/>
        <v>97904.069411674107</v>
      </c>
      <c r="F34" s="136">
        <f>SUM(E34:$E$103)</f>
        <v>4315882.0455138767</v>
      </c>
      <c r="G34" s="75">
        <f t="shared" si="1"/>
        <v>44.056333445673175</v>
      </c>
      <c r="H34" s="76">
        <v>30</v>
      </c>
      <c r="I34" s="73">
        <f t="shared" si="13"/>
        <v>99234.988556135169</v>
      </c>
      <c r="J34" s="74">
        <f>'[1]Liczymy metody dla kobiet'!S37</f>
        <v>4.5741004269160394E-4</v>
      </c>
      <c r="K34" s="73">
        <f t="shared" si="2"/>
        <v>45.391080351962614</v>
      </c>
      <c r="L34" s="73">
        <f t="shared" si="14"/>
        <v>99212.293015959178</v>
      </c>
      <c r="M34" s="73">
        <f>SUM(L34:$L$103)</f>
        <v>5121249.4810691187</v>
      </c>
      <c r="N34" s="75">
        <f t="shared" si="3"/>
        <v>51.607296535053607</v>
      </c>
      <c r="O34" s="29">
        <f t="shared" si="4"/>
        <v>7.5509630893804314</v>
      </c>
      <c r="P34" s="23">
        <v>30</v>
      </c>
      <c r="Q34" s="23">
        <f t="shared" si="5"/>
        <v>48128.969449725555</v>
      </c>
      <c r="R34" s="23">
        <f t="shared" si="6"/>
        <v>50450.84507952712</v>
      </c>
      <c r="S34" s="23">
        <f t="shared" si="7"/>
        <v>98579.814529252675</v>
      </c>
      <c r="T34" s="80">
        <f t="shared" si="8"/>
        <v>8.370206354580171E-4</v>
      </c>
      <c r="U34" s="29">
        <f t="shared" si="9"/>
        <v>82.513339000608539</v>
      </c>
      <c r="V34" s="29">
        <f t="shared" si="15"/>
        <v>98538.557859752371</v>
      </c>
      <c r="W34" s="29">
        <f>SUM(V34:$V$103)</f>
        <v>4706485.2517581675</v>
      </c>
      <c r="X34" s="29">
        <f t="shared" si="10"/>
        <v>47.742890106184568</v>
      </c>
      <c r="Y34" s="29"/>
      <c r="Z34" s="29"/>
    </row>
    <row r="35" spans="1:36" x14ac:dyDescent="0.25">
      <c r="A35" s="76">
        <v>31</v>
      </c>
      <c r="B35" s="77">
        <f t="shared" si="11"/>
        <v>97845.332843683893</v>
      </c>
      <c r="C35" s="74">
        <f>'[1]Liczymy metody dla męzczyzn'!S38</f>
        <v>1.5164439389631316E-3</v>
      </c>
      <c r="D35" s="135">
        <f t="shared" si="0"/>
        <v>148.37696194663468</v>
      </c>
      <c r="E35" s="73">
        <f t="shared" si="12"/>
        <v>97771.144362710576</v>
      </c>
      <c r="F35" s="136">
        <f>SUM(E35:$E$103)</f>
        <v>4217977.9761022031</v>
      </c>
      <c r="G35" s="75">
        <f t="shared" si="1"/>
        <v>43.108627192681496</v>
      </c>
      <c r="H35" s="76">
        <v>31</v>
      </c>
      <c r="I35" s="73">
        <f t="shared" si="13"/>
        <v>99189.597475783201</v>
      </c>
      <c r="J35" s="74">
        <f>'[1]Liczymy metody dla kobiet'!S38</f>
        <v>3.3814791555963479E-4</v>
      </c>
      <c r="K35" s="73">
        <f t="shared" si="2"/>
        <v>33.540755631635299</v>
      </c>
      <c r="L35" s="73">
        <f t="shared" si="14"/>
        <v>99172.827097967383</v>
      </c>
      <c r="M35" s="73">
        <f>SUM(L35:$L$103)</f>
        <v>5022037.18805316</v>
      </c>
      <c r="N35" s="75">
        <f t="shared" si="3"/>
        <v>50.630684223507139</v>
      </c>
      <c r="O35" s="29">
        <f t="shared" si="4"/>
        <v>7.5220570308256427</v>
      </c>
      <c r="P35" s="23">
        <v>31</v>
      </c>
      <c r="Q35" s="23">
        <f t="shared" si="5"/>
        <v>48106.95477575485</v>
      </c>
      <c r="R35" s="23">
        <f t="shared" si="6"/>
        <v>50390.346414497209</v>
      </c>
      <c r="S35" s="23">
        <f t="shared" si="7"/>
        <v>98497.301190252067</v>
      </c>
      <c r="T35" s="80">
        <f t="shared" si="8"/>
        <v>9.4095371917698285E-4</v>
      </c>
      <c r="U35" s="29">
        <f t="shared" si="9"/>
        <v>92.681401883863145</v>
      </c>
      <c r="V35" s="29">
        <f t="shared" si="15"/>
        <v>98450.960489310135</v>
      </c>
      <c r="W35" s="29">
        <f>SUM(V35:$V$103)</f>
        <v>4607946.6938984152</v>
      </c>
      <c r="X35" s="29">
        <f t="shared" si="10"/>
        <v>46.782466506345735</v>
      </c>
      <c r="Y35" s="29"/>
      <c r="Z35" s="29"/>
    </row>
    <row r="36" spans="1:36" x14ac:dyDescent="0.25">
      <c r="A36" s="76">
        <v>32</v>
      </c>
      <c r="B36" s="77">
        <f t="shared" si="11"/>
        <v>97696.95588173726</v>
      </c>
      <c r="C36" s="74">
        <f>'[1]Liczymy metody dla męzczyzn'!S39</f>
        <v>1.6740682182798947E-3</v>
      </c>
      <c r="D36" s="135">
        <f t="shared" si="0"/>
        <v>163.55136886430938</v>
      </c>
      <c r="E36" s="73">
        <f t="shared" si="12"/>
        <v>97615.180197305104</v>
      </c>
      <c r="F36" s="136">
        <f>SUM(E36:$E$103)</f>
        <v>4120206.8317394922</v>
      </c>
      <c r="G36" s="75">
        <f t="shared" si="1"/>
        <v>42.173338918840287</v>
      </c>
      <c r="H36" s="76">
        <v>32</v>
      </c>
      <c r="I36" s="73">
        <f t="shared" si="13"/>
        <v>99156.056720151566</v>
      </c>
      <c r="J36" s="74">
        <f>'[1]Liczymy metody dla kobiet'!S39</f>
        <v>6.6308286167617871E-4</v>
      </c>
      <c r="K36" s="73">
        <f t="shared" si="2"/>
        <v>65.748681842523595</v>
      </c>
      <c r="L36" s="73">
        <f t="shared" si="14"/>
        <v>99123.182379230304</v>
      </c>
      <c r="M36" s="73">
        <f>SUM(L36:$L$103)</f>
        <v>4922864.3609551918</v>
      </c>
      <c r="N36" s="75">
        <f t="shared" si="3"/>
        <v>49.647641543965456</v>
      </c>
      <c r="O36" s="29">
        <f t="shared" si="4"/>
        <v>7.4743026251251692</v>
      </c>
      <c r="P36" s="23">
        <v>32</v>
      </c>
      <c r="Q36" s="23">
        <f t="shared" si="5"/>
        <v>48090.687509273506</v>
      </c>
      <c r="R36" s="23">
        <f t="shared" si="6"/>
        <v>50313.93227909469</v>
      </c>
      <c r="S36" s="23">
        <f t="shared" si="7"/>
        <v>98404.619788368203</v>
      </c>
      <c r="T36" s="80">
        <f t="shared" si="8"/>
        <v>1.1799960805546923E-3</v>
      </c>
      <c r="U36" s="29">
        <f t="shared" si="9"/>
        <v>116.1170656587492</v>
      </c>
      <c r="V36" s="29">
        <f t="shared" si="15"/>
        <v>98346.561255538836</v>
      </c>
      <c r="W36" s="29">
        <f>SUM(V36:$V$103)</f>
        <v>4509495.7334091067</v>
      </c>
      <c r="X36" s="29">
        <f t="shared" si="10"/>
        <v>45.826057182146101</v>
      </c>
      <c r="Y36" s="29"/>
      <c r="Z36" s="29"/>
    </row>
    <row r="37" spans="1:36" x14ac:dyDescent="0.25">
      <c r="A37" s="76">
        <v>33</v>
      </c>
      <c r="B37" s="77">
        <f t="shared" si="11"/>
        <v>97533.404512872949</v>
      </c>
      <c r="C37" s="74">
        <f>'[1]Liczymy metody dla męzczyzn'!S40</f>
        <v>1.6905784519784339E-3</v>
      </c>
      <c r="D37" s="135">
        <f t="shared" si="0"/>
        <v>164.88787201755915</v>
      </c>
      <c r="E37" s="73">
        <f t="shared" si="12"/>
        <v>97450.960576864163</v>
      </c>
      <c r="F37" s="136">
        <f>SUM(E37:$E$103)</f>
        <v>4022591.6515421872</v>
      </c>
      <c r="G37" s="75">
        <f t="shared" si="1"/>
        <v>41.243219916631389</v>
      </c>
      <c r="H37" s="76">
        <v>33</v>
      </c>
      <c r="I37" s="73">
        <f t="shared" si="13"/>
        <v>99090.308038309042</v>
      </c>
      <c r="J37" s="74">
        <f>'[1]Liczymy metody dla kobiet'!S40</f>
        <v>6.5396113602391619E-4</v>
      </c>
      <c r="K37" s="73">
        <f t="shared" si="2"/>
        <v>64.801210413692374</v>
      </c>
      <c r="L37" s="73">
        <f t="shared" si="14"/>
        <v>99057.907433102198</v>
      </c>
      <c r="M37" s="73">
        <f>SUM(L37:$L$103)</f>
        <v>4823741.1785759609</v>
      </c>
      <c r="N37" s="75">
        <f t="shared" si="3"/>
        <v>48.6802521262833</v>
      </c>
      <c r="O37" s="29">
        <f t="shared" si="4"/>
        <v>7.4370322096519104</v>
      </c>
      <c r="P37" s="23">
        <v>33</v>
      </c>
      <c r="Q37" s="23">
        <f t="shared" si="5"/>
        <v>48058.799398579882</v>
      </c>
      <c r="R37" s="23">
        <f t="shared" si="6"/>
        <v>50229.703324129572</v>
      </c>
      <c r="S37" s="23">
        <f t="shared" si="7"/>
        <v>98288.502722709454</v>
      </c>
      <c r="T37" s="80">
        <f t="shared" si="8"/>
        <v>1.1837177077355595E-3</v>
      </c>
      <c r="U37" s="29">
        <f t="shared" si="9"/>
        <v>116.34584113968594</v>
      </c>
      <c r="V37" s="29">
        <f t="shared" si="15"/>
        <v>98230.329802139604</v>
      </c>
      <c r="W37" s="29">
        <f>SUM(V37:$V$103)</f>
        <v>4411149.172153567</v>
      </c>
      <c r="X37" s="29">
        <f t="shared" si="10"/>
        <v>44.879604938110177</v>
      </c>
      <c r="Y37" s="29"/>
      <c r="Z37" s="29"/>
    </row>
    <row r="38" spans="1:36" x14ac:dyDescent="0.25">
      <c r="A38" s="76">
        <v>34</v>
      </c>
      <c r="B38" s="77">
        <f t="shared" si="11"/>
        <v>97368.516640855392</v>
      </c>
      <c r="C38" s="74">
        <f>'[1]Liczymy metody dla męzczyzn'!S41</f>
        <v>1.4649412913679445E-3</v>
      </c>
      <c r="D38" s="135">
        <f t="shared" si="0"/>
        <v>142.6391605064359</v>
      </c>
      <c r="E38" s="73">
        <f t="shared" si="12"/>
        <v>97297.197060602164</v>
      </c>
      <c r="F38" s="136">
        <f>SUM(E38:$E$103)</f>
        <v>3925140.6909653223</v>
      </c>
      <c r="G38" s="75">
        <f t="shared" si="1"/>
        <v>40.312216169865636</v>
      </c>
      <c r="H38" s="76">
        <v>34</v>
      </c>
      <c r="I38" s="73">
        <f t="shared" si="13"/>
        <v>99025.506827895355</v>
      </c>
      <c r="J38" s="74">
        <f>'[1]Liczymy metody dla kobiet'!S41</f>
        <v>2.7416664762731615E-4</v>
      </c>
      <c r="K38" s="73">
        <f t="shared" si="2"/>
        <v>27.149491236599975</v>
      </c>
      <c r="L38" s="73">
        <f t="shared" si="14"/>
        <v>99011.932082277053</v>
      </c>
      <c r="M38" s="73">
        <f>SUM(L38:$L$103)</f>
        <v>4724683.271142859</v>
      </c>
      <c r="N38" s="75">
        <f t="shared" si="3"/>
        <v>47.711780757197012</v>
      </c>
      <c r="O38" s="29">
        <f t="shared" si="4"/>
        <v>7.3995645873313762</v>
      </c>
      <c r="P38" s="23">
        <v>34</v>
      </c>
      <c r="Q38" s="23">
        <f t="shared" si="5"/>
        <v>48027.370811529247</v>
      </c>
      <c r="R38" s="23">
        <f t="shared" si="6"/>
        <v>50144.786070040529</v>
      </c>
      <c r="S38" s="23">
        <f t="shared" si="7"/>
        <v>98172.156881569768</v>
      </c>
      <c r="T38" s="80">
        <f t="shared" si="8"/>
        <v>8.8239551480030819E-4</v>
      </c>
      <c r="U38" s="29">
        <f t="shared" si="9"/>
        <v>86.626670910569374</v>
      </c>
      <c r="V38" s="29">
        <f t="shared" si="15"/>
        <v>98128.843546114484</v>
      </c>
      <c r="W38" s="29">
        <f>SUM(V38:$V$103)</f>
        <v>4312918.8423514282</v>
      </c>
      <c r="X38" s="29">
        <f t="shared" si="10"/>
        <v>43.932200120186103</v>
      </c>
      <c r="Y38" s="29"/>
      <c r="Z38" s="29"/>
    </row>
    <row r="39" spans="1:36" x14ac:dyDescent="0.25">
      <c r="A39" s="76">
        <v>35</v>
      </c>
      <c r="B39" s="77">
        <f t="shared" si="11"/>
        <v>97225.87748034895</v>
      </c>
      <c r="C39" s="74">
        <f>'[1]Liczymy metody dla męzczyzn'!S42</f>
        <v>1.6409016322653078E-3</v>
      </c>
      <c r="D39" s="135">
        <f t="shared" si="0"/>
        <v>159.53810105593143</v>
      </c>
      <c r="E39" s="73">
        <f t="shared" si="12"/>
        <v>97146.108429820975</v>
      </c>
      <c r="F39" s="136">
        <f>SUM(E39:$E$103)</f>
        <v>3827843.4939047205</v>
      </c>
      <c r="G39" s="75">
        <f t="shared" si="1"/>
        <v>39.370624293706115</v>
      </c>
      <c r="H39" s="76">
        <v>35</v>
      </c>
      <c r="I39" s="73">
        <f t="shared" si="13"/>
        <v>98998.357336658752</v>
      </c>
      <c r="J39" s="74">
        <f>'[1]Liczymy metody dla kobiet'!S42</f>
        <v>4.8131618097488403E-4</v>
      </c>
      <c r="K39" s="73">
        <f t="shared" si="2"/>
        <v>47.649511276067479</v>
      </c>
      <c r="L39" s="73">
        <f t="shared" si="14"/>
        <v>98974.532581020729</v>
      </c>
      <c r="M39" s="73">
        <f>SUM(L39:$L$103)</f>
        <v>4625671.3390605813</v>
      </c>
      <c r="N39" s="75">
        <f t="shared" si="3"/>
        <v>46.724728202613427</v>
      </c>
      <c r="O39" s="29">
        <f t="shared" si="4"/>
        <v>7.3541039089073124</v>
      </c>
      <c r="P39" s="23">
        <v>35</v>
      </c>
      <c r="Q39" s="23">
        <f t="shared" si="5"/>
        <v>48014.203308279495</v>
      </c>
      <c r="R39" s="23">
        <f t="shared" si="6"/>
        <v>50071.326902379711</v>
      </c>
      <c r="S39" s="23">
        <f t="shared" si="7"/>
        <v>98085.530210659199</v>
      </c>
      <c r="T39" s="80">
        <f t="shared" si="8"/>
        <v>1.0732687562232865E-3</v>
      </c>
      <c r="U39" s="29">
        <f t="shared" si="9"/>
        <v>105.2721350126958</v>
      </c>
      <c r="V39" s="29">
        <f t="shared" si="15"/>
        <v>98032.894143152851</v>
      </c>
      <c r="W39" s="29">
        <f>SUM(V39:$V$103)</f>
        <v>4214789.9988053124</v>
      </c>
      <c r="X39" s="29">
        <f t="shared" si="10"/>
        <v>42.970558345896372</v>
      </c>
      <c r="Y39" s="29"/>
      <c r="Z39" s="29"/>
    </row>
    <row r="40" spans="1:36" x14ac:dyDescent="0.25">
      <c r="A40" s="76">
        <v>36</v>
      </c>
      <c r="B40" s="77">
        <f t="shared" si="11"/>
        <v>97066.339379293015</v>
      </c>
      <c r="C40" s="74">
        <f>'[1]Liczymy metody dla męzczyzn'!S43</f>
        <v>2.321697690521771E-3</v>
      </c>
      <c r="D40" s="135">
        <f t="shared" si="0"/>
        <v>225.35869596430703</v>
      </c>
      <c r="E40" s="73">
        <f t="shared" si="12"/>
        <v>96953.660031310865</v>
      </c>
      <c r="F40" s="136">
        <f>SUM(E40:$E$103)</f>
        <v>3730697.3854748993</v>
      </c>
      <c r="G40" s="75">
        <f t="shared" si="1"/>
        <v>38.434511997995074</v>
      </c>
      <c r="H40" s="76">
        <v>36</v>
      </c>
      <c r="I40" s="73">
        <f t="shared" si="13"/>
        <v>98950.707825382691</v>
      </c>
      <c r="J40" s="74">
        <f>'[1]Liczymy metody dla kobiet'!S43</f>
        <v>6.6052924906081004E-4</v>
      </c>
      <c r="K40" s="73">
        <f t="shared" si="2"/>
        <v>65.359836733935651</v>
      </c>
      <c r="L40" s="73">
        <f t="shared" si="14"/>
        <v>98918.027907015727</v>
      </c>
      <c r="M40" s="73">
        <f>SUM(L40:$L$103)</f>
        <v>4526696.8064795602</v>
      </c>
      <c r="N40" s="75">
        <f t="shared" si="3"/>
        <v>45.746987626079196</v>
      </c>
      <c r="O40" s="29">
        <f t="shared" si="4"/>
        <v>7.3124756280841225</v>
      </c>
      <c r="P40" s="23">
        <v>36</v>
      </c>
      <c r="Q40" s="23">
        <f t="shared" si="5"/>
        <v>47991.093295310602</v>
      </c>
      <c r="R40" s="23">
        <f t="shared" si="6"/>
        <v>49989.164780335901</v>
      </c>
      <c r="S40" s="23">
        <f t="shared" si="7"/>
        <v>97980.258075646503</v>
      </c>
      <c r="T40" s="80">
        <f t="shared" si="8"/>
        <v>1.5080512354181692E-3</v>
      </c>
      <c r="U40" s="29">
        <f t="shared" si="9"/>
        <v>147.75924923756975</v>
      </c>
      <c r="V40" s="29">
        <f t="shared" si="15"/>
        <v>97906.378451027718</v>
      </c>
      <c r="W40" s="29">
        <f>SUM(V40:$V$103)</f>
        <v>4116757.1046621599</v>
      </c>
      <c r="X40" s="29">
        <f t="shared" si="10"/>
        <v>42.01618964387481</v>
      </c>
      <c r="Y40" s="29"/>
      <c r="Z40" s="29"/>
    </row>
    <row r="41" spans="1:36" x14ac:dyDescent="0.25">
      <c r="A41" s="76">
        <v>37</v>
      </c>
      <c r="B41" s="77">
        <f t="shared" si="11"/>
        <v>96840.980683328715</v>
      </c>
      <c r="C41" s="74">
        <f>'[1]Liczymy metody dla męzczyzn'!S44</f>
        <v>2.2993791676247416E-3</v>
      </c>
      <c r="D41" s="135">
        <f t="shared" si="0"/>
        <v>222.67413355559606</v>
      </c>
      <c r="E41" s="73">
        <f t="shared" si="12"/>
        <v>96729.643616550922</v>
      </c>
      <c r="F41" s="136">
        <f>SUM(E41:$E$103)</f>
        <v>3633743.725443589</v>
      </c>
      <c r="G41" s="75">
        <f t="shared" si="1"/>
        <v>37.522789420379567</v>
      </c>
      <c r="H41" s="76">
        <v>37</v>
      </c>
      <c r="I41" s="73">
        <f t="shared" si="13"/>
        <v>98885.347988648762</v>
      </c>
      <c r="J41" s="74">
        <f>'[1]Liczymy metody dla kobiet'!S44</f>
        <v>9.8237617148358458E-4</v>
      </c>
      <c r="K41" s="73">
        <f t="shared" si="2"/>
        <v>97.142609572910757</v>
      </c>
      <c r="L41" s="73">
        <f t="shared" si="14"/>
        <v>98836.776683862307</v>
      </c>
      <c r="M41" s="73">
        <f>SUM(L41:$L$103)</f>
        <v>4427778.7785725454</v>
      </c>
      <c r="N41" s="75">
        <f t="shared" si="3"/>
        <v>44.776894339096813</v>
      </c>
      <c r="O41" s="29">
        <f t="shared" si="4"/>
        <v>7.2541049187172462</v>
      </c>
      <c r="P41" s="23">
        <v>37</v>
      </c>
      <c r="Q41" s="23">
        <f t="shared" si="5"/>
        <v>47959.393774494645</v>
      </c>
      <c r="R41" s="23">
        <f t="shared" si="6"/>
        <v>49873.105051914288</v>
      </c>
      <c r="S41" s="23">
        <f t="shared" si="7"/>
        <v>97832.498826408933</v>
      </c>
      <c r="T41" s="80">
        <f t="shared" si="8"/>
        <v>1.6537586831044744E-3</v>
      </c>
      <c r="U41" s="29">
        <f t="shared" si="9"/>
        <v>161.79134442398208</v>
      </c>
      <c r="V41" s="29">
        <f t="shared" si="15"/>
        <v>97751.603154196942</v>
      </c>
      <c r="W41" s="29">
        <f>SUM(V41:$V$103)</f>
        <v>4018850.7262111325</v>
      </c>
      <c r="X41" s="29">
        <f t="shared" si="10"/>
        <v>41.078892744445398</v>
      </c>
      <c r="Y41" s="29"/>
      <c r="Z41" s="29"/>
    </row>
    <row r="42" spans="1:36" x14ac:dyDescent="0.25">
      <c r="A42" s="76">
        <v>38</v>
      </c>
      <c r="B42" s="77">
        <f t="shared" si="11"/>
        <v>96618.306549773115</v>
      </c>
      <c r="C42" s="74">
        <f>'[1]Liczymy metody dla męzczyzn'!S45</f>
        <v>1.9965614774554931E-3</v>
      </c>
      <c r="D42" s="135">
        <f t="shared" si="0"/>
        <v>192.90438887426276</v>
      </c>
      <c r="E42" s="73">
        <f t="shared" si="12"/>
        <v>96521.854355335992</v>
      </c>
      <c r="F42" s="136">
        <f>SUM(E42:$E$103)</f>
        <v>3537014.0818270375</v>
      </c>
      <c r="G42" s="75">
        <f t="shared" si="1"/>
        <v>36.608115047068615</v>
      </c>
      <c r="H42" s="76">
        <v>38</v>
      </c>
      <c r="I42" s="73">
        <f t="shared" si="13"/>
        <v>98788.205379075851</v>
      </c>
      <c r="J42" s="74">
        <f>'[1]Liczymy metody dla kobiet'!S45</f>
        <v>5.332419204326877E-4</v>
      </c>
      <c r="K42" s="73">
        <f t="shared" si="2"/>
        <v>52.678012352437179</v>
      </c>
      <c r="L42" s="73">
        <f t="shared" si="14"/>
        <v>98761.866372899633</v>
      </c>
      <c r="M42" s="73">
        <f>SUM(L42:$L$103)</f>
        <v>4328942.0018886831</v>
      </c>
      <c r="N42" s="75">
        <f t="shared" si="3"/>
        <v>43.820433677050971</v>
      </c>
      <c r="O42" s="29">
        <f t="shared" si="4"/>
        <v>7.2123186299823558</v>
      </c>
      <c r="P42" s="23">
        <v>38</v>
      </c>
      <c r="Q42" s="23">
        <f t="shared" si="5"/>
        <v>47912.279608851786</v>
      </c>
      <c r="R42" s="23">
        <f t="shared" si="6"/>
        <v>49758.427873133158</v>
      </c>
      <c r="S42" s="23">
        <f t="shared" si="7"/>
        <v>97670.707481984951</v>
      </c>
      <c r="T42" s="80">
        <f t="shared" si="8"/>
        <v>1.2787313564224202E-3</v>
      </c>
      <c r="U42" s="29">
        <f t="shared" si="9"/>
        <v>124.89459626117605</v>
      </c>
      <c r="V42" s="29">
        <f t="shared" si="15"/>
        <v>97608.260183854363</v>
      </c>
      <c r="W42" s="29">
        <f>SUM(V42:$V$103)</f>
        <v>3921099.1230569351</v>
      </c>
      <c r="X42" s="29">
        <f t="shared" si="10"/>
        <v>40.146111604445679</v>
      </c>
      <c r="Y42" s="29"/>
      <c r="Z42" s="29"/>
    </row>
    <row r="43" spans="1:36" x14ac:dyDescent="0.25">
      <c r="A43" s="76">
        <v>39</v>
      </c>
      <c r="B43" s="77">
        <f t="shared" si="11"/>
        <v>96425.402160898855</v>
      </c>
      <c r="C43" s="74">
        <f>'[1]Liczymy metody dla męzczyzn'!S46</f>
        <v>2.1561338289962824E-3</v>
      </c>
      <c r="D43" s="135">
        <f t="shared" si="0"/>
        <v>207.90607157368524</v>
      </c>
      <c r="E43" s="73">
        <f t="shared" si="12"/>
        <v>96321.449125112005</v>
      </c>
      <c r="F43" s="136">
        <f>SUM(E43:$E$103)</f>
        <v>3440492.2274717013</v>
      </c>
      <c r="G43" s="75">
        <f t="shared" si="1"/>
        <v>35.680351342800456</v>
      </c>
      <c r="H43" s="76">
        <v>39</v>
      </c>
      <c r="I43" s="73">
        <f t="shared" si="13"/>
        <v>98735.527366723414</v>
      </c>
      <c r="J43" s="74">
        <f>'[1]Liczymy metody dla kobiet'!S46</f>
        <v>9.9984617751115203E-4</v>
      </c>
      <c r="K43" s="73">
        <f t="shared" si="2"/>
        <v>98.720339622166151</v>
      </c>
      <c r="L43" s="73">
        <f t="shared" si="14"/>
        <v>98686.167196912342</v>
      </c>
      <c r="M43" s="73">
        <f>SUM(L43:$L$103)</f>
        <v>4230180.135515783</v>
      </c>
      <c r="N43" s="75">
        <f t="shared" si="3"/>
        <v>42.843546272903893</v>
      </c>
      <c r="O43" s="29">
        <f t="shared" si="4"/>
        <v>7.1631949301034368</v>
      </c>
      <c r="P43" s="23">
        <v>39</v>
      </c>
      <c r="Q43" s="23">
        <f t="shared" si="5"/>
        <v>47886.730772860858</v>
      </c>
      <c r="R43" s="23">
        <f t="shared" si="6"/>
        <v>49659.08211286291</v>
      </c>
      <c r="S43" s="23">
        <f t="shared" si="7"/>
        <v>97545.812885723775</v>
      </c>
      <c r="T43" s="80">
        <f t="shared" si="8"/>
        <v>1.5884945441864741E-3</v>
      </c>
      <c r="U43" s="29">
        <f t="shared" si="9"/>
        <v>154.95099157720688</v>
      </c>
      <c r="V43" s="29">
        <f t="shared" si="15"/>
        <v>97468.337389935172</v>
      </c>
      <c r="W43" s="29">
        <f>SUM(V43:$V$103)</f>
        <v>3823490.8628730807</v>
      </c>
      <c r="X43" s="29">
        <f t="shared" si="10"/>
        <v>39.196873241010884</v>
      </c>
      <c r="Y43" s="29"/>
      <c r="Z43" s="29"/>
      <c r="AJ43" s="29"/>
    </row>
    <row r="44" spans="1:36" x14ac:dyDescent="0.25">
      <c r="A44" s="76">
        <v>40</v>
      </c>
      <c r="B44" s="77">
        <f t="shared" si="11"/>
        <v>96217.49608932517</v>
      </c>
      <c r="C44" s="74">
        <f>'[1]Liczymy metody dla męzczyzn'!S47</f>
        <v>2.7214587018641991E-3</v>
      </c>
      <c r="D44" s="135">
        <f t="shared" si="0"/>
        <v>261.85194200387855</v>
      </c>
      <c r="E44" s="73">
        <f t="shared" si="12"/>
        <v>96086.57011832323</v>
      </c>
      <c r="F44" s="136">
        <f>SUM(E44:$E$103)</f>
        <v>3344170.7783465893</v>
      </c>
      <c r="G44" s="75">
        <f t="shared" si="1"/>
        <v>34.756368792240977</v>
      </c>
      <c r="H44" s="76">
        <v>40</v>
      </c>
      <c r="I44" s="73">
        <f t="shared" si="13"/>
        <v>98636.807027101255</v>
      </c>
      <c r="J44" s="74">
        <f>'[1]Liczymy metody dla kobiet'!S47</f>
        <v>9.5151250842485024E-4</v>
      </c>
      <c r="K44" s="73">
        <f t="shared" si="2"/>
        <v>93.854155677375005</v>
      </c>
      <c r="L44" s="73">
        <f t="shared" si="14"/>
        <v>98589.879949262569</v>
      </c>
      <c r="M44" s="73">
        <f>SUM(L44:$L$103)</f>
        <v>4131493.9683188689</v>
      </c>
      <c r="N44" s="75">
        <f t="shared" si="3"/>
        <v>41.885925678673964</v>
      </c>
      <c r="O44" s="29">
        <f t="shared" si="4"/>
        <v>7.1295568864329866</v>
      </c>
      <c r="P44" s="23">
        <v>40</v>
      </c>
      <c r="Q44" s="23">
        <f t="shared" si="5"/>
        <v>47838.85140814411</v>
      </c>
      <c r="R44" s="23">
        <f t="shared" si="6"/>
        <v>49552.010486002466</v>
      </c>
      <c r="S44" s="23">
        <f t="shared" si="7"/>
        <v>97390.861894146568</v>
      </c>
      <c r="T44" s="80">
        <f t="shared" si="8"/>
        <v>1.8520527709424792E-3</v>
      </c>
      <c r="U44" s="29">
        <f t="shared" si="9"/>
        <v>180.37301563553046</v>
      </c>
      <c r="V44" s="29">
        <f t="shared" si="15"/>
        <v>97300.675386328803</v>
      </c>
      <c r="W44" s="29">
        <f>SUM(V44:$V$103)</f>
        <v>3726022.5254831454</v>
      </c>
      <c r="X44" s="29">
        <f t="shared" si="10"/>
        <v>38.258440812783164</v>
      </c>
      <c r="Y44" s="29"/>
      <c r="Z44" s="29"/>
    </row>
    <row r="45" spans="1:36" x14ac:dyDescent="0.25">
      <c r="A45" s="76">
        <v>41</v>
      </c>
      <c r="B45" s="77">
        <f t="shared" si="11"/>
        <v>95955.644147321291</v>
      </c>
      <c r="C45" s="74">
        <f>'[1]Liczymy metody dla męzczyzn'!S48</f>
        <v>2.6668758333986981E-3</v>
      </c>
      <c r="D45" s="135">
        <f t="shared" si="0"/>
        <v>255.90178845469637</v>
      </c>
      <c r="E45" s="73">
        <f t="shared" si="12"/>
        <v>95827.693253093952</v>
      </c>
      <c r="F45" s="136">
        <f>SUM(E45:$E$103)</f>
        <v>3248084.2082282663</v>
      </c>
      <c r="G45" s="75">
        <f t="shared" si="1"/>
        <v>33.849850491769537</v>
      </c>
      <c r="H45" s="76">
        <v>41</v>
      </c>
      <c r="I45" s="73">
        <f t="shared" si="13"/>
        <v>98542.952871423884</v>
      </c>
      <c r="J45" s="74">
        <f>'[1]Liczymy metody dla kobiet'!S48</f>
        <v>9.9645262864203436E-4</v>
      </c>
      <c r="K45" s="73">
        <f t="shared" si="2"/>
        <v>98.193384422878438</v>
      </c>
      <c r="L45" s="73">
        <f t="shared" si="14"/>
        <v>98493.856179212453</v>
      </c>
      <c r="M45" s="73">
        <f>SUM(L45:$L$103)</f>
        <v>4032904.0883696065</v>
      </c>
      <c r="N45" s="75">
        <f t="shared" si="3"/>
        <v>40.925342410142996</v>
      </c>
      <c r="O45" s="29">
        <f t="shared" si="4"/>
        <v>7.0754919183734586</v>
      </c>
      <c r="P45" s="23">
        <v>41</v>
      </c>
      <c r="Q45" s="23">
        <f t="shared" si="5"/>
        <v>47793.332142640582</v>
      </c>
      <c r="R45" s="23">
        <f t="shared" si="6"/>
        <v>49417.156735870463</v>
      </c>
      <c r="S45" s="23">
        <f t="shared" si="7"/>
        <v>97210.488878511038</v>
      </c>
      <c r="T45" s="80">
        <f t="shared" si="8"/>
        <v>1.8456157825055594E-3</v>
      </c>
      <c r="U45" s="29">
        <f t="shared" si="9"/>
        <v>179.41321249926114</v>
      </c>
      <c r="V45" s="29">
        <f t="shared" si="15"/>
        <v>97120.782272261407</v>
      </c>
      <c r="W45" s="29">
        <f>SUM(V45:$V$103)</f>
        <v>3628721.8500968167</v>
      </c>
      <c r="X45" s="29">
        <f t="shared" si="10"/>
        <v>37.328501193238701</v>
      </c>
      <c r="Y45" s="29"/>
      <c r="Z45" s="29"/>
    </row>
    <row r="46" spans="1:36" x14ac:dyDescent="0.25">
      <c r="A46" s="76">
        <v>42</v>
      </c>
      <c r="B46" s="77">
        <f t="shared" si="11"/>
        <v>95699.742358866599</v>
      </c>
      <c r="C46" s="74">
        <f>'[1]Liczymy metody dla męzczyzn'!S49</f>
        <v>2.8343666961913195E-3</v>
      </c>
      <c r="D46" s="135">
        <f t="shared" si="0"/>
        <v>271.24816257606119</v>
      </c>
      <c r="E46" s="73">
        <f t="shared" si="12"/>
        <v>95564.118277578571</v>
      </c>
      <c r="F46" s="136">
        <f>SUM(E46:$E$103)</f>
        <v>3152256.514975172</v>
      </c>
      <c r="G46" s="75">
        <f t="shared" si="1"/>
        <v>32.939028228043234</v>
      </c>
      <c r="H46" s="76">
        <v>42</v>
      </c>
      <c r="I46" s="73">
        <f t="shared" si="13"/>
        <v>98444.759487001007</v>
      </c>
      <c r="J46" s="74">
        <f>'[1]Liczymy metody dla kobiet'!S49</f>
        <v>9.2955583397324494E-4</v>
      </c>
      <c r="K46" s="73">
        <f t="shared" si="2"/>
        <v>91.509900505234739</v>
      </c>
      <c r="L46" s="73">
        <f t="shared" si="14"/>
        <v>98399.004536748398</v>
      </c>
      <c r="M46" s="73">
        <f>SUM(L46:$L$103)</f>
        <v>3934410.2321903938</v>
      </c>
      <c r="N46" s="75">
        <f t="shared" si="3"/>
        <v>39.965664527931601</v>
      </c>
      <c r="O46" s="29">
        <f t="shared" si="4"/>
        <v>7.0266362998883665</v>
      </c>
      <c r="P46" s="23">
        <v>42</v>
      </c>
      <c r="Q46" s="23">
        <f t="shared" si="5"/>
        <v>47745.708351195484</v>
      </c>
      <c r="R46" s="23">
        <f t="shared" si="6"/>
        <v>49285.3673148163</v>
      </c>
      <c r="S46" s="23">
        <f t="shared" si="7"/>
        <v>97031.075666011777</v>
      </c>
      <c r="T46" s="80">
        <f t="shared" si="8"/>
        <v>1.8970737385752259E-3</v>
      </c>
      <c r="U46" s="29">
        <f t="shared" si="9"/>
        <v>184.07510547169659</v>
      </c>
      <c r="V46" s="29">
        <f t="shared" si="15"/>
        <v>96939.038113275921</v>
      </c>
      <c r="W46" s="29">
        <f>SUM(V46:$V$103)</f>
        <v>3531601.0678245551</v>
      </c>
      <c r="X46" s="29">
        <f t="shared" si="10"/>
        <v>36.396598137081263</v>
      </c>
      <c r="Y46" s="29"/>
      <c r="Z46" s="29"/>
    </row>
    <row r="47" spans="1:36" x14ac:dyDescent="0.25">
      <c r="A47" s="76">
        <v>43</v>
      </c>
      <c r="B47" s="77">
        <f t="shared" si="11"/>
        <v>95428.494196290543</v>
      </c>
      <c r="C47" s="74">
        <f>'[1]Liczymy metody dla męzczyzn'!S50</f>
        <v>3.0484087306426049E-3</v>
      </c>
      <c r="D47" s="135">
        <f t="shared" si="0"/>
        <v>290.90505486004923</v>
      </c>
      <c r="E47" s="73">
        <f t="shared" si="12"/>
        <v>95283.041668860518</v>
      </c>
      <c r="F47" s="136">
        <f>SUM(E47:$E$103)</f>
        <v>3056692.3966975934</v>
      </c>
      <c r="G47" s="75">
        <f t="shared" si="1"/>
        <v>32.031233673353007</v>
      </c>
      <c r="H47" s="76">
        <v>43</v>
      </c>
      <c r="I47" s="73">
        <f t="shared" si="13"/>
        <v>98353.249586495775</v>
      </c>
      <c r="J47" s="74">
        <f>'[1]Liczymy metody dla kobiet'!S50</f>
        <v>8.2899836272823358E-4</v>
      </c>
      <c r="K47" s="73">
        <f t="shared" si="2"/>
        <v>81.534682876206318</v>
      </c>
      <c r="L47" s="73">
        <f t="shared" si="14"/>
        <v>98312.482245057676</v>
      </c>
      <c r="M47" s="73">
        <f>SUM(L47:$L$103)</f>
        <v>3836011.2276536454</v>
      </c>
      <c r="N47" s="75">
        <f t="shared" si="3"/>
        <v>39.002384199620209</v>
      </c>
      <c r="O47" s="29">
        <f t="shared" si="4"/>
        <v>6.971150526267202</v>
      </c>
      <c r="P47" s="23">
        <v>43</v>
      </c>
      <c r="Q47" s="23">
        <f t="shared" si="5"/>
        <v>47701.32604945045</v>
      </c>
      <c r="R47" s="23">
        <f t="shared" si="6"/>
        <v>49145.67451108963</v>
      </c>
      <c r="S47" s="23">
        <f t="shared" si="7"/>
        <v>96847.00056054008</v>
      </c>
      <c r="T47" s="80">
        <f t="shared" si="8"/>
        <v>1.9552533723489582E-3</v>
      </c>
      <c r="U47" s="29">
        <f t="shared" si="9"/>
        <v>189.36042444787745</v>
      </c>
      <c r="V47" s="29">
        <f t="shared" si="15"/>
        <v>96752.320348316134</v>
      </c>
      <c r="W47" s="29">
        <f>SUM(V47:$V$103)</f>
        <v>3434662.0297112796</v>
      </c>
      <c r="X47" s="29">
        <f t="shared" si="10"/>
        <v>35.464826064119933</v>
      </c>
      <c r="Y47" s="29"/>
      <c r="Z47" s="29"/>
    </row>
    <row r="48" spans="1:36" x14ac:dyDescent="0.25">
      <c r="A48" s="76">
        <v>44</v>
      </c>
      <c r="B48" s="77">
        <f t="shared" si="11"/>
        <v>95137.589141430493</v>
      </c>
      <c r="C48" s="74">
        <f>'[1]Liczymy metody dla męzczyzn'!S51</f>
        <v>3.6509220652602317E-3</v>
      </c>
      <c r="D48" s="135">
        <f t="shared" si="0"/>
        <v>347.33992343211082</v>
      </c>
      <c r="E48" s="73">
        <f t="shared" si="12"/>
        <v>94963.91917971443</v>
      </c>
      <c r="F48" s="136">
        <f>SUM(E48:$E$103)</f>
        <v>2961409.3550287331</v>
      </c>
      <c r="G48" s="75">
        <f t="shared" si="1"/>
        <v>31.127647670641881</v>
      </c>
      <c r="H48" s="76">
        <v>44</v>
      </c>
      <c r="I48" s="73">
        <f t="shared" si="13"/>
        <v>98271.714903619562</v>
      </c>
      <c r="J48" s="74">
        <f>'[1]Liczymy metody dla kobiet'!S51</f>
        <v>1.1872455902306649E-3</v>
      </c>
      <c r="K48" s="73">
        <f t="shared" si="2"/>
        <v>116.67266016372743</v>
      </c>
      <c r="L48" s="73">
        <f t="shared" si="14"/>
        <v>98213.378573537688</v>
      </c>
      <c r="M48" s="73">
        <f>SUM(L48:$L$103)</f>
        <v>3737698.7454085876</v>
      </c>
      <c r="N48" s="75">
        <f t="shared" si="3"/>
        <v>38.034329095349086</v>
      </c>
      <c r="O48" s="29">
        <f t="shared" si="4"/>
        <v>6.9066814247072053</v>
      </c>
      <c r="P48" s="23">
        <v>44</v>
      </c>
      <c r="Q48" s="23">
        <f t="shared" si="5"/>
        <v>47661.78172825549</v>
      </c>
      <c r="R48" s="23">
        <f t="shared" si="6"/>
        <v>48995.858407836706</v>
      </c>
      <c r="S48" s="23">
        <f t="shared" si="7"/>
        <v>96657.640136092203</v>
      </c>
      <c r="T48" s="80">
        <f t="shared" si="8"/>
        <v>2.4360857601677176E-3</v>
      </c>
      <c r="U48" s="29">
        <f t="shared" si="9"/>
        <v>235.46630074694986</v>
      </c>
      <c r="V48" s="29">
        <f t="shared" si="15"/>
        <v>96539.906985718728</v>
      </c>
      <c r="W48" s="29">
        <f>SUM(V48:$V$103)</f>
        <v>3337909.7093629632</v>
      </c>
      <c r="X48" s="29">
        <f t="shared" si="10"/>
        <v>34.533325091148996</v>
      </c>
      <c r="Y48" s="29"/>
      <c r="Z48" s="29"/>
    </row>
    <row r="49" spans="1:26" x14ac:dyDescent="0.25">
      <c r="A49" s="76">
        <v>45</v>
      </c>
      <c r="B49" s="77">
        <f t="shared" si="11"/>
        <v>94790.249217998382</v>
      </c>
      <c r="C49" s="74">
        <f>'[1]Liczymy metody dla męzczyzn'!S52</f>
        <v>3.6347684401829916E-3</v>
      </c>
      <c r="D49" s="135">
        <f t="shared" si="0"/>
        <v>344.54060629466102</v>
      </c>
      <c r="E49" s="73">
        <f t="shared" si="12"/>
        <v>94617.978914851061</v>
      </c>
      <c r="F49" s="136">
        <f>SUM(E49:$E$103)</f>
        <v>2866445.4358490189</v>
      </c>
      <c r="G49" s="75">
        <f t="shared" si="1"/>
        <v>30.239876564273764</v>
      </c>
      <c r="H49" s="76">
        <v>45</v>
      </c>
      <c r="I49" s="73">
        <f t="shared" si="13"/>
        <v>98155.042243455828</v>
      </c>
      <c r="J49" s="74">
        <f>'[1]Liczymy metody dla kobiet'!S52</f>
        <v>9.0330350997935307E-4</v>
      </c>
      <c r="K49" s="73">
        <f t="shared" si="2"/>
        <v>88.663794180685329</v>
      </c>
      <c r="L49" s="73">
        <f t="shared" si="14"/>
        <v>98110.710346365493</v>
      </c>
      <c r="M49" s="73">
        <f>SUM(L49:$L$103)</f>
        <v>3639485.3668350498</v>
      </c>
      <c r="N49" s="75">
        <f t="shared" si="3"/>
        <v>37.078944531529665</v>
      </c>
      <c r="O49" s="29">
        <f t="shared" si="4"/>
        <v>6.8390679672559003</v>
      </c>
      <c r="P49" s="23">
        <v>45</v>
      </c>
      <c r="Q49" s="23">
        <f t="shared" si="5"/>
        <v>47605.195488076075</v>
      </c>
      <c r="R49" s="23">
        <f t="shared" si="6"/>
        <v>48816.978347269171</v>
      </c>
      <c r="S49" s="23">
        <f t="shared" si="7"/>
        <v>96422.173835345253</v>
      </c>
      <c r="T49" s="80">
        <f t="shared" si="8"/>
        <v>2.286199778028495E-3</v>
      </c>
      <c r="U49" s="29">
        <f t="shared" si="9"/>
        <v>220.44035241939127</v>
      </c>
      <c r="V49" s="29">
        <f t="shared" si="15"/>
        <v>96311.953659135557</v>
      </c>
      <c r="W49" s="29">
        <f>SUM(V49:$V$103)</f>
        <v>3241369.8023772445</v>
      </c>
      <c r="X49" s="29">
        <f t="shared" si="10"/>
        <v>33.616435654233953</v>
      </c>
      <c r="Y49" s="29"/>
      <c r="Z49" s="29"/>
    </row>
    <row r="50" spans="1:26" x14ac:dyDescent="0.25">
      <c r="A50" s="76">
        <v>46</v>
      </c>
      <c r="B50" s="77">
        <f t="shared" si="11"/>
        <v>94445.708611703725</v>
      </c>
      <c r="C50" s="74">
        <f>'[1]Liczymy metody dla męzczyzn'!S53</f>
        <v>4.5387398574150591E-3</v>
      </c>
      <c r="D50" s="135">
        <f t="shared" si="0"/>
        <v>428.66450203774838</v>
      </c>
      <c r="E50" s="73">
        <f t="shared" si="12"/>
        <v>94231.376360684852</v>
      </c>
      <c r="F50" s="136">
        <f>SUM(E50:$E$103)</f>
        <v>2771827.4569341675</v>
      </c>
      <c r="G50" s="75">
        <f t="shared" si="1"/>
        <v>29.348368471986692</v>
      </c>
      <c r="H50" s="76">
        <v>46</v>
      </c>
      <c r="I50" s="73">
        <f t="shared" si="13"/>
        <v>98066.378449275144</v>
      </c>
      <c r="J50" s="74">
        <f>'[1]Liczymy metody dla kobiet'!S53</f>
        <v>1.9246752110581337E-3</v>
      </c>
      <c r="K50" s="73">
        <f t="shared" si="2"/>
        <v>188.74592763956545</v>
      </c>
      <c r="L50" s="73">
        <f t="shared" si="14"/>
        <v>97972.00548545536</v>
      </c>
      <c r="M50" s="73">
        <f>SUM(L50:$L$103)</f>
        <v>3541374.6564886849</v>
      </c>
      <c r="N50" s="75">
        <f t="shared" si="3"/>
        <v>36.112016294355783</v>
      </c>
      <c r="O50" s="29">
        <f t="shared" si="4"/>
        <v>6.7636478223690908</v>
      </c>
      <c r="P50" s="23">
        <v>46</v>
      </c>
      <c r="Q50" s="23">
        <f t="shared" si="5"/>
        <v>47562.193547898445</v>
      </c>
      <c r="R50" s="23">
        <f t="shared" si="6"/>
        <v>48639.539935027417</v>
      </c>
      <c r="S50" s="23">
        <f t="shared" si="7"/>
        <v>96201.733482925862</v>
      </c>
      <c r="T50" s="80">
        <f t="shared" si="8"/>
        <v>3.2463447606177294E-3</v>
      </c>
      <c r="U50" s="29">
        <f t="shared" si="9"/>
        <v>312.30399345463957</v>
      </c>
      <c r="V50" s="29">
        <f t="shared" si="15"/>
        <v>96045.581486198542</v>
      </c>
      <c r="W50" s="29">
        <f>SUM(V50:$V$103)</f>
        <v>3145057.8487181086</v>
      </c>
      <c r="X50" s="29">
        <f t="shared" si="10"/>
        <v>32.692319928687169</v>
      </c>
      <c r="Y50" s="29"/>
      <c r="Z50" s="29"/>
    </row>
    <row r="51" spans="1:26" x14ac:dyDescent="0.25">
      <c r="A51" s="76">
        <v>47</v>
      </c>
      <c r="B51" s="77">
        <f t="shared" si="11"/>
        <v>94017.044109665978</v>
      </c>
      <c r="C51" s="74">
        <f>'[1]Liczymy metody dla męzczyzn'!S54</f>
        <v>5.0364241388614079E-3</v>
      </c>
      <c r="D51" s="135">
        <f t="shared" si="0"/>
        <v>473.50971041831946</v>
      </c>
      <c r="E51" s="73">
        <f t="shared" si="12"/>
        <v>93780.289254456817</v>
      </c>
      <c r="F51" s="136">
        <f>SUM(E51:$E$103)</f>
        <v>2677596.0805734829</v>
      </c>
      <c r="G51" s="75">
        <f t="shared" si="1"/>
        <v>28.479900702368464</v>
      </c>
      <c r="H51" s="76">
        <v>47</v>
      </c>
      <c r="I51" s="73">
        <f t="shared" si="13"/>
        <v>97877.632521635576</v>
      </c>
      <c r="J51" s="74">
        <f>'[1]Liczymy metody dla kobiet'!S54</f>
        <v>1.8243597637454105E-3</v>
      </c>
      <c r="K51" s="73">
        <f t="shared" si="2"/>
        <v>178.56401454313118</v>
      </c>
      <c r="L51" s="73">
        <f t="shared" si="14"/>
        <v>97788.350514364021</v>
      </c>
      <c r="M51" s="73">
        <f>SUM(L51:$L$103)</f>
        <v>3443402.6510032294</v>
      </c>
      <c r="N51" s="75">
        <f t="shared" si="3"/>
        <v>35.180690033977626</v>
      </c>
      <c r="O51" s="29">
        <f t="shared" si="4"/>
        <v>6.7007893316091618</v>
      </c>
      <c r="P51" s="23">
        <v>47</v>
      </c>
      <c r="Q51" s="23">
        <f t="shared" si="5"/>
        <v>47470.651772993253</v>
      </c>
      <c r="R51" s="23">
        <f t="shared" si="6"/>
        <v>48418.777716477976</v>
      </c>
      <c r="S51" s="23">
        <f t="shared" si="7"/>
        <v>95889.429489471222</v>
      </c>
      <c r="T51" s="80">
        <f t="shared" si="8"/>
        <v>3.4462719162920022E-3</v>
      </c>
      <c r="U51" s="29">
        <f t="shared" si="9"/>
        <v>330.46104791882681</v>
      </c>
      <c r="V51" s="29">
        <f t="shared" si="15"/>
        <v>95724.198965511809</v>
      </c>
      <c r="W51" s="29">
        <f>SUM(V51:$V$103)</f>
        <v>3049012.26723191</v>
      </c>
      <c r="X51" s="29">
        <f t="shared" si="10"/>
        <v>31.797167669734602</v>
      </c>
      <c r="Y51" s="29"/>
      <c r="Z51" s="29"/>
    </row>
    <row r="52" spans="1:26" x14ac:dyDescent="0.25">
      <c r="A52" s="76">
        <v>48</v>
      </c>
      <c r="B52" s="77">
        <f t="shared" si="11"/>
        <v>93543.534399247656</v>
      </c>
      <c r="C52" s="74">
        <f>'[1]Liczymy metody dla męzczyzn'!S55</f>
        <v>5.6063665518470123E-3</v>
      </c>
      <c r="D52" s="135">
        <f t="shared" si="0"/>
        <v>524.43934239749251</v>
      </c>
      <c r="E52" s="73">
        <f t="shared" si="12"/>
        <v>93281.314728048907</v>
      </c>
      <c r="F52" s="136">
        <f>SUM(E52:$E$103)</f>
        <v>2583815.7913190257</v>
      </c>
      <c r="G52" s="75">
        <f t="shared" si="1"/>
        <v>27.62153266832097</v>
      </c>
      <c r="H52" s="76">
        <v>48</v>
      </c>
      <c r="I52" s="73">
        <f t="shared" si="13"/>
        <v>97699.068507092452</v>
      </c>
      <c r="J52" s="74">
        <f>'[1]Liczymy metody dla kobiet'!S55</f>
        <v>1.9750469675803269E-3</v>
      </c>
      <c r="K52" s="73">
        <f t="shared" si="2"/>
        <v>192.96024899035555</v>
      </c>
      <c r="L52" s="73">
        <f t="shared" si="14"/>
        <v>97602.588382597271</v>
      </c>
      <c r="M52" s="73">
        <f>SUM(L52:$L$103)</f>
        <v>3345614.300488865</v>
      </c>
      <c r="N52" s="75">
        <f t="shared" si="3"/>
        <v>34.244075727763878</v>
      </c>
      <c r="O52" s="29">
        <f t="shared" si="4"/>
        <v>6.6225430594429078</v>
      </c>
      <c r="P52" s="23">
        <v>48</v>
      </c>
      <c r="Q52" s="23">
        <f t="shared" si="5"/>
        <v>47384.048225939841</v>
      </c>
      <c r="R52" s="23">
        <f t="shared" si="6"/>
        <v>48174.920215612547</v>
      </c>
      <c r="S52" s="23">
        <f t="shared" si="7"/>
        <v>95558.968441552395</v>
      </c>
      <c r="T52" s="80">
        <f t="shared" si="8"/>
        <v>3.8057336535344557E-3</v>
      </c>
      <c r="U52" s="29">
        <f t="shared" si="9"/>
        <v>363.67198209505295</v>
      </c>
      <c r="V52" s="29">
        <f t="shared" si="15"/>
        <v>95377.132450504869</v>
      </c>
      <c r="W52" s="29">
        <f>SUM(V52:$V$103)</f>
        <v>2953288.0682663987</v>
      </c>
      <c r="X52" s="29">
        <f t="shared" si="10"/>
        <v>30.905399215069441</v>
      </c>
      <c r="Y52" s="29"/>
      <c r="Z52" s="29"/>
    </row>
    <row r="53" spans="1:26" x14ac:dyDescent="0.25">
      <c r="A53" s="76">
        <v>49</v>
      </c>
      <c r="B53" s="77">
        <f t="shared" si="11"/>
        <v>93019.095056850158</v>
      </c>
      <c r="C53" s="74">
        <f>'[1]Liczymy metody dla męzczyzn'!S56</f>
        <v>5.65240227096516E-3</v>
      </c>
      <c r="D53" s="135">
        <f t="shared" si="0"/>
        <v>525.78134414246392</v>
      </c>
      <c r="E53" s="73">
        <f t="shared" si="12"/>
        <v>92756.204384778917</v>
      </c>
      <c r="F53" s="136">
        <f>SUM(E53:$E$103)</f>
        <v>2490534.4765909771</v>
      </c>
      <c r="G53" s="75">
        <f t="shared" si="1"/>
        <v>26.774443194366121</v>
      </c>
      <c r="H53" s="76">
        <v>49</v>
      </c>
      <c r="I53" s="73">
        <f t="shared" si="13"/>
        <v>97506.108258102089</v>
      </c>
      <c r="J53" s="74">
        <f>'[1]Liczymy metody dla kobiet'!S56</f>
        <v>2.6017089656931516E-3</v>
      </c>
      <c r="K53" s="73">
        <f t="shared" si="2"/>
        <v>253.68251606495124</v>
      </c>
      <c r="L53" s="73">
        <f t="shared" si="14"/>
        <v>97379.267000069609</v>
      </c>
      <c r="M53" s="73">
        <f>SUM(L53:$L$103)</f>
        <v>3248011.7121062675</v>
      </c>
      <c r="N53" s="75">
        <f t="shared" si="3"/>
        <v>33.310853751937948</v>
      </c>
      <c r="O53" s="29">
        <f t="shared" si="4"/>
        <v>6.536410557571827</v>
      </c>
      <c r="P53" s="23">
        <v>49</v>
      </c>
      <c r="Q53" s="23">
        <f t="shared" si="5"/>
        <v>47290.462505179516</v>
      </c>
      <c r="R53" s="23">
        <f t="shared" si="6"/>
        <v>47904.833954277834</v>
      </c>
      <c r="S53" s="23">
        <f t="shared" si="7"/>
        <v>95195.296459457342</v>
      </c>
      <c r="T53" s="80">
        <f t="shared" si="8"/>
        <v>4.1368999012739785E-3</v>
      </c>
      <c r="U53" s="29">
        <f t="shared" si="9"/>
        <v>393.81341252487618</v>
      </c>
      <c r="V53" s="29">
        <f t="shared" si="15"/>
        <v>94998.389753194904</v>
      </c>
      <c r="W53" s="29">
        <f>SUM(V53:$V$103)</f>
        <v>2857910.9358158936</v>
      </c>
      <c r="X53" s="29">
        <f t="shared" si="10"/>
        <v>30.021556128385473</v>
      </c>
      <c r="Y53" s="29"/>
      <c r="Z53" s="29"/>
    </row>
    <row r="54" spans="1:26" x14ac:dyDescent="0.25">
      <c r="A54" s="76">
        <v>50</v>
      </c>
      <c r="B54" s="77">
        <f t="shared" si="11"/>
        <v>92493.313712707692</v>
      </c>
      <c r="C54" s="74">
        <f>'[1]Liczymy metody dla męzczyzn'!S57</f>
        <v>6.9266358228684726E-3</v>
      </c>
      <c r="D54" s="135">
        <f t="shared" si="0"/>
        <v>640.66750013825288</v>
      </c>
      <c r="E54" s="73">
        <f t="shared" si="12"/>
        <v>92172.979962638565</v>
      </c>
      <c r="F54" s="136">
        <f>SUM(E54:$E$103)</f>
        <v>2397778.272206198</v>
      </c>
      <c r="G54" s="75">
        <f t="shared" si="1"/>
        <v>25.923801147982509</v>
      </c>
      <c r="H54" s="76">
        <v>50</v>
      </c>
      <c r="I54" s="73">
        <f t="shared" si="13"/>
        <v>97252.425742037143</v>
      </c>
      <c r="J54" s="74">
        <f>'[1]Liczymy metody dla kobiet'!S57</f>
        <v>2.1490933512424443E-3</v>
      </c>
      <c r="K54" s="73">
        <f t="shared" si="2"/>
        <v>209.00454155441156</v>
      </c>
      <c r="L54" s="73">
        <f t="shared" si="14"/>
        <v>97147.923471259943</v>
      </c>
      <c r="M54" s="73">
        <f>SUM(L54:$L$103)</f>
        <v>3150632.4451061981</v>
      </c>
      <c r="N54" s="75">
        <f t="shared" si="3"/>
        <v>32.396440716689952</v>
      </c>
      <c r="O54" s="29">
        <f t="shared" si="4"/>
        <v>6.4726395687074429</v>
      </c>
      <c r="P54" s="23">
        <v>50</v>
      </c>
      <c r="Q54" s="23">
        <f t="shared" si="5"/>
        <v>47167.426484888012</v>
      </c>
      <c r="R54" s="23">
        <f t="shared" si="6"/>
        <v>47634.056562044461</v>
      </c>
      <c r="S54" s="23">
        <f t="shared" si="7"/>
        <v>94801.483046932466</v>
      </c>
      <c r="T54" s="80">
        <f t="shared" si="8"/>
        <v>4.5496225519126212E-3</v>
      </c>
      <c r="U54" s="29">
        <f t="shared" si="9"/>
        <v>431.31096522508597</v>
      </c>
      <c r="V54" s="29">
        <f t="shared" si="15"/>
        <v>94585.827564319916</v>
      </c>
      <c r="W54" s="29">
        <f>SUM(V54:$V$103)</f>
        <v>2762912.5460626981</v>
      </c>
      <c r="X54" s="29">
        <f t="shared" si="10"/>
        <v>29.144191179951154</v>
      </c>
      <c r="Y54" s="29"/>
      <c r="Z54" s="29"/>
    </row>
    <row r="55" spans="1:26" x14ac:dyDescent="0.25">
      <c r="A55" s="76">
        <v>51</v>
      </c>
      <c r="B55" s="77">
        <f t="shared" si="11"/>
        <v>91852.646212569438</v>
      </c>
      <c r="C55" s="74">
        <f>'[1]Liczymy metody dla męzczyzn'!S58</f>
        <v>7.6559333483449676E-3</v>
      </c>
      <c r="D55" s="135">
        <f t="shared" si="0"/>
        <v>703.21773727254242</v>
      </c>
      <c r="E55" s="73">
        <f t="shared" si="12"/>
        <v>91501.03734393316</v>
      </c>
      <c r="F55" s="136">
        <f>SUM(E55:$E$103)</f>
        <v>2305605.2922435594</v>
      </c>
      <c r="G55" s="75">
        <f t="shared" si="1"/>
        <v>25.101130858090098</v>
      </c>
      <c r="H55" s="76">
        <v>51</v>
      </c>
      <c r="I55" s="73">
        <f t="shared" si="13"/>
        <v>97043.421200482728</v>
      </c>
      <c r="J55" s="74">
        <f>'[1]Liczymy metody dla kobiet'!S58</f>
        <v>2.7679706256178503E-3</v>
      </c>
      <c r="K55" s="73">
        <f t="shared" si="2"/>
        <v>268.61333929239674</v>
      </c>
      <c r="L55" s="73">
        <f t="shared" si="14"/>
        <v>96909.114530836523</v>
      </c>
      <c r="M55" s="73">
        <f>SUM(L55:$L$103)</f>
        <v>3053484.5216349377</v>
      </c>
      <c r="N55" s="75">
        <f t="shared" si="3"/>
        <v>31.465136779614575</v>
      </c>
      <c r="O55" s="29">
        <f t="shared" si="4"/>
        <v>6.3640059215244769</v>
      </c>
      <c r="P55" s="23">
        <v>51</v>
      </c>
      <c r="Q55" s="23">
        <f t="shared" si="5"/>
        <v>47066.05928223412</v>
      </c>
      <c r="R55" s="23">
        <f t="shared" si="6"/>
        <v>47304.11279947326</v>
      </c>
      <c r="S55" s="23">
        <f t="shared" si="7"/>
        <v>94370.17208170738</v>
      </c>
      <c r="T55" s="80">
        <f t="shared" si="8"/>
        <v>5.2181170531914048E-3</v>
      </c>
      <c r="U55" s="29">
        <f t="shared" si="9"/>
        <v>492.43460425216472</v>
      </c>
      <c r="V55" s="29">
        <f t="shared" si="15"/>
        <v>94123.954779581298</v>
      </c>
      <c r="W55" s="29">
        <f>SUM(V55:$V$103)</f>
        <v>2668326.7184983785</v>
      </c>
      <c r="X55" s="29">
        <f t="shared" si="10"/>
        <v>28.275107055946592</v>
      </c>
      <c r="Y55" s="29"/>
      <c r="Z55" s="29"/>
    </row>
    <row r="56" spans="1:26" x14ac:dyDescent="0.25">
      <c r="A56" s="76">
        <v>52</v>
      </c>
      <c r="B56" s="77">
        <f t="shared" si="11"/>
        <v>91149.428475296896</v>
      </c>
      <c r="C56" s="74">
        <f>'[1]Liczymy metody dla męzczyzn'!S59</f>
        <v>8.1005420215617373E-3</v>
      </c>
      <c r="D56" s="135">
        <f t="shared" si="0"/>
        <v>738.35977560547849</v>
      </c>
      <c r="E56" s="73">
        <f t="shared" si="12"/>
        <v>90780.248587494163</v>
      </c>
      <c r="F56" s="136">
        <f>SUM(E56:$E$103)</f>
        <v>2214104.2548996257</v>
      </c>
      <c r="G56" s="75">
        <f t="shared" si="1"/>
        <v>24.290928554748831</v>
      </c>
      <c r="H56" s="76">
        <v>52</v>
      </c>
      <c r="I56" s="73">
        <f t="shared" si="13"/>
        <v>96774.807861190333</v>
      </c>
      <c r="J56" s="74">
        <f>'[1]Liczymy metody dla kobiet'!S59</f>
        <v>2.5587622731329963E-3</v>
      </c>
      <c r="K56" s="73">
        <f t="shared" si="2"/>
        <v>247.62372734490833</v>
      </c>
      <c r="L56" s="73">
        <f t="shared" si="14"/>
        <v>96650.995997517879</v>
      </c>
      <c r="M56" s="73">
        <f>SUM(L56:$L$103)</f>
        <v>2956575.4071041015</v>
      </c>
      <c r="N56" s="75">
        <f t="shared" si="3"/>
        <v>30.551085271539755</v>
      </c>
      <c r="O56" s="29">
        <f t="shared" si="4"/>
        <v>6.2601567167909238</v>
      </c>
      <c r="P56" s="23">
        <v>52</v>
      </c>
      <c r="Q56" s="23">
        <f t="shared" si="5"/>
        <v>46935.781812677313</v>
      </c>
      <c r="R56" s="23">
        <f t="shared" si="6"/>
        <v>46941.955664777903</v>
      </c>
      <c r="S56" s="23">
        <f t="shared" si="7"/>
        <v>93877.737477455215</v>
      </c>
      <c r="T56" s="80">
        <f t="shared" si="8"/>
        <v>5.3298343744092088E-3</v>
      </c>
      <c r="U56" s="29">
        <f t="shared" si="9"/>
        <v>500.35279219910444</v>
      </c>
      <c r="V56" s="29">
        <f t="shared" si="15"/>
        <v>93627.56108135567</v>
      </c>
      <c r="W56" s="29">
        <f>SUM(V56:$V$103)</f>
        <v>2574202.7637187969</v>
      </c>
      <c r="X56" s="29">
        <f t="shared" si="10"/>
        <v>27.420801064118027</v>
      </c>
      <c r="Y56" s="29"/>
      <c r="Z56" s="29"/>
    </row>
    <row r="57" spans="1:26" x14ac:dyDescent="0.25">
      <c r="A57" s="76">
        <v>53</v>
      </c>
      <c r="B57" s="77">
        <f t="shared" si="11"/>
        <v>90411.068699691416</v>
      </c>
      <c r="C57" s="74">
        <f>'[1]Liczymy metody dla męzczyzn'!S60</f>
        <v>1.0675490073667126E-2</v>
      </c>
      <c r="D57" s="135">
        <f t="shared" si="0"/>
        <v>965.18246645319221</v>
      </c>
      <c r="E57" s="73">
        <f t="shared" si="12"/>
        <v>89928.477466464828</v>
      </c>
      <c r="F57" s="136">
        <f>SUM(E57:$E$103)</f>
        <v>2123324.0063121323</v>
      </c>
      <c r="G57" s="75">
        <f t="shared" si="1"/>
        <v>23.485221852259553</v>
      </c>
      <c r="H57" s="76">
        <v>53</v>
      </c>
      <c r="I57" s="73">
        <f t="shared" si="13"/>
        <v>96527.184133845425</v>
      </c>
      <c r="J57" s="74">
        <f>'[1]Liczymy metody dla kobiet'!S60</f>
        <v>4.4703837079349308E-3</v>
      </c>
      <c r="K57" s="73">
        <f t="shared" si="2"/>
        <v>431.51355132477772</v>
      </c>
      <c r="L57" s="73">
        <f t="shared" si="14"/>
        <v>96311.427358183035</v>
      </c>
      <c r="M57" s="73">
        <f>SUM(L57:$L$103)</f>
        <v>2859924.4111065837</v>
      </c>
      <c r="N57" s="75">
        <f t="shared" si="3"/>
        <v>29.628176111933275</v>
      </c>
      <c r="O57" s="29">
        <f t="shared" si="4"/>
        <v>6.1429542596737221</v>
      </c>
      <c r="P57" s="23">
        <v>53</v>
      </c>
      <c r="Q57" s="23">
        <f t="shared" si="5"/>
        <v>46815.684304915027</v>
      </c>
      <c r="R57" s="23">
        <f t="shared" si="6"/>
        <v>46561.700380341077</v>
      </c>
      <c r="S57" s="23">
        <f t="shared" si="7"/>
        <v>93377.384685256111</v>
      </c>
      <c r="T57" s="80">
        <f t="shared" si="8"/>
        <v>7.5644980312609073E-3</v>
      </c>
      <c r="U57" s="29">
        <f t="shared" si="9"/>
        <v>706.35304261591227</v>
      </c>
      <c r="V57" s="29">
        <f t="shared" si="15"/>
        <v>93024.208163948148</v>
      </c>
      <c r="W57" s="29">
        <f>SUM(V57:$V$103)</f>
        <v>2480575.2026374415</v>
      </c>
      <c r="X57" s="29">
        <f t="shared" si="10"/>
        <v>26.565053315624866</v>
      </c>
      <c r="Y57" s="29"/>
      <c r="Z57" s="29"/>
    </row>
    <row r="58" spans="1:26" x14ac:dyDescent="0.25">
      <c r="A58" s="76">
        <v>54</v>
      </c>
      <c r="B58" s="77">
        <f t="shared" si="11"/>
        <v>89445.886233238227</v>
      </c>
      <c r="C58" s="74">
        <f>'[1]Liczymy metody dla męzczyzn'!S61</f>
        <v>1.101821245706138E-2</v>
      </c>
      <c r="D58" s="135">
        <f t="shared" si="0"/>
        <v>985.53377792796039</v>
      </c>
      <c r="E58" s="73">
        <f t="shared" si="12"/>
        <v>88953.119344274251</v>
      </c>
      <c r="F58" s="136">
        <f>SUM(E58:$E$103)</f>
        <v>2033395.5288456671</v>
      </c>
      <c r="G58" s="75">
        <f t="shared" si="1"/>
        <v>22.733248162396251</v>
      </c>
      <c r="H58" s="76">
        <v>54</v>
      </c>
      <c r="I58" s="73">
        <f t="shared" si="13"/>
        <v>96095.670582520645</v>
      </c>
      <c r="J58" s="74">
        <f>'[1]Liczymy metody dla kobiet'!S61</f>
        <v>3.9068754603388094E-3</v>
      </c>
      <c r="K58" s="73">
        <f t="shared" si="2"/>
        <v>375.4338172436519</v>
      </c>
      <c r="L58" s="73">
        <f t="shared" si="14"/>
        <v>95907.953673898824</v>
      </c>
      <c r="M58" s="73">
        <f>SUM(L58:$L$103)</f>
        <v>2763612.9837484006</v>
      </c>
      <c r="N58" s="75">
        <f t="shared" si="3"/>
        <v>28.758974956891439</v>
      </c>
      <c r="O58" s="29">
        <f t="shared" si="4"/>
        <v>6.0257267944951884</v>
      </c>
      <c r="P58" s="23">
        <v>54</v>
      </c>
      <c r="Q58" s="23">
        <f t="shared" si="5"/>
        <v>46606.400232522508</v>
      </c>
      <c r="R58" s="23">
        <f t="shared" si="6"/>
        <v>46064.63141011769</v>
      </c>
      <c r="S58" s="23">
        <f t="shared" si="7"/>
        <v>92671.031642640199</v>
      </c>
      <c r="T58" s="80">
        <f t="shared" si="8"/>
        <v>7.441756984593163E-3</v>
      </c>
      <c r="U58" s="29">
        <f t="shared" si="9"/>
        <v>689.6352969960717</v>
      </c>
      <c r="V58" s="29">
        <f t="shared" si="15"/>
        <v>92326.213994142163</v>
      </c>
      <c r="W58" s="29">
        <f>SUM(V58:$V$103)</f>
        <v>2387550.9944734932</v>
      </c>
      <c r="X58" s="29">
        <f t="shared" si="10"/>
        <v>25.763725213294407</v>
      </c>
      <c r="Y58" s="29"/>
      <c r="Z58" s="29"/>
    </row>
    <row r="59" spans="1:26" x14ac:dyDescent="0.25">
      <c r="A59" s="76">
        <v>55</v>
      </c>
      <c r="B59" s="77">
        <f t="shared" si="11"/>
        <v>88460.352455310262</v>
      </c>
      <c r="C59" s="74">
        <f>'[1]Liczymy metody dla męzczyzn'!S62</f>
        <v>1.1055831951354339E-2</v>
      </c>
      <c r="D59" s="135">
        <f t="shared" si="0"/>
        <v>978.00279110348549</v>
      </c>
      <c r="E59" s="73">
        <f t="shared" si="12"/>
        <v>87971.351059758512</v>
      </c>
      <c r="F59" s="136">
        <f>SUM(E59:$E$103)</f>
        <v>1944442.4095013929</v>
      </c>
      <c r="G59" s="75">
        <f t="shared" si="1"/>
        <v>21.980948023960401</v>
      </c>
      <c r="H59" s="76">
        <v>55</v>
      </c>
      <c r="I59" s="73">
        <f t="shared" si="13"/>
        <v>95720.23676527699</v>
      </c>
      <c r="J59" s="74">
        <f>'[1]Liczymy metody dla kobiet'!S62</f>
        <v>3.7022852036256862E-3</v>
      </c>
      <c r="K59" s="73">
        <f t="shared" si="2"/>
        <v>354.3836162636324</v>
      </c>
      <c r="L59" s="73">
        <f t="shared" si="14"/>
        <v>95543.044957145175</v>
      </c>
      <c r="M59" s="73">
        <f>SUM(L59:$L$103)</f>
        <v>2667705.0300745019</v>
      </c>
      <c r="N59" s="75">
        <f t="shared" si="3"/>
        <v>27.86981228030378</v>
      </c>
      <c r="O59" s="29">
        <f t="shared" si="4"/>
        <v>5.8888642563433784</v>
      </c>
      <c r="P59" s="23">
        <v>55</v>
      </c>
      <c r="Q59" s="23">
        <f t="shared" si="5"/>
        <v>46424.31483115934</v>
      </c>
      <c r="R59" s="23">
        <f t="shared" si="6"/>
        <v>45557.081514484787</v>
      </c>
      <c r="S59" s="23">
        <f t="shared" si="7"/>
        <v>91981.396345644127</v>
      </c>
      <c r="T59" s="80">
        <f t="shared" si="8"/>
        <v>7.3443926505270297E-3</v>
      </c>
      <c r="U59" s="29">
        <f t="shared" si="9"/>
        <v>675.54749130616256</v>
      </c>
      <c r="V59" s="29">
        <f t="shared" si="15"/>
        <v>91643.622599991038</v>
      </c>
      <c r="W59" s="29">
        <f>SUM(V59:$V$103)</f>
        <v>2295224.7804793511</v>
      </c>
      <c r="X59" s="29">
        <f t="shared" si="10"/>
        <v>24.953141305383582</v>
      </c>
      <c r="Y59" s="29"/>
      <c r="Z59" s="29"/>
    </row>
    <row r="60" spans="1:26" x14ac:dyDescent="0.25">
      <c r="A60" s="76">
        <v>56</v>
      </c>
      <c r="B60" s="77">
        <f t="shared" si="11"/>
        <v>87482.349664206777</v>
      </c>
      <c r="C60" s="74">
        <f>'[1]Liczymy metody dla męzczyzn'!S63</f>
        <v>1.280731110825074E-2</v>
      </c>
      <c r="D60" s="135">
        <f t="shared" si="0"/>
        <v>1120.4136686302709</v>
      </c>
      <c r="E60" s="73">
        <f t="shared" si="12"/>
        <v>86922.142829891643</v>
      </c>
      <c r="F60" s="136">
        <f>SUM(E60:$E$103)</f>
        <v>1856471.0584416345</v>
      </c>
      <c r="G60" s="75">
        <f t="shared" si="1"/>
        <v>21.221092775485953</v>
      </c>
      <c r="H60" s="76">
        <v>56</v>
      </c>
      <c r="I60" s="73">
        <f t="shared" si="13"/>
        <v>95365.853149013361</v>
      </c>
      <c r="J60" s="74">
        <f>'[1]Liczymy metody dla kobiet'!S63</f>
        <v>5.207848972379801E-3</v>
      </c>
      <c r="K60" s="73">
        <f t="shared" si="2"/>
        <v>496.65096032221226</v>
      </c>
      <c r="L60" s="73">
        <f t="shared" si="14"/>
        <v>95117.527668852257</v>
      </c>
      <c r="M60" s="73">
        <f>SUM(L60:$L$103)</f>
        <v>2572161.9851173568</v>
      </c>
      <c r="N60" s="75">
        <f t="shared" si="3"/>
        <v>26.971519681140375</v>
      </c>
      <c r="O60" s="29">
        <f t="shared" si="4"/>
        <v>5.7504269056544217</v>
      </c>
      <c r="P60" s="23">
        <v>56</v>
      </c>
      <c r="Q60" s="23">
        <f t="shared" si="5"/>
        <v>46252.438777271476</v>
      </c>
      <c r="R60" s="23">
        <f t="shared" si="6"/>
        <v>45053.410077066488</v>
      </c>
      <c r="S60" s="23">
        <f t="shared" si="7"/>
        <v>91305.848854337964</v>
      </c>
      <c r="T60" s="80">
        <f t="shared" si="8"/>
        <v>8.9576819597356368E-3</v>
      </c>
      <c r="U60" s="29">
        <f t="shared" si="9"/>
        <v>817.88875510085199</v>
      </c>
      <c r="V60" s="29">
        <f t="shared" si="15"/>
        <v>90896.904476787546</v>
      </c>
      <c r="W60" s="29">
        <f>SUM(V60:$V$103)</f>
        <v>2203581.15787936</v>
      </c>
      <c r="X60" s="29">
        <f t="shared" si="10"/>
        <v>24.134063540603808</v>
      </c>
      <c r="Y60" s="29"/>
      <c r="Z60" s="29"/>
    </row>
    <row r="61" spans="1:26" x14ac:dyDescent="0.25">
      <c r="A61" s="76">
        <v>57</v>
      </c>
      <c r="B61" s="77">
        <f t="shared" si="11"/>
        <v>86361.93599557651</v>
      </c>
      <c r="C61" s="74">
        <f>'[1]Liczymy metody dla męzczyzn'!S64</f>
        <v>1.3164201041633385E-2</v>
      </c>
      <c r="D61" s="135">
        <f t="shared" si="0"/>
        <v>1136.885887790444</v>
      </c>
      <c r="E61" s="73">
        <f t="shared" si="12"/>
        <v>85793.493051681289</v>
      </c>
      <c r="F61" s="136">
        <f>SUM(E61:$E$103)</f>
        <v>1769548.9156117425</v>
      </c>
      <c r="G61" s="75">
        <f t="shared" si="1"/>
        <v>20.489917174881068</v>
      </c>
      <c r="H61" s="76">
        <v>57</v>
      </c>
      <c r="I61" s="73">
        <f t="shared" si="13"/>
        <v>94869.202188691153</v>
      </c>
      <c r="J61" s="74">
        <f>'[1]Liczymy metody dla kobiet'!S64</f>
        <v>5.4971608070556958E-3</v>
      </c>
      <c r="K61" s="73">
        <f t="shared" si="2"/>
        <v>521.51126006831544</v>
      </c>
      <c r="L61" s="73">
        <f t="shared" si="14"/>
        <v>94608.446558656986</v>
      </c>
      <c r="M61" s="73">
        <f>SUM(L61:$L$103)</f>
        <v>2477044.4574485044</v>
      </c>
      <c r="N61" s="75">
        <f t="shared" si="3"/>
        <v>26.110101068645644</v>
      </c>
      <c r="O61" s="29">
        <f t="shared" si="4"/>
        <v>5.6201838937645761</v>
      </c>
      <c r="P61" s="23">
        <v>57</v>
      </c>
      <c r="Q61" s="23">
        <f t="shared" si="5"/>
        <v>46011.563061515211</v>
      </c>
      <c r="R61" s="23">
        <f t="shared" si="6"/>
        <v>44476.397037721901</v>
      </c>
      <c r="S61" s="23">
        <f t="shared" si="7"/>
        <v>90487.960099237112</v>
      </c>
      <c r="T61" s="80">
        <f t="shared" si="8"/>
        <v>9.2656436549760097E-3</v>
      </c>
      <c r="U61" s="29">
        <f t="shared" si="9"/>
        <v>838.42919334521866</v>
      </c>
      <c r="V61" s="29">
        <f t="shared" si="15"/>
        <v>90068.745502564503</v>
      </c>
      <c r="W61" s="29">
        <f>SUM(V61:$V$103)</f>
        <v>2112684.2534025717</v>
      </c>
      <c r="X61" s="29">
        <f t="shared" si="10"/>
        <v>23.347683504917285</v>
      </c>
      <c r="Y61" s="29"/>
      <c r="Z61" s="29"/>
    </row>
    <row r="62" spans="1:26" x14ac:dyDescent="0.25">
      <c r="A62" s="76">
        <v>58</v>
      </c>
      <c r="B62" s="77">
        <f t="shared" si="11"/>
        <v>85225.050107786068</v>
      </c>
      <c r="C62" s="74">
        <f>'[1]Liczymy metody dla męzczyzn'!S65</f>
        <v>1.2754940961040601E-2</v>
      </c>
      <c r="D62" s="135">
        <f t="shared" si="0"/>
        <v>1087.0404825265382</v>
      </c>
      <c r="E62" s="73">
        <f t="shared" si="12"/>
        <v>84681.529866522789</v>
      </c>
      <c r="F62" s="136">
        <f>SUM(E62:$E$103)</f>
        <v>1683755.4225600613</v>
      </c>
      <c r="G62" s="75">
        <f t="shared" si="1"/>
        <v>19.756578851295217</v>
      </c>
      <c r="H62" s="76">
        <v>58</v>
      </c>
      <c r="I62" s="73">
        <f t="shared" si="13"/>
        <v>94347.690928622833</v>
      </c>
      <c r="J62" s="74">
        <f>'[1]Liczymy metody dla kobiet'!S65</f>
        <v>5.239763327544081E-3</v>
      </c>
      <c r="K62" s="73">
        <f t="shared" si="2"/>
        <v>494.35957096626129</v>
      </c>
      <c r="L62" s="73">
        <f t="shared" si="14"/>
        <v>94100.511143139709</v>
      </c>
      <c r="M62" s="73">
        <f>SUM(L62:$L$103)</f>
        <v>2382436.0108898473</v>
      </c>
      <c r="N62" s="75">
        <f t="shared" si="3"/>
        <v>25.25166209623762</v>
      </c>
      <c r="O62" s="29">
        <f t="shared" si="4"/>
        <v>5.4950832449424034</v>
      </c>
      <c r="P62" s="23">
        <v>58</v>
      </c>
      <c r="Q62" s="23">
        <f t="shared" si="5"/>
        <v>45758.63010038207</v>
      </c>
      <c r="R62" s="23">
        <f t="shared" si="6"/>
        <v>43890.900805509824</v>
      </c>
      <c r="S62" s="23">
        <f t="shared" si="7"/>
        <v>89649.530905891894</v>
      </c>
      <c r="T62" s="80">
        <f t="shared" si="8"/>
        <v>8.9190677557382334E-3</v>
      </c>
      <c r="U62" s="29">
        <f t="shared" si="9"/>
        <v>799.59024041979865</v>
      </c>
      <c r="V62" s="29">
        <f t="shared" si="15"/>
        <v>89249.735785681987</v>
      </c>
      <c r="W62" s="29">
        <f>SUM(V62:$V$103)</f>
        <v>2022615.5079000078</v>
      </c>
      <c r="X62" s="29">
        <f t="shared" si="10"/>
        <v>22.561361866167651</v>
      </c>
      <c r="Y62" s="29"/>
      <c r="Z62" s="29"/>
    </row>
    <row r="63" spans="1:26" x14ac:dyDescent="0.25">
      <c r="A63" s="76">
        <v>59</v>
      </c>
      <c r="B63" s="77">
        <f t="shared" si="11"/>
        <v>84138.009625259525</v>
      </c>
      <c r="C63" s="74">
        <f>'[1]Liczymy metody dla męzczyzn'!S66</f>
        <v>1.5239046935015457E-2</v>
      </c>
      <c r="D63" s="135">
        <f t="shared" si="0"/>
        <v>1282.1830776981121</v>
      </c>
      <c r="E63" s="73">
        <f t="shared" si="12"/>
        <v>83496.918086410471</v>
      </c>
      <c r="F63" s="136">
        <f>SUM(E63:$E$103)</f>
        <v>1599073.8926935385</v>
      </c>
      <c r="G63" s="75">
        <f t="shared" si="1"/>
        <v>19.005368677196184</v>
      </c>
      <c r="H63" s="76">
        <v>59</v>
      </c>
      <c r="I63" s="73">
        <f t="shared" si="13"/>
        <v>93853.331357656571</v>
      </c>
      <c r="J63" s="74">
        <f>'[1]Liczymy metody dla kobiet'!S66</f>
        <v>6.4549297383754145E-3</v>
      </c>
      <c r="K63" s="73">
        <f t="shared" si="2"/>
        <v>605.8166596261392</v>
      </c>
      <c r="L63" s="73">
        <f t="shared" si="14"/>
        <v>93550.423027843499</v>
      </c>
      <c r="M63" s="73">
        <f>SUM(L63:$L$103)</f>
        <v>2288335.4997467077</v>
      </c>
      <c r="N63" s="75">
        <f t="shared" si="3"/>
        <v>24.382038086920023</v>
      </c>
      <c r="O63" s="29">
        <f t="shared" si="4"/>
        <v>5.3766694097238386</v>
      </c>
      <c r="P63" s="23">
        <v>59</v>
      </c>
      <c r="Q63" s="23">
        <f t="shared" si="5"/>
        <v>45518.865708463432</v>
      </c>
      <c r="R63" s="23">
        <f t="shared" si="6"/>
        <v>43331.074957008655</v>
      </c>
      <c r="S63" s="23">
        <f t="shared" si="7"/>
        <v>88849.940665472095</v>
      </c>
      <c r="T63" s="80">
        <f t="shared" si="8"/>
        <v>1.0738840766654562E-2</v>
      </c>
      <c r="U63" s="29">
        <f t="shared" si="9"/>
        <v>954.14536493321066</v>
      </c>
      <c r="V63" s="29">
        <f t="shared" si="15"/>
        <v>88372.86798300549</v>
      </c>
      <c r="W63" s="29">
        <f>SUM(V63:$V$103)</f>
        <v>1933365.772114326</v>
      </c>
      <c r="X63" s="29">
        <f t="shared" si="10"/>
        <v>21.759899417306531</v>
      </c>
      <c r="Y63" s="29"/>
      <c r="Z63" s="29"/>
    </row>
    <row r="64" spans="1:26" x14ac:dyDescent="0.25">
      <c r="A64" s="76">
        <v>60</v>
      </c>
      <c r="B64" s="77">
        <f t="shared" si="11"/>
        <v>82855.826547561417</v>
      </c>
      <c r="C64" s="74">
        <f>'[1]Liczymy metody dla męzczyzn'!S67</f>
        <v>1.7239825799669619E-2</v>
      </c>
      <c r="D64" s="135">
        <f t="shared" si="0"/>
        <v>1428.4200161676004</v>
      </c>
      <c r="E64" s="73">
        <f t="shared" si="12"/>
        <v>82141.616539477618</v>
      </c>
      <c r="F64" s="136">
        <f>SUM(E64:$E$103)</f>
        <v>1515576.9746071277</v>
      </c>
      <c r="G64" s="75">
        <f t="shared" si="1"/>
        <v>18.291736836843295</v>
      </c>
      <c r="H64" s="76">
        <v>60</v>
      </c>
      <c r="I64" s="73">
        <f t="shared" si="13"/>
        <v>93247.514698030427</v>
      </c>
      <c r="J64" s="74">
        <f>'[1]Liczymy metody dla kobiet'!S67</f>
        <v>7.8926598263614825E-3</v>
      </c>
      <c r="K64" s="73">
        <f t="shared" si="2"/>
        <v>735.97091316519663</v>
      </c>
      <c r="L64" s="73">
        <f t="shared" si="14"/>
        <v>92879.529241447832</v>
      </c>
      <c r="M64" s="73">
        <f>SUM(L64:$L$103)</f>
        <v>2194785.076718864</v>
      </c>
      <c r="N64" s="75">
        <f t="shared" si="3"/>
        <v>23.537196501444367</v>
      </c>
      <c r="O64" s="29">
        <f t="shared" si="4"/>
        <v>5.2454596646010714</v>
      </c>
      <c r="P64" s="23">
        <v>60</v>
      </c>
      <c r="Q64" s="23">
        <f t="shared" si="5"/>
        <v>45225.044628544754</v>
      </c>
      <c r="R64" s="23">
        <f t="shared" si="6"/>
        <v>42670.75067199413</v>
      </c>
      <c r="S64" s="23">
        <f t="shared" si="7"/>
        <v>87895.795300538884</v>
      </c>
      <c r="T64" s="80">
        <f t="shared" si="8"/>
        <v>1.2430426250488954E-2</v>
      </c>
      <c r="U64" s="29">
        <f t="shared" si="9"/>
        <v>1092.5822012114222</v>
      </c>
      <c r="V64" s="29">
        <f t="shared" si="15"/>
        <v>87349.504199933173</v>
      </c>
      <c r="W64" s="29">
        <f>SUM(V64:$V$103)</f>
        <v>1844992.9041313205</v>
      </c>
      <c r="X64" s="29">
        <f t="shared" si="10"/>
        <v>20.990684455642089</v>
      </c>
      <c r="Y64" s="29"/>
      <c r="Z64" s="29"/>
    </row>
    <row r="65" spans="1:26" x14ac:dyDescent="0.25">
      <c r="A65" s="76">
        <v>61</v>
      </c>
      <c r="B65" s="77">
        <f t="shared" si="11"/>
        <v>81427.406531393819</v>
      </c>
      <c r="C65" s="74">
        <f>'[1]Liczymy metody dla męzczyzn'!S68</f>
        <v>1.8253900345112806E-2</v>
      </c>
      <c r="D65" s="135">
        <f t="shared" si="0"/>
        <v>1486.3677641850504</v>
      </c>
      <c r="E65" s="73">
        <f t="shared" si="12"/>
        <v>80684.222649301286</v>
      </c>
      <c r="F65" s="136">
        <f>SUM(E65:$E$103)</f>
        <v>1433435.3580676501</v>
      </c>
      <c r="G65" s="75">
        <f t="shared" si="1"/>
        <v>17.603843952895616</v>
      </c>
      <c r="H65" s="76">
        <v>61</v>
      </c>
      <c r="I65" s="73">
        <f t="shared" si="13"/>
        <v>92511.543784865236</v>
      </c>
      <c r="J65" s="74">
        <f>'[1]Liczymy metody dla kobiet'!S68</f>
        <v>7.5178421761105327E-3</v>
      </c>
      <c r="K65" s="73">
        <f t="shared" si="2"/>
        <v>695.48718564295609</v>
      </c>
      <c r="L65" s="73">
        <f t="shared" si="14"/>
        <v>92163.800192043767</v>
      </c>
      <c r="M65" s="73">
        <f>SUM(L65:$L$103)</f>
        <v>2101905.5474774172</v>
      </c>
      <c r="N65" s="75">
        <f t="shared" si="3"/>
        <v>22.720467754439159</v>
      </c>
      <c r="O65" s="29">
        <f t="shared" si="4"/>
        <v>5.1166238015435432</v>
      </c>
      <c r="P65" s="23">
        <v>61</v>
      </c>
      <c r="Q65" s="23">
        <f t="shared" si="5"/>
        <v>44868.098735659638</v>
      </c>
      <c r="R65" s="23">
        <f t="shared" si="6"/>
        <v>41935.114363667817</v>
      </c>
      <c r="S65" s="23">
        <f t="shared" si="7"/>
        <v>86803.213099327462</v>
      </c>
      <c r="T65" s="80">
        <f t="shared" si="8"/>
        <v>1.2704491506901259E-2</v>
      </c>
      <c r="U65" s="29">
        <f t="shared" si="9"/>
        <v>1102.7906835921458</v>
      </c>
      <c r="V65" s="29">
        <f t="shared" si="15"/>
        <v>86251.817757531389</v>
      </c>
      <c r="W65" s="29">
        <f>SUM(V65:$V$103)</f>
        <v>1757643.3999313873</v>
      </c>
      <c r="X65" s="29">
        <f t="shared" si="10"/>
        <v>20.248598377575554</v>
      </c>
      <c r="Y65" s="29"/>
      <c r="Z65" s="29"/>
    </row>
    <row r="66" spans="1:26" x14ac:dyDescent="0.25">
      <c r="A66" s="76">
        <v>62</v>
      </c>
      <c r="B66" s="77">
        <f t="shared" si="11"/>
        <v>79941.038767208767</v>
      </c>
      <c r="C66" s="74">
        <f>'[1]Liczymy metody dla męzczyzn'!S69</f>
        <v>1.912160143412011E-2</v>
      </c>
      <c r="D66" s="135">
        <f t="shared" si="0"/>
        <v>1528.6006815361104</v>
      </c>
      <c r="E66" s="73">
        <f t="shared" si="12"/>
        <v>79176.738426440716</v>
      </c>
      <c r="F66" s="136">
        <f>SUM(E66:$E$103)</f>
        <v>1352751.1354183489</v>
      </c>
      <c r="G66" s="75">
        <f t="shared" si="1"/>
        <v>16.921860864950851</v>
      </c>
      <c r="H66" s="76">
        <v>62</v>
      </c>
      <c r="I66" s="73">
        <f t="shared" si="13"/>
        <v>91816.056599222284</v>
      </c>
      <c r="J66" s="74">
        <f>'[1]Liczymy metody dla kobiet'!S69</f>
        <v>9.0950001184244792E-3</v>
      </c>
      <c r="K66" s="73">
        <f t="shared" si="2"/>
        <v>835.06704564319534</v>
      </c>
      <c r="L66" s="73">
        <f t="shared" si="14"/>
        <v>91398.523076400685</v>
      </c>
      <c r="M66" s="73">
        <f>SUM(L66:$L$103)</f>
        <v>2009741.7472853735</v>
      </c>
      <c r="N66" s="75">
        <f t="shared" si="3"/>
        <v>21.888783092241805</v>
      </c>
      <c r="O66" s="29">
        <f t="shared" si="4"/>
        <v>4.9669222272909543</v>
      </c>
      <c r="P66" s="23">
        <v>62</v>
      </c>
      <c r="Q66" s="23">
        <f t="shared" si="5"/>
        <v>44530.787450622804</v>
      </c>
      <c r="R66" s="23">
        <f t="shared" si="6"/>
        <v>41169.634965112513</v>
      </c>
      <c r="S66" s="23">
        <f t="shared" si="7"/>
        <v>85700.422415735316</v>
      </c>
      <c r="T66" s="80">
        <f t="shared" si="8"/>
        <v>1.3911680182210284E-2</v>
      </c>
      <c r="U66" s="29">
        <f t="shared" si="9"/>
        <v>1192.236868128035</v>
      </c>
      <c r="V66" s="29">
        <f t="shared" si="15"/>
        <v>85104.303981671299</v>
      </c>
      <c r="W66" s="29">
        <f>SUM(V66:$V$103)</f>
        <v>1671391.5821738557</v>
      </c>
      <c r="X66" s="29">
        <f t="shared" si="10"/>
        <v>19.502722799496659</v>
      </c>
      <c r="Y66" s="29"/>
      <c r="Z66" s="29"/>
    </row>
    <row r="67" spans="1:26" x14ac:dyDescent="0.25">
      <c r="A67" s="76">
        <v>63</v>
      </c>
      <c r="B67" s="77">
        <f t="shared" si="11"/>
        <v>78412.438085672664</v>
      </c>
      <c r="C67" s="74">
        <f>'[1]Liczymy metody dla męzczyzn'!S70</f>
        <v>2.1396136381128299E-2</v>
      </c>
      <c r="D67" s="135">
        <f t="shared" si="0"/>
        <v>1677.723219257831</v>
      </c>
      <c r="E67" s="73">
        <f t="shared" si="12"/>
        <v>77573.576476043745</v>
      </c>
      <c r="F67" s="136">
        <f>SUM(E67:$E$103)</f>
        <v>1273574.3969919083</v>
      </c>
      <c r="G67" s="75">
        <f t="shared" si="1"/>
        <v>16.241994613155804</v>
      </c>
      <c r="H67" s="76">
        <v>63</v>
      </c>
      <c r="I67" s="73">
        <f t="shared" si="13"/>
        <v>90980.989553579086</v>
      </c>
      <c r="J67" s="74">
        <f>'[1]Liczymy metody dla kobiet'!S70</f>
        <v>9.6158146607630036E-3</v>
      </c>
      <c r="K67" s="73">
        <f t="shared" si="2"/>
        <v>874.85633320003149</v>
      </c>
      <c r="L67" s="73">
        <f t="shared" si="14"/>
        <v>90543.561386979069</v>
      </c>
      <c r="M67" s="73">
        <f>SUM(L67:$L$103)</f>
        <v>1918343.2242089729</v>
      </c>
      <c r="N67" s="75">
        <f t="shared" si="3"/>
        <v>21.085099575436608</v>
      </c>
      <c r="O67" s="29">
        <f t="shared" si="4"/>
        <v>4.8431049622808047</v>
      </c>
      <c r="P67" s="23">
        <v>63</v>
      </c>
      <c r="Q67" s="23">
        <f t="shared" si="5"/>
        <v>44125.779933485857</v>
      </c>
      <c r="R67" s="23">
        <f t="shared" si="6"/>
        <v>40382.405614121424</v>
      </c>
      <c r="S67" s="23">
        <f t="shared" si="7"/>
        <v>84508.185547607281</v>
      </c>
      <c r="T67" s="80">
        <f t="shared" si="8"/>
        <v>1.5245064974138354E-2</v>
      </c>
      <c r="U67" s="29">
        <f t="shared" si="9"/>
        <v>1288.3327795198129</v>
      </c>
      <c r="V67" s="29">
        <f t="shared" si="15"/>
        <v>83864.019157847375</v>
      </c>
      <c r="W67" s="29">
        <f>SUM(V67:$V$103)</f>
        <v>1586287.2781921846</v>
      </c>
      <c r="X67" s="29">
        <f t="shared" si="10"/>
        <v>18.770812175331315</v>
      </c>
      <c r="Y67" s="29"/>
      <c r="Z67" s="29"/>
    </row>
    <row r="68" spans="1:26" x14ac:dyDescent="0.25">
      <c r="A68" s="76">
        <v>64</v>
      </c>
      <c r="B68" s="77">
        <f t="shared" si="11"/>
        <v>76734.714866414826</v>
      </c>
      <c r="C68" s="74">
        <f>'[1]Liczymy metody dla męzczyzn'!S71</f>
        <v>2.3357076338375575E-2</v>
      </c>
      <c r="D68" s="135">
        <f t="shared" si="0"/>
        <v>1792.2985929383342</v>
      </c>
      <c r="E68" s="73">
        <f t="shared" si="12"/>
        <v>75838.565569945669</v>
      </c>
      <c r="F68" s="136">
        <f>SUM(E68:$E$103)</f>
        <v>1196000.820515865</v>
      </c>
      <c r="G68" s="75">
        <f t="shared" si="1"/>
        <v>15.58617664244856</v>
      </c>
      <c r="H68" s="76">
        <v>64</v>
      </c>
      <c r="I68" s="73">
        <f t="shared" si="13"/>
        <v>90106.133220379052</v>
      </c>
      <c r="J68" s="74">
        <f>'[1]Liczymy metody dla kobiet'!S71</f>
        <v>9.2847690739093647E-3</v>
      </c>
      <c r="K68" s="73">
        <f t="shared" si="2"/>
        <v>836.6146390941326</v>
      </c>
      <c r="L68" s="73">
        <f t="shared" si="14"/>
        <v>89687.825900831987</v>
      </c>
      <c r="M68" s="73">
        <f>SUM(L68:$L$103)</f>
        <v>1827799.6628219937</v>
      </c>
      <c r="N68" s="75">
        <f t="shared" si="3"/>
        <v>20.284963936379476</v>
      </c>
      <c r="O68" s="29">
        <f t="shared" si="4"/>
        <v>4.6987872939309163</v>
      </c>
      <c r="P68" s="23">
        <v>64</v>
      </c>
      <c r="Q68" s="23">
        <f t="shared" si="5"/>
        <v>43701.474611883837</v>
      </c>
      <c r="R68" s="23">
        <f t="shared" si="6"/>
        <v>39518.378156203638</v>
      </c>
      <c r="S68" s="23">
        <f t="shared" si="7"/>
        <v>83219.852768087469</v>
      </c>
      <c r="T68" s="80">
        <f t="shared" si="8"/>
        <v>1.5967246169335293E-2</v>
      </c>
      <c r="U68" s="29">
        <f t="shared" si="9"/>
        <v>1328.7918753238919</v>
      </c>
      <c r="V68" s="29">
        <f t="shared" si="15"/>
        <v>82555.456830425523</v>
      </c>
      <c r="W68" s="29">
        <f>SUM(V68:$V$103)</f>
        <v>1502423.2590343372</v>
      </c>
      <c r="X68" s="29">
        <f t="shared" si="10"/>
        <v>18.053663988341917</v>
      </c>
      <c r="Y68" s="29"/>
      <c r="Z68" s="29"/>
    </row>
    <row r="69" spans="1:26" x14ac:dyDescent="0.25">
      <c r="A69" s="76">
        <v>65</v>
      </c>
      <c r="B69" s="77">
        <f t="shared" si="11"/>
        <v>74942.416273476498</v>
      </c>
      <c r="C69" s="74">
        <f>'[1]Liczymy metody dla męzczyzn'!S72</f>
        <v>2.873124841088228E-2</v>
      </c>
      <c r="D69" s="135">
        <f t="shared" ref="D69:D103" si="16">B69*C69</f>
        <v>2153.1891784650002</v>
      </c>
      <c r="E69" s="73">
        <f t="shared" si="12"/>
        <v>73865.821684244002</v>
      </c>
      <c r="F69" s="136">
        <f>SUM(E69:$E$103)</f>
        <v>1120162.2549459187</v>
      </c>
      <c r="G69" s="75">
        <f t="shared" ref="G69:G103" si="17">F69/B69</f>
        <v>14.946972764505922</v>
      </c>
      <c r="H69" s="76">
        <v>65</v>
      </c>
      <c r="I69" s="73">
        <f t="shared" si="13"/>
        <v>89269.518581284923</v>
      </c>
      <c r="J69" s="74">
        <f>'[1]Liczymy metody dla kobiet'!S72</f>
        <v>1.047277721741743E-2</v>
      </c>
      <c r="K69" s="73">
        <f t="shared" ref="K69:K102" si="18">I69*J69</f>
        <v>934.89978040790277</v>
      </c>
      <c r="L69" s="73">
        <f t="shared" si="14"/>
        <v>88802.068691080975</v>
      </c>
      <c r="M69" s="73">
        <f>SUM(L69:$L$103)</f>
        <v>1738111.8369211615</v>
      </c>
      <c r="N69" s="75">
        <f t="shared" ref="N69:N103" si="19">M69/I69</f>
        <v>19.470384343324454</v>
      </c>
      <c r="O69" s="29">
        <f t="shared" ref="O69:O103" si="20">N69-G69</f>
        <v>4.5234115788185321</v>
      </c>
      <c r="P69" s="23">
        <v>65</v>
      </c>
      <c r="Q69" s="23">
        <f t="shared" ref="Q69:Q103" si="21">I69*0.485</f>
        <v>43295.716511923187</v>
      </c>
      <c r="R69" s="23">
        <f t="shared" ref="R69:R103" si="22">0.515*B69</f>
        <v>38595.344380840397</v>
      </c>
      <c r="S69" s="23">
        <f t="shared" ref="S69:S103" si="23">Q69+R69</f>
        <v>81891.060892763577</v>
      </c>
      <c r="T69" s="80">
        <f t="shared" ref="T69:T103" si="24">U69/S69</f>
        <v>1.9078014173648964E-2</v>
      </c>
      <c r="U69" s="29">
        <f t="shared" ref="U69:U103" si="25">S69-S70</f>
        <v>1562.318820407294</v>
      </c>
      <c r="V69" s="29">
        <f t="shared" si="15"/>
        <v>81109.90148255993</v>
      </c>
      <c r="W69" s="29">
        <f>SUM(V69:$V$103)</f>
        <v>1419867.8022039116</v>
      </c>
      <c r="X69" s="29">
        <f t="shared" ref="X69:X103" si="26">W69/S69</f>
        <v>17.338495639508565</v>
      </c>
      <c r="Y69" s="29"/>
      <c r="Z69" s="29"/>
    </row>
    <row r="70" spans="1:26" x14ac:dyDescent="0.25">
      <c r="A70" s="76">
        <v>66</v>
      </c>
      <c r="B70" s="77">
        <f t="shared" ref="B70:B103" si="27">B69-D69</f>
        <v>72789.227095011491</v>
      </c>
      <c r="C70" s="74">
        <f>'[1]Liczymy metody dla męzczyzn'!S73</f>
        <v>3.2200909020876668E-2</v>
      </c>
      <c r="D70" s="135">
        <f t="shared" si="16"/>
        <v>2343.8792793863959</v>
      </c>
      <c r="E70" s="73">
        <f t="shared" ref="E70:E102" si="28">(B70+B71)/2</f>
        <v>71617.287455318292</v>
      </c>
      <c r="F70" s="136">
        <f>SUM(E70:$E$103)</f>
        <v>1046296.4332616752</v>
      </c>
      <c r="G70" s="75">
        <f t="shared" si="17"/>
        <v>14.374330859372206</v>
      </c>
      <c r="H70" s="76">
        <v>66</v>
      </c>
      <c r="I70" s="73">
        <f t="shared" ref="I70:I103" si="29">I69-K69</f>
        <v>88334.618800877026</v>
      </c>
      <c r="J70" s="74">
        <f>'[1]Liczymy metody dla kobiet'!S73</f>
        <v>1.1114410554447885E-2</v>
      </c>
      <c r="K70" s="73">
        <f t="shared" si="18"/>
        <v>981.7872195235982</v>
      </c>
      <c r="L70" s="73">
        <f t="shared" ref="L70:L102" si="30">(I70+I71)/2</f>
        <v>87843.725191115227</v>
      </c>
      <c r="M70" s="73">
        <f>SUM(L70:$L$103)</f>
        <v>1649309.7682300806</v>
      </c>
      <c r="N70" s="75">
        <f t="shared" si="19"/>
        <v>18.671159627098607</v>
      </c>
      <c r="O70" s="29">
        <f t="shared" si="20"/>
        <v>4.2968287677264012</v>
      </c>
      <c r="P70" s="23">
        <v>66</v>
      </c>
      <c r="Q70" s="23">
        <f t="shared" si="21"/>
        <v>42842.290118425357</v>
      </c>
      <c r="R70" s="23">
        <f t="shared" si="22"/>
        <v>37486.451953930919</v>
      </c>
      <c r="S70" s="23">
        <f t="shared" si="23"/>
        <v>80328.742072356283</v>
      </c>
      <c r="T70" s="80">
        <f t="shared" si="24"/>
        <v>2.0954699238744996E-2</v>
      </c>
      <c r="U70" s="29">
        <f t="shared" si="25"/>
        <v>1683.2646303529473</v>
      </c>
      <c r="V70" s="29">
        <f t="shared" ref="V70:V103" si="31">(S70+S71)*50%</f>
        <v>79487.109757179802</v>
      </c>
      <c r="W70" s="29">
        <f>SUM(V70:$V$103)</f>
        <v>1338757.9007213518</v>
      </c>
      <c r="X70" s="29">
        <f t="shared" si="26"/>
        <v>16.665988613583202</v>
      </c>
      <c r="Y70" s="29"/>
      <c r="Z70" s="29"/>
    </row>
    <row r="71" spans="1:26" x14ac:dyDescent="0.25">
      <c r="A71" s="76">
        <v>67</v>
      </c>
      <c r="B71" s="77">
        <f t="shared" si="27"/>
        <v>70445.347815625093</v>
      </c>
      <c r="C71" s="74">
        <f>'[1]Liczymy metody dla męzczyzn'!S74</f>
        <v>3.1977828705430908E-2</v>
      </c>
      <c r="D71" s="135">
        <f t="shared" si="16"/>
        <v>2252.6892655425604</v>
      </c>
      <c r="E71" s="73">
        <f t="shared" si="28"/>
        <v>69319.003182853805</v>
      </c>
      <c r="F71" s="136">
        <f>SUM(E71:$E$103)</f>
        <v>974679.14580635692</v>
      </c>
      <c r="G71" s="75">
        <f t="shared" si="17"/>
        <v>13.835961863051072</v>
      </c>
      <c r="H71" s="76">
        <v>67</v>
      </c>
      <c r="I71" s="73">
        <f t="shared" si="29"/>
        <v>87352.831581353428</v>
      </c>
      <c r="J71" s="74">
        <f>'[1]Liczymy metody dla kobiet'!S74</f>
        <v>1.2879405830077706E-2</v>
      </c>
      <c r="K71" s="73">
        <f t="shared" si="18"/>
        <v>1125.0525683426793</v>
      </c>
      <c r="L71" s="73">
        <f t="shared" si="30"/>
        <v>86790.305297182087</v>
      </c>
      <c r="M71" s="73">
        <f>SUM(L71:$L$103)</f>
        <v>1561466.0430389652</v>
      </c>
      <c r="N71" s="75">
        <f t="shared" si="19"/>
        <v>17.875391269769437</v>
      </c>
      <c r="O71" s="29">
        <f t="shared" si="20"/>
        <v>4.0394294067183658</v>
      </c>
      <c r="P71" s="23">
        <v>67</v>
      </c>
      <c r="Q71" s="23">
        <f t="shared" si="21"/>
        <v>42366.123316956415</v>
      </c>
      <c r="R71" s="23">
        <f t="shared" si="22"/>
        <v>36279.354125046921</v>
      </c>
      <c r="S71" s="23">
        <f t="shared" si="23"/>
        <v>78645.477442003335</v>
      </c>
      <c r="T71" s="80">
        <f t="shared" si="24"/>
        <v>2.168955574919779E-2</v>
      </c>
      <c r="U71" s="29">
        <f t="shared" si="25"/>
        <v>1705.7854674006085</v>
      </c>
      <c r="V71" s="29">
        <f t="shared" si="31"/>
        <v>77792.584708303038</v>
      </c>
      <c r="W71" s="29">
        <f>SUM(V71:$V$103)</f>
        <v>1259270.7909641715</v>
      </c>
      <c r="X71" s="29">
        <f t="shared" si="26"/>
        <v>16.011992449188369</v>
      </c>
      <c r="Y71" s="29"/>
      <c r="Z71" s="29"/>
    </row>
    <row r="72" spans="1:26" x14ac:dyDescent="0.25">
      <c r="A72" s="76">
        <v>68</v>
      </c>
      <c r="B72" s="77">
        <f t="shared" si="27"/>
        <v>68192.658550082531</v>
      </c>
      <c r="C72" s="74">
        <f>'[1]Liczymy metody dla męzczyzn'!S75</f>
        <v>3.4115971970183422E-2</v>
      </c>
      <c r="D72" s="135">
        <f t="shared" si="16"/>
        <v>2326.4588276669047</v>
      </c>
      <c r="E72" s="73">
        <f t="shared" si="28"/>
        <v>67029.429136249077</v>
      </c>
      <c r="F72" s="136">
        <f>SUM(E72:$E$103)</f>
        <v>905360.14262350311</v>
      </c>
      <c r="G72" s="75">
        <f t="shared" si="17"/>
        <v>13.276504566229548</v>
      </c>
      <c r="H72" s="76">
        <v>68</v>
      </c>
      <c r="I72" s="73">
        <f t="shared" si="29"/>
        <v>86227.779013010746</v>
      </c>
      <c r="J72" s="74">
        <f>'[1]Liczymy metody dla kobiet'!S75</f>
        <v>1.4508780466227276E-2</v>
      </c>
      <c r="K72" s="73">
        <f t="shared" si="18"/>
        <v>1251.0599157901327</v>
      </c>
      <c r="L72" s="73">
        <f t="shared" si="30"/>
        <v>85602.249055115681</v>
      </c>
      <c r="M72" s="73">
        <f>SUM(L72:$L$103)</f>
        <v>1474675.7377417833</v>
      </c>
      <c r="N72" s="75">
        <f t="shared" si="19"/>
        <v>17.102095805103275</v>
      </c>
      <c r="O72" s="29">
        <f t="shared" si="20"/>
        <v>3.8255912388737272</v>
      </c>
      <c r="P72" s="23">
        <v>68</v>
      </c>
      <c r="Q72" s="23">
        <f t="shared" si="21"/>
        <v>41820.472821310213</v>
      </c>
      <c r="R72" s="23">
        <f t="shared" si="22"/>
        <v>35119.219153292506</v>
      </c>
      <c r="S72" s="23">
        <f t="shared" si="23"/>
        <v>76939.691974602727</v>
      </c>
      <c r="T72" s="80">
        <f t="shared" si="24"/>
        <v>2.3458507684206226E-2</v>
      </c>
      <c r="U72" s="29">
        <f t="shared" si="25"/>
        <v>1804.8903554066783</v>
      </c>
      <c r="V72" s="29">
        <f t="shared" si="31"/>
        <v>76037.246796899388</v>
      </c>
      <c r="W72" s="29">
        <f>SUM(V72:$V$103)</f>
        <v>1181478.2062558688</v>
      </c>
      <c r="X72" s="29">
        <f t="shared" si="26"/>
        <v>15.355899873447203</v>
      </c>
      <c r="Y72" s="29"/>
      <c r="Z72" s="29"/>
    </row>
    <row r="73" spans="1:26" x14ac:dyDescent="0.25">
      <c r="A73" s="76">
        <v>69</v>
      </c>
      <c r="B73" s="77">
        <f t="shared" si="27"/>
        <v>65866.199722415622</v>
      </c>
      <c r="C73" s="74">
        <f>'[1]Liczymy metody dla męzczyzn'!S76</f>
        <v>3.5139760410724481E-2</v>
      </c>
      <c r="D73" s="135">
        <f t="shared" si="16"/>
        <v>2314.5224774106123</v>
      </c>
      <c r="E73" s="73">
        <f t="shared" si="28"/>
        <v>64708.938483710313</v>
      </c>
      <c r="F73" s="136">
        <f>SUM(E73:$E$103)</f>
        <v>838330.71348725411</v>
      </c>
      <c r="G73" s="75">
        <f t="shared" si="17"/>
        <v>12.727783248772328</v>
      </c>
      <c r="H73" s="76">
        <v>69</v>
      </c>
      <c r="I73" s="73">
        <f t="shared" si="29"/>
        <v>84976.719097220615</v>
      </c>
      <c r="J73" s="74">
        <f>'[1]Liczymy metody dla kobiet'!S76</f>
        <v>1.5169039145907474E-2</v>
      </c>
      <c r="K73" s="73">
        <f t="shared" si="18"/>
        <v>1289.0151784765228</v>
      </c>
      <c r="L73" s="73">
        <f t="shared" si="30"/>
        <v>84332.211507982356</v>
      </c>
      <c r="M73" s="73">
        <f>SUM(L73:$L$103)</f>
        <v>1389073.4886866678</v>
      </c>
      <c r="N73" s="75">
        <f t="shared" si="19"/>
        <v>16.346518239865784</v>
      </c>
      <c r="O73" s="29">
        <f t="shared" si="20"/>
        <v>3.6187349910934561</v>
      </c>
      <c r="P73" s="23">
        <v>69</v>
      </c>
      <c r="Q73" s="23">
        <f t="shared" si="21"/>
        <v>41213.708762151997</v>
      </c>
      <c r="R73" s="23">
        <f t="shared" si="22"/>
        <v>33921.092857044045</v>
      </c>
      <c r="S73" s="23">
        <f t="shared" si="23"/>
        <v>75134.801619196049</v>
      </c>
      <c r="T73" s="80">
        <f t="shared" si="24"/>
        <v>2.4185216414590573E-2</v>
      </c>
      <c r="U73" s="29">
        <f t="shared" si="25"/>
        <v>1817.1514374275866</v>
      </c>
      <c r="V73" s="29">
        <f t="shared" si="31"/>
        <v>74226.225900482255</v>
      </c>
      <c r="W73" s="29">
        <f>SUM(V73:$V$103)</f>
        <v>1105440.9594589693</v>
      </c>
      <c r="X73" s="29">
        <f t="shared" si="26"/>
        <v>14.712768725492213</v>
      </c>
      <c r="Y73" s="29"/>
      <c r="Z73" s="29"/>
    </row>
    <row r="74" spans="1:26" x14ac:dyDescent="0.25">
      <c r="A74" s="76">
        <v>70</v>
      </c>
      <c r="B74" s="77">
        <f t="shared" si="27"/>
        <v>63551.677245005012</v>
      </c>
      <c r="C74" s="74">
        <f>'[1]Liczymy metody dla męzczyzn'!S77</f>
        <v>3.9236700306629756E-2</v>
      </c>
      <c r="D74" s="135">
        <f t="shared" si="16"/>
        <v>2493.5581140459235</v>
      </c>
      <c r="E74" s="73">
        <f t="shared" si="28"/>
        <v>62304.898187982049</v>
      </c>
      <c r="F74" s="136">
        <f>SUM(E74:$E$103)</f>
        <v>773621.77500354371</v>
      </c>
      <c r="G74" s="75">
        <f t="shared" si="17"/>
        <v>12.173113417936554</v>
      </c>
      <c r="H74" s="76">
        <v>70</v>
      </c>
      <c r="I74" s="73">
        <f t="shared" si="29"/>
        <v>83687.703918744097</v>
      </c>
      <c r="J74" s="74">
        <f>'[1]Liczymy metody dla kobiet'!S77</f>
        <v>1.7703071214627386E-2</v>
      </c>
      <c r="K74" s="73">
        <f t="shared" si="18"/>
        <v>1481.5293822621782</v>
      </c>
      <c r="L74" s="73">
        <f t="shared" si="30"/>
        <v>82946.939227613009</v>
      </c>
      <c r="M74" s="73">
        <f>SUM(L74:$L$103)</f>
        <v>1304741.2771786852</v>
      </c>
      <c r="N74" s="75">
        <f t="shared" si="19"/>
        <v>15.590597137729016</v>
      </c>
      <c r="O74" s="29">
        <f t="shared" si="20"/>
        <v>3.4174837197924628</v>
      </c>
      <c r="P74" s="23">
        <v>70</v>
      </c>
      <c r="Q74" s="23">
        <f t="shared" si="21"/>
        <v>40588.536400590885</v>
      </c>
      <c r="R74" s="23">
        <f t="shared" si="22"/>
        <v>32729.113781177581</v>
      </c>
      <c r="S74" s="23">
        <f t="shared" si="23"/>
        <v>73317.650181768462</v>
      </c>
      <c r="T74" s="80">
        <f t="shared" si="24"/>
        <v>2.7315716940813958E-2</v>
      </c>
      <c r="U74" s="29">
        <f t="shared" si="25"/>
        <v>2002.7241791308043</v>
      </c>
      <c r="V74" s="29">
        <f t="shared" si="31"/>
        <v>72316.28809220306</v>
      </c>
      <c r="W74" s="29">
        <f>SUM(V74:$V$103)</f>
        <v>1031214.7335584873</v>
      </c>
      <c r="X74" s="29">
        <f t="shared" si="26"/>
        <v>14.065027056948892</v>
      </c>
      <c r="Y74" s="29"/>
      <c r="Z74" s="29"/>
    </row>
    <row r="75" spans="1:26" x14ac:dyDescent="0.25">
      <c r="A75" s="76">
        <v>71</v>
      </c>
      <c r="B75" s="77">
        <f t="shared" si="27"/>
        <v>61058.119130959087</v>
      </c>
      <c r="C75" s="74">
        <f>'[1]Liczymy metody dla męzczyzn'!S78</f>
        <v>4.0285941223193011E-2</v>
      </c>
      <c r="D75" s="135">
        <f t="shared" si="16"/>
        <v>2459.7837985085343</v>
      </c>
      <c r="E75" s="73">
        <f t="shared" si="28"/>
        <v>59828.227231704819</v>
      </c>
      <c r="F75" s="136">
        <f>SUM(E75:$E$103)</f>
        <v>711316.87681556155</v>
      </c>
      <c r="G75" s="75">
        <f t="shared" si="17"/>
        <v>11.649832764908956</v>
      </c>
      <c r="H75" s="76">
        <v>71</v>
      </c>
      <c r="I75" s="73">
        <f t="shared" si="29"/>
        <v>82206.174536481922</v>
      </c>
      <c r="J75" s="74">
        <f>'[1]Liczymy metody dla kobiet'!S78</f>
        <v>1.7517082677812476E-2</v>
      </c>
      <c r="K75" s="73">
        <f t="shared" si="18"/>
        <v>1440.0123559822366</v>
      </c>
      <c r="L75" s="73">
        <f t="shared" si="30"/>
        <v>81486.168358490802</v>
      </c>
      <c r="M75" s="73">
        <f>SUM(L75:$L$103)</f>
        <v>1221794.337951072</v>
      </c>
      <c r="N75" s="75">
        <f t="shared" si="19"/>
        <v>14.862561660850149</v>
      </c>
      <c r="O75" s="29">
        <f t="shared" si="20"/>
        <v>3.2127288959411935</v>
      </c>
      <c r="P75" s="23">
        <v>71</v>
      </c>
      <c r="Q75" s="23">
        <f t="shared" si="21"/>
        <v>39869.99465019373</v>
      </c>
      <c r="R75" s="23">
        <f t="shared" si="22"/>
        <v>31444.931352443931</v>
      </c>
      <c r="S75" s="23">
        <f t="shared" si="23"/>
        <v>71314.926002637658</v>
      </c>
      <c r="T75" s="80">
        <f t="shared" si="24"/>
        <v>2.7556568575989149E-2</v>
      </c>
      <c r="U75" s="29">
        <f t="shared" si="25"/>
        <v>1965.1946488832764</v>
      </c>
      <c r="V75" s="29">
        <f t="shared" si="31"/>
        <v>70332.32867819602</v>
      </c>
      <c r="W75" s="29">
        <f>SUM(V75:$V$103)</f>
        <v>958898.44546628429</v>
      </c>
      <c r="X75" s="29">
        <f t="shared" si="26"/>
        <v>13.445971260361659</v>
      </c>
      <c r="Y75" s="29"/>
      <c r="Z75" s="29"/>
    </row>
    <row r="76" spans="1:26" x14ac:dyDescent="0.25">
      <c r="A76" s="76">
        <v>72</v>
      </c>
      <c r="B76" s="77">
        <f t="shared" si="27"/>
        <v>58598.335332450552</v>
      </c>
      <c r="C76" s="74">
        <f>'[1]Liczymy metody dla męzczyzn'!S79</f>
        <v>4.5342802512974595E-2</v>
      </c>
      <c r="D76" s="135">
        <f t="shared" si="16"/>
        <v>2657.0127465683668</v>
      </c>
      <c r="E76" s="73">
        <f t="shared" si="28"/>
        <v>57269.828959166363</v>
      </c>
      <c r="F76" s="136">
        <f>SUM(E76:$E$103)</f>
        <v>651488.64958385669</v>
      </c>
      <c r="G76" s="75">
        <f t="shared" si="17"/>
        <v>11.117869575777449</v>
      </c>
      <c r="H76" s="76">
        <v>72</v>
      </c>
      <c r="I76" s="73">
        <f t="shared" si="29"/>
        <v>80766.162180499683</v>
      </c>
      <c r="J76" s="74">
        <f>'[1]Liczymy metody dla kobiet'!S79</f>
        <v>2.003313752071095E-2</v>
      </c>
      <c r="K76" s="73">
        <f t="shared" si="18"/>
        <v>1617.9996339819938</v>
      </c>
      <c r="L76" s="73">
        <f t="shared" si="30"/>
        <v>79957.162363508687</v>
      </c>
      <c r="M76" s="73">
        <f>SUM(L76:$L$103)</f>
        <v>1140308.1695925812</v>
      </c>
      <c r="N76" s="75">
        <f t="shared" si="19"/>
        <v>14.118637543333699</v>
      </c>
      <c r="O76" s="29">
        <f t="shared" si="20"/>
        <v>3.00076796755625</v>
      </c>
      <c r="P76" s="23">
        <v>72</v>
      </c>
      <c r="Q76" s="23">
        <f t="shared" si="21"/>
        <v>39171.588657542343</v>
      </c>
      <c r="R76" s="23">
        <f t="shared" si="22"/>
        <v>30178.142696212035</v>
      </c>
      <c r="S76" s="23">
        <f t="shared" si="23"/>
        <v>69349.731353754381</v>
      </c>
      <c r="T76" s="80">
        <f t="shared" si="24"/>
        <v>3.1046859806579702E-2</v>
      </c>
      <c r="U76" s="29">
        <f t="shared" si="25"/>
        <v>2153.0913869639771</v>
      </c>
      <c r="V76" s="29">
        <f t="shared" si="31"/>
        <v>68273.1856602724</v>
      </c>
      <c r="W76" s="29">
        <f>SUM(V76:$V$103)</f>
        <v>888566.11678808823</v>
      </c>
      <c r="X76" s="29">
        <f t="shared" si="26"/>
        <v>12.812827093092755</v>
      </c>
      <c r="Y76" s="29"/>
      <c r="Z76" s="29"/>
    </row>
    <row r="77" spans="1:26" x14ac:dyDescent="0.25">
      <c r="A77" s="76">
        <v>73</v>
      </c>
      <c r="B77" s="77">
        <f t="shared" si="27"/>
        <v>55941.322585882182</v>
      </c>
      <c r="C77" s="74">
        <f>'[1]Liczymy metody dla męzczyzn'!S80</f>
        <v>4.6380422039859322E-2</v>
      </c>
      <c r="D77" s="135">
        <f t="shared" si="16"/>
        <v>2594.5821510011301</v>
      </c>
      <c r="E77" s="73">
        <f t="shared" si="28"/>
        <v>54644.031510381617</v>
      </c>
      <c r="F77" s="136">
        <f>SUM(E77:$E$103)</f>
        <v>594218.8206246905</v>
      </c>
      <c r="G77" s="75">
        <f t="shared" si="17"/>
        <v>10.622180405413806</v>
      </c>
      <c r="H77" s="76">
        <v>73</v>
      </c>
      <c r="I77" s="73">
        <f t="shared" si="29"/>
        <v>79148.162546517691</v>
      </c>
      <c r="J77" s="74">
        <f>'[1]Liczymy metody dla kobiet'!S80</f>
        <v>2.4320305862361939E-2</v>
      </c>
      <c r="K77" s="73">
        <f t="shared" si="18"/>
        <v>1924.9075215752498</v>
      </c>
      <c r="L77" s="73">
        <f t="shared" si="30"/>
        <v>78185.708785730065</v>
      </c>
      <c r="M77" s="73">
        <f>SUM(L77:$L$103)</f>
        <v>1060351.0072290723</v>
      </c>
      <c r="N77" s="75">
        <f t="shared" si="19"/>
        <v>13.397038833414141</v>
      </c>
      <c r="O77" s="29">
        <f t="shared" si="20"/>
        <v>2.7748584280003357</v>
      </c>
      <c r="P77" s="23">
        <v>73</v>
      </c>
      <c r="Q77" s="23">
        <f t="shared" si="21"/>
        <v>38386.858835061081</v>
      </c>
      <c r="R77" s="23">
        <f t="shared" si="22"/>
        <v>28809.781131729324</v>
      </c>
      <c r="S77" s="23">
        <f t="shared" si="23"/>
        <v>67196.639966790404</v>
      </c>
      <c r="T77" s="80">
        <f t="shared" si="24"/>
        <v>3.377832517892769E-2</v>
      </c>
      <c r="U77" s="29">
        <f t="shared" si="25"/>
        <v>2269.789955729575</v>
      </c>
      <c r="V77" s="29">
        <f t="shared" si="31"/>
        <v>66061.74498892561</v>
      </c>
      <c r="W77" s="29">
        <f>SUM(V77:$V$103)</f>
        <v>820292.93112781586</v>
      </c>
      <c r="X77" s="29">
        <f t="shared" si="26"/>
        <v>12.207350420098638</v>
      </c>
      <c r="Y77" s="29"/>
      <c r="Z77" s="29"/>
    </row>
    <row r="78" spans="1:26" x14ac:dyDescent="0.25">
      <c r="A78" s="76">
        <v>74</v>
      </c>
      <c r="B78" s="77">
        <f t="shared" si="27"/>
        <v>53346.740434881052</v>
      </c>
      <c r="C78" s="74">
        <f>'[1]Liczymy metody dla męzczyzn'!S81</f>
        <v>4.756686553837413E-2</v>
      </c>
      <c r="D78" s="135">
        <f t="shared" si="16"/>
        <v>2537.5372291765334</v>
      </c>
      <c r="E78" s="73">
        <f t="shared" si="28"/>
        <v>52077.971820292791</v>
      </c>
      <c r="F78" s="136">
        <f>SUM(E78:$E$103)</f>
        <v>539574.78911430878</v>
      </c>
      <c r="G78" s="75">
        <f t="shared" si="17"/>
        <v>10.114484684831933</v>
      </c>
      <c r="H78" s="76">
        <v>74</v>
      </c>
      <c r="I78" s="73">
        <f t="shared" si="29"/>
        <v>77223.255024942438</v>
      </c>
      <c r="J78" s="74">
        <f>'[1]Liczymy metody dla kobiet'!S81</f>
        <v>2.6285250087037249E-2</v>
      </c>
      <c r="K78" s="73">
        <f t="shared" si="18"/>
        <v>2029.8325708656678</v>
      </c>
      <c r="L78" s="73">
        <f t="shared" si="30"/>
        <v>76208.338739509607</v>
      </c>
      <c r="M78" s="73">
        <f>SUM(L78:$L$103)</f>
        <v>982165.29844334244</v>
      </c>
      <c r="N78" s="75">
        <f t="shared" si="19"/>
        <v>12.71851721513308</v>
      </c>
      <c r="O78" s="29">
        <f t="shared" si="20"/>
        <v>2.6040325303011471</v>
      </c>
      <c r="P78" s="23">
        <v>74</v>
      </c>
      <c r="Q78" s="23">
        <f t="shared" si="21"/>
        <v>37453.278687097081</v>
      </c>
      <c r="R78" s="23">
        <f t="shared" si="22"/>
        <v>27473.571323963744</v>
      </c>
      <c r="S78" s="23">
        <f t="shared" si="23"/>
        <v>64926.850011060829</v>
      </c>
      <c r="T78" s="80">
        <f t="shared" si="24"/>
        <v>3.5290491830505012E-2</v>
      </c>
      <c r="U78" s="29">
        <f t="shared" si="25"/>
        <v>2291.3004698957666</v>
      </c>
      <c r="V78" s="29">
        <f t="shared" si="31"/>
        <v>63781.199776112946</v>
      </c>
      <c r="W78" s="29">
        <f>SUM(V78:$V$103)</f>
        <v>754231.18613889022</v>
      </c>
      <c r="X78" s="29">
        <f t="shared" si="26"/>
        <v>11.616629884406846</v>
      </c>
      <c r="Y78" s="29"/>
      <c r="Z78" s="29"/>
    </row>
    <row r="79" spans="1:26" x14ac:dyDescent="0.25">
      <c r="A79" s="76">
        <v>75</v>
      </c>
      <c r="B79" s="77">
        <f t="shared" si="27"/>
        <v>50809.203205704522</v>
      </c>
      <c r="C79" s="74">
        <f>'[1]Liczymy metody dla męzczyzn'!S82</f>
        <v>5.0725343199299E-2</v>
      </c>
      <c r="D79" s="135">
        <f t="shared" si="16"/>
        <v>2577.3142702922846</v>
      </c>
      <c r="E79" s="73">
        <f t="shared" si="28"/>
        <v>49520.546070558383</v>
      </c>
      <c r="F79" s="136">
        <f>SUM(E79:$E$103)</f>
        <v>487496.81729401596</v>
      </c>
      <c r="G79" s="75">
        <f t="shared" si="17"/>
        <v>9.5946558209218882</v>
      </c>
      <c r="H79" s="76">
        <v>75</v>
      </c>
      <c r="I79" s="73">
        <f t="shared" si="29"/>
        <v>75193.422454076775</v>
      </c>
      <c r="J79" s="74">
        <f>'[1]Liczymy metody dla kobiet'!S82</f>
        <v>3.1456284521083122E-2</v>
      </c>
      <c r="K79" s="73">
        <f t="shared" si="18"/>
        <v>2365.3056908294393</v>
      </c>
      <c r="L79" s="73">
        <f t="shared" si="30"/>
        <v>74010.769608662056</v>
      </c>
      <c r="M79" s="73">
        <f>SUM(L79:$L$103)</f>
        <v>905956.95970383286</v>
      </c>
      <c r="N79" s="75">
        <f t="shared" si="19"/>
        <v>12.048353833836092</v>
      </c>
      <c r="O79" s="29">
        <f t="shared" si="20"/>
        <v>2.4536980129142041</v>
      </c>
      <c r="P79" s="23">
        <v>75</v>
      </c>
      <c r="Q79" s="23">
        <f t="shared" si="21"/>
        <v>36468.809890227232</v>
      </c>
      <c r="R79" s="23">
        <f t="shared" si="22"/>
        <v>26166.73965093783</v>
      </c>
      <c r="S79" s="23">
        <f t="shared" si="23"/>
        <v>62635.549541165063</v>
      </c>
      <c r="T79" s="80">
        <f t="shared" si="24"/>
        <v>3.9506161075932258E-2</v>
      </c>
      <c r="U79" s="29">
        <f t="shared" si="25"/>
        <v>2474.4901092528016</v>
      </c>
      <c r="V79" s="29">
        <f t="shared" si="31"/>
        <v>61398.304486538662</v>
      </c>
      <c r="W79" s="29">
        <f>SUM(V79:$V$103)</f>
        <v>690449.9863627773</v>
      </c>
      <c r="X79" s="29">
        <f t="shared" si="26"/>
        <v>11.023292545856931</v>
      </c>
      <c r="Y79" s="29"/>
      <c r="Z79" s="29"/>
    </row>
    <row r="80" spans="1:26" x14ac:dyDescent="0.25">
      <c r="A80" s="76">
        <v>76</v>
      </c>
      <c r="B80" s="77">
        <f t="shared" si="27"/>
        <v>48231.888935412237</v>
      </c>
      <c r="C80" s="74">
        <f>'[1]Liczymy metody dla męzczyzn'!S83</f>
        <v>5.3166431119187021E-2</v>
      </c>
      <c r="D80" s="135">
        <f t="shared" si="16"/>
        <v>2564.3174008328733</v>
      </c>
      <c r="E80" s="73">
        <f t="shared" si="28"/>
        <v>46949.730234995804</v>
      </c>
      <c r="F80" s="136">
        <f>SUM(E80:$E$103)</f>
        <v>437976.27122345753</v>
      </c>
      <c r="G80" s="75">
        <f t="shared" si="17"/>
        <v>9.0806369165834564</v>
      </c>
      <c r="H80" s="76">
        <v>76</v>
      </c>
      <c r="I80" s="73">
        <f t="shared" si="29"/>
        <v>72828.116763247337</v>
      </c>
      <c r="J80" s="74">
        <f>'[1]Liczymy metody dla kobiet'!S83</f>
        <v>3.1538392617149004E-2</v>
      </c>
      <c r="K80" s="73">
        <f t="shared" si="18"/>
        <v>2296.8817400468656</v>
      </c>
      <c r="L80" s="73">
        <f t="shared" si="30"/>
        <v>71679.675893223903</v>
      </c>
      <c r="M80" s="73">
        <f>SUM(L80:$L$103)</f>
        <v>831946.19009517075</v>
      </c>
      <c r="N80" s="75">
        <f t="shared" si="19"/>
        <v>11.423420336402435</v>
      </c>
      <c r="O80" s="29">
        <f t="shared" si="20"/>
        <v>2.3427834198189785</v>
      </c>
      <c r="P80" s="23">
        <v>76</v>
      </c>
      <c r="Q80" s="23">
        <f t="shared" si="21"/>
        <v>35321.636630174959</v>
      </c>
      <c r="R80" s="23">
        <f t="shared" si="22"/>
        <v>24839.422801737303</v>
      </c>
      <c r="S80" s="23">
        <f t="shared" si="23"/>
        <v>60161.059431912261</v>
      </c>
      <c r="T80" s="80">
        <f t="shared" si="24"/>
        <v>4.0468221941919881E-2</v>
      </c>
      <c r="U80" s="29">
        <f t="shared" si="25"/>
        <v>2434.6111053516579</v>
      </c>
      <c r="V80" s="29">
        <f t="shared" si="31"/>
        <v>58943.753879236436</v>
      </c>
      <c r="W80" s="29">
        <f>SUM(V80:$V$103)</f>
        <v>629051.68187623855</v>
      </c>
      <c r="X80" s="29">
        <f t="shared" si="26"/>
        <v>10.456127066515053</v>
      </c>
      <c r="Y80" s="29"/>
      <c r="Z80" s="29"/>
    </row>
    <row r="81" spans="1:26" x14ac:dyDescent="0.25">
      <c r="A81" s="76">
        <v>77</v>
      </c>
      <c r="B81" s="77">
        <f t="shared" si="27"/>
        <v>45667.571534579365</v>
      </c>
      <c r="C81" s="74">
        <f>'[1]Liczymy metody dla męzczyzn'!S84</f>
        <v>6.5932113026479472E-2</v>
      </c>
      <c r="D81" s="135">
        <f t="shared" si="16"/>
        <v>3010.9594880627233</v>
      </c>
      <c r="E81" s="73">
        <f t="shared" si="28"/>
        <v>44162.091790548002</v>
      </c>
      <c r="F81" s="136">
        <f>SUM(E81:$E$103)</f>
        <v>391026.54098846175</v>
      </c>
      <c r="G81" s="75">
        <f t="shared" si="17"/>
        <v>8.5624553233004193</v>
      </c>
      <c r="H81" s="76">
        <v>77</v>
      </c>
      <c r="I81" s="73">
        <f t="shared" si="29"/>
        <v>70531.235023200468</v>
      </c>
      <c r="J81" s="74">
        <f>'[1]Liczymy metody dla kobiet'!S84</f>
        <v>3.3401268115942025E-2</v>
      </c>
      <c r="K81" s="73">
        <f t="shared" si="18"/>
        <v>2355.8326915584394</v>
      </c>
      <c r="L81" s="73">
        <f t="shared" si="30"/>
        <v>69353.318677421252</v>
      </c>
      <c r="M81" s="73">
        <f>SUM(L81:$L$103)</f>
        <v>760266.51420194702</v>
      </c>
      <c r="N81" s="75">
        <f t="shared" si="19"/>
        <v>10.779146486685875</v>
      </c>
      <c r="O81" s="29">
        <f t="shared" si="20"/>
        <v>2.2166911633854554</v>
      </c>
      <c r="P81" s="23">
        <v>77</v>
      </c>
      <c r="Q81" s="23">
        <f t="shared" si="21"/>
        <v>34207.648986252228</v>
      </c>
      <c r="R81" s="23">
        <f t="shared" si="22"/>
        <v>23518.799340308375</v>
      </c>
      <c r="S81" s="23">
        <f t="shared" si="23"/>
        <v>57726.448326560603</v>
      </c>
      <c r="T81" s="80">
        <f t="shared" si="24"/>
        <v>4.6654922827098079E-2</v>
      </c>
      <c r="U81" s="29">
        <f t="shared" si="25"/>
        <v>2693.2229917581499</v>
      </c>
      <c r="V81" s="29">
        <f t="shared" si="31"/>
        <v>56379.836830681525</v>
      </c>
      <c r="W81" s="29">
        <f>SUM(V81:$V$103)</f>
        <v>570107.92799700203</v>
      </c>
      <c r="X81" s="29">
        <f t="shared" si="26"/>
        <v>9.8760264059877869</v>
      </c>
      <c r="Y81" s="29"/>
      <c r="Z81" s="29"/>
    </row>
    <row r="82" spans="1:26" x14ac:dyDescent="0.25">
      <c r="A82" s="76">
        <v>78</v>
      </c>
      <c r="B82" s="77">
        <f t="shared" si="27"/>
        <v>42656.612046516639</v>
      </c>
      <c r="C82" s="74">
        <f>'[1]Liczymy metody dla męzczyzn'!S85</f>
        <v>6.590842811315252E-2</v>
      </c>
      <c r="D82" s="135">
        <f t="shared" si="16"/>
        <v>2811.4302486184779</v>
      </c>
      <c r="E82" s="73">
        <f t="shared" si="28"/>
        <v>41250.896922207401</v>
      </c>
      <c r="F82" s="136">
        <f>SUM(E82:$E$103)</f>
        <v>346864.44919791375</v>
      </c>
      <c r="G82" s="75">
        <f t="shared" si="17"/>
        <v>8.1315517702076594</v>
      </c>
      <c r="H82" s="76">
        <v>78</v>
      </c>
      <c r="I82" s="73">
        <f t="shared" si="29"/>
        <v>68175.402331642035</v>
      </c>
      <c r="J82" s="74">
        <f>'[1]Liczymy metody dla kobiet'!S85</f>
        <v>3.9999999999999994E-2</v>
      </c>
      <c r="K82" s="73">
        <f t="shared" si="18"/>
        <v>2727.0160932656809</v>
      </c>
      <c r="L82" s="73">
        <f t="shared" si="30"/>
        <v>66811.894285009199</v>
      </c>
      <c r="M82" s="73">
        <f>SUM(L82:$L$103)</f>
        <v>690913.19552452583</v>
      </c>
      <c r="N82" s="75">
        <f t="shared" si="19"/>
        <v>10.134347167671271</v>
      </c>
      <c r="O82" s="29">
        <f t="shared" si="20"/>
        <v>2.0027953974636112</v>
      </c>
      <c r="P82" s="23">
        <v>78</v>
      </c>
      <c r="Q82" s="23">
        <f t="shared" si="21"/>
        <v>33065.070130846383</v>
      </c>
      <c r="R82" s="23">
        <f t="shared" si="22"/>
        <v>21968.15520395607</v>
      </c>
      <c r="S82" s="23">
        <f t="shared" si="23"/>
        <v>55033.225334802453</v>
      </c>
      <c r="T82" s="80">
        <f t="shared" si="24"/>
        <v>5.0342122716190124E-2</v>
      </c>
      <c r="U82" s="29">
        <f t="shared" si="25"/>
        <v>2770.4893832723683</v>
      </c>
      <c r="V82" s="29">
        <f t="shared" si="31"/>
        <v>53647.980643166273</v>
      </c>
      <c r="W82" s="29">
        <f>SUM(V82:$V$103)</f>
        <v>513728.09116632072</v>
      </c>
      <c r="X82" s="29">
        <f t="shared" si="26"/>
        <v>9.3348715805948643</v>
      </c>
      <c r="Y82" s="29"/>
      <c r="Z82" s="29"/>
    </row>
    <row r="83" spans="1:26" x14ac:dyDescent="0.25">
      <c r="A83" s="76">
        <v>79</v>
      </c>
      <c r="B83" s="77">
        <f t="shared" si="27"/>
        <v>39845.181797898163</v>
      </c>
      <c r="C83" s="74">
        <f>'[1]Liczymy metody dla męzczyzn'!S86</f>
        <v>6.9933088711418095E-2</v>
      </c>
      <c r="D83" s="135">
        <f t="shared" si="16"/>
        <v>2786.4966333949938</v>
      </c>
      <c r="E83" s="73">
        <f t="shared" si="28"/>
        <v>38451.933481200671</v>
      </c>
      <c r="F83" s="136">
        <f>SUM(E83:$E$103)</f>
        <v>305613.55227570626</v>
      </c>
      <c r="G83" s="75">
        <f t="shared" si="17"/>
        <v>7.670025295049034</v>
      </c>
      <c r="H83" s="76">
        <v>79</v>
      </c>
      <c r="I83" s="73">
        <f t="shared" si="29"/>
        <v>65448.386238376355</v>
      </c>
      <c r="J83" s="74">
        <f>'[1]Liczymy metody dla kobiet'!S86</f>
        <v>4.2191986019223568E-2</v>
      </c>
      <c r="K83" s="73">
        <f t="shared" si="18"/>
        <v>2761.3973971503192</v>
      </c>
      <c r="L83" s="73">
        <f t="shared" si="30"/>
        <v>64067.687539801191</v>
      </c>
      <c r="M83" s="73">
        <f>SUM(L83:$L$103)</f>
        <v>624101.3012395167</v>
      </c>
      <c r="N83" s="75">
        <f t="shared" si="19"/>
        <v>9.5357782996575757</v>
      </c>
      <c r="O83" s="29">
        <f t="shared" si="20"/>
        <v>1.8657530046085418</v>
      </c>
      <c r="P83" s="23">
        <v>79</v>
      </c>
      <c r="Q83" s="23">
        <f t="shared" si="21"/>
        <v>31742.467325612532</v>
      </c>
      <c r="R83" s="23">
        <f t="shared" si="22"/>
        <v>20520.268625917553</v>
      </c>
      <c r="S83" s="23">
        <f t="shared" si="23"/>
        <v>52262.735951530085</v>
      </c>
      <c r="T83" s="80">
        <f t="shared" si="24"/>
        <v>5.3084161272944276E-2</v>
      </c>
      <c r="U83" s="29">
        <f t="shared" si="25"/>
        <v>2774.3235038163257</v>
      </c>
      <c r="V83" s="29">
        <f t="shared" si="31"/>
        <v>50875.574199621922</v>
      </c>
      <c r="W83" s="29">
        <f>SUM(V83:$V$103)</f>
        <v>460080.11052315449</v>
      </c>
      <c r="X83" s="29">
        <f t="shared" si="26"/>
        <v>8.8032151808861592</v>
      </c>
      <c r="Y83" s="29"/>
      <c r="Z83" s="29"/>
    </row>
    <row r="84" spans="1:26" x14ac:dyDescent="0.25">
      <c r="A84" s="76">
        <v>80</v>
      </c>
      <c r="B84" s="77">
        <f t="shared" si="27"/>
        <v>37058.685164503171</v>
      </c>
      <c r="C84" s="74">
        <f>'[1]Liczymy metody dla męzczyzn'!S87</f>
        <v>7.4648679033164717E-2</v>
      </c>
      <c r="D84" s="135">
        <f t="shared" si="16"/>
        <v>2766.3818942361004</v>
      </c>
      <c r="E84" s="73">
        <f t="shared" si="28"/>
        <v>35675.494217385116</v>
      </c>
      <c r="F84" s="136">
        <f>SUM(E84:$E$103)</f>
        <v>267161.61879450554</v>
      </c>
      <c r="G84" s="75">
        <f t="shared" si="17"/>
        <v>7.2091499633237799</v>
      </c>
      <c r="H84" s="76">
        <v>80</v>
      </c>
      <c r="I84" s="73">
        <f t="shared" si="29"/>
        <v>62686.988841226033</v>
      </c>
      <c r="J84" s="74">
        <f>'[1]Liczymy metody dla kobiet'!S87</f>
        <v>4.5793137135181343E-2</v>
      </c>
      <c r="K84" s="73">
        <f t="shared" si="18"/>
        <v>2870.6338765978462</v>
      </c>
      <c r="L84" s="73">
        <f t="shared" si="30"/>
        <v>61251.671902927112</v>
      </c>
      <c r="M84" s="73">
        <f>SUM(L84:$L$103)</f>
        <v>560033.6136997157</v>
      </c>
      <c r="N84" s="75">
        <f t="shared" si="19"/>
        <v>8.9338094563478254</v>
      </c>
      <c r="O84" s="29">
        <f t="shared" si="20"/>
        <v>1.7246594930240455</v>
      </c>
      <c r="P84" s="23">
        <v>80</v>
      </c>
      <c r="Q84" s="23">
        <f t="shared" si="21"/>
        <v>30403.189587994624</v>
      </c>
      <c r="R84" s="23">
        <f t="shared" si="22"/>
        <v>19085.222859719135</v>
      </c>
      <c r="S84" s="23">
        <f t="shared" si="23"/>
        <v>49488.412447713759</v>
      </c>
      <c r="T84" s="80">
        <f t="shared" si="24"/>
        <v>5.6921286546779991E-2</v>
      </c>
      <c r="U84" s="29">
        <f t="shared" si="25"/>
        <v>2816.9441056815485</v>
      </c>
      <c r="V84" s="29">
        <f t="shared" si="31"/>
        <v>48079.940394872989</v>
      </c>
      <c r="W84" s="29">
        <f>SUM(V84:$V$103)</f>
        <v>409204.53632353258</v>
      </c>
      <c r="X84" s="29">
        <f t="shared" si="26"/>
        <v>8.2686939443828695</v>
      </c>
      <c r="Y84" s="29"/>
      <c r="Z84" s="29"/>
    </row>
    <row r="85" spans="1:26" x14ac:dyDescent="0.25">
      <c r="A85" s="76">
        <v>81</v>
      </c>
      <c r="B85" s="77">
        <f t="shared" si="27"/>
        <v>34292.303270267068</v>
      </c>
      <c r="C85" s="74">
        <f>'[1]Liczymy metody dla męzczyzn'!S88</f>
        <v>8.5443037974683542E-2</v>
      </c>
      <c r="D85" s="135">
        <f t="shared" si="16"/>
        <v>2930.0385705607937</v>
      </c>
      <c r="E85" s="73">
        <f t="shared" si="28"/>
        <v>32827.283984986672</v>
      </c>
      <c r="F85" s="136">
        <f>SUM(E85:$E$103)</f>
        <v>231486.12457712047</v>
      </c>
      <c r="G85" s="75">
        <f t="shared" si="17"/>
        <v>6.7503813538774198</v>
      </c>
      <c r="H85" s="76">
        <v>81</v>
      </c>
      <c r="I85" s="73">
        <f t="shared" si="29"/>
        <v>59816.35496462819</v>
      </c>
      <c r="J85" s="74">
        <f>'[1]Liczymy metody dla kobiet'!S88</f>
        <v>4.8584878247224968E-2</v>
      </c>
      <c r="K85" s="73">
        <f t="shared" si="18"/>
        <v>2906.1703231492515</v>
      </c>
      <c r="L85" s="73">
        <f t="shared" si="30"/>
        <v>58363.269803053568</v>
      </c>
      <c r="M85" s="73">
        <f>SUM(L85:$L$103)</f>
        <v>498781.94179678848</v>
      </c>
      <c r="N85" s="75">
        <f t="shared" si="19"/>
        <v>8.3385545991850929</v>
      </c>
      <c r="O85" s="29">
        <f t="shared" si="20"/>
        <v>1.5881732453076731</v>
      </c>
      <c r="P85" s="23">
        <v>81</v>
      </c>
      <c r="Q85" s="23">
        <f t="shared" si="21"/>
        <v>29010.932157844672</v>
      </c>
      <c r="R85" s="23">
        <f t="shared" si="22"/>
        <v>17660.536184187542</v>
      </c>
      <c r="S85" s="23">
        <f t="shared" si="23"/>
        <v>46671.468342032211</v>
      </c>
      <c r="T85" s="80">
        <f t="shared" si="24"/>
        <v>6.2532047399456656E-2</v>
      </c>
      <c r="U85" s="29">
        <f t="shared" si="25"/>
        <v>2918.462470566199</v>
      </c>
      <c r="V85" s="29">
        <f t="shared" si="31"/>
        <v>45212.237106749111</v>
      </c>
      <c r="W85" s="29">
        <f>SUM(V85:$V$103)</f>
        <v>361124.59592865955</v>
      </c>
      <c r="X85" s="29">
        <f t="shared" si="26"/>
        <v>7.7375880544866344</v>
      </c>
      <c r="Y85" s="29"/>
      <c r="Z85" s="29"/>
    </row>
    <row r="86" spans="1:26" x14ac:dyDescent="0.25">
      <c r="A86" s="76">
        <v>82</v>
      </c>
      <c r="B86" s="77">
        <f t="shared" si="27"/>
        <v>31362.264699706273</v>
      </c>
      <c r="C86" s="74">
        <f>'[1]Liczymy metody dla męzczyzn'!S89</f>
        <v>8.8267477203647429E-2</v>
      </c>
      <c r="D86" s="135">
        <f t="shared" si="16"/>
        <v>2768.26798443608</v>
      </c>
      <c r="E86" s="73">
        <f t="shared" si="28"/>
        <v>29978.130707488235</v>
      </c>
      <c r="F86" s="136">
        <f>SUM(E86:$E$103)</f>
        <v>198658.84059213381</v>
      </c>
      <c r="G86" s="75">
        <f t="shared" si="17"/>
        <v>6.3343270166964176</v>
      </c>
      <c r="H86" s="76">
        <v>82</v>
      </c>
      <c r="I86" s="73">
        <f t="shared" si="29"/>
        <v>56910.18464147894</v>
      </c>
      <c r="J86" s="74">
        <f>'[1]Liczymy metody dla kobiet'!S89</f>
        <v>5.9455091202955432E-2</v>
      </c>
      <c r="K86" s="73">
        <f t="shared" si="18"/>
        <v>3383.600218236164</v>
      </c>
      <c r="L86" s="73">
        <f t="shared" si="30"/>
        <v>55218.384532360855</v>
      </c>
      <c r="M86" s="73">
        <f>SUM(L86:$L$103)</f>
        <v>440418.6719937349</v>
      </c>
      <c r="N86" s="75">
        <f t="shared" si="19"/>
        <v>7.7388375168394044</v>
      </c>
      <c r="O86" s="29">
        <f t="shared" si="20"/>
        <v>1.4045105001429867</v>
      </c>
      <c r="P86" s="23">
        <v>82</v>
      </c>
      <c r="Q86" s="23">
        <f t="shared" si="21"/>
        <v>27601.439551117284</v>
      </c>
      <c r="R86" s="23">
        <f t="shared" si="22"/>
        <v>16151.566320348731</v>
      </c>
      <c r="S86" s="23">
        <f t="shared" si="23"/>
        <v>43753.005871466012</v>
      </c>
      <c r="T86" s="80">
        <f t="shared" si="24"/>
        <v>7.009127845611865E-2</v>
      </c>
      <c r="U86" s="29">
        <f t="shared" si="25"/>
        <v>3066.7041178291183</v>
      </c>
      <c r="V86" s="29">
        <f t="shared" si="31"/>
        <v>42219.653812551449</v>
      </c>
      <c r="W86" s="29">
        <f>SUM(V86:$V$103)</f>
        <v>315912.35882191051</v>
      </c>
      <c r="X86" s="29">
        <f t="shared" si="26"/>
        <v>7.220357836670054</v>
      </c>
      <c r="Y86" s="29"/>
      <c r="Z86" s="29"/>
    </row>
    <row r="87" spans="1:26" x14ac:dyDescent="0.25">
      <c r="A87" s="76">
        <v>83</v>
      </c>
      <c r="B87" s="77">
        <f t="shared" si="27"/>
        <v>28593.996715270194</v>
      </c>
      <c r="C87" s="74">
        <f>'[1]Liczymy metody dla męzczyzn'!S90</f>
        <v>0.10343901128425578</v>
      </c>
      <c r="D87" s="135">
        <f t="shared" si="16"/>
        <v>2957.7347488928062</v>
      </c>
      <c r="E87" s="73">
        <f t="shared" si="28"/>
        <v>27115.129340823791</v>
      </c>
      <c r="F87" s="136">
        <f>SUM(E87:$E$103)</f>
        <v>168680.70988464559</v>
      </c>
      <c r="G87" s="75">
        <f t="shared" si="17"/>
        <v>5.8991651836682273</v>
      </c>
      <c r="H87" s="76">
        <v>83</v>
      </c>
      <c r="I87" s="73">
        <f t="shared" si="29"/>
        <v>53526.584423242777</v>
      </c>
      <c r="J87" s="74">
        <f>'[1]Liczymy metody dla kobiet'!S90</f>
        <v>6.3372587106956424E-2</v>
      </c>
      <c r="K87" s="73">
        <f t="shared" si="18"/>
        <v>3392.1181338998099</v>
      </c>
      <c r="L87" s="73">
        <f t="shared" si="30"/>
        <v>51830.52535629287</v>
      </c>
      <c r="M87" s="73">
        <f>SUM(L87:$L$103)</f>
        <v>385200.28746137396</v>
      </c>
      <c r="N87" s="75">
        <f t="shared" si="19"/>
        <v>7.1964294305711194</v>
      </c>
      <c r="O87" s="29">
        <f t="shared" si="20"/>
        <v>1.2972642469028921</v>
      </c>
      <c r="P87" s="23">
        <v>83</v>
      </c>
      <c r="Q87" s="23">
        <f t="shared" si="21"/>
        <v>25960.393445272744</v>
      </c>
      <c r="R87" s="23">
        <f t="shared" si="22"/>
        <v>14725.908308364151</v>
      </c>
      <c r="S87" s="23">
        <f t="shared" si="23"/>
        <v>40686.301753636893</v>
      </c>
      <c r="T87" s="80">
        <f t="shared" si="24"/>
        <v>7.7874138323175968E-2</v>
      </c>
      <c r="U87" s="29">
        <f t="shared" si="25"/>
        <v>3168.4106906211964</v>
      </c>
      <c r="V87" s="29">
        <f t="shared" si="31"/>
        <v>39102.096408326295</v>
      </c>
      <c r="W87" s="29">
        <f>SUM(V87:$V$103)</f>
        <v>273692.70500935899</v>
      </c>
      <c r="X87" s="29">
        <f t="shared" si="26"/>
        <v>6.7269005344014579</v>
      </c>
      <c r="Y87" s="29"/>
      <c r="Z87" s="29"/>
    </row>
    <row r="88" spans="1:26" x14ac:dyDescent="0.25">
      <c r="A88" s="76">
        <v>84</v>
      </c>
      <c r="B88" s="77">
        <f t="shared" si="27"/>
        <v>25636.261966377388</v>
      </c>
      <c r="C88" s="74">
        <f>'[1]Liczymy metody dla męzczyzn'!S91</f>
        <v>0.10465116279069768</v>
      </c>
      <c r="D88" s="135">
        <f t="shared" si="16"/>
        <v>2682.8646243883313</v>
      </c>
      <c r="E88" s="73">
        <f t="shared" si="28"/>
        <v>24294.829654183224</v>
      </c>
      <c r="F88" s="136">
        <f>SUM(E88:$E$103)</f>
        <v>141565.58054382185</v>
      </c>
      <c r="G88" s="75">
        <f t="shared" si="17"/>
        <v>5.522083552176551</v>
      </c>
      <c r="H88" s="76">
        <v>84</v>
      </c>
      <c r="I88" s="73">
        <f t="shared" si="29"/>
        <v>50134.46628934297</v>
      </c>
      <c r="J88" s="74">
        <f>'[1]Liczymy metody dla kobiet'!S91</f>
        <v>7.4031818469924571E-2</v>
      </c>
      <c r="K88" s="73">
        <f t="shared" si="18"/>
        <v>3711.5457074191918</v>
      </c>
      <c r="L88" s="73">
        <f t="shared" si="30"/>
        <v>48278.693435633373</v>
      </c>
      <c r="M88" s="73">
        <f>SUM(L88:$L$103)</f>
        <v>333369.76210508111</v>
      </c>
      <c r="N88" s="75">
        <f t="shared" si="19"/>
        <v>6.6495125365669878</v>
      </c>
      <c r="O88" s="29">
        <f t="shared" si="20"/>
        <v>1.1274289843904368</v>
      </c>
      <c r="P88" s="23">
        <v>84</v>
      </c>
      <c r="Q88" s="23">
        <f t="shared" si="21"/>
        <v>24315.21615033134</v>
      </c>
      <c r="R88" s="23">
        <f t="shared" si="22"/>
        <v>13202.674912684355</v>
      </c>
      <c r="S88" s="23">
        <f t="shared" si="23"/>
        <v>37517.891063015697</v>
      </c>
      <c r="T88" s="80">
        <f t="shared" si="24"/>
        <v>8.4806871055575439E-2</v>
      </c>
      <c r="U88" s="29">
        <f t="shared" si="25"/>
        <v>3181.7749496582983</v>
      </c>
      <c r="V88" s="29">
        <f t="shared" si="31"/>
        <v>35927.003588186548</v>
      </c>
      <c r="W88" s="29">
        <f>SUM(V88:$V$103)</f>
        <v>234590.60860103258</v>
      </c>
      <c r="X88" s="29">
        <f t="shared" si="26"/>
        <v>6.2527663990230726</v>
      </c>
      <c r="Y88" s="29"/>
      <c r="Z88" s="29"/>
    </row>
    <row r="89" spans="1:26" x14ac:dyDescent="0.25">
      <c r="A89" s="76">
        <v>85</v>
      </c>
      <c r="B89" s="77">
        <f t="shared" si="27"/>
        <v>22953.397341989057</v>
      </c>
      <c r="C89" s="74">
        <f>'[1]Liczymy metody dla męzczyzn'!S92</f>
        <v>0.12417061611374405</v>
      </c>
      <c r="D89" s="135">
        <f t="shared" si="16"/>
        <v>2850.1374898583563</v>
      </c>
      <c r="E89" s="73">
        <f t="shared" si="28"/>
        <v>21528.328597059881</v>
      </c>
      <c r="F89" s="136">
        <f>SUM(E89:$E$103)</f>
        <v>117270.75088963863</v>
      </c>
      <c r="G89" s="75">
        <f t="shared" si="17"/>
        <v>5.1090803310023816</v>
      </c>
      <c r="H89" s="76">
        <v>85</v>
      </c>
      <c r="I89" s="73">
        <f t="shared" si="29"/>
        <v>46422.920581923776</v>
      </c>
      <c r="J89" s="74">
        <f>'[1]Liczymy metody dla kobiet'!S92</f>
        <v>8.4796854521625165E-2</v>
      </c>
      <c r="K89" s="73">
        <f t="shared" si="18"/>
        <v>3936.5176430543493</v>
      </c>
      <c r="L89" s="73">
        <f t="shared" si="30"/>
        <v>44454.661760396601</v>
      </c>
      <c r="M89" s="73">
        <f>SUM(L89:$L$103)</f>
        <v>285091.06866944779</v>
      </c>
      <c r="N89" s="75">
        <f t="shared" si="19"/>
        <v>6.1411704626885744</v>
      </c>
      <c r="O89" s="29">
        <f t="shared" si="20"/>
        <v>1.0320901316861928</v>
      </c>
      <c r="P89" s="23">
        <v>85</v>
      </c>
      <c r="Q89" s="23">
        <f t="shared" si="21"/>
        <v>22515.116482233032</v>
      </c>
      <c r="R89" s="23">
        <f t="shared" si="22"/>
        <v>11820.999631124365</v>
      </c>
      <c r="S89" s="23">
        <f t="shared" si="23"/>
        <v>34336.116113357399</v>
      </c>
      <c r="T89" s="80">
        <f t="shared" si="24"/>
        <v>9.8352179757590197E-2</v>
      </c>
      <c r="U89" s="29">
        <f t="shared" si="25"/>
        <v>3377.0318641584163</v>
      </c>
      <c r="V89" s="29">
        <f t="shared" si="31"/>
        <v>32647.600181278191</v>
      </c>
      <c r="W89" s="29">
        <f>SUM(V89:$V$103)</f>
        <v>198663.605012846</v>
      </c>
      <c r="X89" s="29">
        <f t="shared" si="26"/>
        <v>5.7858496388169574</v>
      </c>
      <c r="Y89" s="29"/>
      <c r="Z89" s="29"/>
    </row>
    <row r="90" spans="1:26" x14ac:dyDescent="0.25">
      <c r="A90" s="76">
        <v>86</v>
      </c>
      <c r="B90" s="77">
        <f t="shared" si="27"/>
        <v>20103.259852130701</v>
      </c>
      <c r="C90" s="74">
        <f>'[1]Liczymy metody dla męzczyzn'!S93</f>
        <v>0.13105513475427163</v>
      </c>
      <c r="D90" s="135">
        <f t="shared" si="16"/>
        <v>2634.6354289211276</v>
      </c>
      <c r="E90" s="73">
        <f t="shared" si="28"/>
        <v>18785.942137670136</v>
      </c>
      <c r="F90" s="136">
        <f>SUM(E90:$E$103)</f>
        <v>95742.422292578747</v>
      </c>
      <c r="G90" s="75">
        <f t="shared" si="17"/>
        <v>4.7625321961120255</v>
      </c>
      <c r="H90" s="76">
        <v>86</v>
      </c>
      <c r="I90" s="73">
        <f t="shared" si="29"/>
        <v>42486.402938869425</v>
      </c>
      <c r="J90" s="74">
        <f>'[1]Liczymy metody dla kobiet'!S93</f>
        <v>9.7644539614561029E-2</v>
      </c>
      <c r="K90" s="73">
        <f t="shared" si="18"/>
        <v>4148.5652548446378</v>
      </c>
      <c r="L90" s="73">
        <f t="shared" si="30"/>
        <v>40412.120311447106</v>
      </c>
      <c r="M90" s="73">
        <f>SUM(L90:$L$103)</f>
        <v>240636.40690905121</v>
      </c>
      <c r="N90" s="75">
        <f t="shared" si="19"/>
        <v>5.6638451425338436</v>
      </c>
      <c r="O90" s="29">
        <f t="shared" si="20"/>
        <v>0.90131294642181814</v>
      </c>
      <c r="P90" s="23">
        <v>86</v>
      </c>
      <c r="Q90" s="23">
        <f t="shared" si="21"/>
        <v>20605.90542535167</v>
      </c>
      <c r="R90" s="23">
        <f t="shared" si="22"/>
        <v>10353.178823847311</v>
      </c>
      <c r="S90" s="23">
        <f t="shared" si="23"/>
        <v>30959.084249198982</v>
      </c>
      <c r="T90" s="80">
        <f t="shared" si="24"/>
        <v>0.10881754018874745</v>
      </c>
      <c r="U90" s="29">
        <f t="shared" si="25"/>
        <v>3368.8913944940286</v>
      </c>
      <c r="V90" s="29">
        <f t="shared" si="31"/>
        <v>29274.638551951968</v>
      </c>
      <c r="W90" s="29">
        <f>SUM(V90:$V$103)</f>
        <v>166016.00483156781</v>
      </c>
      <c r="X90" s="29">
        <f t="shared" si="26"/>
        <v>5.362432670658313</v>
      </c>
      <c r="Y90" s="29"/>
      <c r="Z90" s="29"/>
    </row>
    <row r="91" spans="1:26" x14ac:dyDescent="0.25">
      <c r="A91" s="76">
        <v>87</v>
      </c>
      <c r="B91" s="77">
        <f t="shared" si="27"/>
        <v>17468.624423209574</v>
      </c>
      <c r="C91" s="74">
        <f>'[1]Liczymy metody dla męzczyzn'!S94</f>
        <v>0.15106732348111659</v>
      </c>
      <c r="D91" s="135">
        <f t="shared" si="16"/>
        <v>2638.9383365111344</v>
      </c>
      <c r="E91" s="73">
        <f t="shared" si="28"/>
        <v>16149.155254954007</v>
      </c>
      <c r="F91" s="136">
        <f>SUM(E91:$E$103)</f>
        <v>76956.480154908611</v>
      </c>
      <c r="G91" s="75">
        <f t="shared" si="17"/>
        <v>4.4054115705104335</v>
      </c>
      <c r="H91" s="76">
        <v>87</v>
      </c>
      <c r="I91" s="73">
        <f t="shared" si="29"/>
        <v>38337.837684024787</v>
      </c>
      <c r="J91" s="74">
        <f>'[1]Liczymy metody dla kobiet'!S94</f>
        <v>0.10548353329575651</v>
      </c>
      <c r="K91" s="73">
        <f t="shared" si="18"/>
        <v>4044.0105778301372</v>
      </c>
      <c r="L91" s="73">
        <f t="shared" si="30"/>
        <v>36315.832395109719</v>
      </c>
      <c r="M91" s="73">
        <f>SUM(L91:$L$103)</f>
        <v>200224.28659760411</v>
      </c>
      <c r="N91" s="75">
        <f t="shared" si="19"/>
        <v>5.2226285751383603</v>
      </c>
      <c r="O91" s="29">
        <f t="shared" si="20"/>
        <v>0.81721700462792679</v>
      </c>
      <c r="P91" s="23">
        <v>87</v>
      </c>
      <c r="Q91" s="23">
        <f t="shared" si="21"/>
        <v>18593.851276752022</v>
      </c>
      <c r="R91" s="23">
        <f t="shared" si="22"/>
        <v>8996.3415779529314</v>
      </c>
      <c r="S91" s="23">
        <f t="shared" si="23"/>
        <v>27590.192854704954</v>
      </c>
      <c r="T91" s="80">
        <f t="shared" si="24"/>
        <v>0.12034705197737045</v>
      </c>
      <c r="U91" s="29">
        <f t="shared" si="25"/>
        <v>3320.3983735508518</v>
      </c>
      <c r="V91" s="29">
        <f t="shared" si="31"/>
        <v>25929.993667929528</v>
      </c>
      <c r="W91" s="29">
        <f>SUM(V91:$V$103)</f>
        <v>136741.36627961588</v>
      </c>
      <c r="X91" s="29">
        <f t="shared" si="26"/>
        <v>4.9561584074356109</v>
      </c>
      <c r="Y91" s="29"/>
      <c r="Z91" s="29"/>
    </row>
    <row r="92" spans="1:26" x14ac:dyDescent="0.25">
      <c r="A92" s="76">
        <v>88</v>
      </c>
      <c r="B92" s="77">
        <f t="shared" si="27"/>
        <v>14829.686086698439</v>
      </c>
      <c r="C92" s="74">
        <f>'[1]Liczymy metody dla męzczyzn'!S95</f>
        <v>0.1533169533169533</v>
      </c>
      <c r="D92" s="135">
        <f t="shared" si="16"/>
        <v>2273.6422894594166</v>
      </c>
      <c r="E92" s="73">
        <f t="shared" si="28"/>
        <v>13692.864941968732</v>
      </c>
      <c r="F92" s="136">
        <f>SUM(E92:$E$103)</f>
        <v>60807.324899954619</v>
      </c>
      <c r="G92" s="75">
        <f t="shared" si="17"/>
        <v>4.1003784263846326</v>
      </c>
      <c r="H92" s="76">
        <v>88</v>
      </c>
      <c r="I92" s="73">
        <f t="shared" si="29"/>
        <v>34293.827106194651</v>
      </c>
      <c r="J92" s="74">
        <f>'[1]Liczymy metody dla kobiet'!S95</f>
        <v>0.12675926777665347</v>
      </c>
      <c r="K92" s="73">
        <f t="shared" si="18"/>
        <v>4347.0604132403851</v>
      </c>
      <c r="L92" s="73">
        <f t="shared" si="30"/>
        <v>32120.29689957446</v>
      </c>
      <c r="M92" s="73">
        <f>SUM(L92:$L$103)</f>
        <v>163908.45420249435</v>
      </c>
      <c r="N92" s="75">
        <f t="shared" si="19"/>
        <v>4.779532295854108</v>
      </c>
      <c r="O92" s="29">
        <f t="shared" si="20"/>
        <v>0.67915386946947542</v>
      </c>
      <c r="P92" s="23">
        <v>88</v>
      </c>
      <c r="Q92" s="23">
        <f t="shared" si="21"/>
        <v>16632.506146504405</v>
      </c>
      <c r="R92" s="23">
        <f t="shared" si="22"/>
        <v>7637.2883346496965</v>
      </c>
      <c r="S92" s="23">
        <f t="shared" si="23"/>
        <v>24269.794481154102</v>
      </c>
      <c r="T92" s="80">
        <f t="shared" si="24"/>
        <v>0.13511651621275902</v>
      </c>
      <c r="U92" s="29">
        <f t="shared" si="25"/>
        <v>3279.2500794931875</v>
      </c>
      <c r="V92" s="29">
        <f t="shared" si="31"/>
        <v>22630.16944140751</v>
      </c>
      <c r="W92" s="29">
        <f>SUM(V92:$V$103)</f>
        <v>110811.37261168637</v>
      </c>
      <c r="X92" s="29">
        <f t="shared" si="26"/>
        <v>4.5658142139494933</v>
      </c>
      <c r="Y92" s="29"/>
      <c r="Z92" s="29"/>
    </row>
    <row r="93" spans="1:26" x14ac:dyDescent="0.25">
      <c r="A93" s="76">
        <v>89</v>
      </c>
      <c r="B93" s="77">
        <f t="shared" si="27"/>
        <v>12556.043797239023</v>
      </c>
      <c r="C93" s="74">
        <f>'[1]Liczymy metody dla męzczyzn'!S96</f>
        <v>0.18657565415244595</v>
      </c>
      <c r="D93" s="135">
        <f t="shared" si="16"/>
        <v>2342.6520850366323</v>
      </c>
      <c r="E93" s="73">
        <f t="shared" si="28"/>
        <v>11384.717754720707</v>
      </c>
      <c r="F93" s="136">
        <f>SUM(E93:$E$103)</f>
        <v>47114.459957985877</v>
      </c>
      <c r="G93" s="75">
        <f t="shared" si="17"/>
        <v>3.7523331965715174</v>
      </c>
      <c r="H93" s="76">
        <v>89</v>
      </c>
      <c r="I93" s="73">
        <f t="shared" si="29"/>
        <v>29946.766692954265</v>
      </c>
      <c r="J93" s="74">
        <f>'[1]Liczymy metody dla kobiet'!S96</f>
        <v>0.13459145582745749</v>
      </c>
      <c r="K93" s="73">
        <f t="shared" si="18"/>
        <v>4030.578926529929</v>
      </c>
      <c r="L93" s="73">
        <f t="shared" si="30"/>
        <v>27931.477229689299</v>
      </c>
      <c r="M93" s="73">
        <f>SUM(L93:$L$103)</f>
        <v>131788.15730291986</v>
      </c>
      <c r="N93" s="75">
        <f t="shared" si="19"/>
        <v>4.4007474547803644</v>
      </c>
      <c r="O93" s="29">
        <f t="shared" si="20"/>
        <v>0.64841425820884702</v>
      </c>
      <c r="P93" s="23">
        <v>89</v>
      </c>
      <c r="Q93" s="23">
        <f t="shared" si="21"/>
        <v>14524.181846082818</v>
      </c>
      <c r="R93" s="23">
        <f t="shared" si="22"/>
        <v>6466.3625555780973</v>
      </c>
      <c r="S93" s="23">
        <f t="shared" si="23"/>
        <v>20990.544401660914</v>
      </c>
      <c r="T93" s="80">
        <f t="shared" si="24"/>
        <v>0.15060574621927089</v>
      </c>
      <c r="U93" s="29">
        <f t="shared" si="25"/>
        <v>3161.2966031608812</v>
      </c>
      <c r="V93" s="29">
        <f t="shared" si="31"/>
        <v>19409.896100080474</v>
      </c>
      <c r="W93" s="29">
        <f>SUM(V93:$V$103)</f>
        <v>88181.203170278881</v>
      </c>
      <c r="X93" s="29">
        <f t="shared" si="26"/>
        <v>4.2009964812204386</v>
      </c>
      <c r="Y93" s="29"/>
      <c r="Z93" s="29"/>
    </row>
    <row r="94" spans="1:26" x14ac:dyDescent="0.25">
      <c r="A94" s="76">
        <v>90</v>
      </c>
      <c r="B94" s="77">
        <f t="shared" si="27"/>
        <v>10213.39171220239</v>
      </c>
      <c r="C94" s="74">
        <f>'[1]Liczymy metody dla męzczyzn'!S97</f>
        <v>0.18992511912865898</v>
      </c>
      <c r="D94" s="135">
        <f t="shared" si="16"/>
        <v>1939.7796376476972</v>
      </c>
      <c r="E94" s="73">
        <f t="shared" si="28"/>
        <v>9243.5018933785432</v>
      </c>
      <c r="F94" s="136">
        <f>SUM(E94:$E$103)</f>
        <v>35729.742203265167</v>
      </c>
      <c r="G94" s="75">
        <f t="shared" si="17"/>
        <v>3.498322908792117</v>
      </c>
      <c r="H94" s="76">
        <v>90</v>
      </c>
      <c r="I94" s="73">
        <f t="shared" si="29"/>
        <v>25916.187766424337</v>
      </c>
      <c r="J94" s="74">
        <f>'[1]Liczymy metody dla kobiet'!S97</f>
        <v>0.15553435114503816</v>
      </c>
      <c r="K94" s="73">
        <f t="shared" si="18"/>
        <v>4030.8574484037849</v>
      </c>
      <c r="L94" s="73">
        <f t="shared" si="30"/>
        <v>23900.759042222446</v>
      </c>
      <c r="M94" s="73">
        <f>SUM(L94:$L$103)</f>
        <v>103856.68007323059</v>
      </c>
      <c r="N94" s="75">
        <f t="shared" si="19"/>
        <v>4.0074057577164917</v>
      </c>
      <c r="O94" s="29">
        <f t="shared" si="20"/>
        <v>0.50908284892437461</v>
      </c>
      <c r="P94" s="23">
        <v>90</v>
      </c>
      <c r="Q94" s="23">
        <f t="shared" si="21"/>
        <v>12569.351066715803</v>
      </c>
      <c r="R94" s="23">
        <f t="shared" si="22"/>
        <v>5259.8967317842316</v>
      </c>
      <c r="S94" s="23">
        <f t="shared" si="23"/>
        <v>17829.247798500033</v>
      </c>
      <c r="T94" s="80">
        <f t="shared" si="24"/>
        <v>0.16568014586195351</v>
      </c>
      <c r="U94" s="29">
        <f t="shared" si="25"/>
        <v>2953.9523758643991</v>
      </c>
      <c r="V94" s="29">
        <f t="shared" si="31"/>
        <v>16352.271610567834</v>
      </c>
      <c r="W94" s="29">
        <f>SUM(V94:$V$103)</f>
        <v>68771.307070198382</v>
      </c>
      <c r="X94" s="29">
        <f t="shared" si="26"/>
        <v>3.8572186469910457</v>
      </c>
      <c r="Y94" s="29"/>
      <c r="Z94" s="29"/>
    </row>
    <row r="95" spans="1:26" x14ac:dyDescent="0.25">
      <c r="A95" s="76">
        <v>91</v>
      </c>
      <c r="B95" s="77">
        <f t="shared" si="27"/>
        <v>8273.6120745546941</v>
      </c>
      <c r="C95" s="74">
        <f>'[1]Liczymy metody dla męzczyzn'!S98</f>
        <v>0.22023047375160051</v>
      </c>
      <c r="D95" s="135">
        <f t="shared" si="16"/>
        <v>1822.1015068161425</v>
      </c>
      <c r="E95" s="73">
        <f t="shared" si="28"/>
        <v>7362.5613211466225</v>
      </c>
      <c r="F95" s="136">
        <f>SUM(E95:$E$103)</f>
        <v>26486.240309886616</v>
      </c>
      <c r="G95" s="75">
        <f t="shared" si="17"/>
        <v>3.2012910529543013</v>
      </c>
      <c r="H95" s="76">
        <v>91</v>
      </c>
      <c r="I95" s="73">
        <f t="shared" si="29"/>
        <v>21885.330318020551</v>
      </c>
      <c r="J95" s="74">
        <f>'[1]Liczymy metody dla kobiet'!S98</f>
        <v>0.18413237165888841</v>
      </c>
      <c r="K95" s="73">
        <f t="shared" si="18"/>
        <v>4029.7977759952987</v>
      </c>
      <c r="L95" s="73">
        <f t="shared" si="30"/>
        <v>19870.431430022902</v>
      </c>
      <c r="M95" s="73">
        <f>SUM(L95:$L$103)</f>
        <v>79955.921031008125</v>
      </c>
      <c r="N95" s="75">
        <f t="shared" si="19"/>
        <v>3.6534025243919577</v>
      </c>
      <c r="O95" s="29">
        <f t="shared" si="20"/>
        <v>0.4521114714376564</v>
      </c>
      <c r="P95" s="23">
        <v>91</v>
      </c>
      <c r="Q95" s="23">
        <f t="shared" si="21"/>
        <v>10614.385204239967</v>
      </c>
      <c r="R95" s="23">
        <f t="shared" si="22"/>
        <v>4260.9102183956675</v>
      </c>
      <c r="S95" s="23">
        <f t="shared" si="23"/>
        <v>14875.295422635634</v>
      </c>
      <c r="T95" s="80">
        <f t="shared" si="24"/>
        <v>0.19447238627382329</v>
      </c>
      <c r="U95" s="29">
        <f t="shared" si="25"/>
        <v>2892.8341973680326</v>
      </c>
      <c r="V95" s="29">
        <f t="shared" si="31"/>
        <v>13428.878323951618</v>
      </c>
      <c r="W95" s="29">
        <f>SUM(V95:$V$103)</f>
        <v>52419.035459630548</v>
      </c>
      <c r="X95" s="29">
        <f t="shared" si="26"/>
        <v>3.5238987845488343</v>
      </c>
      <c r="Y95" s="29"/>
      <c r="Z95" s="29"/>
    </row>
    <row r="96" spans="1:26" x14ac:dyDescent="0.25">
      <c r="A96" s="76">
        <v>92</v>
      </c>
      <c r="B96" s="77">
        <f t="shared" si="27"/>
        <v>6451.5105677385518</v>
      </c>
      <c r="C96" s="74">
        <f>'[1]Liczymy metody dla męzczyzn'!S99</f>
        <v>0.2268760907504363</v>
      </c>
      <c r="D96" s="135">
        <f t="shared" si="16"/>
        <v>1463.6934970436505</v>
      </c>
      <c r="E96" s="73">
        <f t="shared" si="28"/>
        <v>5719.6638192167266</v>
      </c>
      <c r="F96" s="136">
        <f>SUM(E96:$E$103)</f>
        <v>19123.678988739994</v>
      </c>
      <c r="G96" s="75">
        <f t="shared" si="17"/>
        <v>2.9642172616704583</v>
      </c>
      <c r="H96" s="76">
        <v>92</v>
      </c>
      <c r="I96" s="73">
        <f t="shared" si="29"/>
        <v>17855.532542025252</v>
      </c>
      <c r="J96" s="74">
        <f>'[1]Liczymy metody dla kobiet'!S99</f>
        <v>0.19238062403033959</v>
      </c>
      <c r="K96" s="73">
        <f t="shared" si="18"/>
        <v>3435.0584928288536</v>
      </c>
      <c r="L96" s="73">
        <f t="shared" si="30"/>
        <v>16138.003295610826</v>
      </c>
      <c r="M96" s="73">
        <f>SUM(L96:$L$103)</f>
        <v>60085.489600985224</v>
      </c>
      <c r="N96" s="75">
        <f t="shared" si="19"/>
        <v>3.3650908736307041</v>
      </c>
      <c r="O96" s="29">
        <f t="shared" si="20"/>
        <v>0.40087361196024585</v>
      </c>
      <c r="P96" s="23">
        <v>92</v>
      </c>
      <c r="Q96" s="23">
        <f t="shared" si="21"/>
        <v>8659.9332828822462</v>
      </c>
      <c r="R96" s="23">
        <f t="shared" si="22"/>
        <v>3322.5279423853544</v>
      </c>
      <c r="S96" s="23">
        <f t="shared" si="23"/>
        <v>11982.461225267602</v>
      </c>
      <c r="T96" s="80">
        <f t="shared" si="24"/>
        <v>0.20194561655637097</v>
      </c>
      <c r="U96" s="29">
        <f t="shared" si="25"/>
        <v>2419.8055199994742</v>
      </c>
      <c r="V96" s="29">
        <f t="shared" si="31"/>
        <v>10772.558465267864</v>
      </c>
      <c r="W96" s="29">
        <f>SUM(V96:$V$103)</f>
        <v>38990.157135678928</v>
      </c>
      <c r="X96" s="29">
        <f t="shared" si="26"/>
        <v>3.2539355982608797</v>
      </c>
      <c r="Y96" s="29"/>
      <c r="Z96" s="29"/>
    </row>
    <row r="97" spans="1:26" x14ac:dyDescent="0.25">
      <c r="A97" s="76">
        <v>93</v>
      </c>
      <c r="B97" s="77">
        <f t="shared" si="27"/>
        <v>4987.8170706949013</v>
      </c>
      <c r="C97" s="74">
        <f>'[1]Liczymy metody dla męzczyzn'!S100</f>
        <v>0.27521501172791241</v>
      </c>
      <c r="D97" s="135">
        <f t="shared" si="16"/>
        <v>1372.722133607979</v>
      </c>
      <c r="E97" s="73">
        <f t="shared" si="28"/>
        <v>4301.4560038909112</v>
      </c>
      <c r="F97" s="136">
        <f>SUM(E97:$E$103)</f>
        <v>13404.015169523267</v>
      </c>
      <c r="G97" s="75">
        <f t="shared" si="17"/>
        <v>2.6873509953435049</v>
      </c>
      <c r="H97" s="76">
        <v>93</v>
      </c>
      <c r="I97" s="73">
        <f t="shared" si="29"/>
        <v>14420.474049196398</v>
      </c>
      <c r="J97" s="74">
        <f>'[1]Liczymy metody dla kobiet'!S100</f>
        <v>0.20509499136442141</v>
      </c>
      <c r="K97" s="73">
        <f t="shared" si="18"/>
        <v>2957.5670005907987</v>
      </c>
      <c r="L97" s="73">
        <f t="shared" si="30"/>
        <v>12941.690548900999</v>
      </c>
      <c r="M97" s="73">
        <f>SUM(L97:$L$103)</f>
        <v>43947.486305374397</v>
      </c>
      <c r="N97" s="75">
        <f t="shared" si="19"/>
        <v>3.0475757007324895</v>
      </c>
      <c r="O97" s="29">
        <f t="shared" si="20"/>
        <v>0.36022470538898466</v>
      </c>
      <c r="P97" s="23">
        <v>93</v>
      </c>
      <c r="Q97" s="23">
        <f t="shared" si="21"/>
        <v>6993.9299138602528</v>
      </c>
      <c r="R97" s="23">
        <f t="shared" si="22"/>
        <v>2568.7257914078741</v>
      </c>
      <c r="S97" s="23">
        <f t="shared" si="23"/>
        <v>9562.6557052681273</v>
      </c>
      <c r="T97" s="80">
        <f t="shared" si="24"/>
        <v>0.2239306694807543</v>
      </c>
      <c r="U97" s="29">
        <f t="shared" si="25"/>
        <v>2141.3718940946464</v>
      </c>
      <c r="V97" s="29">
        <f t="shared" si="31"/>
        <v>8491.9697582208046</v>
      </c>
      <c r="W97" s="29">
        <f>SUM(V97:$V$103)</f>
        <v>28217.598670411066</v>
      </c>
      <c r="X97" s="29">
        <f t="shared" si="26"/>
        <v>2.9508119438897933</v>
      </c>
      <c r="Y97" s="29"/>
      <c r="Z97" s="29"/>
    </row>
    <row r="98" spans="1:26" x14ac:dyDescent="0.25">
      <c r="A98" s="76">
        <v>94</v>
      </c>
      <c r="B98" s="77">
        <f t="shared" si="27"/>
        <v>3615.0949370869221</v>
      </c>
      <c r="C98" s="74">
        <f>'[1]Liczymy metody dla męzczyzn'!S101</f>
        <v>0.26430801248699271</v>
      </c>
      <c r="D98" s="135">
        <f t="shared" si="16"/>
        <v>955.49855777323432</v>
      </c>
      <c r="E98" s="73">
        <f t="shared" si="28"/>
        <v>3137.345658200305</v>
      </c>
      <c r="F98" s="136">
        <f>SUM(E98:$E$103)</f>
        <v>9102.5591656323559</v>
      </c>
      <c r="G98" s="75">
        <f t="shared" si="17"/>
        <v>2.5179308770704885</v>
      </c>
      <c r="H98" s="76">
        <v>94</v>
      </c>
      <c r="I98" s="73">
        <f t="shared" si="29"/>
        <v>11462.907048605601</v>
      </c>
      <c r="J98" s="74">
        <f>'[1]Liczymy metody dla kobiet'!S101</f>
        <v>0.24031665253039297</v>
      </c>
      <c r="K98" s="73">
        <f t="shared" si="18"/>
        <v>2754.7274501879447</v>
      </c>
      <c r="L98" s="73">
        <f t="shared" si="30"/>
        <v>10085.543323511629</v>
      </c>
      <c r="M98" s="73">
        <f>SUM(L98:$L$103)</f>
        <v>31005.795756473399</v>
      </c>
      <c r="N98" s="75">
        <f t="shared" si="19"/>
        <v>2.7048806751202856</v>
      </c>
      <c r="O98" s="29">
        <f t="shared" si="20"/>
        <v>0.18694979804979717</v>
      </c>
      <c r="P98" s="23">
        <v>94</v>
      </c>
      <c r="Q98" s="23">
        <f t="shared" si="21"/>
        <v>5559.5099185737163</v>
      </c>
      <c r="R98" s="23">
        <f t="shared" si="22"/>
        <v>1861.7738925997648</v>
      </c>
      <c r="S98" s="23">
        <f t="shared" si="23"/>
        <v>7421.2838111734809</v>
      </c>
      <c r="T98" s="80">
        <f t="shared" si="24"/>
        <v>0.24633535343870613</v>
      </c>
      <c r="U98" s="29">
        <f t="shared" si="25"/>
        <v>1828.1245705943675</v>
      </c>
      <c r="V98" s="29">
        <f t="shared" si="31"/>
        <v>6507.2215258762972</v>
      </c>
      <c r="W98" s="29">
        <f>SUM(V98:$V$103)</f>
        <v>19725.628912190259</v>
      </c>
      <c r="X98" s="29">
        <f t="shared" si="26"/>
        <v>2.6579806693946084</v>
      </c>
      <c r="Y98" s="29"/>
      <c r="Z98" s="29"/>
    </row>
    <row r="99" spans="1:26" x14ac:dyDescent="0.25">
      <c r="A99" s="76">
        <v>95</v>
      </c>
      <c r="B99" s="77">
        <f t="shared" si="27"/>
        <v>2659.596379313688</v>
      </c>
      <c r="C99" s="74">
        <f>'[1]Liczymy metody dla męzczyzn'!S102</f>
        <v>0.29203539823008851</v>
      </c>
      <c r="D99" s="135">
        <f t="shared" si="16"/>
        <v>776.69628776417437</v>
      </c>
      <c r="E99" s="73">
        <f t="shared" si="28"/>
        <v>2271.2482354316007</v>
      </c>
      <c r="F99" s="136">
        <f>SUM(E99:$E$103)</f>
        <v>5965.2135074320522</v>
      </c>
      <c r="G99" s="75">
        <f t="shared" si="17"/>
        <v>2.242901800374455</v>
      </c>
      <c r="H99" s="76">
        <v>95</v>
      </c>
      <c r="I99" s="73">
        <f t="shared" si="29"/>
        <v>8708.179598417657</v>
      </c>
      <c r="J99" s="74">
        <f>'[1]Liczymy metody dla kobiet'!S102</f>
        <v>0.2537717601547389</v>
      </c>
      <c r="K99" s="73">
        <f t="shared" si="18"/>
        <v>2209.890064434036</v>
      </c>
      <c r="L99" s="73">
        <f t="shared" si="30"/>
        <v>7603.2345662006392</v>
      </c>
      <c r="M99" s="73">
        <f>SUM(L99:$L$103)</f>
        <v>20920.25243296177</v>
      </c>
      <c r="N99" s="75">
        <f t="shared" si="19"/>
        <v>2.4023680490883699</v>
      </c>
      <c r="O99" s="29">
        <f t="shared" si="20"/>
        <v>0.1594662487139149</v>
      </c>
      <c r="P99" s="23">
        <v>95</v>
      </c>
      <c r="Q99" s="23">
        <f t="shared" si="21"/>
        <v>4223.4671052325639</v>
      </c>
      <c r="R99" s="23">
        <f t="shared" si="22"/>
        <v>1369.6921353465493</v>
      </c>
      <c r="S99" s="23">
        <f t="shared" si="23"/>
        <v>5593.1592405791134</v>
      </c>
      <c r="T99" s="80">
        <f t="shared" si="24"/>
        <v>0.26314202870731579</v>
      </c>
      <c r="U99" s="29">
        <f t="shared" si="25"/>
        <v>1471.7952694490577</v>
      </c>
      <c r="V99" s="29">
        <f t="shared" si="31"/>
        <v>4857.2616058545846</v>
      </c>
      <c r="W99" s="29">
        <f>SUM(V99:$V$103)</f>
        <v>13218.407386313966</v>
      </c>
      <c r="X99" s="29">
        <f t="shared" si="26"/>
        <v>2.3633168336085739</v>
      </c>
      <c r="Y99" s="29"/>
      <c r="Z99" s="29"/>
    </row>
    <row r="100" spans="1:26" x14ac:dyDescent="0.25">
      <c r="A100" s="76">
        <v>96</v>
      </c>
      <c r="B100" s="77">
        <f t="shared" si="27"/>
        <v>1882.9000915495135</v>
      </c>
      <c r="C100" s="74">
        <f>'[1]Liczymy metody dla męzczyzn'!S103</f>
        <v>0.31208791208791214</v>
      </c>
      <c r="D100" s="135">
        <f t="shared" si="16"/>
        <v>587.63035824182634</v>
      </c>
      <c r="E100" s="73">
        <f t="shared" si="28"/>
        <v>1589.0849124286003</v>
      </c>
      <c r="F100" s="136">
        <f>SUM(E100:$E$103)</f>
        <v>3693.9652720004506</v>
      </c>
      <c r="G100" s="75">
        <f t="shared" si="17"/>
        <v>1.961848793028917</v>
      </c>
      <c r="H100" s="76">
        <v>96</v>
      </c>
      <c r="I100" s="73">
        <f t="shared" si="29"/>
        <v>6498.2895339836214</v>
      </c>
      <c r="J100" s="74">
        <f>'[1]Liczymy metody dla kobiet'!S103</f>
        <v>0.27174472465259908</v>
      </c>
      <c r="K100" s="73">
        <f t="shared" si="18"/>
        <v>1765.8759001252456</v>
      </c>
      <c r="L100" s="73">
        <f t="shared" si="30"/>
        <v>5615.3515839209986</v>
      </c>
      <c r="M100" s="73">
        <f>SUM(L100:$L$103)</f>
        <v>13317.017866761129</v>
      </c>
      <c r="N100" s="75">
        <f t="shared" si="19"/>
        <v>2.0493112529255755</v>
      </c>
      <c r="O100" s="29">
        <f t="shared" si="20"/>
        <v>8.7462459896658462E-2</v>
      </c>
      <c r="P100" s="23">
        <v>96</v>
      </c>
      <c r="Q100" s="23">
        <f t="shared" si="21"/>
        <v>3151.6704239820565</v>
      </c>
      <c r="R100" s="23">
        <f t="shared" si="22"/>
        <v>969.69354714799942</v>
      </c>
      <c r="S100" s="23">
        <f t="shared" si="23"/>
        <v>4121.3639711300557</v>
      </c>
      <c r="T100" s="80">
        <f t="shared" si="24"/>
        <v>0.2812368560929287</v>
      </c>
      <c r="U100" s="29">
        <f t="shared" si="25"/>
        <v>1159.0794460552847</v>
      </c>
      <c r="V100" s="29">
        <f t="shared" si="31"/>
        <v>3541.8242481024135</v>
      </c>
      <c r="W100" s="29">
        <f>SUM(V100:$V$103)</f>
        <v>8361.1457804593811</v>
      </c>
      <c r="X100" s="29">
        <f t="shared" si="26"/>
        <v>2.0287326814687519</v>
      </c>
      <c r="Y100" s="29"/>
      <c r="Z100" s="29"/>
    </row>
    <row r="101" spans="1:26" x14ac:dyDescent="0.25">
      <c r="A101" s="76">
        <v>97</v>
      </c>
      <c r="B101" s="77">
        <f t="shared" si="27"/>
        <v>1295.2697333076871</v>
      </c>
      <c r="C101" s="74">
        <f>'[1]Liczymy metody dla męzczyzn'!S104</f>
        <v>0.33650793650793648</v>
      </c>
      <c r="D101" s="135">
        <f t="shared" si="16"/>
        <v>435.86854517655502</v>
      </c>
      <c r="E101" s="73">
        <f t="shared" si="28"/>
        <v>1077.3354607194096</v>
      </c>
      <c r="F101" s="136">
        <f>SUM(E101:$E$103)</f>
        <v>2104.88035957185</v>
      </c>
      <c r="G101" s="75">
        <f t="shared" si="17"/>
        <v>1.6250517598343683</v>
      </c>
      <c r="H101" s="76">
        <v>97</v>
      </c>
      <c r="I101" s="73">
        <f t="shared" si="29"/>
        <v>4732.4136338583758</v>
      </c>
      <c r="J101" s="74">
        <f>'[1]Liczymy metody dla kobiet'!S104</f>
        <v>0.34042553191489361</v>
      </c>
      <c r="K101" s="73">
        <f t="shared" si="18"/>
        <v>1611.0344285475321</v>
      </c>
      <c r="L101" s="73">
        <f t="shared" si="30"/>
        <v>3926.8964195846097</v>
      </c>
      <c r="M101" s="73">
        <f>SUM(L101:$L$103)</f>
        <v>7701.6662828401313</v>
      </c>
      <c r="N101" s="75">
        <f t="shared" si="19"/>
        <v>1.6274288087875572</v>
      </c>
      <c r="O101" s="29">
        <f t="shared" si="20"/>
        <v>2.3770489531889094E-3</v>
      </c>
      <c r="P101" s="23">
        <v>97</v>
      </c>
      <c r="Q101" s="23">
        <f t="shared" si="21"/>
        <v>2295.2206124213121</v>
      </c>
      <c r="R101" s="23">
        <f t="shared" si="22"/>
        <v>667.06391265345894</v>
      </c>
      <c r="S101" s="23">
        <f t="shared" si="23"/>
        <v>2962.284525074771</v>
      </c>
      <c r="T101" s="80">
        <f t="shared" si="24"/>
        <v>0.33954334571764022</v>
      </c>
      <c r="U101" s="29">
        <f t="shared" si="25"/>
        <v>1005.8239986114786</v>
      </c>
      <c r="V101" s="29">
        <f t="shared" si="31"/>
        <v>2459.3725257690317</v>
      </c>
      <c r="W101" s="29">
        <f>SUM(V101:$V$103)</f>
        <v>4819.3215323569666</v>
      </c>
      <c r="X101" s="29">
        <f t="shared" si="26"/>
        <v>1.6268935315169708</v>
      </c>
      <c r="Y101" s="29"/>
      <c r="Z101" s="29"/>
    </row>
    <row r="102" spans="1:26" x14ac:dyDescent="0.25">
      <c r="A102" s="76">
        <v>98</v>
      </c>
      <c r="B102" s="77">
        <f t="shared" si="27"/>
        <v>859.40118813113213</v>
      </c>
      <c r="C102" s="74">
        <f>'[1]Liczymy metody dla męzczyzn'!S105</f>
        <v>0.30434782608695654</v>
      </c>
      <c r="D102" s="135">
        <f t="shared" si="16"/>
        <v>261.55688334425764</v>
      </c>
      <c r="E102" s="73">
        <f t="shared" si="28"/>
        <v>728.62274645900334</v>
      </c>
      <c r="F102" s="136">
        <f>SUM(E102:$E$103)</f>
        <v>1027.5448988524406</v>
      </c>
      <c r="G102" s="75">
        <f t="shared" si="17"/>
        <v>1.1956521739130435</v>
      </c>
      <c r="H102" s="76">
        <v>98</v>
      </c>
      <c r="I102" s="73">
        <f t="shared" si="29"/>
        <v>3121.3792053108436</v>
      </c>
      <c r="J102" s="74">
        <f>'[1]Liczymy metody dla kobiet'!S105</f>
        <v>0.29067245119305857</v>
      </c>
      <c r="K102" s="73">
        <f t="shared" si="18"/>
        <v>907.29894471074408</v>
      </c>
      <c r="L102" s="73">
        <f t="shared" si="30"/>
        <v>2667.7297329554717</v>
      </c>
      <c r="M102" s="73">
        <f>SUM(L102:$L$103)</f>
        <v>3774.7698632555216</v>
      </c>
      <c r="N102" s="75">
        <f t="shared" si="19"/>
        <v>1.2093275488069415</v>
      </c>
      <c r="O102" s="29">
        <f t="shared" si="20"/>
        <v>1.3675374893898029E-2</v>
      </c>
      <c r="P102" s="23">
        <v>98</v>
      </c>
      <c r="Q102" s="23">
        <f t="shared" si="21"/>
        <v>1513.8689145757592</v>
      </c>
      <c r="R102" s="23">
        <f t="shared" si="22"/>
        <v>442.59161188753308</v>
      </c>
      <c r="S102" s="23">
        <f t="shared" si="23"/>
        <v>1956.4605264632924</v>
      </c>
      <c r="T102" s="80">
        <f t="shared" si="24"/>
        <v>0.29376610227141581</v>
      </c>
      <c r="U102" s="29">
        <f t="shared" si="25"/>
        <v>574.74178310700358</v>
      </c>
      <c r="V102" s="29">
        <f t="shared" si="31"/>
        <v>1669.0896349097907</v>
      </c>
      <c r="W102" s="29">
        <f>SUM(V102:$V$103)</f>
        <v>2359.9490065879349</v>
      </c>
      <c r="X102" s="29">
        <f t="shared" si="26"/>
        <v>1.2062338977285842</v>
      </c>
      <c r="Y102" s="29"/>
      <c r="Z102" s="29"/>
    </row>
    <row r="103" spans="1:26" x14ac:dyDescent="0.25">
      <c r="A103" s="76">
        <v>99</v>
      </c>
      <c r="B103" s="77">
        <f t="shared" si="27"/>
        <v>597.84430478687455</v>
      </c>
      <c r="C103" s="74">
        <f>'[1]Liczymy metody dla męzczyzn'!S106</f>
        <v>0.26143790849673204</v>
      </c>
      <c r="D103" s="135">
        <f t="shared" si="16"/>
        <v>156.29916465016328</v>
      </c>
      <c r="E103" s="73">
        <f>(B103+B104)/2</f>
        <v>298.92215239343727</v>
      </c>
      <c r="F103" s="136">
        <f>SUM(E103:$E$103)</f>
        <v>298.92215239343727</v>
      </c>
      <c r="G103" s="75">
        <f t="shared" si="17"/>
        <v>0.5</v>
      </c>
      <c r="H103" s="76">
        <v>99</v>
      </c>
      <c r="I103" s="73">
        <f t="shared" si="29"/>
        <v>2214.0802606000998</v>
      </c>
      <c r="J103" s="74">
        <f>'[1]Liczymy metody dla kobiet'!S106</f>
        <v>0.3108974358974359</v>
      </c>
      <c r="K103" s="73">
        <f>I103*J103</f>
        <v>688.35187589169766</v>
      </c>
      <c r="L103" s="73">
        <f>(I103+I104)/2</f>
        <v>1107.0401303000499</v>
      </c>
      <c r="M103" s="73">
        <f>SUM(L103:$L$103)</f>
        <v>1107.0401303000499</v>
      </c>
      <c r="N103" s="75">
        <f t="shared" si="19"/>
        <v>0.5</v>
      </c>
      <c r="O103" s="29">
        <f t="shared" si="20"/>
        <v>0</v>
      </c>
      <c r="P103" s="23">
        <v>99</v>
      </c>
      <c r="Q103" s="23">
        <f t="shared" si="21"/>
        <v>1073.8289263910483</v>
      </c>
      <c r="R103" s="23">
        <f t="shared" si="22"/>
        <v>307.88981696524041</v>
      </c>
      <c r="S103" s="23">
        <f t="shared" si="23"/>
        <v>1381.7187433562888</v>
      </c>
      <c r="T103" s="80">
        <f t="shared" si="24"/>
        <v>1</v>
      </c>
      <c r="U103" s="29">
        <f t="shared" si="25"/>
        <v>1381.7187433562888</v>
      </c>
      <c r="V103" s="29">
        <f t="shared" si="31"/>
        <v>690.85937167814438</v>
      </c>
      <c r="W103" s="29">
        <f>SUM(V103:$V$103)</f>
        <v>690.85937167814438</v>
      </c>
      <c r="X103" s="29">
        <f t="shared" si="26"/>
        <v>0.5</v>
      </c>
      <c r="Y103" s="29"/>
      <c r="Z103" s="29"/>
    </row>
    <row r="104" spans="1:26" x14ac:dyDescent="0.25"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</row>
    <row r="108" spans="1:26" x14ac:dyDescent="0.25">
      <c r="E108" s="29">
        <f>AVERAGE(G22:G84)</f>
        <v>28.438720028688081</v>
      </c>
      <c r="F108" s="29">
        <f>AVERAGE(N22:N84)</f>
        <v>34.27852642493481</v>
      </c>
      <c r="G108" s="29">
        <f>E108-F108</f>
        <v>-5.839806396246729</v>
      </c>
    </row>
  </sheetData>
  <mergeCells count="3">
    <mergeCell ref="A2:G2"/>
    <mergeCell ref="H2:N2"/>
    <mergeCell ref="P2:X2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37" workbookViewId="0">
      <selection activeCell="J32" sqref="J32"/>
    </sheetView>
  </sheetViews>
  <sheetFormatPr defaultRowHeight="13.2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S117"/>
  <sheetViews>
    <sheetView zoomScaleNormal="100" workbookViewId="0">
      <selection activeCell="O124" sqref="O124"/>
    </sheetView>
  </sheetViews>
  <sheetFormatPr defaultRowHeight="13.2" x14ac:dyDescent="0.25"/>
  <cols>
    <col min="2" max="2" width="14.88671875" bestFit="1" customWidth="1"/>
    <col min="3" max="3" width="11.44140625" customWidth="1"/>
    <col min="4" max="4" width="9.6640625" customWidth="1"/>
    <col min="5" max="5" width="10.33203125" customWidth="1"/>
    <col min="6" max="6" width="11.33203125" customWidth="1"/>
    <col min="7" max="7" width="26.88671875" bestFit="1" customWidth="1"/>
    <col min="8" max="8" width="26.6640625" bestFit="1" customWidth="1"/>
    <col min="9" max="9" width="26.88671875" bestFit="1" customWidth="1"/>
    <col min="12" max="12" width="14.88671875" bestFit="1" customWidth="1"/>
    <col min="14" max="14" width="9.44140625" customWidth="1"/>
    <col min="16" max="16" width="10.33203125" customWidth="1"/>
    <col min="17" max="17" width="26.88671875" bestFit="1" customWidth="1"/>
    <col min="18" max="18" width="26.6640625" bestFit="1" customWidth="1"/>
    <col min="19" max="19" width="26.88671875" bestFit="1" customWidth="1"/>
  </cols>
  <sheetData>
    <row r="3" spans="1:19" x14ac:dyDescent="0.25">
      <c r="F3" s="14"/>
      <c r="G3" s="14"/>
      <c r="H3" s="14"/>
      <c r="I3" s="14"/>
    </row>
    <row r="4" spans="1:19" x14ac:dyDescent="0.25">
      <c r="A4" s="31"/>
      <c r="B4" s="31"/>
      <c r="C4" s="139" t="s">
        <v>109</v>
      </c>
      <c r="D4" s="139"/>
      <c r="E4" s="139" t="s">
        <v>15</v>
      </c>
      <c r="F4" s="139"/>
      <c r="G4" s="59"/>
      <c r="H4" s="59"/>
      <c r="I4" s="59"/>
      <c r="K4" s="31"/>
      <c r="L4" s="31"/>
      <c r="M4" s="139" t="s">
        <v>110</v>
      </c>
      <c r="N4" s="139"/>
      <c r="O4" s="139" t="s">
        <v>20</v>
      </c>
      <c r="P4" s="139"/>
      <c r="Q4" s="139" t="s">
        <v>16</v>
      </c>
      <c r="R4" s="139"/>
      <c r="S4" s="139"/>
    </row>
    <row r="5" spans="1:19" x14ac:dyDescent="0.25">
      <c r="A5" s="46" t="s">
        <v>3</v>
      </c>
      <c r="B5" s="105" t="s">
        <v>9</v>
      </c>
      <c r="C5" s="93" t="s">
        <v>21</v>
      </c>
      <c r="D5" s="93" t="s">
        <v>22</v>
      </c>
      <c r="E5" s="93" t="s">
        <v>21</v>
      </c>
      <c r="F5" s="93" t="s">
        <v>22</v>
      </c>
      <c r="G5" s="93" t="s">
        <v>17</v>
      </c>
      <c r="H5" s="93" t="s">
        <v>18</v>
      </c>
      <c r="I5" s="93" t="s">
        <v>19</v>
      </c>
      <c r="K5" s="46" t="s">
        <v>3</v>
      </c>
      <c r="L5" s="105" t="s">
        <v>9</v>
      </c>
      <c r="M5" s="93" t="s">
        <v>21</v>
      </c>
      <c r="N5" s="93" t="s">
        <v>22</v>
      </c>
      <c r="O5" s="93" t="s">
        <v>21</v>
      </c>
      <c r="P5" s="93" t="s">
        <v>22</v>
      </c>
      <c r="Q5" s="93" t="s">
        <v>17</v>
      </c>
      <c r="R5" s="93" t="s">
        <v>18</v>
      </c>
      <c r="S5" s="93" t="s">
        <v>19</v>
      </c>
    </row>
    <row r="6" spans="1:19" x14ac:dyDescent="0.25">
      <c r="A6" s="33">
        <v>0</v>
      </c>
      <c r="B6" s="113">
        <v>2020</v>
      </c>
      <c r="C6" s="38">
        <f>Martwi!AD7</f>
        <v>44</v>
      </c>
      <c r="D6" s="38">
        <f>Martwi!AJ7</f>
        <v>2</v>
      </c>
      <c r="E6" s="38">
        <f>Martwi!K7</f>
        <v>68</v>
      </c>
      <c r="F6" s="38">
        <f>Martwi!Q7</f>
        <v>8</v>
      </c>
      <c r="G6" s="36">
        <f>C6+F6</f>
        <v>52</v>
      </c>
      <c r="H6" s="36">
        <f>E7+F6</f>
        <v>11</v>
      </c>
      <c r="I6" s="36">
        <f>E6+F6</f>
        <v>76</v>
      </c>
      <c r="K6" s="33">
        <v>0</v>
      </c>
      <c r="L6" s="113">
        <v>2020</v>
      </c>
      <c r="M6" s="38">
        <v>32</v>
      </c>
      <c r="N6" s="38">
        <v>1</v>
      </c>
      <c r="O6" s="38">
        <v>29</v>
      </c>
      <c r="P6" s="38">
        <v>6</v>
      </c>
      <c r="Q6" s="36">
        <f t="shared" ref="Q6:Q37" si="0">M6+P6</f>
        <v>38</v>
      </c>
      <c r="R6" s="36">
        <f t="shared" ref="R6:R37" si="1">O7+P6</f>
        <v>7</v>
      </c>
      <c r="S6" s="36">
        <f t="shared" ref="S6:S37" si="2">O6+P6</f>
        <v>35</v>
      </c>
    </row>
    <row r="7" spans="1:19" x14ac:dyDescent="0.25">
      <c r="A7" s="33">
        <v>1</v>
      </c>
      <c r="B7" s="113">
        <v>2019</v>
      </c>
      <c r="C7" s="38">
        <f>Martwi!AD8</f>
        <v>2</v>
      </c>
      <c r="D7" s="38">
        <f>Martwi!AJ8</f>
        <v>7</v>
      </c>
      <c r="E7" s="38">
        <f>Martwi!K8</f>
        <v>3</v>
      </c>
      <c r="F7" s="38">
        <f>Martwi!Q8</f>
        <v>3</v>
      </c>
      <c r="G7" s="36">
        <f t="shared" ref="G7:G70" si="3">C7+F7</f>
        <v>5</v>
      </c>
      <c r="H7" s="36">
        <f t="shared" ref="H7:H70" si="4">E8+F7</f>
        <v>3</v>
      </c>
      <c r="I7" s="36">
        <f t="shared" ref="I7:I70" si="5">E7+F7</f>
        <v>6</v>
      </c>
      <c r="K7" s="33">
        <v>1</v>
      </c>
      <c r="L7" s="113">
        <v>2019</v>
      </c>
      <c r="M7" s="38">
        <v>0</v>
      </c>
      <c r="N7" s="38">
        <v>8</v>
      </c>
      <c r="O7" s="38">
        <v>1</v>
      </c>
      <c r="P7" s="38">
        <v>0</v>
      </c>
      <c r="Q7" s="36">
        <f t="shared" si="0"/>
        <v>0</v>
      </c>
      <c r="R7" s="36">
        <f t="shared" si="1"/>
        <v>1</v>
      </c>
      <c r="S7" s="36">
        <f t="shared" si="2"/>
        <v>1</v>
      </c>
    </row>
    <row r="8" spans="1:19" x14ac:dyDescent="0.25">
      <c r="A8" s="33">
        <v>2</v>
      </c>
      <c r="B8" s="113">
        <v>2018</v>
      </c>
      <c r="C8" s="38">
        <f>Martwi!AD9</f>
        <v>1</v>
      </c>
      <c r="D8" s="38">
        <f>Martwi!AJ9</f>
        <v>4</v>
      </c>
      <c r="E8" s="38">
        <f>Martwi!K9</f>
        <v>0</v>
      </c>
      <c r="F8" s="38">
        <f>Martwi!Q9</f>
        <v>2</v>
      </c>
      <c r="G8" s="36">
        <f t="shared" si="3"/>
        <v>3</v>
      </c>
      <c r="H8" s="36">
        <f t="shared" si="4"/>
        <v>3</v>
      </c>
      <c r="I8" s="36">
        <f t="shared" si="5"/>
        <v>2</v>
      </c>
      <c r="K8" s="33">
        <v>2</v>
      </c>
      <c r="L8" s="113">
        <v>2018</v>
      </c>
      <c r="M8" s="38">
        <v>0</v>
      </c>
      <c r="N8" s="38">
        <v>4</v>
      </c>
      <c r="O8" s="38">
        <v>1</v>
      </c>
      <c r="P8" s="38">
        <v>1</v>
      </c>
      <c r="Q8" s="36">
        <f t="shared" si="0"/>
        <v>1</v>
      </c>
      <c r="R8" s="36">
        <f t="shared" si="1"/>
        <v>1</v>
      </c>
      <c r="S8" s="36">
        <f t="shared" si="2"/>
        <v>2</v>
      </c>
    </row>
    <row r="9" spans="1:19" x14ac:dyDescent="0.25">
      <c r="A9" s="33">
        <v>3</v>
      </c>
      <c r="B9" s="113">
        <v>2017</v>
      </c>
      <c r="C9" s="38">
        <f>Martwi!AD10</f>
        <v>0</v>
      </c>
      <c r="D9" s="38">
        <f>Martwi!AJ10</f>
        <v>1</v>
      </c>
      <c r="E9" s="38">
        <f>Martwi!K10</f>
        <v>1</v>
      </c>
      <c r="F9" s="38">
        <f>Martwi!Q10</f>
        <v>2</v>
      </c>
      <c r="G9" s="36">
        <f t="shared" si="3"/>
        <v>2</v>
      </c>
      <c r="H9" s="36">
        <f t="shared" si="4"/>
        <v>2</v>
      </c>
      <c r="I9" s="36">
        <f t="shared" si="5"/>
        <v>3</v>
      </c>
      <c r="K9" s="33">
        <v>3</v>
      </c>
      <c r="L9" s="113">
        <v>2017</v>
      </c>
      <c r="M9" s="38">
        <v>0</v>
      </c>
      <c r="N9" s="38">
        <v>0</v>
      </c>
      <c r="O9" s="38">
        <v>0</v>
      </c>
      <c r="P9" s="38">
        <v>2</v>
      </c>
      <c r="Q9" s="36">
        <f t="shared" si="0"/>
        <v>2</v>
      </c>
      <c r="R9" s="36">
        <f t="shared" si="1"/>
        <v>4</v>
      </c>
      <c r="S9" s="36">
        <f t="shared" si="2"/>
        <v>2</v>
      </c>
    </row>
    <row r="10" spans="1:19" x14ac:dyDescent="0.25">
      <c r="A10" s="33">
        <v>4</v>
      </c>
      <c r="B10" s="113">
        <v>2016</v>
      </c>
      <c r="C10" s="38">
        <f>Martwi!AD11</f>
        <v>0</v>
      </c>
      <c r="D10" s="38">
        <f>Martwi!AJ11</f>
        <v>1</v>
      </c>
      <c r="E10" s="38">
        <f>Martwi!K11</f>
        <v>0</v>
      </c>
      <c r="F10" s="38">
        <f>Martwi!Q11</f>
        <v>0</v>
      </c>
      <c r="G10" s="36">
        <f t="shared" si="3"/>
        <v>0</v>
      </c>
      <c r="H10" s="36">
        <f t="shared" si="4"/>
        <v>0</v>
      </c>
      <c r="I10" s="36">
        <f t="shared" si="5"/>
        <v>0</v>
      </c>
      <c r="K10" s="33">
        <v>4</v>
      </c>
      <c r="L10" s="113">
        <v>2016</v>
      </c>
      <c r="M10" s="38">
        <v>0</v>
      </c>
      <c r="N10" s="38">
        <v>1</v>
      </c>
      <c r="O10" s="38">
        <v>2</v>
      </c>
      <c r="P10" s="38">
        <v>1</v>
      </c>
      <c r="Q10" s="36">
        <f t="shared" si="0"/>
        <v>1</v>
      </c>
      <c r="R10" s="36">
        <f t="shared" si="1"/>
        <v>1</v>
      </c>
      <c r="S10" s="36">
        <f t="shared" si="2"/>
        <v>3</v>
      </c>
    </row>
    <row r="11" spans="1:19" x14ac:dyDescent="0.25">
      <c r="A11" s="33">
        <v>5</v>
      </c>
      <c r="B11" s="113">
        <v>2015</v>
      </c>
      <c r="C11" s="38">
        <f>Martwi!AD12</f>
        <v>2</v>
      </c>
      <c r="D11" s="38">
        <f>Martwi!AJ12</f>
        <v>0</v>
      </c>
      <c r="E11" s="38">
        <f>Martwi!K12</f>
        <v>0</v>
      </c>
      <c r="F11" s="38">
        <f>Martwi!Q12</f>
        <v>1</v>
      </c>
      <c r="G11" s="36">
        <f t="shared" si="3"/>
        <v>3</v>
      </c>
      <c r="H11" s="36">
        <f t="shared" si="4"/>
        <v>1</v>
      </c>
      <c r="I11" s="36">
        <f t="shared" si="5"/>
        <v>1</v>
      </c>
      <c r="K11" s="33">
        <v>5</v>
      </c>
      <c r="L11" s="113">
        <v>2015</v>
      </c>
      <c r="M11" s="38">
        <v>0</v>
      </c>
      <c r="N11" s="38">
        <v>0</v>
      </c>
      <c r="O11" s="38">
        <v>0</v>
      </c>
      <c r="P11" s="38">
        <v>0</v>
      </c>
      <c r="Q11" s="36">
        <f t="shared" si="0"/>
        <v>0</v>
      </c>
      <c r="R11" s="36">
        <f t="shared" si="1"/>
        <v>0</v>
      </c>
      <c r="S11" s="36">
        <f t="shared" si="2"/>
        <v>0</v>
      </c>
    </row>
    <row r="12" spans="1:19" x14ac:dyDescent="0.25">
      <c r="A12" s="33">
        <v>6</v>
      </c>
      <c r="B12" s="113">
        <v>2014</v>
      </c>
      <c r="C12" s="38">
        <f>Martwi!AD13</f>
        <v>0</v>
      </c>
      <c r="D12" s="38">
        <f>Martwi!AJ13</f>
        <v>1</v>
      </c>
      <c r="E12" s="38">
        <f>Martwi!K13</f>
        <v>0</v>
      </c>
      <c r="F12" s="38">
        <f>Martwi!Q13</f>
        <v>1</v>
      </c>
      <c r="G12" s="36">
        <f t="shared" si="3"/>
        <v>1</v>
      </c>
      <c r="H12" s="36">
        <f t="shared" si="4"/>
        <v>2</v>
      </c>
      <c r="I12" s="36">
        <f t="shared" si="5"/>
        <v>1</v>
      </c>
      <c r="K12" s="33">
        <v>6</v>
      </c>
      <c r="L12" s="113">
        <v>2014</v>
      </c>
      <c r="M12" s="38">
        <v>0</v>
      </c>
      <c r="N12" s="38">
        <v>0</v>
      </c>
      <c r="O12" s="38">
        <v>0</v>
      </c>
      <c r="P12" s="38">
        <v>1</v>
      </c>
      <c r="Q12" s="36">
        <f t="shared" si="0"/>
        <v>1</v>
      </c>
      <c r="R12" s="36">
        <f t="shared" si="1"/>
        <v>1</v>
      </c>
      <c r="S12" s="36">
        <f t="shared" si="2"/>
        <v>1</v>
      </c>
    </row>
    <row r="13" spans="1:19" x14ac:dyDescent="0.25">
      <c r="A13" s="33">
        <v>7</v>
      </c>
      <c r="B13" s="113">
        <v>2013</v>
      </c>
      <c r="C13" s="38">
        <f>Martwi!AD14</f>
        <v>0</v>
      </c>
      <c r="D13" s="38">
        <f>Martwi!AJ14</f>
        <v>1</v>
      </c>
      <c r="E13" s="38">
        <f>Martwi!K14</f>
        <v>1</v>
      </c>
      <c r="F13" s="38">
        <f>Martwi!Q14</f>
        <v>2</v>
      </c>
      <c r="G13" s="36">
        <f t="shared" si="3"/>
        <v>2</v>
      </c>
      <c r="H13" s="36">
        <f t="shared" si="4"/>
        <v>2</v>
      </c>
      <c r="I13" s="36">
        <f t="shared" si="5"/>
        <v>3</v>
      </c>
      <c r="K13" s="33">
        <v>7</v>
      </c>
      <c r="L13" s="113">
        <v>2013</v>
      </c>
      <c r="M13" s="38">
        <v>0</v>
      </c>
      <c r="N13" s="38">
        <v>0</v>
      </c>
      <c r="O13" s="38">
        <v>0</v>
      </c>
      <c r="P13" s="38">
        <v>1</v>
      </c>
      <c r="Q13" s="36">
        <f t="shared" si="0"/>
        <v>1</v>
      </c>
      <c r="R13" s="36">
        <f t="shared" si="1"/>
        <v>2</v>
      </c>
      <c r="S13" s="36">
        <f t="shared" si="2"/>
        <v>1</v>
      </c>
    </row>
    <row r="14" spans="1:19" x14ac:dyDescent="0.25">
      <c r="A14" s="33">
        <v>8</v>
      </c>
      <c r="B14" s="113">
        <v>2012</v>
      </c>
      <c r="C14" s="38">
        <f>Martwi!AD15</f>
        <v>0</v>
      </c>
      <c r="D14" s="38">
        <f>Martwi!AJ15</f>
        <v>1</v>
      </c>
      <c r="E14" s="38">
        <f>Martwi!K15</f>
        <v>0</v>
      </c>
      <c r="F14" s="38">
        <f>Martwi!Q15</f>
        <v>0</v>
      </c>
      <c r="G14" s="36">
        <f t="shared" si="3"/>
        <v>0</v>
      </c>
      <c r="H14" s="36">
        <f t="shared" si="4"/>
        <v>0</v>
      </c>
      <c r="I14" s="36">
        <f t="shared" si="5"/>
        <v>0</v>
      </c>
      <c r="K14" s="33">
        <v>8</v>
      </c>
      <c r="L14" s="113">
        <v>2012</v>
      </c>
      <c r="M14" s="38">
        <v>1</v>
      </c>
      <c r="N14" s="38">
        <v>0</v>
      </c>
      <c r="O14" s="38">
        <v>1</v>
      </c>
      <c r="P14" s="38">
        <v>0</v>
      </c>
      <c r="Q14" s="36">
        <f t="shared" si="0"/>
        <v>1</v>
      </c>
      <c r="R14" s="36">
        <f t="shared" si="1"/>
        <v>0</v>
      </c>
      <c r="S14" s="36">
        <f t="shared" si="2"/>
        <v>1</v>
      </c>
    </row>
    <row r="15" spans="1:19" x14ac:dyDescent="0.25">
      <c r="A15" s="33">
        <v>9</v>
      </c>
      <c r="B15" s="113">
        <v>2011</v>
      </c>
      <c r="C15" s="38">
        <f>Martwi!AD16</f>
        <v>0</v>
      </c>
      <c r="D15" s="38">
        <f>Martwi!AJ16</f>
        <v>2</v>
      </c>
      <c r="E15" s="38">
        <f>Martwi!K16</f>
        <v>0</v>
      </c>
      <c r="F15" s="38">
        <f>Martwi!Q16</f>
        <v>2</v>
      </c>
      <c r="G15" s="36">
        <f t="shared" si="3"/>
        <v>2</v>
      </c>
      <c r="H15" s="36">
        <f t="shared" si="4"/>
        <v>2</v>
      </c>
      <c r="I15" s="36">
        <f t="shared" si="5"/>
        <v>2</v>
      </c>
      <c r="K15" s="33">
        <v>9</v>
      </c>
      <c r="L15" s="113">
        <v>2011</v>
      </c>
      <c r="M15" s="38">
        <v>0</v>
      </c>
      <c r="N15" s="38">
        <v>0</v>
      </c>
      <c r="O15" s="38">
        <v>0</v>
      </c>
      <c r="P15" s="38">
        <v>1</v>
      </c>
      <c r="Q15" s="36">
        <f t="shared" si="0"/>
        <v>1</v>
      </c>
      <c r="R15" s="36">
        <f t="shared" si="1"/>
        <v>1</v>
      </c>
      <c r="S15" s="36">
        <f t="shared" si="2"/>
        <v>1</v>
      </c>
    </row>
    <row r="16" spans="1:19" x14ac:dyDescent="0.25">
      <c r="A16" s="33">
        <v>10</v>
      </c>
      <c r="B16" s="113">
        <v>2010</v>
      </c>
      <c r="C16" s="38">
        <f>Martwi!AD17</f>
        <v>0</v>
      </c>
      <c r="D16" s="38">
        <f>Martwi!AJ17</f>
        <v>0</v>
      </c>
      <c r="E16" s="38">
        <f>Martwi!K17</f>
        <v>0</v>
      </c>
      <c r="F16" s="38">
        <f>Martwi!Q17</f>
        <v>0</v>
      </c>
      <c r="G16" s="36">
        <f t="shared" si="3"/>
        <v>0</v>
      </c>
      <c r="H16" s="36">
        <f t="shared" si="4"/>
        <v>0</v>
      </c>
      <c r="I16" s="36">
        <f t="shared" si="5"/>
        <v>0</v>
      </c>
      <c r="K16" s="33">
        <v>10</v>
      </c>
      <c r="L16" s="113">
        <v>2010</v>
      </c>
      <c r="M16" s="38">
        <v>0</v>
      </c>
      <c r="N16" s="38">
        <v>0</v>
      </c>
      <c r="O16" s="38">
        <v>0</v>
      </c>
      <c r="P16" s="38">
        <v>1</v>
      </c>
      <c r="Q16" s="36">
        <f t="shared" si="0"/>
        <v>1</v>
      </c>
      <c r="R16" s="36">
        <f t="shared" si="1"/>
        <v>2</v>
      </c>
      <c r="S16" s="36">
        <f t="shared" si="2"/>
        <v>1</v>
      </c>
    </row>
    <row r="17" spans="1:19" x14ac:dyDescent="0.25">
      <c r="A17" s="33">
        <v>11</v>
      </c>
      <c r="B17" s="113">
        <v>2009</v>
      </c>
      <c r="C17" s="38">
        <f>Martwi!AD18</f>
        <v>0</v>
      </c>
      <c r="D17" s="38">
        <f>Martwi!AJ18</f>
        <v>1</v>
      </c>
      <c r="E17" s="38">
        <f>Martwi!K18</f>
        <v>0</v>
      </c>
      <c r="F17" s="38">
        <f>Martwi!Q18</f>
        <v>0</v>
      </c>
      <c r="G17" s="36">
        <f t="shared" si="3"/>
        <v>0</v>
      </c>
      <c r="H17" s="36">
        <f t="shared" si="4"/>
        <v>0</v>
      </c>
      <c r="I17" s="36">
        <f t="shared" si="5"/>
        <v>0</v>
      </c>
      <c r="K17" s="33">
        <v>11</v>
      </c>
      <c r="L17" s="113">
        <v>2009</v>
      </c>
      <c r="M17" s="38">
        <v>0</v>
      </c>
      <c r="N17" s="38">
        <v>1</v>
      </c>
      <c r="O17" s="38">
        <v>1</v>
      </c>
      <c r="P17" s="38">
        <v>0</v>
      </c>
      <c r="Q17" s="36">
        <f t="shared" si="0"/>
        <v>0</v>
      </c>
      <c r="R17" s="36">
        <f t="shared" si="1"/>
        <v>0</v>
      </c>
      <c r="S17" s="36">
        <f t="shared" si="2"/>
        <v>1</v>
      </c>
    </row>
    <row r="18" spans="1:19" x14ac:dyDescent="0.25">
      <c r="A18" s="33">
        <v>12</v>
      </c>
      <c r="B18" s="113">
        <v>2008</v>
      </c>
      <c r="C18" s="38">
        <f>Martwi!AD19</f>
        <v>0</v>
      </c>
      <c r="D18" s="38">
        <f>Martwi!AJ19</f>
        <v>1</v>
      </c>
      <c r="E18" s="38">
        <f>Martwi!K19</f>
        <v>0</v>
      </c>
      <c r="F18" s="38">
        <f>Martwi!Q19</f>
        <v>1</v>
      </c>
      <c r="G18" s="36">
        <f t="shared" si="3"/>
        <v>1</v>
      </c>
      <c r="H18" s="36">
        <f t="shared" si="4"/>
        <v>1</v>
      </c>
      <c r="I18" s="36">
        <f t="shared" si="5"/>
        <v>1</v>
      </c>
      <c r="K18" s="33">
        <v>12</v>
      </c>
      <c r="L18" s="113">
        <v>2008</v>
      </c>
      <c r="M18" s="38">
        <v>2</v>
      </c>
      <c r="N18" s="38">
        <v>0</v>
      </c>
      <c r="O18" s="38">
        <v>0</v>
      </c>
      <c r="P18" s="38">
        <v>1</v>
      </c>
      <c r="Q18" s="36">
        <f t="shared" si="0"/>
        <v>3</v>
      </c>
      <c r="R18" s="36">
        <f t="shared" si="1"/>
        <v>2</v>
      </c>
      <c r="S18" s="36">
        <f t="shared" si="2"/>
        <v>1</v>
      </c>
    </row>
    <row r="19" spans="1:19" x14ac:dyDescent="0.25">
      <c r="A19" s="33">
        <v>13</v>
      </c>
      <c r="B19" s="113">
        <v>2007</v>
      </c>
      <c r="C19" s="38">
        <f>Martwi!AD20</f>
        <v>2</v>
      </c>
      <c r="D19" s="38">
        <f>Martwi!AJ20</f>
        <v>1</v>
      </c>
      <c r="E19" s="38">
        <f>Martwi!K20</f>
        <v>0</v>
      </c>
      <c r="F19" s="38">
        <f>Martwi!Q20</f>
        <v>1</v>
      </c>
      <c r="G19" s="36">
        <f t="shared" si="3"/>
        <v>3</v>
      </c>
      <c r="H19" s="36">
        <f t="shared" si="4"/>
        <v>2</v>
      </c>
      <c r="I19" s="36">
        <f t="shared" si="5"/>
        <v>1</v>
      </c>
      <c r="K19" s="33">
        <v>13</v>
      </c>
      <c r="L19" s="113">
        <v>2007</v>
      </c>
      <c r="M19" s="38">
        <v>1</v>
      </c>
      <c r="N19" s="38">
        <v>0</v>
      </c>
      <c r="O19" s="38">
        <v>1</v>
      </c>
      <c r="P19" s="38">
        <v>0</v>
      </c>
      <c r="Q19" s="36">
        <f t="shared" si="0"/>
        <v>1</v>
      </c>
      <c r="R19" s="36">
        <f t="shared" si="1"/>
        <v>4</v>
      </c>
      <c r="S19" s="36">
        <f t="shared" si="2"/>
        <v>1</v>
      </c>
    </row>
    <row r="20" spans="1:19" x14ac:dyDescent="0.25">
      <c r="A20" s="33">
        <v>14</v>
      </c>
      <c r="B20" s="113">
        <v>2006</v>
      </c>
      <c r="C20" s="38">
        <f>Martwi!AD21</f>
        <v>4</v>
      </c>
      <c r="D20" s="38">
        <f>Martwi!AJ21</f>
        <v>4</v>
      </c>
      <c r="E20" s="38">
        <f>Martwi!K21</f>
        <v>1</v>
      </c>
      <c r="F20" s="38">
        <f>Martwi!Q21</f>
        <v>3</v>
      </c>
      <c r="G20" s="36">
        <f t="shared" si="3"/>
        <v>7</v>
      </c>
      <c r="H20" s="36">
        <f t="shared" si="4"/>
        <v>4</v>
      </c>
      <c r="I20" s="36">
        <f t="shared" si="5"/>
        <v>4</v>
      </c>
      <c r="K20" s="33">
        <v>14</v>
      </c>
      <c r="L20" s="113">
        <v>2006</v>
      </c>
      <c r="M20" s="38">
        <v>1</v>
      </c>
      <c r="N20" s="38">
        <v>0</v>
      </c>
      <c r="O20" s="38">
        <v>4</v>
      </c>
      <c r="P20" s="38">
        <v>0</v>
      </c>
      <c r="Q20" s="36">
        <f t="shared" si="0"/>
        <v>1</v>
      </c>
      <c r="R20" s="36">
        <f t="shared" si="1"/>
        <v>2</v>
      </c>
      <c r="S20" s="36">
        <f t="shared" si="2"/>
        <v>4</v>
      </c>
    </row>
    <row r="21" spans="1:19" x14ac:dyDescent="0.25">
      <c r="A21" s="33">
        <v>15</v>
      </c>
      <c r="B21" s="113">
        <v>2005</v>
      </c>
      <c r="C21" s="38">
        <f>Martwi!AD22</f>
        <v>1</v>
      </c>
      <c r="D21" s="38">
        <f>Martwi!AJ22</f>
        <v>1</v>
      </c>
      <c r="E21" s="38">
        <f>Martwi!K22</f>
        <v>1</v>
      </c>
      <c r="F21" s="38">
        <f>Martwi!Q22</f>
        <v>2</v>
      </c>
      <c r="G21" s="36">
        <f t="shared" si="3"/>
        <v>3</v>
      </c>
      <c r="H21" s="36">
        <f t="shared" si="4"/>
        <v>8</v>
      </c>
      <c r="I21" s="36">
        <f t="shared" si="5"/>
        <v>3</v>
      </c>
      <c r="K21" s="33">
        <v>15</v>
      </c>
      <c r="L21" s="113">
        <v>2005</v>
      </c>
      <c r="M21" s="38">
        <v>0</v>
      </c>
      <c r="N21" s="38">
        <v>1</v>
      </c>
      <c r="O21" s="38">
        <v>2</v>
      </c>
      <c r="P21" s="38">
        <v>3</v>
      </c>
      <c r="Q21" s="36">
        <f t="shared" si="0"/>
        <v>3</v>
      </c>
      <c r="R21" s="36">
        <f t="shared" si="1"/>
        <v>5</v>
      </c>
      <c r="S21" s="36">
        <f t="shared" si="2"/>
        <v>5</v>
      </c>
    </row>
    <row r="22" spans="1:19" x14ac:dyDescent="0.25">
      <c r="A22" s="33">
        <v>16</v>
      </c>
      <c r="B22" s="113">
        <v>2004</v>
      </c>
      <c r="C22" s="38">
        <f>Martwi!AD23</f>
        <v>0</v>
      </c>
      <c r="D22" s="38">
        <f>Martwi!AJ23</f>
        <v>3</v>
      </c>
      <c r="E22" s="38">
        <f>Martwi!K23</f>
        <v>6</v>
      </c>
      <c r="F22" s="38">
        <f>Martwi!Q23</f>
        <v>2</v>
      </c>
      <c r="G22" s="36">
        <f t="shared" si="3"/>
        <v>2</v>
      </c>
      <c r="H22" s="36">
        <f t="shared" si="4"/>
        <v>2</v>
      </c>
      <c r="I22" s="36">
        <f t="shared" si="5"/>
        <v>8</v>
      </c>
      <c r="K22" s="33">
        <v>16</v>
      </c>
      <c r="L22" s="113">
        <v>2004</v>
      </c>
      <c r="M22" s="38">
        <v>0</v>
      </c>
      <c r="N22" s="38">
        <v>1</v>
      </c>
      <c r="O22" s="38">
        <v>2</v>
      </c>
      <c r="P22" s="38">
        <v>1</v>
      </c>
      <c r="Q22" s="36">
        <f t="shared" si="0"/>
        <v>1</v>
      </c>
      <c r="R22" s="36">
        <f t="shared" si="1"/>
        <v>2</v>
      </c>
      <c r="S22" s="36">
        <f t="shared" si="2"/>
        <v>3</v>
      </c>
    </row>
    <row r="23" spans="1:19" x14ac:dyDescent="0.25">
      <c r="A23" s="33">
        <v>17</v>
      </c>
      <c r="B23" s="113">
        <v>2003</v>
      </c>
      <c r="C23" s="38">
        <f>Martwi!AD24</f>
        <v>2</v>
      </c>
      <c r="D23" s="38">
        <f>Martwi!AJ24</f>
        <v>1</v>
      </c>
      <c r="E23" s="38">
        <f>Martwi!K24</f>
        <v>0</v>
      </c>
      <c r="F23" s="38">
        <f>Martwi!Q24</f>
        <v>3</v>
      </c>
      <c r="G23" s="36">
        <f t="shared" si="3"/>
        <v>5</v>
      </c>
      <c r="H23" s="36">
        <f t="shared" si="4"/>
        <v>7</v>
      </c>
      <c r="I23" s="36">
        <f t="shared" si="5"/>
        <v>3</v>
      </c>
      <c r="K23" s="33">
        <v>17</v>
      </c>
      <c r="L23" s="113">
        <v>2003</v>
      </c>
      <c r="M23" s="38">
        <v>0</v>
      </c>
      <c r="N23" s="38">
        <v>2</v>
      </c>
      <c r="O23" s="38">
        <v>1</v>
      </c>
      <c r="P23" s="38">
        <v>1</v>
      </c>
      <c r="Q23" s="36">
        <f t="shared" si="0"/>
        <v>1</v>
      </c>
      <c r="R23" s="36">
        <f t="shared" si="1"/>
        <v>1</v>
      </c>
      <c r="S23" s="36">
        <f t="shared" si="2"/>
        <v>2</v>
      </c>
    </row>
    <row r="24" spans="1:19" x14ac:dyDescent="0.25">
      <c r="A24" s="33">
        <v>18</v>
      </c>
      <c r="B24" s="113">
        <v>2002</v>
      </c>
      <c r="C24" s="38">
        <f>Martwi!AD25</f>
        <v>4</v>
      </c>
      <c r="D24" s="38">
        <f>Martwi!AJ25</f>
        <v>4</v>
      </c>
      <c r="E24" s="38">
        <f>Martwi!K25</f>
        <v>4</v>
      </c>
      <c r="F24" s="38">
        <f>Martwi!Q25</f>
        <v>9</v>
      </c>
      <c r="G24" s="36">
        <f t="shared" si="3"/>
        <v>13</v>
      </c>
      <c r="H24" s="36">
        <f t="shared" si="4"/>
        <v>15</v>
      </c>
      <c r="I24" s="36">
        <f t="shared" si="5"/>
        <v>13</v>
      </c>
      <c r="K24" s="33">
        <v>18</v>
      </c>
      <c r="L24" s="113">
        <v>2002</v>
      </c>
      <c r="M24" s="38">
        <v>2</v>
      </c>
      <c r="N24" s="38">
        <v>3</v>
      </c>
      <c r="O24" s="38">
        <v>0</v>
      </c>
      <c r="P24" s="38">
        <v>4</v>
      </c>
      <c r="Q24" s="36">
        <f t="shared" si="0"/>
        <v>6</v>
      </c>
      <c r="R24" s="36">
        <f t="shared" si="1"/>
        <v>6</v>
      </c>
      <c r="S24" s="36">
        <f t="shared" si="2"/>
        <v>4</v>
      </c>
    </row>
    <row r="25" spans="1:19" x14ac:dyDescent="0.25">
      <c r="A25" s="33">
        <v>19</v>
      </c>
      <c r="B25" s="113">
        <v>2001</v>
      </c>
      <c r="C25" s="38">
        <f>Martwi!AD26</f>
        <v>4</v>
      </c>
      <c r="D25" s="38">
        <f>Martwi!AJ26</f>
        <v>3</v>
      </c>
      <c r="E25" s="38">
        <f>Martwi!K26</f>
        <v>6</v>
      </c>
      <c r="F25" s="38">
        <f>Martwi!Q26</f>
        <v>5</v>
      </c>
      <c r="G25" s="36">
        <f t="shared" si="3"/>
        <v>9</v>
      </c>
      <c r="H25" s="36">
        <f t="shared" si="4"/>
        <v>8</v>
      </c>
      <c r="I25" s="36">
        <f t="shared" si="5"/>
        <v>11</v>
      </c>
      <c r="K25" s="33">
        <v>19</v>
      </c>
      <c r="L25" s="113">
        <v>2001</v>
      </c>
      <c r="M25" s="38">
        <v>0</v>
      </c>
      <c r="N25" s="38">
        <v>1</v>
      </c>
      <c r="O25" s="38">
        <v>2</v>
      </c>
      <c r="P25" s="38">
        <v>3</v>
      </c>
      <c r="Q25" s="36">
        <f t="shared" si="0"/>
        <v>3</v>
      </c>
      <c r="R25" s="36">
        <f t="shared" si="1"/>
        <v>4</v>
      </c>
      <c r="S25" s="36">
        <f t="shared" si="2"/>
        <v>5</v>
      </c>
    </row>
    <row r="26" spans="1:19" x14ac:dyDescent="0.25">
      <c r="A26" s="33">
        <v>20</v>
      </c>
      <c r="B26" s="113">
        <v>2000</v>
      </c>
      <c r="C26" s="38">
        <f>Martwi!AD27</f>
        <v>6</v>
      </c>
      <c r="D26" s="38">
        <f>Martwi!AJ27</f>
        <v>4</v>
      </c>
      <c r="E26" s="38">
        <f>Martwi!K27</f>
        <v>3</v>
      </c>
      <c r="F26" s="38">
        <f>Martwi!Q27</f>
        <v>5</v>
      </c>
      <c r="G26" s="36">
        <f t="shared" si="3"/>
        <v>11</v>
      </c>
      <c r="H26" s="36">
        <f t="shared" si="4"/>
        <v>14</v>
      </c>
      <c r="I26" s="36">
        <f t="shared" si="5"/>
        <v>8</v>
      </c>
      <c r="K26" s="33">
        <v>20</v>
      </c>
      <c r="L26" s="113">
        <v>2000</v>
      </c>
      <c r="M26" s="38">
        <v>1</v>
      </c>
      <c r="N26" s="38">
        <v>0</v>
      </c>
      <c r="O26" s="38">
        <v>1</v>
      </c>
      <c r="P26" s="38">
        <v>0</v>
      </c>
      <c r="Q26" s="36">
        <f t="shared" si="0"/>
        <v>1</v>
      </c>
      <c r="R26" s="36">
        <f t="shared" si="1"/>
        <v>1</v>
      </c>
      <c r="S26" s="36">
        <f t="shared" si="2"/>
        <v>1</v>
      </c>
    </row>
    <row r="27" spans="1:19" x14ac:dyDescent="0.25">
      <c r="A27" s="33">
        <v>21</v>
      </c>
      <c r="B27" s="113">
        <v>1999</v>
      </c>
      <c r="C27" s="38">
        <f>Martwi!AD28</f>
        <v>3</v>
      </c>
      <c r="D27" s="38">
        <f>Martwi!AJ28</f>
        <v>6</v>
      </c>
      <c r="E27" s="38">
        <f>Martwi!K28</f>
        <v>9</v>
      </c>
      <c r="F27" s="38">
        <f>Martwi!Q28</f>
        <v>6</v>
      </c>
      <c r="G27" s="36">
        <f t="shared" si="3"/>
        <v>9</v>
      </c>
      <c r="H27" s="36">
        <f t="shared" si="4"/>
        <v>11</v>
      </c>
      <c r="I27" s="36">
        <f t="shared" si="5"/>
        <v>15</v>
      </c>
      <c r="K27" s="33">
        <v>21</v>
      </c>
      <c r="L27" s="113">
        <v>1999</v>
      </c>
      <c r="M27" s="38">
        <v>6</v>
      </c>
      <c r="N27" s="38">
        <v>1</v>
      </c>
      <c r="O27" s="38">
        <v>1</v>
      </c>
      <c r="P27" s="38">
        <v>3</v>
      </c>
      <c r="Q27" s="36">
        <f t="shared" si="0"/>
        <v>9</v>
      </c>
      <c r="R27" s="36">
        <f t="shared" si="1"/>
        <v>4</v>
      </c>
      <c r="S27" s="36">
        <f t="shared" si="2"/>
        <v>4</v>
      </c>
    </row>
    <row r="28" spans="1:19" x14ac:dyDescent="0.25">
      <c r="A28" s="33">
        <v>22</v>
      </c>
      <c r="B28" s="113">
        <v>1998</v>
      </c>
      <c r="C28" s="38">
        <f>Martwi!AD29</f>
        <v>9</v>
      </c>
      <c r="D28" s="38">
        <f>Martwi!AJ29</f>
        <v>5</v>
      </c>
      <c r="E28" s="38">
        <f>Martwi!K29</f>
        <v>5</v>
      </c>
      <c r="F28" s="38">
        <f>Martwi!Q29</f>
        <v>4</v>
      </c>
      <c r="G28" s="36">
        <f t="shared" si="3"/>
        <v>13</v>
      </c>
      <c r="H28" s="36">
        <f t="shared" si="4"/>
        <v>6</v>
      </c>
      <c r="I28" s="36">
        <f t="shared" si="5"/>
        <v>9</v>
      </c>
      <c r="K28" s="33">
        <v>22</v>
      </c>
      <c r="L28" s="113">
        <v>1998</v>
      </c>
      <c r="M28" s="38">
        <v>2</v>
      </c>
      <c r="N28" s="38">
        <v>3</v>
      </c>
      <c r="O28" s="38">
        <v>1</v>
      </c>
      <c r="P28" s="38">
        <v>1</v>
      </c>
      <c r="Q28" s="36">
        <f t="shared" si="0"/>
        <v>3</v>
      </c>
      <c r="R28" s="36">
        <f t="shared" si="1"/>
        <v>2</v>
      </c>
      <c r="S28" s="36">
        <f t="shared" si="2"/>
        <v>2</v>
      </c>
    </row>
    <row r="29" spans="1:19" x14ac:dyDescent="0.25">
      <c r="A29" s="33">
        <v>23</v>
      </c>
      <c r="B29" s="113">
        <v>1997</v>
      </c>
      <c r="C29" s="38">
        <f>Martwi!AD30</f>
        <v>10</v>
      </c>
      <c r="D29" s="38">
        <f>Martwi!AJ30</f>
        <v>6</v>
      </c>
      <c r="E29" s="38">
        <f>Martwi!K30</f>
        <v>2</v>
      </c>
      <c r="F29" s="38">
        <f>Martwi!Q30</f>
        <v>8</v>
      </c>
      <c r="G29" s="36">
        <f t="shared" si="3"/>
        <v>18</v>
      </c>
      <c r="H29" s="36">
        <f t="shared" si="4"/>
        <v>13</v>
      </c>
      <c r="I29" s="36">
        <f t="shared" si="5"/>
        <v>10</v>
      </c>
      <c r="K29" s="33">
        <v>23</v>
      </c>
      <c r="L29" s="113">
        <v>1997</v>
      </c>
      <c r="M29" s="38">
        <v>2</v>
      </c>
      <c r="N29" s="38">
        <v>2</v>
      </c>
      <c r="O29" s="38">
        <v>1</v>
      </c>
      <c r="P29" s="38">
        <v>3</v>
      </c>
      <c r="Q29" s="36">
        <f t="shared" si="0"/>
        <v>5</v>
      </c>
      <c r="R29" s="36">
        <f t="shared" si="1"/>
        <v>6</v>
      </c>
      <c r="S29" s="36">
        <f t="shared" si="2"/>
        <v>4</v>
      </c>
    </row>
    <row r="30" spans="1:19" x14ac:dyDescent="0.25">
      <c r="A30" s="33">
        <v>24</v>
      </c>
      <c r="B30" s="113">
        <v>1996</v>
      </c>
      <c r="C30" s="38">
        <f>Martwi!AD31</f>
        <v>8</v>
      </c>
      <c r="D30" s="38">
        <f>Martwi!AJ31</f>
        <v>7</v>
      </c>
      <c r="E30" s="38">
        <f>Martwi!K31</f>
        <v>5</v>
      </c>
      <c r="F30" s="38">
        <f>Martwi!Q31</f>
        <v>11</v>
      </c>
      <c r="G30" s="36">
        <f t="shared" si="3"/>
        <v>19</v>
      </c>
      <c r="H30" s="36">
        <f t="shared" si="4"/>
        <v>16</v>
      </c>
      <c r="I30" s="36">
        <f t="shared" si="5"/>
        <v>16</v>
      </c>
      <c r="K30" s="33">
        <v>24</v>
      </c>
      <c r="L30" s="113">
        <v>1996</v>
      </c>
      <c r="M30" s="38">
        <v>1</v>
      </c>
      <c r="N30" s="38">
        <v>1</v>
      </c>
      <c r="O30" s="38">
        <v>3</v>
      </c>
      <c r="P30" s="38">
        <v>3</v>
      </c>
      <c r="Q30" s="36">
        <f t="shared" si="0"/>
        <v>4</v>
      </c>
      <c r="R30" s="36">
        <f t="shared" si="1"/>
        <v>6</v>
      </c>
      <c r="S30" s="36">
        <f t="shared" si="2"/>
        <v>6</v>
      </c>
    </row>
    <row r="31" spans="1:19" x14ac:dyDescent="0.25">
      <c r="A31" s="33">
        <v>25</v>
      </c>
      <c r="B31" s="113">
        <v>1995</v>
      </c>
      <c r="C31" s="38">
        <f>Martwi!AD32</f>
        <v>13</v>
      </c>
      <c r="D31" s="38">
        <f>Martwi!AJ32</f>
        <v>13</v>
      </c>
      <c r="E31" s="38">
        <f>Martwi!K32</f>
        <v>5</v>
      </c>
      <c r="F31" s="38">
        <f>Martwi!Q32</f>
        <v>9</v>
      </c>
      <c r="G31" s="36">
        <f t="shared" si="3"/>
        <v>22</v>
      </c>
      <c r="H31" s="36">
        <f t="shared" si="4"/>
        <v>13</v>
      </c>
      <c r="I31" s="36">
        <f t="shared" si="5"/>
        <v>14</v>
      </c>
      <c r="K31" s="33">
        <v>25</v>
      </c>
      <c r="L31" s="113">
        <v>1995</v>
      </c>
      <c r="M31" s="38">
        <v>2</v>
      </c>
      <c r="N31" s="38">
        <v>2</v>
      </c>
      <c r="O31" s="38">
        <v>3</v>
      </c>
      <c r="P31" s="38">
        <v>3</v>
      </c>
      <c r="Q31" s="36">
        <f t="shared" si="0"/>
        <v>5</v>
      </c>
      <c r="R31" s="36">
        <f t="shared" si="1"/>
        <v>5</v>
      </c>
      <c r="S31" s="36">
        <f t="shared" si="2"/>
        <v>6</v>
      </c>
    </row>
    <row r="32" spans="1:19" x14ac:dyDescent="0.25">
      <c r="A32" s="33">
        <v>26</v>
      </c>
      <c r="B32" s="113">
        <v>1994</v>
      </c>
      <c r="C32" s="38">
        <f>Martwi!AD33</f>
        <v>12</v>
      </c>
      <c r="D32" s="38">
        <f>Martwi!AJ33</f>
        <v>20</v>
      </c>
      <c r="E32" s="38">
        <f>Martwi!K33</f>
        <v>4</v>
      </c>
      <c r="F32" s="38">
        <f>Martwi!Q33</f>
        <v>11</v>
      </c>
      <c r="G32" s="36">
        <f t="shared" si="3"/>
        <v>23</v>
      </c>
      <c r="H32" s="36">
        <f t="shared" si="4"/>
        <v>27</v>
      </c>
      <c r="I32" s="36">
        <f t="shared" si="5"/>
        <v>15</v>
      </c>
      <c r="K32" s="33">
        <v>26</v>
      </c>
      <c r="L32" s="113">
        <v>1994</v>
      </c>
      <c r="M32" s="38">
        <v>3</v>
      </c>
      <c r="N32" s="38">
        <v>3</v>
      </c>
      <c r="O32" s="38">
        <v>2</v>
      </c>
      <c r="P32" s="38">
        <v>2</v>
      </c>
      <c r="Q32" s="36">
        <f t="shared" si="0"/>
        <v>5</v>
      </c>
      <c r="R32" s="36">
        <f t="shared" si="1"/>
        <v>6</v>
      </c>
      <c r="S32" s="36">
        <f t="shared" si="2"/>
        <v>4</v>
      </c>
    </row>
    <row r="33" spans="1:19" x14ac:dyDescent="0.25">
      <c r="A33" s="33">
        <v>27</v>
      </c>
      <c r="B33" s="113">
        <v>1993</v>
      </c>
      <c r="C33" s="38">
        <f>Martwi!AD34</f>
        <v>3</v>
      </c>
      <c r="D33" s="38">
        <f>Martwi!AJ34</f>
        <v>10</v>
      </c>
      <c r="E33" s="38">
        <f>Martwi!K34</f>
        <v>16</v>
      </c>
      <c r="F33" s="38">
        <f>Martwi!Q34</f>
        <v>13</v>
      </c>
      <c r="G33" s="36">
        <f t="shared" si="3"/>
        <v>16</v>
      </c>
      <c r="H33" s="36">
        <f t="shared" si="4"/>
        <v>29</v>
      </c>
      <c r="I33" s="36">
        <f t="shared" si="5"/>
        <v>29</v>
      </c>
      <c r="K33" s="33">
        <v>27</v>
      </c>
      <c r="L33" s="113">
        <v>1993</v>
      </c>
      <c r="M33" s="38">
        <v>2</v>
      </c>
      <c r="N33" s="38">
        <v>0</v>
      </c>
      <c r="O33" s="38">
        <v>4</v>
      </c>
      <c r="P33" s="38">
        <v>3</v>
      </c>
      <c r="Q33" s="36">
        <f t="shared" si="0"/>
        <v>5</v>
      </c>
      <c r="R33" s="36">
        <f t="shared" si="1"/>
        <v>4</v>
      </c>
      <c r="S33" s="36">
        <f t="shared" si="2"/>
        <v>7</v>
      </c>
    </row>
    <row r="34" spans="1:19" x14ac:dyDescent="0.25">
      <c r="A34" s="33">
        <v>28</v>
      </c>
      <c r="B34" s="113">
        <v>1992</v>
      </c>
      <c r="C34" s="38">
        <f>Martwi!AD35</f>
        <v>8</v>
      </c>
      <c r="D34" s="38">
        <f>Martwi!AJ35</f>
        <v>14</v>
      </c>
      <c r="E34" s="38">
        <f>Martwi!K35</f>
        <v>16</v>
      </c>
      <c r="F34" s="38">
        <f>Martwi!Q35</f>
        <v>13</v>
      </c>
      <c r="G34" s="36">
        <f t="shared" si="3"/>
        <v>21</v>
      </c>
      <c r="H34" s="36">
        <f t="shared" si="4"/>
        <v>24</v>
      </c>
      <c r="I34" s="36">
        <f t="shared" si="5"/>
        <v>29</v>
      </c>
      <c r="K34" s="33">
        <v>28</v>
      </c>
      <c r="L34" s="113">
        <v>1992</v>
      </c>
      <c r="M34" s="38">
        <v>4</v>
      </c>
      <c r="N34" s="38">
        <v>3</v>
      </c>
      <c r="O34" s="38">
        <v>1</v>
      </c>
      <c r="P34" s="38">
        <v>2</v>
      </c>
      <c r="Q34" s="36">
        <f t="shared" si="0"/>
        <v>6</v>
      </c>
      <c r="R34" s="36">
        <f t="shared" si="1"/>
        <v>7</v>
      </c>
      <c r="S34" s="36">
        <f t="shared" si="2"/>
        <v>3</v>
      </c>
    </row>
    <row r="35" spans="1:19" x14ac:dyDescent="0.25">
      <c r="A35" s="33">
        <v>29</v>
      </c>
      <c r="B35" s="113">
        <v>1991</v>
      </c>
      <c r="C35" s="38">
        <f>Martwi!AD36</f>
        <v>10</v>
      </c>
      <c r="D35" s="38">
        <f>Martwi!AJ36</f>
        <v>14</v>
      </c>
      <c r="E35" s="38">
        <f>Martwi!K36</f>
        <v>11</v>
      </c>
      <c r="F35" s="38">
        <f>Martwi!Q36</f>
        <v>15</v>
      </c>
      <c r="G35" s="36">
        <f t="shared" si="3"/>
        <v>25</v>
      </c>
      <c r="H35" s="36">
        <f t="shared" si="4"/>
        <v>35</v>
      </c>
      <c r="I35" s="36">
        <f t="shared" si="5"/>
        <v>26</v>
      </c>
      <c r="K35" s="33">
        <v>29</v>
      </c>
      <c r="L35" s="113">
        <v>1991</v>
      </c>
      <c r="M35" s="38">
        <v>4</v>
      </c>
      <c r="N35" s="38">
        <v>4</v>
      </c>
      <c r="O35" s="38">
        <v>5</v>
      </c>
      <c r="P35" s="38">
        <v>4</v>
      </c>
      <c r="Q35" s="36">
        <f t="shared" si="0"/>
        <v>8</v>
      </c>
      <c r="R35" s="36">
        <f t="shared" si="1"/>
        <v>12</v>
      </c>
      <c r="S35" s="36">
        <f t="shared" si="2"/>
        <v>9</v>
      </c>
    </row>
    <row r="36" spans="1:19" x14ac:dyDescent="0.25">
      <c r="A36" s="33">
        <v>30</v>
      </c>
      <c r="B36" s="113">
        <v>1990</v>
      </c>
      <c r="C36" s="38">
        <f>Martwi!AD37</f>
        <v>13</v>
      </c>
      <c r="D36" s="38">
        <f>Martwi!AJ37</f>
        <v>17</v>
      </c>
      <c r="E36" s="38">
        <f>Martwi!K37</f>
        <v>20</v>
      </c>
      <c r="F36" s="38">
        <f>Martwi!Q37</f>
        <v>16</v>
      </c>
      <c r="G36" s="36">
        <f t="shared" si="3"/>
        <v>29</v>
      </c>
      <c r="H36" s="36">
        <f t="shared" si="4"/>
        <v>26</v>
      </c>
      <c r="I36" s="36">
        <f t="shared" si="5"/>
        <v>36</v>
      </c>
      <c r="K36" s="33">
        <v>30</v>
      </c>
      <c r="L36" s="113">
        <v>1990</v>
      </c>
      <c r="M36" s="38">
        <v>2</v>
      </c>
      <c r="N36" s="38">
        <v>5</v>
      </c>
      <c r="O36" s="38">
        <v>8</v>
      </c>
      <c r="P36" s="38">
        <v>8</v>
      </c>
      <c r="Q36" s="36">
        <f t="shared" si="0"/>
        <v>10</v>
      </c>
      <c r="R36" s="36">
        <f t="shared" si="1"/>
        <v>9</v>
      </c>
      <c r="S36" s="36">
        <f t="shared" si="2"/>
        <v>16</v>
      </c>
    </row>
    <row r="37" spans="1:19" x14ac:dyDescent="0.25">
      <c r="A37" s="33">
        <v>31</v>
      </c>
      <c r="B37" s="113">
        <v>1989</v>
      </c>
      <c r="C37" s="38">
        <f>Martwi!AD38</f>
        <v>14</v>
      </c>
      <c r="D37" s="38">
        <f>Martwi!AJ38</f>
        <v>12</v>
      </c>
      <c r="E37" s="38">
        <f>Martwi!K38</f>
        <v>10</v>
      </c>
      <c r="F37" s="38">
        <f>Martwi!Q38</f>
        <v>10</v>
      </c>
      <c r="G37" s="36">
        <f t="shared" si="3"/>
        <v>24</v>
      </c>
      <c r="H37" s="36">
        <f t="shared" si="4"/>
        <v>27</v>
      </c>
      <c r="I37" s="36">
        <f t="shared" si="5"/>
        <v>20</v>
      </c>
      <c r="K37" s="33">
        <v>31</v>
      </c>
      <c r="L37" s="113">
        <v>1989</v>
      </c>
      <c r="M37" s="38">
        <v>3</v>
      </c>
      <c r="N37" s="38">
        <v>3</v>
      </c>
      <c r="O37" s="38">
        <v>1</v>
      </c>
      <c r="P37" s="38">
        <v>5</v>
      </c>
      <c r="Q37" s="36">
        <f t="shared" si="0"/>
        <v>8</v>
      </c>
      <c r="R37" s="36">
        <f t="shared" si="1"/>
        <v>9</v>
      </c>
      <c r="S37" s="36">
        <f t="shared" si="2"/>
        <v>6</v>
      </c>
    </row>
    <row r="38" spans="1:19" x14ac:dyDescent="0.25">
      <c r="A38" s="33">
        <v>32</v>
      </c>
      <c r="B38" s="113">
        <v>1988</v>
      </c>
      <c r="C38" s="38">
        <f>Martwi!AD39</f>
        <v>19</v>
      </c>
      <c r="D38" s="38">
        <f>Martwi!AJ39</f>
        <v>14</v>
      </c>
      <c r="E38" s="38">
        <f>Martwi!K39</f>
        <v>17</v>
      </c>
      <c r="F38" s="38">
        <f>Martwi!Q39</f>
        <v>21</v>
      </c>
      <c r="G38" s="36">
        <f t="shared" si="3"/>
        <v>40</v>
      </c>
      <c r="H38" s="36">
        <f t="shared" si="4"/>
        <v>44</v>
      </c>
      <c r="I38" s="36">
        <f t="shared" si="5"/>
        <v>38</v>
      </c>
      <c r="K38" s="33">
        <v>32</v>
      </c>
      <c r="L38" s="113">
        <v>1988</v>
      </c>
      <c r="M38" s="38">
        <v>4</v>
      </c>
      <c r="N38" s="38">
        <v>3</v>
      </c>
      <c r="O38" s="38">
        <v>4</v>
      </c>
      <c r="P38" s="38">
        <v>6</v>
      </c>
      <c r="Q38" s="36">
        <f t="shared" ref="Q38:Q69" si="6">M38+P38</f>
        <v>10</v>
      </c>
      <c r="R38" s="36">
        <f t="shared" ref="R38:R69" si="7">O39+P38</f>
        <v>16</v>
      </c>
      <c r="S38" s="36">
        <f t="shared" ref="S38:S69" si="8">O38+P38</f>
        <v>10</v>
      </c>
    </row>
    <row r="39" spans="1:19" x14ac:dyDescent="0.25">
      <c r="A39" s="33">
        <v>33</v>
      </c>
      <c r="B39" s="113">
        <v>1987</v>
      </c>
      <c r="C39" s="38">
        <f>Martwi!AD40</f>
        <v>19</v>
      </c>
      <c r="D39" s="38">
        <f>Martwi!AJ40</f>
        <v>17</v>
      </c>
      <c r="E39" s="38">
        <f>Martwi!K40</f>
        <v>23</v>
      </c>
      <c r="F39" s="38">
        <f>Martwi!Q40</f>
        <v>13</v>
      </c>
      <c r="G39" s="36">
        <f t="shared" si="3"/>
        <v>32</v>
      </c>
      <c r="H39" s="36">
        <f t="shared" si="4"/>
        <v>30</v>
      </c>
      <c r="I39" s="36">
        <f t="shared" si="5"/>
        <v>36</v>
      </c>
      <c r="K39" s="33">
        <v>33</v>
      </c>
      <c r="L39" s="113">
        <v>1987</v>
      </c>
      <c r="M39" s="38">
        <v>5</v>
      </c>
      <c r="N39" s="38">
        <v>2</v>
      </c>
      <c r="O39" s="38">
        <v>10</v>
      </c>
      <c r="P39" s="38">
        <v>4</v>
      </c>
      <c r="Q39" s="36">
        <f t="shared" si="6"/>
        <v>9</v>
      </c>
      <c r="R39" s="36">
        <f t="shared" si="7"/>
        <v>13</v>
      </c>
      <c r="S39" s="36">
        <f t="shared" si="8"/>
        <v>14</v>
      </c>
    </row>
    <row r="40" spans="1:19" x14ac:dyDescent="0.25">
      <c r="A40" s="33">
        <v>34</v>
      </c>
      <c r="B40" s="113">
        <v>1986</v>
      </c>
      <c r="C40" s="38">
        <f>Martwi!AD41</f>
        <v>31</v>
      </c>
      <c r="D40" s="38">
        <f>Martwi!AJ41</f>
        <v>15</v>
      </c>
      <c r="E40" s="38">
        <f>Martwi!K41</f>
        <v>17</v>
      </c>
      <c r="F40" s="38">
        <f>Martwi!Q41</f>
        <v>24</v>
      </c>
      <c r="G40" s="36">
        <f t="shared" si="3"/>
        <v>55</v>
      </c>
      <c r="H40" s="36">
        <f t="shared" si="4"/>
        <v>45</v>
      </c>
      <c r="I40" s="36">
        <f t="shared" si="5"/>
        <v>41</v>
      </c>
      <c r="K40" s="33">
        <v>34</v>
      </c>
      <c r="L40" s="113">
        <v>1986</v>
      </c>
      <c r="M40" s="38">
        <v>4</v>
      </c>
      <c r="N40" s="38">
        <v>8</v>
      </c>
      <c r="O40" s="38">
        <v>9</v>
      </c>
      <c r="P40" s="38">
        <v>13</v>
      </c>
      <c r="Q40" s="36">
        <f t="shared" si="6"/>
        <v>17</v>
      </c>
      <c r="R40" s="36">
        <f t="shared" si="7"/>
        <v>28</v>
      </c>
      <c r="S40" s="36">
        <f t="shared" si="8"/>
        <v>22</v>
      </c>
    </row>
    <row r="41" spans="1:19" x14ac:dyDescent="0.25">
      <c r="A41" s="33">
        <v>35</v>
      </c>
      <c r="B41" s="113">
        <v>1985</v>
      </c>
      <c r="C41" s="38">
        <f>Martwi!AD42</f>
        <v>24</v>
      </c>
      <c r="D41" s="38">
        <f>Martwi!AJ42</f>
        <v>24</v>
      </c>
      <c r="E41" s="38">
        <f>Martwi!K42</f>
        <v>21</v>
      </c>
      <c r="F41" s="38">
        <f>Martwi!Q42</f>
        <v>33</v>
      </c>
      <c r="G41" s="36">
        <f t="shared" si="3"/>
        <v>57</v>
      </c>
      <c r="H41" s="36">
        <f t="shared" si="4"/>
        <v>55</v>
      </c>
      <c r="I41" s="36">
        <f t="shared" si="5"/>
        <v>54</v>
      </c>
      <c r="K41" s="33">
        <v>35</v>
      </c>
      <c r="L41" s="113">
        <v>1985</v>
      </c>
      <c r="M41" s="38">
        <v>9</v>
      </c>
      <c r="N41" s="38">
        <v>5</v>
      </c>
      <c r="O41" s="38">
        <v>15</v>
      </c>
      <c r="P41" s="38">
        <v>7</v>
      </c>
      <c r="Q41" s="36">
        <f t="shared" si="6"/>
        <v>16</v>
      </c>
      <c r="R41" s="36">
        <f t="shared" si="7"/>
        <v>15</v>
      </c>
      <c r="S41" s="36">
        <f t="shared" si="8"/>
        <v>22</v>
      </c>
    </row>
    <row r="42" spans="1:19" x14ac:dyDescent="0.25">
      <c r="A42" s="33">
        <v>36</v>
      </c>
      <c r="B42" s="113">
        <v>1984</v>
      </c>
      <c r="C42" s="38">
        <f>Martwi!AD43</f>
        <v>27</v>
      </c>
      <c r="D42" s="38">
        <f>Martwi!AJ43</f>
        <v>26</v>
      </c>
      <c r="E42" s="38">
        <f>Martwi!K43</f>
        <v>22</v>
      </c>
      <c r="F42" s="38">
        <f>Martwi!Q43</f>
        <v>28</v>
      </c>
      <c r="G42" s="36">
        <f t="shared" si="3"/>
        <v>55</v>
      </c>
      <c r="H42" s="36">
        <f t="shared" si="4"/>
        <v>56</v>
      </c>
      <c r="I42" s="36">
        <f t="shared" si="5"/>
        <v>50</v>
      </c>
      <c r="K42" s="33">
        <v>36</v>
      </c>
      <c r="L42" s="113">
        <v>1984</v>
      </c>
      <c r="M42" s="38">
        <v>6</v>
      </c>
      <c r="N42" s="38">
        <v>10</v>
      </c>
      <c r="O42" s="38">
        <v>8</v>
      </c>
      <c r="P42" s="38">
        <v>10</v>
      </c>
      <c r="Q42" s="36">
        <f t="shared" si="6"/>
        <v>16</v>
      </c>
      <c r="R42" s="36">
        <f t="shared" si="7"/>
        <v>18</v>
      </c>
      <c r="S42" s="36">
        <f t="shared" si="8"/>
        <v>18</v>
      </c>
    </row>
    <row r="43" spans="1:19" x14ac:dyDescent="0.25">
      <c r="A43" s="33">
        <v>37</v>
      </c>
      <c r="B43" s="113">
        <v>1983</v>
      </c>
      <c r="C43" s="38">
        <f>Martwi!AD44</f>
        <v>42</v>
      </c>
      <c r="D43" s="38">
        <f>Martwi!AJ44</f>
        <v>27</v>
      </c>
      <c r="E43" s="38">
        <f>Martwi!K44</f>
        <v>28</v>
      </c>
      <c r="F43" s="38">
        <f>Martwi!Q44</f>
        <v>41</v>
      </c>
      <c r="G43" s="36">
        <f t="shared" si="3"/>
        <v>83</v>
      </c>
      <c r="H43" s="36">
        <f t="shared" si="4"/>
        <v>77</v>
      </c>
      <c r="I43" s="36">
        <f t="shared" si="5"/>
        <v>69</v>
      </c>
      <c r="K43" s="33">
        <v>37</v>
      </c>
      <c r="L43" s="113">
        <v>1983</v>
      </c>
      <c r="M43" s="38">
        <v>9</v>
      </c>
      <c r="N43" s="38">
        <v>10</v>
      </c>
      <c r="O43" s="38">
        <v>8</v>
      </c>
      <c r="P43" s="38">
        <v>15</v>
      </c>
      <c r="Q43" s="36">
        <f t="shared" si="6"/>
        <v>24</v>
      </c>
      <c r="R43" s="36">
        <f t="shared" si="7"/>
        <v>27</v>
      </c>
      <c r="S43" s="36">
        <f t="shared" si="8"/>
        <v>23</v>
      </c>
    </row>
    <row r="44" spans="1:19" x14ac:dyDescent="0.25">
      <c r="A44" s="33">
        <v>38</v>
      </c>
      <c r="B44" s="113">
        <v>1982</v>
      </c>
      <c r="C44" s="38">
        <f>Martwi!AD45</f>
        <v>21</v>
      </c>
      <c r="D44" s="38">
        <f>Martwi!AJ45</f>
        <v>26</v>
      </c>
      <c r="E44" s="38">
        <f>Martwi!K45</f>
        <v>36</v>
      </c>
      <c r="F44" s="38">
        <f>Martwi!Q45</f>
        <v>33</v>
      </c>
      <c r="G44" s="36">
        <f t="shared" si="3"/>
        <v>54</v>
      </c>
      <c r="H44" s="36">
        <f t="shared" si="4"/>
        <v>72</v>
      </c>
      <c r="I44" s="36">
        <f t="shared" si="5"/>
        <v>69</v>
      </c>
      <c r="K44" s="33">
        <v>38</v>
      </c>
      <c r="L44" s="113">
        <v>1982</v>
      </c>
      <c r="M44" s="38">
        <v>9</v>
      </c>
      <c r="N44" s="38">
        <v>13</v>
      </c>
      <c r="O44" s="38">
        <v>12</v>
      </c>
      <c r="P44" s="38">
        <v>7</v>
      </c>
      <c r="Q44" s="36">
        <f t="shared" si="6"/>
        <v>16</v>
      </c>
      <c r="R44" s="36">
        <f t="shared" si="7"/>
        <v>22</v>
      </c>
      <c r="S44" s="36">
        <f t="shared" si="8"/>
        <v>19</v>
      </c>
    </row>
    <row r="45" spans="1:19" x14ac:dyDescent="0.25">
      <c r="A45" s="33">
        <v>39</v>
      </c>
      <c r="B45" s="113">
        <v>1981</v>
      </c>
      <c r="C45" s="38">
        <f>Martwi!AD46</f>
        <v>21</v>
      </c>
      <c r="D45" s="38">
        <f>Martwi!AJ46</f>
        <v>36</v>
      </c>
      <c r="E45" s="38">
        <f>Martwi!K46</f>
        <v>39</v>
      </c>
      <c r="F45" s="38">
        <f>Martwi!Q46</f>
        <v>39</v>
      </c>
      <c r="G45" s="36">
        <f t="shared" si="3"/>
        <v>60</v>
      </c>
      <c r="H45" s="36">
        <f t="shared" si="4"/>
        <v>79</v>
      </c>
      <c r="I45" s="36">
        <f t="shared" si="5"/>
        <v>78</v>
      </c>
      <c r="K45" s="33">
        <v>39</v>
      </c>
      <c r="L45" s="113">
        <v>1981</v>
      </c>
      <c r="M45" s="38">
        <v>6</v>
      </c>
      <c r="N45" s="38">
        <v>10</v>
      </c>
      <c r="O45" s="38">
        <v>15</v>
      </c>
      <c r="P45" s="38">
        <v>12</v>
      </c>
      <c r="Q45" s="36">
        <f t="shared" si="6"/>
        <v>18</v>
      </c>
      <c r="R45" s="36">
        <f t="shared" si="7"/>
        <v>27</v>
      </c>
      <c r="S45" s="36">
        <f t="shared" si="8"/>
        <v>27</v>
      </c>
    </row>
    <row r="46" spans="1:19" x14ac:dyDescent="0.25">
      <c r="A46" s="33">
        <v>40</v>
      </c>
      <c r="B46" s="113">
        <v>1980</v>
      </c>
      <c r="C46" s="38">
        <f>Martwi!AD47</f>
        <v>30</v>
      </c>
      <c r="D46" s="38">
        <f>Martwi!AJ47</f>
        <v>21</v>
      </c>
      <c r="E46" s="38">
        <f>Martwi!K47</f>
        <v>40</v>
      </c>
      <c r="F46" s="38">
        <f>Martwi!Q47</f>
        <v>34</v>
      </c>
      <c r="G46" s="36">
        <f t="shared" si="3"/>
        <v>64</v>
      </c>
      <c r="H46" s="36">
        <f t="shared" si="4"/>
        <v>74</v>
      </c>
      <c r="I46" s="36">
        <f t="shared" si="5"/>
        <v>74</v>
      </c>
      <c r="K46" s="33">
        <v>40</v>
      </c>
      <c r="L46" s="113">
        <v>1980</v>
      </c>
      <c r="M46" s="38">
        <v>14</v>
      </c>
      <c r="N46" s="38">
        <v>5</v>
      </c>
      <c r="O46" s="38">
        <v>15</v>
      </c>
      <c r="P46" s="38">
        <v>20</v>
      </c>
      <c r="Q46" s="36">
        <f t="shared" si="6"/>
        <v>34</v>
      </c>
      <c r="R46" s="36">
        <f t="shared" si="7"/>
        <v>32</v>
      </c>
      <c r="S46" s="36">
        <f t="shared" si="8"/>
        <v>35</v>
      </c>
    </row>
    <row r="47" spans="1:19" x14ac:dyDescent="0.25">
      <c r="A47" s="33">
        <v>41</v>
      </c>
      <c r="B47" s="113">
        <v>1979</v>
      </c>
      <c r="C47" s="38">
        <f>Martwi!AD48</f>
        <v>43</v>
      </c>
      <c r="D47" s="38">
        <f>Martwi!AJ48</f>
        <v>34</v>
      </c>
      <c r="E47" s="38">
        <f>Martwi!K48</f>
        <v>40</v>
      </c>
      <c r="F47" s="38">
        <f>Martwi!Q48</f>
        <v>42</v>
      </c>
      <c r="G47" s="36">
        <f t="shared" si="3"/>
        <v>85</v>
      </c>
      <c r="H47" s="36">
        <f t="shared" si="4"/>
        <v>82</v>
      </c>
      <c r="I47" s="36">
        <f t="shared" si="5"/>
        <v>82</v>
      </c>
      <c r="K47" s="33">
        <v>41</v>
      </c>
      <c r="L47" s="113">
        <v>1979</v>
      </c>
      <c r="M47" s="38">
        <v>10</v>
      </c>
      <c r="N47" s="38">
        <v>12</v>
      </c>
      <c r="O47" s="38">
        <v>12</v>
      </c>
      <c r="P47" s="38">
        <v>14</v>
      </c>
      <c r="Q47" s="36">
        <f t="shared" si="6"/>
        <v>24</v>
      </c>
      <c r="R47" s="36">
        <f t="shared" si="7"/>
        <v>28</v>
      </c>
      <c r="S47" s="36">
        <f t="shared" si="8"/>
        <v>26</v>
      </c>
    </row>
    <row r="48" spans="1:19" x14ac:dyDescent="0.25">
      <c r="A48" s="33">
        <v>42</v>
      </c>
      <c r="B48" s="113">
        <v>1978</v>
      </c>
      <c r="C48" s="38">
        <f>Martwi!AD49</f>
        <v>21</v>
      </c>
      <c r="D48" s="38">
        <f>Martwi!AJ49</f>
        <v>31</v>
      </c>
      <c r="E48" s="38">
        <f>Martwi!K49</f>
        <v>40</v>
      </c>
      <c r="F48" s="38">
        <f>Martwi!Q49</f>
        <v>46</v>
      </c>
      <c r="G48" s="36">
        <f t="shared" si="3"/>
        <v>67</v>
      </c>
      <c r="H48" s="36">
        <f t="shared" si="4"/>
        <v>88</v>
      </c>
      <c r="I48" s="36">
        <f t="shared" si="5"/>
        <v>86</v>
      </c>
      <c r="K48" s="33">
        <v>42</v>
      </c>
      <c r="L48" s="113">
        <v>1978</v>
      </c>
      <c r="M48" s="38">
        <v>9</v>
      </c>
      <c r="N48" s="38">
        <v>10</v>
      </c>
      <c r="O48" s="38">
        <v>14</v>
      </c>
      <c r="P48" s="38">
        <v>19</v>
      </c>
      <c r="Q48" s="36">
        <f t="shared" si="6"/>
        <v>28</v>
      </c>
      <c r="R48" s="36">
        <f t="shared" si="7"/>
        <v>32</v>
      </c>
      <c r="S48" s="36">
        <f t="shared" si="8"/>
        <v>33</v>
      </c>
    </row>
    <row r="49" spans="1:19" x14ac:dyDescent="0.25">
      <c r="A49" s="33">
        <v>43</v>
      </c>
      <c r="B49" s="113">
        <v>1977</v>
      </c>
      <c r="C49" s="38">
        <f>Martwi!AD50</f>
        <v>48</v>
      </c>
      <c r="D49" s="38">
        <f>Martwi!AJ50</f>
        <v>38</v>
      </c>
      <c r="E49" s="38">
        <f>Martwi!K50</f>
        <v>42</v>
      </c>
      <c r="F49" s="38">
        <f>Martwi!Q50</f>
        <v>48</v>
      </c>
      <c r="G49" s="36">
        <f t="shared" si="3"/>
        <v>96</v>
      </c>
      <c r="H49" s="36">
        <f t="shared" si="4"/>
        <v>111</v>
      </c>
      <c r="I49" s="36">
        <f t="shared" si="5"/>
        <v>90</v>
      </c>
      <c r="K49" s="33">
        <v>43</v>
      </c>
      <c r="L49" s="113">
        <v>1977</v>
      </c>
      <c r="M49" s="38">
        <v>18</v>
      </c>
      <c r="N49" s="38">
        <v>14</v>
      </c>
      <c r="O49" s="38">
        <v>13</v>
      </c>
      <c r="P49" s="38">
        <v>21</v>
      </c>
      <c r="Q49" s="36">
        <f t="shared" si="6"/>
        <v>39</v>
      </c>
      <c r="R49" s="36">
        <f t="shared" si="7"/>
        <v>35</v>
      </c>
      <c r="S49" s="36">
        <f t="shared" si="8"/>
        <v>34</v>
      </c>
    </row>
    <row r="50" spans="1:19" x14ac:dyDescent="0.25">
      <c r="A50" s="33">
        <v>44</v>
      </c>
      <c r="B50" s="113">
        <v>1976</v>
      </c>
      <c r="C50" s="38">
        <f>Martwi!AD51</f>
        <v>59</v>
      </c>
      <c r="D50" s="38">
        <f>Martwi!AJ51</f>
        <v>46</v>
      </c>
      <c r="E50" s="38">
        <f>Martwi!K51</f>
        <v>63</v>
      </c>
      <c r="F50" s="38">
        <f>Martwi!Q51</f>
        <v>63</v>
      </c>
      <c r="G50" s="36">
        <f t="shared" si="3"/>
        <v>122</v>
      </c>
      <c r="H50" s="36">
        <f t="shared" si="4"/>
        <v>112</v>
      </c>
      <c r="I50" s="36">
        <f t="shared" si="5"/>
        <v>126</v>
      </c>
      <c r="K50" s="33">
        <v>44</v>
      </c>
      <c r="L50" s="113">
        <v>1976</v>
      </c>
      <c r="M50" s="38">
        <v>12</v>
      </c>
      <c r="N50" s="38">
        <v>13</v>
      </c>
      <c r="O50" s="38">
        <v>14</v>
      </c>
      <c r="P50" s="38">
        <v>20</v>
      </c>
      <c r="Q50" s="36">
        <f t="shared" si="6"/>
        <v>32</v>
      </c>
      <c r="R50" s="36">
        <f t="shared" si="7"/>
        <v>48</v>
      </c>
      <c r="S50" s="36">
        <f t="shared" si="8"/>
        <v>34</v>
      </c>
    </row>
    <row r="51" spans="1:19" x14ac:dyDescent="0.25">
      <c r="A51" s="33">
        <v>45</v>
      </c>
      <c r="B51" s="113">
        <v>1975</v>
      </c>
      <c r="C51" s="38">
        <f>Martwi!AD52</f>
        <v>54</v>
      </c>
      <c r="D51" s="38">
        <f>Martwi!AJ52</f>
        <v>58</v>
      </c>
      <c r="E51" s="38">
        <f>Martwi!K52</f>
        <v>49</v>
      </c>
      <c r="F51" s="38">
        <f>Martwi!Q52</f>
        <v>65</v>
      </c>
      <c r="G51" s="36">
        <f t="shared" si="3"/>
        <v>119</v>
      </c>
      <c r="H51" s="36">
        <f t="shared" si="4"/>
        <v>130</v>
      </c>
      <c r="I51" s="36">
        <f t="shared" si="5"/>
        <v>114</v>
      </c>
      <c r="K51" s="33">
        <v>45</v>
      </c>
      <c r="L51" s="113">
        <v>1975</v>
      </c>
      <c r="M51" s="38">
        <v>23</v>
      </c>
      <c r="N51" s="38">
        <v>10</v>
      </c>
      <c r="O51" s="38">
        <v>28</v>
      </c>
      <c r="P51" s="38">
        <v>22</v>
      </c>
      <c r="Q51" s="36">
        <f t="shared" si="6"/>
        <v>45</v>
      </c>
      <c r="R51" s="36">
        <f t="shared" si="7"/>
        <v>45</v>
      </c>
      <c r="S51" s="36">
        <f t="shared" si="8"/>
        <v>50</v>
      </c>
    </row>
    <row r="52" spans="1:19" x14ac:dyDescent="0.25">
      <c r="A52" s="33">
        <v>46</v>
      </c>
      <c r="B52" s="113">
        <v>1974</v>
      </c>
      <c r="C52" s="38">
        <f>Martwi!AD53</f>
        <v>58</v>
      </c>
      <c r="D52" s="38">
        <f>Martwi!AJ53</f>
        <v>57</v>
      </c>
      <c r="E52" s="38">
        <f>Martwi!K53</f>
        <v>65</v>
      </c>
      <c r="F52" s="38">
        <f>Martwi!Q53</f>
        <v>64</v>
      </c>
      <c r="G52" s="36">
        <f t="shared" si="3"/>
        <v>122</v>
      </c>
      <c r="H52" s="36">
        <f t="shared" si="4"/>
        <v>121</v>
      </c>
      <c r="I52" s="36">
        <f t="shared" si="5"/>
        <v>129</v>
      </c>
      <c r="K52" s="33">
        <v>46</v>
      </c>
      <c r="L52" s="113">
        <v>1974</v>
      </c>
      <c r="M52" s="38">
        <v>22</v>
      </c>
      <c r="N52" s="38">
        <v>23</v>
      </c>
      <c r="O52" s="38">
        <v>23</v>
      </c>
      <c r="P52" s="38">
        <v>22</v>
      </c>
      <c r="Q52" s="36">
        <f t="shared" si="6"/>
        <v>44</v>
      </c>
      <c r="R52" s="36">
        <f t="shared" si="7"/>
        <v>43</v>
      </c>
      <c r="S52" s="36">
        <f t="shared" si="8"/>
        <v>45</v>
      </c>
    </row>
    <row r="53" spans="1:19" x14ac:dyDescent="0.25">
      <c r="A53" s="33">
        <v>47</v>
      </c>
      <c r="B53" s="113">
        <v>1973</v>
      </c>
      <c r="C53" s="38">
        <f>Martwi!AD54</f>
        <v>59</v>
      </c>
      <c r="D53" s="38">
        <f>Martwi!AJ54</f>
        <v>51</v>
      </c>
      <c r="E53" s="38">
        <f>Martwi!K54</f>
        <v>57</v>
      </c>
      <c r="F53" s="38">
        <f>Martwi!Q54</f>
        <v>61</v>
      </c>
      <c r="G53" s="36">
        <f t="shared" si="3"/>
        <v>120</v>
      </c>
      <c r="H53" s="36">
        <f t="shared" si="4"/>
        <v>115</v>
      </c>
      <c r="I53" s="36">
        <f t="shared" si="5"/>
        <v>118</v>
      </c>
      <c r="K53" s="33">
        <v>47</v>
      </c>
      <c r="L53" s="113">
        <v>1973</v>
      </c>
      <c r="M53" s="38">
        <v>17</v>
      </c>
      <c r="N53" s="38">
        <v>17</v>
      </c>
      <c r="O53" s="38">
        <v>21</v>
      </c>
      <c r="P53" s="38">
        <v>20</v>
      </c>
      <c r="Q53" s="36">
        <f t="shared" si="6"/>
        <v>37</v>
      </c>
      <c r="R53" s="36">
        <f t="shared" si="7"/>
        <v>56</v>
      </c>
      <c r="S53" s="36">
        <f t="shared" si="8"/>
        <v>41</v>
      </c>
    </row>
    <row r="54" spans="1:19" x14ac:dyDescent="0.25">
      <c r="A54" s="33">
        <v>48</v>
      </c>
      <c r="B54" s="113">
        <v>1972</v>
      </c>
      <c r="C54" s="38">
        <f>Martwi!AD55</f>
        <v>51</v>
      </c>
      <c r="D54" s="38">
        <f>Martwi!AJ55</f>
        <v>52</v>
      </c>
      <c r="E54" s="38">
        <f>Martwi!K55</f>
        <v>54</v>
      </c>
      <c r="F54" s="38">
        <f>Martwi!Q55</f>
        <v>44</v>
      </c>
      <c r="G54" s="36">
        <f t="shared" si="3"/>
        <v>95</v>
      </c>
      <c r="H54" s="36">
        <f t="shared" si="4"/>
        <v>112</v>
      </c>
      <c r="I54" s="36">
        <f t="shared" si="5"/>
        <v>98</v>
      </c>
      <c r="K54" s="33">
        <v>48</v>
      </c>
      <c r="L54" s="113">
        <v>1972</v>
      </c>
      <c r="M54" s="38">
        <v>24</v>
      </c>
      <c r="N54" s="38">
        <v>17</v>
      </c>
      <c r="O54" s="38">
        <v>36</v>
      </c>
      <c r="P54" s="38">
        <v>22</v>
      </c>
      <c r="Q54" s="36">
        <f t="shared" si="6"/>
        <v>46</v>
      </c>
      <c r="R54" s="36">
        <f t="shared" si="7"/>
        <v>55</v>
      </c>
      <c r="S54" s="36">
        <f t="shared" si="8"/>
        <v>58</v>
      </c>
    </row>
    <row r="55" spans="1:19" x14ac:dyDescent="0.25">
      <c r="A55" s="33">
        <v>49</v>
      </c>
      <c r="B55" s="113">
        <v>1971</v>
      </c>
      <c r="C55" s="38">
        <f>Martwi!AD56</f>
        <v>51</v>
      </c>
      <c r="D55" s="38">
        <f>Martwi!AJ56</f>
        <v>57</v>
      </c>
      <c r="E55" s="38">
        <f>Martwi!K56</f>
        <v>68</v>
      </c>
      <c r="F55" s="38">
        <f>Martwi!Q56</f>
        <v>58</v>
      </c>
      <c r="G55" s="36">
        <f t="shared" si="3"/>
        <v>109</v>
      </c>
      <c r="H55" s="36">
        <f t="shared" si="4"/>
        <v>122</v>
      </c>
      <c r="I55" s="36">
        <f t="shared" si="5"/>
        <v>126</v>
      </c>
      <c r="K55" s="33">
        <v>49</v>
      </c>
      <c r="L55" s="113">
        <v>1971</v>
      </c>
      <c r="M55" s="38">
        <v>28</v>
      </c>
      <c r="N55" s="38">
        <v>24</v>
      </c>
      <c r="O55" s="38">
        <v>33</v>
      </c>
      <c r="P55" s="38">
        <v>27</v>
      </c>
      <c r="Q55" s="36">
        <f t="shared" si="6"/>
        <v>55</v>
      </c>
      <c r="R55" s="36">
        <f t="shared" si="7"/>
        <v>48</v>
      </c>
      <c r="S55" s="36">
        <f t="shared" si="8"/>
        <v>60</v>
      </c>
    </row>
    <row r="56" spans="1:19" x14ac:dyDescent="0.25">
      <c r="A56" s="33">
        <v>50</v>
      </c>
      <c r="B56" s="113">
        <v>1970</v>
      </c>
      <c r="C56" s="38">
        <f>Martwi!AD57</f>
        <v>75</v>
      </c>
      <c r="D56" s="38">
        <f>Martwi!AJ57</f>
        <v>48</v>
      </c>
      <c r="E56" s="38">
        <f>Martwi!K57</f>
        <v>64</v>
      </c>
      <c r="F56" s="38">
        <f>Martwi!Q57</f>
        <v>58</v>
      </c>
      <c r="G56" s="36">
        <f t="shared" si="3"/>
        <v>133</v>
      </c>
      <c r="H56" s="36">
        <f t="shared" si="4"/>
        <v>117</v>
      </c>
      <c r="I56" s="36">
        <f t="shared" si="5"/>
        <v>122</v>
      </c>
      <c r="K56" s="33">
        <v>50</v>
      </c>
      <c r="L56" s="113">
        <v>1970</v>
      </c>
      <c r="M56" s="38">
        <v>34</v>
      </c>
      <c r="N56" s="38">
        <v>21</v>
      </c>
      <c r="O56" s="38">
        <v>21</v>
      </c>
      <c r="P56" s="38">
        <v>19</v>
      </c>
      <c r="Q56" s="36">
        <f t="shared" si="6"/>
        <v>53</v>
      </c>
      <c r="R56" s="36">
        <f t="shared" si="7"/>
        <v>44</v>
      </c>
      <c r="S56" s="36">
        <f t="shared" si="8"/>
        <v>40</v>
      </c>
    </row>
    <row r="57" spans="1:19" x14ac:dyDescent="0.25">
      <c r="A57" s="33">
        <v>51</v>
      </c>
      <c r="B57" s="113">
        <v>1969</v>
      </c>
      <c r="C57" s="38">
        <f>Martwi!AD58</f>
        <v>67</v>
      </c>
      <c r="D57" s="38">
        <f>Martwi!AJ58</f>
        <v>44</v>
      </c>
      <c r="E57" s="38">
        <f>Martwi!K58</f>
        <v>59</v>
      </c>
      <c r="F57" s="38">
        <f>Martwi!Q58</f>
        <v>67</v>
      </c>
      <c r="G57" s="36">
        <f t="shared" si="3"/>
        <v>134</v>
      </c>
      <c r="H57" s="36">
        <f t="shared" si="4"/>
        <v>149</v>
      </c>
      <c r="I57" s="36">
        <f t="shared" si="5"/>
        <v>126</v>
      </c>
      <c r="K57" s="33">
        <v>51</v>
      </c>
      <c r="L57" s="113">
        <v>1969</v>
      </c>
      <c r="M57" s="38">
        <v>29</v>
      </c>
      <c r="N57" s="38">
        <v>25</v>
      </c>
      <c r="O57" s="38">
        <v>25</v>
      </c>
      <c r="P57" s="38">
        <v>26</v>
      </c>
      <c r="Q57" s="36">
        <f t="shared" si="6"/>
        <v>55</v>
      </c>
      <c r="R57" s="36">
        <f t="shared" si="7"/>
        <v>66</v>
      </c>
      <c r="S57" s="36">
        <f t="shared" si="8"/>
        <v>51</v>
      </c>
    </row>
    <row r="58" spans="1:19" x14ac:dyDescent="0.25">
      <c r="A58" s="33">
        <v>52</v>
      </c>
      <c r="B58" s="113">
        <v>1968</v>
      </c>
      <c r="C58" s="38">
        <f>Martwi!AD59</f>
        <v>81</v>
      </c>
      <c r="D58" s="38">
        <f>Martwi!AJ59</f>
        <v>57</v>
      </c>
      <c r="E58" s="38">
        <f>Martwi!K59</f>
        <v>82</v>
      </c>
      <c r="F58" s="38">
        <f>Martwi!Q59</f>
        <v>59</v>
      </c>
      <c r="G58" s="36">
        <f t="shared" si="3"/>
        <v>140</v>
      </c>
      <c r="H58" s="36">
        <f t="shared" si="4"/>
        <v>142</v>
      </c>
      <c r="I58" s="36">
        <f t="shared" si="5"/>
        <v>141</v>
      </c>
      <c r="K58" s="33">
        <v>52</v>
      </c>
      <c r="L58" s="113">
        <v>1968</v>
      </c>
      <c r="M58" s="38">
        <v>33</v>
      </c>
      <c r="N58" s="38">
        <v>25</v>
      </c>
      <c r="O58" s="38">
        <v>40</v>
      </c>
      <c r="P58" s="38">
        <v>30</v>
      </c>
      <c r="Q58" s="36">
        <f t="shared" si="6"/>
        <v>63</v>
      </c>
      <c r="R58" s="36">
        <f t="shared" si="7"/>
        <v>66</v>
      </c>
      <c r="S58" s="36">
        <f t="shared" si="8"/>
        <v>70</v>
      </c>
    </row>
    <row r="59" spans="1:19" x14ac:dyDescent="0.25">
      <c r="A59" s="33">
        <v>53</v>
      </c>
      <c r="B59" s="113">
        <v>1967</v>
      </c>
      <c r="C59" s="38">
        <f>Martwi!AD60</f>
        <v>77</v>
      </c>
      <c r="D59" s="38">
        <f>Martwi!AJ60</f>
        <v>72</v>
      </c>
      <c r="E59" s="38">
        <f>Martwi!K60</f>
        <v>83</v>
      </c>
      <c r="F59" s="38">
        <f>Martwi!Q60</f>
        <v>94</v>
      </c>
      <c r="G59" s="36">
        <f t="shared" si="3"/>
        <v>171</v>
      </c>
      <c r="H59" s="36">
        <f t="shared" si="4"/>
        <v>161</v>
      </c>
      <c r="I59" s="36">
        <f t="shared" si="5"/>
        <v>177</v>
      </c>
      <c r="K59" s="33">
        <v>53</v>
      </c>
      <c r="L59" s="113">
        <v>1967</v>
      </c>
      <c r="M59" s="38">
        <v>29</v>
      </c>
      <c r="N59" s="38">
        <v>19</v>
      </c>
      <c r="O59" s="38">
        <v>36</v>
      </c>
      <c r="P59" s="38">
        <v>32</v>
      </c>
      <c r="Q59" s="36">
        <f t="shared" si="6"/>
        <v>61</v>
      </c>
      <c r="R59" s="36">
        <f t="shared" si="7"/>
        <v>60</v>
      </c>
      <c r="S59" s="36">
        <f t="shared" si="8"/>
        <v>68</v>
      </c>
    </row>
    <row r="60" spans="1:19" x14ac:dyDescent="0.25">
      <c r="A60" s="33">
        <v>54</v>
      </c>
      <c r="B60" s="113">
        <v>1966</v>
      </c>
      <c r="C60" s="38">
        <f>Martwi!AD61</f>
        <v>106</v>
      </c>
      <c r="D60" s="38">
        <f>Martwi!AJ61</f>
        <v>77</v>
      </c>
      <c r="E60" s="38">
        <f>Martwi!K61</f>
        <v>67</v>
      </c>
      <c r="F60" s="38">
        <f>Martwi!Q61</f>
        <v>90</v>
      </c>
      <c r="G60" s="36">
        <f t="shared" si="3"/>
        <v>196</v>
      </c>
      <c r="H60" s="36">
        <f t="shared" si="4"/>
        <v>194</v>
      </c>
      <c r="I60" s="36">
        <f t="shared" si="5"/>
        <v>157</v>
      </c>
      <c r="K60" s="33">
        <v>54</v>
      </c>
      <c r="L60" s="113">
        <v>1966</v>
      </c>
      <c r="M60" s="38">
        <v>46</v>
      </c>
      <c r="N60" s="38">
        <v>27</v>
      </c>
      <c r="O60" s="38">
        <v>28</v>
      </c>
      <c r="P60" s="38">
        <v>38</v>
      </c>
      <c r="Q60" s="36">
        <f t="shared" si="6"/>
        <v>84</v>
      </c>
      <c r="R60" s="36">
        <f t="shared" si="7"/>
        <v>78</v>
      </c>
      <c r="S60" s="36">
        <f t="shared" si="8"/>
        <v>66</v>
      </c>
    </row>
    <row r="61" spans="1:19" x14ac:dyDescent="0.25">
      <c r="A61" s="33">
        <v>55</v>
      </c>
      <c r="B61" s="113">
        <v>1965</v>
      </c>
      <c r="C61" s="38">
        <f>Martwi!AD62</f>
        <v>94</v>
      </c>
      <c r="D61" s="38">
        <f>Martwi!AJ62</f>
        <v>87</v>
      </c>
      <c r="E61" s="38">
        <f>Martwi!K62</f>
        <v>104</v>
      </c>
      <c r="F61" s="38">
        <f>Martwi!Q62</f>
        <v>105</v>
      </c>
      <c r="G61" s="36">
        <f t="shared" si="3"/>
        <v>199</v>
      </c>
      <c r="H61" s="36">
        <f t="shared" si="4"/>
        <v>203</v>
      </c>
      <c r="I61" s="36">
        <f t="shared" si="5"/>
        <v>209</v>
      </c>
      <c r="K61" s="33">
        <v>55</v>
      </c>
      <c r="L61" s="113">
        <v>1965</v>
      </c>
      <c r="M61" s="38">
        <v>45</v>
      </c>
      <c r="N61" s="38">
        <v>30</v>
      </c>
      <c r="O61" s="38">
        <v>40</v>
      </c>
      <c r="P61" s="38">
        <v>53</v>
      </c>
      <c r="Q61" s="36">
        <f t="shared" si="6"/>
        <v>98</v>
      </c>
      <c r="R61" s="36">
        <f t="shared" si="7"/>
        <v>98</v>
      </c>
      <c r="S61" s="36">
        <f t="shared" si="8"/>
        <v>93</v>
      </c>
    </row>
    <row r="62" spans="1:19" x14ac:dyDescent="0.25">
      <c r="A62" s="33">
        <v>56</v>
      </c>
      <c r="B62" s="113">
        <v>1964</v>
      </c>
      <c r="C62" s="38">
        <f>Martwi!AD63</f>
        <v>98</v>
      </c>
      <c r="D62" s="38">
        <f>Martwi!AJ63</f>
        <v>79</v>
      </c>
      <c r="E62" s="38">
        <f>Martwi!K63</f>
        <v>98</v>
      </c>
      <c r="F62" s="38">
        <f>Martwi!Q63</f>
        <v>113</v>
      </c>
      <c r="G62" s="36">
        <f t="shared" si="3"/>
        <v>211</v>
      </c>
      <c r="H62" s="36">
        <f t="shared" si="4"/>
        <v>214</v>
      </c>
      <c r="I62" s="36">
        <f t="shared" si="5"/>
        <v>211</v>
      </c>
      <c r="K62" s="33">
        <v>56</v>
      </c>
      <c r="L62" s="113">
        <v>1964</v>
      </c>
      <c r="M62" s="38">
        <v>57</v>
      </c>
      <c r="N62" s="38">
        <v>33</v>
      </c>
      <c r="O62" s="38">
        <v>45</v>
      </c>
      <c r="P62" s="38">
        <v>51</v>
      </c>
      <c r="Q62" s="36">
        <f t="shared" si="6"/>
        <v>108</v>
      </c>
      <c r="R62" s="36">
        <f t="shared" si="7"/>
        <v>111</v>
      </c>
      <c r="S62" s="36">
        <f t="shared" si="8"/>
        <v>96</v>
      </c>
    </row>
    <row r="63" spans="1:19" x14ac:dyDescent="0.25">
      <c r="A63" s="33">
        <v>57</v>
      </c>
      <c r="B63" s="113">
        <v>1963</v>
      </c>
      <c r="C63" s="38">
        <f>Martwi!AD64</f>
        <v>119</v>
      </c>
      <c r="D63" s="38">
        <f>Martwi!AJ64</f>
        <v>94</v>
      </c>
      <c r="E63" s="38">
        <f>Martwi!K64</f>
        <v>101</v>
      </c>
      <c r="F63" s="38">
        <f>Martwi!Q64</f>
        <v>116</v>
      </c>
      <c r="G63" s="36">
        <f t="shared" si="3"/>
        <v>235</v>
      </c>
      <c r="H63" s="36">
        <f t="shared" si="4"/>
        <v>255</v>
      </c>
      <c r="I63" s="36">
        <f t="shared" si="5"/>
        <v>217</v>
      </c>
      <c r="K63" s="33">
        <v>57</v>
      </c>
      <c r="L63" s="113">
        <v>1963</v>
      </c>
      <c r="M63" s="38">
        <v>51</v>
      </c>
      <c r="N63" s="38">
        <v>44</v>
      </c>
      <c r="O63" s="38">
        <v>60</v>
      </c>
      <c r="P63" s="38">
        <v>63</v>
      </c>
      <c r="Q63" s="36">
        <f t="shared" si="6"/>
        <v>114</v>
      </c>
      <c r="R63" s="36">
        <f t="shared" si="7"/>
        <v>113</v>
      </c>
      <c r="S63" s="36">
        <f t="shared" si="8"/>
        <v>123</v>
      </c>
    </row>
    <row r="64" spans="1:19" x14ac:dyDescent="0.25">
      <c r="A64" s="33">
        <v>58</v>
      </c>
      <c r="B64" s="113">
        <v>1962</v>
      </c>
      <c r="C64" s="38">
        <f>Martwi!AD65</f>
        <v>127</v>
      </c>
      <c r="D64" s="38">
        <f>Martwi!AJ65</f>
        <v>94</v>
      </c>
      <c r="E64" s="38">
        <f>Martwi!K65</f>
        <v>139</v>
      </c>
      <c r="F64" s="38">
        <f>Martwi!Q65</f>
        <v>118</v>
      </c>
      <c r="G64" s="36">
        <f t="shared" si="3"/>
        <v>245</v>
      </c>
      <c r="H64" s="36">
        <f t="shared" si="4"/>
        <v>249</v>
      </c>
      <c r="I64" s="36">
        <f t="shared" si="5"/>
        <v>257</v>
      </c>
      <c r="K64" s="33">
        <v>58</v>
      </c>
      <c r="L64" s="113">
        <v>1962</v>
      </c>
      <c r="M64" s="38">
        <v>57</v>
      </c>
      <c r="N64" s="38">
        <v>42</v>
      </c>
      <c r="O64" s="38">
        <v>50</v>
      </c>
      <c r="P64" s="38">
        <v>42</v>
      </c>
      <c r="Q64" s="36">
        <f t="shared" si="6"/>
        <v>99</v>
      </c>
      <c r="R64" s="36">
        <f t="shared" si="7"/>
        <v>110</v>
      </c>
      <c r="S64" s="36">
        <f t="shared" si="8"/>
        <v>92</v>
      </c>
    </row>
    <row r="65" spans="1:19" x14ac:dyDescent="0.25">
      <c r="A65" s="33">
        <v>59</v>
      </c>
      <c r="B65" s="113">
        <v>1961</v>
      </c>
      <c r="C65" s="38">
        <f>Martwi!AD66</f>
        <v>163</v>
      </c>
      <c r="D65" s="38">
        <f>Martwi!AJ66</f>
        <v>130</v>
      </c>
      <c r="E65" s="38">
        <f>Martwi!K66</f>
        <v>131</v>
      </c>
      <c r="F65" s="38">
        <f>Martwi!Q66</f>
        <v>163</v>
      </c>
      <c r="G65" s="36">
        <f t="shared" si="3"/>
        <v>326</v>
      </c>
      <c r="H65" s="36">
        <f t="shared" si="4"/>
        <v>325</v>
      </c>
      <c r="I65" s="36">
        <f t="shared" si="5"/>
        <v>294</v>
      </c>
      <c r="K65" s="33">
        <v>59</v>
      </c>
      <c r="L65" s="113">
        <v>1961</v>
      </c>
      <c r="M65" s="38">
        <v>81</v>
      </c>
      <c r="N65" s="38">
        <v>48</v>
      </c>
      <c r="O65" s="38">
        <v>68</v>
      </c>
      <c r="P65" s="38">
        <v>70</v>
      </c>
      <c r="Q65" s="36">
        <f t="shared" si="6"/>
        <v>151</v>
      </c>
      <c r="R65" s="36">
        <f t="shared" si="7"/>
        <v>146</v>
      </c>
      <c r="S65" s="36">
        <f t="shared" si="8"/>
        <v>138</v>
      </c>
    </row>
    <row r="66" spans="1:19" x14ac:dyDescent="0.25">
      <c r="A66" s="33">
        <v>60</v>
      </c>
      <c r="B66" s="113">
        <v>1960</v>
      </c>
      <c r="C66" s="38">
        <f>Martwi!AD67</f>
        <v>211</v>
      </c>
      <c r="D66" s="38">
        <f>Martwi!AJ67</f>
        <v>144</v>
      </c>
      <c r="E66" s="38">
        <f>Martwi!K67</f>
        <v>162</v>
      </c>
      <c r="F66" s="38">
        <f>Martwi!Q67</f>
        <v>186</v>
      </c>
      <c r="G66" s="36">
        <f t="shared" si="3"/>
        <v>397</v>
      </c>
      <c r="H66" s="36">
        <f t="shared" si="4"/>
        <v>393</v>
      </c>
      <c r="I66" s="36">
        <f t="shared" si="5"/>
        <v>348</v>
      </c>
      <c r="K66" s="33">
        <v>60</v>
      </c>
      <c r="L66" s="113">
        <v>1960</v>
      </c>
      <c r="M66" s="38">
        <v>78</v>
      </c>
      <c r="N66" s="38">
        <v>59</v>
      </c>
      <c r="O66" s="38">
        <v>76</v>
      </c>
      <c r="P66" s="38">
        <v>96</v>
      </c>
      <c r="Q66" s="36">
        <f t="shared" si="6"/>
        <v>174</v>
      </c>
      <c r="R66" s="36">
        <f t="shared" si="7"/>
        <v>203</v>
      </c>
      <c r="S66" s="36">
        <f t="shared" si="8"/>
        <v>172</v>
      </c>
    </row>
    <row r="67" spans="1:19" x14ac:dyDescent="0.25">
      <c r="A67" s="33">
        <v>61</v>
      </c>
      <c r="B67" s="113">
        <v>1959</v>
      </c>
      <c r="C67" s="38">
        <f>Martwi!AD68</f>
        <v>227</v>
      </c>
      <c r="D67" s="38">
        <f>Martwi!AJ68</f>
        <v>164</v>
      </c>
      <c r="E67" s="38">
        <f>Martwi!K68</f>
        <v>207</v>
      </c>
      <c r="F67" s="38">
        <f>Martwi!Q68</f>
        <v>235</v>
      </c>
      <c r="G67" s="36">
        <f t="shared" si="3"/>
        <v>462</v>
      </c>
      <c r="H67" s="36">
        <f t="shared" si="4"/>
        <v>468</v>
      </c>
      <c r="I67" s="36">
        <f t="shared" si="5"/>
        <v>442</v>
      </c>
      <c r="K67" s="33">
        <v>61</v>
      </c>
      <c r="L67" s="113">
        <v>1959</v>
      </c>
      <c r="M67" s="38">
        <v>114</v>
      </c>
      <c r="N67" s="38">
        <v>67</v>
      </c>
      <c r="O67" s="38">
        <v>107</v>
      </c>
      <c r="P67" s="38">
        <v>92</v>
      </c>
      <c r="Q67" s="36">
        <f t="shared" si="6"/>
        <v>206</v>
      </c>
      <c r="R67" s="36">
        <f t="shared" si="7"/>
        <v>211</v>
      </c>
      <c r="S67" s="36">
        <f t="shared" si="8"/>
        <v>199</v>
      </c>
    </row>
    <row r="68" spans="1:19" x14ac:dyDescent="0.25">
      <c r="A68" s="33">
        <v>62</v>
      </c>
      <c r="B68" s="113">
        <v>1958</v>
      </c>
      <c r="C68" s="38">
        <f>Martwi!AD69</f>
        <v>240</v>
      </c>
      <c r="D68" s="38">
        <f>Martwi!AJ69</f>
        <v>183</v>
      </c>
      <c r="E68" s="38">
        <f>Martwi!K69</f>
        <v>233</v>
      </c>
      <c r="F68" s="38">
        <f>Martwi!Q69</f>
        <v>252</v>
      </c>
      <c r="G68" s="36">
        <f t="shared" si="3"/>
        <v>492</v>
      </c>
      <c r="H68" s="36">
        <f t="shared" si="4"/>
        <v>531</v>
      </c>
      <c r="I68" s="36">
        <f t="shared" si="5"/>
        <v>485</v>
      </c>
      <c r="K68" s="33">
        <v>62</v>
      </c>
      <c r="L68" s="113">
        <v>1958</v>
      </c>
      <c r="M68" s="38">
        <v>135</v>
      </c>
      <c r="N68" s="38">
        <v>95</v>
      </c>
      <c r="O68" s="38">
        <v>119</v>
      </c>
      <c r="P68" s="38">
        <v>147</v>
      </c>
      <c r="Q68" s="36">
        <f t="shared" si="6"/>
        <v>282</v>
      </c>
      <c r="R68" s="36">
        <f t="shared" si="7"/>
        <v>300</v>
      </c>
      <c r="S68" s="36">
        <f t="shared" si="8"/>
        <v>266</v>
      </c>
    </row>
    <row r="69" spans="1:19" x14ac:dyDescent="0.25">
      <c r="A69" s="33">
        <v>63</v>
      </c>
      <c r="B69" s="113">
        <v>1957</v>
      </c>
      <c r="C69" s="38">
        <f>Martwi!AD70</f>
        <v>285</v>
      </c>
      <c r="D69" s="38">
        <f>Martwi!AJ70</f>
        <v>201</v>
      </c>
      <c r="E69" s="38">
        <f>Martwi!K70</f>
        <v>279</v>
      </c>
      <c r="F69" s="38">
        <f>Martwi!Q70</f>
        <v>276</v>
      </c>
      <c r="G69" s="36">
        <f t="shared" si="3"/>
        <v>561</v>
      </c>
      <c r="H69" s="36">
        <f t="shared" si="4"/>
        <v>547</v>
      </c>
      <c r="I69" s="36">
        <f t="shared" si="5"/>
        <v>555</v>
      </c>
      <c r="K69" s="33">
        <v>63</v>
      </c>
      <c r="L69" s="113">
        <v>1957</v>
      </c>
      <c r="M69" s="38">
        <v>132</v>
      </c>
      <c r="N69" s="38">
        <v>108</v>
      </c>
      <c r="O69" s="38">
        <v>153</v>
      </c>
      <c r="P69" s="38">
        <v>146</v>
      </c>
      <c r="Q69" s="36">
        <f t="shared" si="6"/>
        <v>278</v>
      </c>
      <c r="R69" s="36">
        <f t="shared" si="7"/>
        <v>275</v>
      </c>
      <c r="S69" s="36">
        <f t="shared" si="8"/>
        <v>299</v>
      </c>
    </row>
    <row r="70" spans="1:19" x14ac:dyDescent="0.25">
      <c r="A70" s="33">
        <v>64</v>
      </c>
      <c r="B70" s="113">
        <v>1956</v>
      </c>
      <c r="C70" s="38">
        <f>Martwi!AD71</f>
        <v>307</v>
      </c>
      <c r="D70" s="38">
        <f>Martwi!AJ71</f>
        <v>229</v>
      </c>
      <c r="E70" s="38">
        <f>Martwi!K71</f>
        <v>271</v>
      </c>
      <c r="F70" s="38">
        <f>Martwi!Q71</f>
        <v>294</v>
      </c>
      <c r="G70" s="36">
        <f t="shared" si="3"/>
        <v>601</v>
      </c>
      <c r="H70" s="36">
        <f t="shared" si="4"/>
        <v>632</v>
      </c>
      <c r="I70" s="36">
        <f t="shared" si="5"/>
        <v>565</v>
      </c>
      <c r="K70" s="33">
        <v>64</v>
      </c>
      <c r="L70" s="113">
        <v>1956</v>
      </c>
      <c r="M70" s="38">
        <v>130</v>
      </c>
      <c r="N70" s="38">
        <v>120</v>
      </c>
      <c r="O70" s="38">
        <v>129</v>
      </c>
      <c r="P70" s="38">
        <v>137</v>
      </c>
      <c r="Q70" s="36">
        <f t="shared" ref="Q70:Q101" si="9">M70+P70</f>
        <v>267</v>
      </c>
      <c r="R70" s="36">
        <f t="shared" ref="R70:R101" si="10">O71+P70</f>
        <v>309</v>
      </c>
      <c r="S70" s="36">
        <f t="shared" ref="S70:S101" si="11">O70+P70</f>
        <v>266</v>
      </c>
    </row>
    <row r="71" spans="1:19" x14ac:dyDescent="0.25">
      <c r="A71" s="33">
        <v>65</v>
      </c>
      <c r="B71" s="113">
        <v>1955</v>
      </c>
      <c r="C71" s="38">
        <f>Martwi!AD72</f>
        <v>328</v>
      </c>
      <c r="D71" s="38">
        <f>Martwi!AJ72</f>
        <v>223</v>
      </c>
      <c r="E71" s="38">
        <f>Martwi!K72</f>
        <v>338</v>
      </c>
      <c r="F71" s="38">
        <f>Martwi!Q72</f>
        <v>321</v>
      </c>
      <c r="G71" s="36">
        <f t="shared" ref="G71:G116" si="12">C71+F71</f>
        <v>649</v>
      </c>
      <c r="H71" s="36">
        <f t="shared" ref="H71:H116" si="13">E72+F71</f>
        <v>679</v>
      </c>
      <c r="I71" s="36">
        <f t="shared" ref="I71:I116" si="14">E71+F71</f>
        <v>659</v>
      </c>
      <c r="K71" s="33">
        <v>65</v>
      </c>
      <c r="L71" s="113">
        <v>1955</v>
      </c>
      <c r="M71" s="38">
        <v>137</v>
      </c>
      <c r="N71" s="38">
        <v>133</v>
      </c>
      <c r="O71" s="38">
        <v>172</v>
      </c>
      <c r="P71" s="38">
        <v>169</v>
      </c>
      <c r="Q71" s="36">
        <f t="shared" si="9"/>
        <v>306</v>
      </c>
      <c r="R71" s="36">
        <f t="shared" si="10"/>
        <v>365</v>
      </c>
      <c r="S71" s="36">
        <f t="shared" si="11"/>
        <v>341</v>
      </c>
    </row>
    <row r="72" spans="1:19" x14ac:dyDescent="0.25">
      <c r="A72" s="33">
        <v>66</v>
      </c>
      <c r="B72" s="113">
        <v>1954</v>
      </c>
      <c r="C72" s="38">
        <f>Martwi!AD73</f>
        <v>334</v>
      </c>
      <c r="D72" s="38">
        <f>Martwi!AJ73</f>
        <v>300</v>
      </c>
      <c r="E72" s="38">
        <f>Martwi!K73</f>
        <v>358</v>
      </c>
      <c r="F72" s="38">
        <f>Martwi!Q73</f>
        <v>333</v>
      </c>
      <c r="G72" s="36">
        <f t="shared" si="12"/>
        <v>667</v>
      </c>
      <c r="H72" s="36">
        <f t="shared" si="13"/>
        <v>686</v>
      </c>
      <c r="I72" s="36">
        <f t="shared" si="14"/>
        <v>691</v>
      </c>
      <c r="K72" s="33">
        <v>66</v>
      </c>
      <c r="L72" s="113">
        <v>1954</v>
      </c>
      <c r="M72" s="38">
        <v>162</v>
      </c>
      <c r="N72" s="38">
        <v>97</v>
      </c>
      <c r="O72" s="38">
        <v>196</v>
      </c>
      <c r="P72" s="38">
        <v>181</v>
      </c>
      <c r="Q72" s="36">
        <f t="shared" si="9"/>
        <v>343</v>
      </c>
      <c r="R72" s="36">
        <f t="shared" si="10"/>
        <v>379</v>
      </c>
      <c r="S72" s="36">
        <f t="shared" si="11"/>
        <v>377</v>
      </c>
    </row>
    <row r="73" spans="1:19" x14ac:dyDescent="0.25">
      <c r="A73" s="33">
        <v>67</v>
      </c>
      <c r="B73" s="113">
        <v>1953</v>
      </c>
      <c r="C73" s="38">
        <f>Martwi!AD74</f>
        <v>371</v>
      </c>
      <c r="D73" s="38">
        <f>Martwi!AJ74</f>
        <v>306</v>
      </c>
      <c r="E73" s="38">
        <f>Martwi!K74</f>
        <v>353</v>
      </c>
      <c r="F73" s="38">
        <f>Martwi!Q74</f>
        <v>343</v>
      </c>
      <c r="G73" s="36">
        <f t="shared" si="12"/>
        <v>714</v>
      </c>
      <c r="H73" s="36">
        <f t="shared" si="13"/>
        <v>671</v>
      </c>
      <c r="I73" s="36">
        <f t="shared" si="14"/>
        <v>696</v>
      </c>
      <c r="K73" s="33">
        <v>67</v>
      </c>
      <c r="L73" s="113">
        <v>1953</v>
      </c>
      <c r="M73" s="38">
        <v>205</v>
      </c>
      <c r="N73" s="38">
        <v>152</v>
      </c>
      <c r="O73" s="38">
        <v>198</v>
      </c>
      <c r="P73" s="38">
        <v>187</v>
      </c>
      <c r="Q73" s="36">
        <f t="shared" si="9"/>
        <v>392</v>
      </c>
      <c r="R73" s="36">
        <f t="shared" si="10"/>
        <v>378</v>
      </c>
      <c r="S73" s="36">
        <f t="shared" si="11"/>
        <v>385</v>
      </c>
    </row>
    <row r="74" spans="1:19" x14ac:dyDescent="0.25">
      <c r="A74" s="33">
        <v>68</v>
      </c>
      <c r="B74" s="113">
        <v>1952</v>
      </c>
      <c r="C74" s="38">
        <f>Martwi!AD75</f>
        <v>408</v>
      </c>
      <c r="D74" s="38">
        <f>Martwi!AJ75</f>
        <v>301</v>
      </c>
      <c r="E74" s="38">
        <f>Martwi!K75</f>
        <v>328</v>
      </c>
      <c r="F74" s="38">
        <f>Martwi!Q75</f>
        <v>358</v>
      </c>
      <c r="G74" s="36">
        <f t="shared" si="12"/>
        <v>766</v>
      </c>
      <c r="H74" s="36">
        <f t="shared" si="13"/>
        <v>747</v>
      </c>
      <c r="I74" s="36">
        <f t="shared" si="14"/>
        <v>686</v>
      </c>
      <c r="K74" s="33">
        <v>68</v>
      </c>
      <c r="L74" s="113">
        <v>1952</v>
      </c>
      <c r="M74" s="38">
        <v>213</v>
      </c>
      <c r="N74" s="38">
        <v>157</v>
      </c>
      <c r="O74" s="38">
        <v>191</v>
      </c>
      <c r="P74" s="38">
        <v>207</v>
      </c>
      <c r="Q74" s="36">
        <f t="shared" si="9"/>
        <v>420</v>
      </c>
      <c r="R74" s="36">
        <f t="shared" si="10"/>
        <v>413</v>
      </c>
      <c r="S74" s="36">
        <f t="shared" si="11"/>
        <v>398</v>
      </c>
    </row>
    <row r="75" spans="1:19" x14ac:dyDescent="0.25">
      <c r="A75" s="33">
        <v>69</v>
      </c>
      <c r="B75" s="113">
        <v>1951</v>
      </c>
      <c r="C75" s="38">
        <f>Martwi!AD76</f>
        <v>395</v>
      </c>
      <c r="D75" s="38">
        <f>Martwi!AJ76</f>
        <v>317</v>
      </c>
      <c r="E75" s="38">
        <f>Martwi!K76</f>
        <v>389</v>
      </c>
      <c r="F75" s="38">
        <f>Martwi!Q76</f>
        <v>396</v>
      </c>
      <c r="G75" s="36">
        <f t="shared" si="12"/>
        <v>791</v>
      </c>
      <c r="H75" s="36">
        <f t="shared" si="13"/>
        <v>769</v>
      </c>
      <c r="I75" s="36">
        <f t="shared" si="14"/>
        <v>785</v>
      </c>
      <c r="K75" s="33">
        <v>69</v>
      </c>
      <c r="L75" s="113">
        <v>1951</v>
      </c>
      <c r="M75" s="38">
        <v>242</v>
      </c>
      <c r="N75" s="38">
        <v>164</v>
      </c>
      <c r="O75" s="38">
        <v>206</v>
      </c>
      <c r="P75" s="38">
        <v>205</v>
      </c>
      <c r="Q75" s="36">
        <f t="shared" si="9"/>
        <v>447</v>
      </c>
      <c r="R75" s="36">
        <f t="shared" si="10"/>
        <v>458</v>
      </c>
      <c r="S75" s="36">
        <f t="shared" si="11"/>
        <v>411</v>
      </c>
    </row>
    <row r="76" spans="1:19" x14ac:dyDescent="0.25">
      <c r="A76" s="33">
        <v>70</v>
      </c>
      <c r="B76" s="113">
        <v>1950</v>
      </c>
      <c r="C76" s="38">
        <f>Martwi!AD77</f>
        <v>381</v>
      </c>
      <c r="D76" s="38">
        <f>Martwi!AJ77</f>
        <v>294</v>
      </c>
      <c r="E76" s="38">
        <f>Martwi!K77</f>
        <v>373</v>
      </c>
      <c r="F76" s="38">
        <f>Martwi!Q77</f>
        <v>339</v>
      </c>
      <c r="G76" s="36">
        <f t="shared" si="12"/>
        <v>720</v>
      </c>
      <c r="H76" s="36">
        <f t="shared" si="13"/>
        <v>711</v>
      </c>
      <c r="I76" s="36">
        <f t="shared" si="14"/>
        <v>712</v>
      </c>
      <c r="K76" s="33">
        <v>70</v>
      </c>
      <c r="L76" s="113">
        <v>1950</v>
      </c>
      <c r="M76" s="38">
        <v>208</v>
      </c>
      <c r="N76" s="38">
        <v>151</v>
      </c>
      <c r="O76" s="38">
        <v>253</v>
      </c>
      <c r="P76" s="38">
        <v>209</v>
      </c>
      <c r="Q76" s="36">
        <f t="shared" si="9"/>
        <v>417</v>
      </c>
      <c r="R76" s="36">
        <f t="shared" si="10"/>
        <v>437</v>
      </c>
      <c r="S76" s="36">
        <f t="shared" si="11"/>
        <v>462</v>
      </c>
    </row>
    <row r="77" spans="1:19" x14ac:dyDescent="0.25">
      <c r="A77" s="33">
        <v>71</v>
      </c>
      <c r="B77" s="113">
        <v>1949</v>
      </c>
      <c r="C77" s="38">
        <f>Martwi!AD78</f>
        <v>375</v>
      </c>
      <c r="D77" s="38">
        <f>Martwi!AJ78</f>
        <v>275</v>
      </c>
      <c r="E77" s="38">
        <f>Martwi!K78</f>
        <v>372</v>
      </c>
      <c r="F77" s="38">
        <f>Martwi!Q78</f>
        <v>352</v>
      </c>
      <c r="G77" s="36">
        <f t="shared" si="12"/>
        <v>727</v>
      </c>
      <c r="H77" s="36">
        <f t="shared" si="13"/>
        <v>719</v>
      </c>
      <c r="I77" s="36">
        <f t="shared" si="14"/>
        <v>724</v>
      </c>
      <c r="K77" s="33">
        <v>71</v>
      </c>
      <c r="L77" s="113">
        <v>1949</v>
      </c>
      <c r="M77" s="38">
        <v>216</v>
      </c>
      <c r="N77" s="38">
        <v>204</v>
      </c>
      <c r="O77" s="38">
        <v>228</v>
      </c>
      <c r="P77" s="38">
        <v>245</v>
      </c>
      <c r="Q77" s="36">
        <f t="shared" si="9"/>
        <v>461</v>
      </c>
      <c r="R77" s="36">
        <f t="shared" si="10"/>
        <v>511</v>
      </c>
      <c r="S77" s="36">
        <f t="shared" si="11"/>
        <v>473</v>
      </c>
    </row>
    <row r="78" spans="1:19" x14ac:dyDescent="0.25">
      <c r="A78" s="33">
        <v>72</v>
      </c>
      <c r="B78" s="113">
        <v>1948</v>
      </c>
      <c r="C78" s="38">
        <f>Martwi!AD79</f>
        <v>368</v>
      </c>
      <c r="D78" s="38">
        <f>Martwi!AJ79</f>
        <v>277</v>
      </c>
      <c r="E78" s="38">
        <f>Martwi!K79</f>
        <v>367</v>
      </c>
      <c r="F78" s="38">
        <f>Martwi!Q79</f>
        <v>379</v>
      </c>
      <c r="G78" s="36">
        <f t="shared" si="12"/>
        <v>747</v>
      </c>
      <c r="H78" s="36">
        <f t="shared" si="13"/>
        <v>748</v>
      </c>
      <c r="I78" s="36">
        <f t="shared" si="14"/>
        <v>746</v>
      </c>
      <c r="K78" s="33">
        <v>72</v>
      </c>
      <c r="L78" s="113">
        <v>1948</v>
      </c>
      <c r="M78" s="38">
        <v>244</v>
      </c>
      <c r="N78" s="38">
        <v>171</v>
      </c>
      <c r="O78" s="38">
        <v>266</v>
      </c>
      <c r="P78" s="38">
        <v>249</v>
      </c>
      <c r="Q78" s="36">
        <f t="shared" si="9"/>
        <v>493</v>
      </c>
      <c r="R78" s="36">
        <f t="shared" si="10"/>
        <v>542</v>
      </c>
      <c r="S78" s="36">
        <f t="shared" si="11"/>
        <v>515</v>
      </c>
    </row>
    <row r="79" spans="1:19" x14ac:dyDescent="0.25">
      <c r="A79" s="33">
        <v>73</v>
      </c>
      <c r="B79" s="113">
        <v>1947</v>
      </c>
      <c r="C79" s="38">
        <f>Martwi!AD80</f>
        <v>351</v>
      </c>
      <c r="D79" s="38">
        <f>Martwi!AJ80</f>
        <v>242</v>
      </c>
      <c r="E79" s="38">
        <f>Martwi!K80</f>
        <v>369</v>
      </c>
      <c r="F79" s="38">
        <f>Martwi!Q80</f>
        <v>311</v>
      </c>
      <c r="G79" s="36">
        <f t="shared" si="12"/>
        <v>662</v>
      </c>
      <c r="H79" s="36">
        <f t="shared" si="13"/>
        <v>611</v>
      </c>
      <c r="I79" s="36">
        <f t="shared" si="14"/>
        <v>680</v>
      </c>
      <c r="K79" s="33">
        <v>73</v>
      </c>
      <c r="L79" s="113">
        <v>1947</v>
      </c>
      <c r="M79" s="38">
        <v>224</v>
      </c>
      <c r="N79" s="38">
        <v>179</v>
      </c>
      <c r="O79" s="38">
        <v>293</v>
      </c>
      <c r="P79" s="38">
        <v>225</v>
      </c>
      <c r="Q79" s="36">
        <f t="shared" si="9"/>
        <v>449</v>
      </c>
      <c r="R79" s="36">
        <f t="shared" si="10"/>
        <v>480</v>
      </c>
      <c r="S79" s="36">
        <f t="shared" si="11"/>
        <v>518</v>
      </c>
    </row>
    <row r="80" spans="1:19" x14ac:dyDescent="0.25">
      <c r="A80" s="33">
        <v>74</v>
      </c>
      <c r="B80" s="113">
        <v>1946</v>
      </c>
      <c r="C80" s="38">
        <f>Martwi!AD81</f>
        <v>312</v>
      </c>
      <c r="D80" s="38">
        <f>Martwi!AJ81</f>
        <v>245</v>
      </c>
      <c r="E80" s="38">
        <f>Martwi!K81</f>
        <v>300</v>
      </c>
      <c r="F80" s="38">
        <f>Martwi!Q81</f>
        <v>285</v>
      </c>
      <c r="G80" s="36">
        <f t="shared" si="12"/>
        <v>597</v>
      </c>
      <c r="H80" s="36">
        <f t="shared" si="13"/>
        <v>577</v>
      </c>
      <c r="I80" s="36">
        <f t="shared" si="14"/>
        <v>585</v>
      </c>
      <c r="K80" s="33">
        <v>74</v>
      </c>
      <c r="L80" s="113">
        <v>1946</v>
      </c>
      <c r="M80" s="38">
        <v>201</v>
      </c>
      <c r="N80" s="38">
        <v>180</v>
      </c>
      <c r="O80" s="38">
        <v>255</v>
      </c>
      <c r="P80" s="38">
        <v>203</v>
      </c>
      <c r="Q80" s="36">
        <f t="shared" si="9"/>
        <v>404</v>
      </c>
      <c r="R80" s="36">
        <f t="shared" si="10"/>
        <v>418</v>
      </c>
      <c r="S80" s="36">
        <f t="shared" si="11"/>
        <v>458</v>
      </c>
    </row>
    <row r="81" spans="1:19" x14ac:dyDescent="0.25">
      <c r="A81" s="33">
        <v>75</v>
      </c>
      <c r="B81" s="113">
        <v>1945</v>
      </c>
      <c r="C81" s="38">
        <f>Martwi!AD82</f>
        <v>218</v>
      </c>
      <c r="D81" s="38">
        <f>Martwi!AJ82</f>
        <v>138</v>
      </c>
      <c r="E81" s="38">
        <f>Martwi!K82</f>
        <v>292</v>
      </c>
      <c r="F81" s="38">
        <f>Martwi!Q82</f>
        <v>173</v>
      </c>
      <c r="G81" s="36">
        <f t="shared" si="12"/>
        <v>391</v>
      </c>
      <c r="H81" s="36">
        <f t="shared" si="13"/>
        <v>364</v>
      </c>
      <c r="I81" s="36">
        <f t="shared" si="14"/>
        <v>465</v>
      </c>
      <c r="K81" s="33">
        <v>75</v>
      </c>
      <c r="L81" s="113">
        <v>1945</v>
      </c>
      <c r="M81" s="38">
        <v>191</v>
      </c>
      <c r="N81" s="38">
        <v>107</v>
      </c>
      <c r="O81" s="38">
        <v>215</v>
      </c>
      <c r="P81" s="38">
        <v>122</v>
      </c>
      <c r="Q81" s="36">
        <f t="shared" si="9"/>
        <v>313</v>
      </c>
      <c r="R81" s="36">
        <f t="shared" si="10"/>
        <v>303</v>
      </c>
      <c r="S81" s="36">
        <f t="shared" si="11"/>
        <v>337</v>
      </c>
    </row>
    <row r="82" spans="1:19" x14ac:dyDescent="0.25">
      <c r="A82" s="33">
        <v>76</v>
      </c>
      <c r="B82" s="113">
        <v>1944</v>
      </c>
      <c r="C82" s="38">
        <f>Martwi!AD83</f>
        <v>221</v>
      </c>
      <c r="D82" s="38">
        <f>Martwi!AJ83</f>
        <v>166</v>
      </c>
      <c r="E82" s="38">
        <f>Martwi!K83</f>
        <v>191</v>
      </c>
      <c r="F82" s="38">
        <f>Martwi!Q83</f>
        <v>167</v>
      </c>
      <c r="G82" s="36">
        <f t="shared" si="12"/>
        <v>388</v>
      </c>
      <c r="H82" s="36">
        <f t="shared" si="13"/>
        <v>383</v>
      </c>
      <c r="I82" s="36">
        <f t="shared" si="14"/>
        <v>358</v>
      </c>
      <c r="K82" s="33">
        <v>76</v>
      </c>
      <c r="L82" s="113">
        <v>1944</v>
      </c>
      <c r="M82" s="38">
        <v>173</v>
      </c>
      <c r="N82" s="38">
        <v>113</v>
      </c>
      <c r="O82" s="38">
        <v>181</v>
      </c>
      <c r="P82" s="38">
        <v>160</v>
      </c>
      <c r="Q82" s="36">
        <f t="shared" si="9"/>
        <v>333</v>
      </c>
      <c r="R82" s="36">
        <f t="shared" si="10"/>
        <v>334</v>
      </c>
      <c r="S82" s="36">
        <f t="shared" si="11"/>
        <v>341</v>
      </c>
    </row>
    <row r="83" spans="1:19" x14ac:dyDescent="0.25">
      <c r="A83" s="33">
        <v>77</v>
      </c>
      <c r="B83" s="113">
        <v>1943</v>
      </c>
      <c r="C83" s="38">
        <f>Martwi!AD84</f>
        <v>216</v>
      </c>
      <c r="D83" s="38">
        <f>Martwi!AJ84</f>
        <v>149</v>
      </c>
      <c r="E83" s="38">
        <f>Martwi!K84</f>
        <v>216</v>
      </c>
      <c r="F83" s="38">
        <f>Martwi!Q84</f>
        <v>200</v>
      </c>
      <c r="G83" s="36">
        <f t="shared" si="12"/>
        <v>416</v>
      </c>
      <c r="H83" s="36">
        <f t="shared" si="13"/>
        <v>402</v>
      </c>
      <c r="I83" s="36">
        <f t="shared" si="14"/>
        <v>416</v>
      </c>
      <c r="K83" s="33">
        <v>77</v>
      </c>
      <c r="L83" s="113">
        <v>1943</v>
      </c>
      <c r="M83" s="38">
        <v>166</v>
      </c>
      <c r="N83" s="38">
        <v>156</v>
      </c>
      <c r="O83" s="38">
        <v>174</v>
      </c>
      <c r="P83" s="38">
        <v>181</v>
      </c>
      <c r="Q83" s="36">
        <f t="shared" si="9"/>
        <v>347</v>
      </c>
      <c r="R83" s="36">
        <f t="shared" si="10"/>
        <v>373</v>
      </c>
      <c r="S83" s="36">
        <f t="shared" si="11"/>
        <v>355</v>
      </c>
    </row>
    <row r="84" spans="1:19" x14ac:dyDescent="0.25">
      <c r="A84" s="33">
        <v>78</v>
      </c>
      <c r="B84" s="113">
        <v>1942</v>
      </c>
      <c r="C84" s="38">
        <f>Martwi!AD85</f>
        <v>219</v>
      </c>
      <c r="D84" s="38">
        <f>Martwi!AJ85</f>
        <v>140</v>
      </c>
      <c r="E84" s="38">
        <f>Martwi!K85</f>
        <v>202</v>
      </c>
      <c r="F84" s="38">
        <f>Martwi!Q85</f>
        <v>182</v>
      </c>
      <c r="G84" s="36">
        <f t="shared" si="12"/>
        <v>401</v>
      </c>
      <c r="H84" s="36">
        <f t="shared" si="13"/>
        <v>363</v>
      </c>
      <c r="I84" s="36">
        <f t="shared" si="14"/>
        <v>384</v>
      </c>
      <c r="K84" s="33">
        <v>78</v>
      </c>
      <c r="L84" s="113">
        <v>1942</v>
      </c>
      <c r="M84" s="38">
        <v>180</v>
      </c>
      <c r="N84" s="38">
        <v>124</v>
      </c>
      <c r="O84" s="38">
        <v>192</v>
      </c>
      <c r="P84" s="38">
        <v>179</v>
      </c>
      <c r="Q84" s="36">
        <f t="shared" si="9"/>
        <v>359</v>
      </c>
      <c r="R84" s="36">
        <f t="shared" si="10"/>
        <v>377</v>
      </c>
      <c r="S84" s="36">
        <f t="shared" si="11"/>
        <v>371</v>
      </c>
    </row>
    <row r="85" spans="1:19" x14ac:dyDescent="0.25">
      <c r="A85" s="33">
        <v>79</v>
      </c>
      <c r="B85" s="113">
        <v>1941</v>
      </c>
      <c r="C85" s="38">
        <f>Martwi!AD86</f>
        <v>242</v>
      </c>
      <c r="D85" s="38">
        <f>Martwi!AJ86</f>
        <v>167</v>
      </c>
      <c r="E85" s="38">
        <f>Martwi!K86</f>
        <v>181</v>
      </c>
      <c r="F85" s="38">
        <f>Martwi!Q86</f>
        <v>182</v>
      </c>
      <c r="G85" s="36">
        <f t="shared" si="12"/>
        <v>424</v>
      </c>
      <c r="H85" s="36">
        <f t="shared" si="13"/>
        <v>387</v>
      </c>
      <c r="I85" s="36">
        <f t="shared" si="14"/>
        <v>363</v>
      </c>
      <c r="K85" s="33">
        <v>79</v>
      </c>
      <c r="L85" s="113">
        <v>1941</v>
      </c>
      <c r="M85" s="38">
        <v>240</v>
      </c>
      <c r="N85" s="38">
        <v>145</v>
      </c>
      <c r="O85" s="38">
        <v>198</v>
      </c>
      <c r="P85" s="38">
        <v>191</v>
      </c>
      <c r="Q85" s="36">
        <f t="shared" si="9"/>
        <v>431</v>
      </c>
      <c r="R85" s="36">
        <f t="shared" si="10"/>
        <v>433</v>
      </c>
      <c r="S85" s="36">
        <f t="shared" si="11"/>
        <v>389</v>
      </c>
    </row>
    <row r="86" spans="1:19" x14ac:dyDescent="0.25">
      <c r="A86" s="33">
        <v>80</v>
      </c>
      <c r="B86" s="113">
        <v>1940</v>
      </c>
      <c r="C86" s="38">
        <f>Martwi!AD87</f>
        <v>289</v>
      </c>
      <c r="D86" s="38">
        <f>Martwi!AJ87</f>
        <v>189</v>
      </c>
      <c r="E86" s="38">
        <f>Martwi!K87</f>
        <v>205</v>
      </c>
      <c r="F86" s="38">
        <f>Martwi!Q87</f>
        <v>231</v>
      </c>
      <c r="G86" s="36">
        <f t="shared" si="12"/>
        <v>520</v>
      </c>
      <c r="H86" s="36">
        <f t="shared" si="13"/>
        <v>471</v>
      </c>
      <c r="I86" s="36">
        <f t="shared" si="14"/>
        <v>436</v>
      </c>
      <c r="K86" s="33">
        <v>80</v>
      </c>
      <c r="L86" s="113">
        <v>1940</v>
      </c>
      <c r="M86" s="38">
        <v>264</v>
      </c>
      <c r="N86" s="38">
        <v>161</v>
      </c>
      <c r="O86" s="38">
        <v>242</v>
      </c>
      <c r="P86" s="38">
        <v>227</v>
      </c>
      <c r="Q86" s="36">
        <f t="shared" si="9"/>
        <v>491</v>
      </c>
      <c r="R86" s="36">
        <f t="shared" si="10"/>
        <v>464</v>
      </c>
      <c r="S86" s="36">
        <f t="shared" si="11"/>
        <v>469</v>
      </c>
    </row>
    <row r="87" spans="1:19" x14ac:dyDescent="0.25">
      <c r="A87" s="33">
        <v>81</v>
      </c>
      <c r="B87" s="113">
        <v>1939</v>
      </c>
      <c r="C87" s="38">
        <f>Martwi!AD88</f>
        <v>236</v>
      </c>
      <c r="D87" s="38">
        <f>Martwi!AJ88</f>
        <v>171</v>
      </c>
      <c r="E87" s="38">
        <f>Martwi!K88</f>
        <v>240</v>
      </c>
      <c r="F87" s="38">
        <f>Martwi!Q88</f>
        <v>217</v>
      </c>
      <c r="G87" s="36">
        <f t="shared" si="12"/>
        <v>453</v>
      </c>
      <c r="H87" s="36">
        <f t="shared" si="13"/>
        <v>451</v>
      </c>
      <c r="I87" s="36">
        <f t="shared" si="14"/>
        <v>457</v>
      </c>
      <c r="K87" s="33">
        <v>81</v>
      </c>
      <c r="L87" s="113">
        <v>1939</v>
      </c>
      <c r="M87" s="38">
        <v>262</v>
      </c>
      <c r="N87" s="38">
        <v>192</v>
      </c>
      <c r="O87" s="38">
        <v>237</v>
      </c>
      <c r="P87" s="38">
        <v>244</v>
      </c>
      <c r="Q87" s="36">
        <f t="shared" si="9"/>
        <v>506</v>
      </c>
      <c r="R87" s="36">
        <f t="shared" si="10"/>
        <v>535</v>
      </c>
      <c r="S87" s="36">
        <f t="shared" si="11"/>
        <v>481</v>
      </c>
    </row>
    <row r="88" spans="1:19" x14ac:dyDescent="0.25">
      <c r="A88" s="33">
        <v>82</v>
      </c>
      <c r="B88" s="113">
        <v>1938</v>
      </c>
      <c r="C88" s="38">
        <f>Martwi!AD89</f>
        <v>271</v>
      </c>
      <c r="D88" s="38">
        <f>Martwi!AJ89</f>
        <v>177</v>
      </c>
      <c r="E88" s="38">
        <f>Martwi!K89</f>
        <v>234</v>
      </c>
      <c r="F88" s="38">
        <f>Martwi!Q89</f>
        <v>209</v>
      </c>
      <c r="G88" s="36">
        <f t="shared" si="12"/>
        <v>480</v>
      </c>
      <c r="H88" s="36">
        <f t="shared" si="13"/>
        <v>440</v>
      </c>
      <c r="I88" s="36">
        <f t="shared" si="14"/>
        <v>443</v>
      </c>
      <c r="K88" s="33">
        <v>82</v>
      </c>
      <c r="L88" s="113">
        <v>1938</v>
      </c>
      <c r="M88" s="38">
        <v>329</v>
      </c>
      <c r="N88" s="38">
        <v>220</v>
      </c>
      <c r="O88" s="38">
        <v>291</v>
      </c>
      <c r="P88" s="38">
        <v>293</v>
      </c>
      <c r="Q88" s="36">
        <f t="shared" si="9"/>
        <v>622</v>
      </c>
      <c r="R88" s="36">
        <f t="shared" si="10"/>
        <v>590</v>
      </c>
      <c r="S88" s="36">
        <f t="shared" si="11"/>
        <v>584</v>
      </c>
    </row>
    <row r="89" spans="1:19" x14ac:dyDescent="0.25">
      <c r="A89" s="33">
        <v>83</v>
      </c>
      <c r="B89" s="113">
        <v>1937</v>
      </c>
      <c r="C89" s="38">
        <f>Martwi!AD90</f>
        <v>270</v>
      </c>
      <c r="D89" s="38">
        <f>Martwi!AJ90</f>
        <v>195</v>
      </c>
      <c r="E89" s="38">
        <f>Martwi!K90</f>
        <v>231</v>
      </c>
      <c r="F89" s="38">
        <f>Martwi!Q90</f>
        <v>215</v>
      </c>
      <c r="G89" s="36">
        <f t="shared" si="12"/>
        <v>485</v>
      </c>
      <c r="H89" s="36">
        <f t="shared" si="13"/>
        <v>464</v>
      </c>
      <c r="I89" s="36">
        <f t="shared" si="14"/>
        <v>446</v>
      </c>
      <c r="K89" s="33">
        <v>83</v>
      </c>
      <c r="L89" s="113">
        <v>1937</v>
      </c>
      <c r="M89" s="38">
        <v>300</v>
      </c>
      <c r="N89" s="38">
        <v>239</v>
      </c>
      <c r="O89" s="38">
        <v>297</v>
      </c>
      <c r="P89" s="38">
        <v>311</v>
      </c>
      <c r="Q89" s="36">
        <f t="shared" si="9"/>
        <v>611</v>
      </c>
      <c r="R89" s="36">
        <f t="shared" si="10"/>
        <v>639</v>
      </c>
      <c r="S89" s="36">
        <f t="shared" si="11"/>
        <v>608</v>
      </c>
    </row>
    <row r="90" spans="1:19" x14ac:dyDescent="0.25">
      <c r="A90" s="33">
        <v>84</v>
      </c>
      <c r="B90" s="113">
        <v>1936</v>
      </c>
      <c r="C90" s="38">
        <f>Martwi!AD91</f>
        <v>281</v>
      </c>
      <c r="D90" s="38">
        <f>Martwi!AJ91</f>
        <v>187</v>
      </c>
      <c r="E90" s="38">
        <f>Martwi!K91</f>
        <v>249</v>
      </c>
      <c r="F90" s="38">
        <f>Martwi!Q91</f>
        <v>238</v>
      </c>
      <c r="G90" s="36">
        <f t="shared" si="12"/>
        <v>519</v>
      </c>
      <c r="H90" s="36">
        <f t="shared" si="13"/>
        <v>462</v>
      </c>
      <c r="I90" s="36">
        <f t="shared" si="14"/>
        <v>487</v>
      </c>
      <c r="K90" s="33">
        <v>84</v>
      </c>
      <c r="L90" s="113">
        <v>1936</v>
      </c>
      <c r="M90" s="38">
        <v>345</v>
      </c>
      <c r="N90" s="38">
        <v>309</v>
      </c>
      <c r="O90" s="38">
        <v>328</v>
      </c>
      <c r="P90" s="38">
        <v>308</v>
      </c>
      <c r="Q90" s="36">
        <f t="shared" si="9"/>
        <v>653</v>
      </c>
      <c r="R90" s="36">
        <f t="shared" si="10"/>
        <v>698</v>
      </c>
      <c r="S90" s="36">
        <f t="shared" si="11"/>
        <v>636</v>
      </c>
    </row>
    <row r="91" spans="1:19" x14ac:dyDescent="0.25">
      <c r="A91" s="33">
        <v>85</v>
      </c>
      <c r="B91" s="113">
        <v>1935</v>
      </c>
      <c r="C91" s="38">
        <f>Martwi!AD92</f>
        <v>282</v>
      </c>
      <c r="D91" s="38">
        <f>Martwi!AJ92</f>
        <v>159</v>
      </c>
      <c r="E91" s="38">
        <f>Martwi!K92</f>
        <v>224</v>
      </c>
      <c r="F91" s="38">
        <f>Martwi!Q92</f>
        <v>209</v>
      </c>
      <c r="G91" s="36">
        <f t="shared" si="12"/>
        <v>491</v>
      </c>
      <c r="H91" s="36">
        <f t="shared" si="13"/>
        <v>438</v>
      </c>
      <c r="I91" s="36">
        <f t="shared" si="14"/>
        <v>433</v>
      </c>
      <c r="K91" s="33">
        <v>85</v>
      </c>
      <c r="L91" s="113">
        <v>1935</v>
      </c>
      <c r="M91" s="38">
        <v>402</v>
      </c>
      <c r="N91" s="38">
        <v>256</v>
      </c>
      <c r="O91" s="38">
        <v>390</v>
      </c>
      <c r="P91" s="38">
        <v>363</v>
      </c>
      <c r="Q91" s="36">
        <f t="shared" si="9"/>
        <v>765</v>
      </c>
      <c r="R91" s="36">
        <f t="shared" si="10"/>
        <v>719</v>
      </c>
      <c r="S91" s="36">
        <f t="shared" si="11"/>
        <v>753</v>
      </c>
    </row>
    <row r="92" spans="1:19" x14ac:dyDescent="0.25">
      <c r="A92" s="33">
        <v>86</v>
      </c>
      <c r="B92" s="113">
        <v>1934</v>
      </c>
      <c r="C92" s="38">
        <f>Martwi!AD93</f>
        <v>225</v>
      </c>
      <c r="D92" s="38">
        <f>Martwi!AJ93</f>
        <v>179</v>
      </c>
      <c r="E92" s="38">
        <f>Martwi!K93</f>
        <v>229</v>
      </c>
      <c r="F92" s="38">
        <f>Martwi!Q93</f>
        <v>208</v>
      </c>
      <c r="G92" s="36">
        <f t="shared" si="12"/>
        <v>433</v>
      </c>
      <c r="H92" s="36">
        <f t="shared" si="13"/>
        <v>418</v>
      </c>
      <c r="I92" s="36">
        <f t="shared" si="14"/>
        <v>437</v>
      </c>
      <c r="K92" s="33">
        <v>86</v>
      </c>
      <c r="L92" s="113">
        <v>1934</v>
      </c>
      <c r="M92" s="38">
        <v>432</v>
      </c>
      <c r="N92" s="38">
        <v>298</v>
      </c>
      <c r="O92" s="38">
        <v>356</v>
      </c>
      <c r="P92" s="38">
        <v>324</v>
      </c>
      <c r="Q92" s="36">
        <f t="shared" si="9"/>
        <v>756</v>
      </c>
      <c r="R92" s="36">
        <f t="shared" si="10"/>
        <v>722</v>
      </c>
      <c r="S92" s="36">
        <f t="shared" si="11"/>
        <v>680</v>
      </c>
    </row>
    <row r="93" spans="1:19" x14ac:dyDescent="0.25">
      <c r="A93" s="33">
        <v>87</v>
      </c>
      <c r="B93" s="113">
        <v>1933</v>
      </c>
      <c r="C93" s="38">
        <f>Martwi!AD94</f>
        <v>219</v>
      </c>
      <c r="D93" s="38">
        <f>Martwi!AJ94</f>
        <v>176</v>
      </c>
      <c r="E93" s="38">
        <f>Martwi!K94</f>
        <v>210</v>
      </c>
      <c r="F93" s="38">
        <f>Martwi!Q94</f>
        <v>187</v>
      </c>
      <c r="G93" s="36">
        <f t="shared" si="12"/>
        <v>406</v>
      </c>
      <c r="H93" s="36">
        <f t="shared" si="13"/>
        <v>369</v>
      </c>
      <c r="I93" s="36">
        <f t="shared" si="14"/>
        <v>397</v>
      </c>
      <c r="K93" s="33">
        <v>87</v>
      </c>
      <c r="L93" s="113">
        <v>1933</v>
      </c>
      <c r="M93" s="38">
        <v>363</v>
      </c>
      <c r="N93" s="38">
        <v>293</v>
      </c>
      <c r="O93" s="38">
        <v>398</v>
      </c>
      <c r="P93" s="38">
        <v>377</v>
      </c>
      <c r="Q93" s="36">
        <f t="shared" si="9"/>
        <v>740</v>
      </c>
      <c r="R93" s="36">
        <f t="shared" si="10"/>
        <v>777</v>
      </c>
      <c r="S93" s="36">
        <f t="shared" si="11"/>
        <v>775</v>
      </c>
    </row>
    <row r="94" spans="1:19" x14ac:dyDescent="0.25">
      <c r="A94" s="33">
        <v>88</v>
      </c>
      <c r="B94" s="113">
        <v>1932</v>
      </c>
      <c r="C94" s="38">
        <f>Martwi!AD95</f>
        <v>233</v>
      </c>
      <c r="D94" s="38">
        <f>Martwi!AJ95</f>
        <v>159</v>
      </c>
      <c r="E94" s="38">
        <f>Martwi!K95</f>
        <v>182</v>
      </c>
      <c r="F94" s="38">
        <f>Martwi!Q95</f>
        <v>178</v>
      </c>
      <c r="G94" s="36">
        <f t="shared" si="12"/>
        <v>411</v>
      </c>
      <c r="H94" s="36">
        <f t="shared" si="13"/>
        <v>373</v>
      </c>
      <c r="I94" s="36">
        <f t="shared" si="14"/>
        <v>360</v>
      </c>
      <c r="K94" s="33">
        <v>88</v>
      </c>
      <c r="L94" s="113">
        <v>1932</v>
      </c>
      <c r="M94" s="38">
        <v>393</v>
      </c>
      <c r="N94" s="38">
        <v>299</v>
      </c>
      <c r="O94" s="38">
        <v>400</v>
      </c>
      <c r="P94" s="38">
        <v>350</v>
      </c>
      <c r="Q94" s="36">
        <f t="shared" si="9"/>
        <v>743</v>
      </c>
      <c r="R94" s="36">
        <f t="shared" si="10"/>
        <v>759</v>
      </c>
      <c r="S94" s="36">
        <f t="shared" si="11"/>
        <v>750</v>
      </c>
    </row>
    <row r="95" spans="1:19" x14ac:dyDescent="0.25">
      <c r="A95" s="33">
        <v>89</v>
      </c>
      <c r="B95" s="113">
        <v>1931</v>
      </c>
      <c r="C95" s="38">
        <f>Martwi!AD96</f>
        <v>197</v>
      </c>
      <c r="D95" s="38">
        <f>Martwi!AJ96</f>
        <v>150</v>
      </c>
      <c r="E95" s="38">
        <f>Martwi!K96</f>
        <v>195</v>
      </c>
      <c r="F95" s="38">
        <f>Martwi!Q96</f>
        <v>169</v>
      </c>
      <c r="G95" s="36">
        <f t="shared" si="12"/>
        <v>366</v>
      </c>
      <c r="H95" s="36">
        <f t="shared" si="13"/>
        <v>328</v>
      </c>
      <c r="I95" s="36">
        <f t="shared" si="14"/>
        <v>364</v>
      </c>
      <c r="K95" s="33">
        <v>89</v>
      </c>
      <c r="L95" s="113">
        <v>1931</v>
      </c>
      <c r="M95" s="38">
        <v>395</v>
      </c>
      <c r="N95" s="38">
        <v>307</v>
      </c>
      <c r="O95" s="38">
        <v>409</v>
      </c>
      <c r="P95" s="38">
        <v>357</v>
      </c>
      <c r="Q95" s="36">
        <f t="shared" si="9"/>
        <v>752</v>
      </c>
      <c r="R95" s="36">
        <f t="shared" si="10"/>
        <v>737</v>
      </c>
      <c r="S95" s="36">
        <f t="shared" si="11"/>
        <v>766</v>
      </c>
    </row>
    <row r="96" spans="1:19" x14ac:dyDescent="0.25">
      <c r="A96" s="33">
        <v>90</v>
      </c>
      <c r="B96" s="113">
        <v>1930</v>
      </c>
      <c r="C96" s="38">
        <f>Martwi!AD97</f>
        <v>181</v>
      </c>
      <c r="D96" s="38">
        <f>Martwi!AJ97</f>
        <v>143</v>
      </c>
      <c r="E96" s="38">
        <f>Martwi!K97</f>
        <v>159</v>
      </c>
      <c r="F96" s="38">
        <f>Martwi!Q97</f>
        <v>159</v>
      </c>
      <c r="G96" s="36">
        <f t="shared" si="12"/>
        <v>340</v>
      </c>
      <c r="H96" s="36">
        <f t="shared" si="13"/>
        <v>325</v>
      </c>
      <c r="I96" s="36">
        <f t="shared" si="14"/>
        <v>318</v>
      </c>
      <c r="K96" s="33">
        <v>90</v>
      </c>
      <c r="L96" s="113">
        <v>1930</v>
      </c>
      <c r="M96" s="38">
        <v>398</v>
      </c>
      <c r="N96" s="38">
        <v>326</v>
      </c>
      <c r="O96" s="38">
        <v>380</v>
      </c>
      <c r="P96" s="38">
        <v>354</v>
      </c>
      <c r="Q96" s="36">
        <f t="shared" si="9"/>
        <v>752</v>
      </c>
      <c r="R96" s="36">
        <f t="shared" si="10"/>
        <v>742</v>
      </c>
      <c r="S96" s="36">
        <f t="shared" si="11"/>
        <v>734</v>
      </c>
    </row>
    <row r="97" spans="1:19" x14ac:dyDescent="0.25">
      <c r="A97" s="33">
        <v>91</v>
      </c>
      <c r="B97" s="113">
        <v>1929</v>
      </c>
      <c r="C97" s="38">
        <f>Martwi!AD98</f>
        <v>140</v>
      </c>
      <c r="D97" s="38">
        <f>Martwi!AJ98</f>
        <v>128</v>
      </c>
      <c r="E97" s="38">
        <f>Martwi!K98</f>
        <v>166</v>
      </c>
      <c r="F97" s="38">
        <f>Martwi!Q98</f>
        <v>137</v>
      </c>
      <c r="G97" s="36">
        <f t="shared" si="12"/>
        <v>277</v>
      </c>
      <c r="H97" s="36">
        <f t="shared" si="13"/>
        <v>250</v>
      </c>
      <c r="I97" s="36">
        <f t="shared" si="14"/>
        <v>303</v>
      </c>
      <c r="K97" s="33">
        <v>91</v>
      </c>
      <c r="L97" s="113">
        <v>1929</v>
      </c>
      <c r="M97" s="38">
        <v>389</v>
      </c>
      <c r="N97" s="38">
        <v>302</v>
      </c>
      <c r="O97" s="38">
        <v>388</v>
      </c>
      <c r="P97" s="38">
        <v>304</v>
      </c>
      <c r="Q97" s="36">
        <f t="shared" si="9"/>
        <v>693</v>
      </c>
      <c r="R97" s="36">
        <f t="shared" si="10"/>
        <v>647</v>
      </c>
      <c r="S97" s="36">
        <f t="shared" si="11"/>
        <v>692</v>
      </c>
    </row>
    <row r="98" spans="1:19" x14ac:dyDescent="0.25">
      <c r="A98" s="33">
        <v>92</v>
      </c>
      <c r="B98" s="113">
        <v>1928</v>
      </c>
      <c r="C98" s="38">
        <f>Martwi!AD99</f>
        <v>100</v>
      </c>
      <c r="D98" s="38">
        <f>Martwi!AJ99</f>
        <v>115</v>
      </c>
      <c r="E98" s="38">
        <f>Martwi!K99</f>
        <v>113</v>
      </c>
      <c r="F98" s="38">
        <f>Martwi!Q99</f>
        <v>99</v>
      </c>
      <c r="G98" s="36">
        <f t="shared" si="12"/>
        <v>199</v>
      </c>
      <c r="H98" s="36">
        <f t="shared" si="13"/>
        <v>191</v>
      </c>
      <c r="I98" s="36">
        <f t="shared" si="14"/>
        <v>212</v>
      </c>
      <c r="K98" s="33">
        <v>92</v>
      </c>
      <c r="L98" s="113">
        <v>1928</v>
      </c>
      <c r="M98" s="38">
        <v>321</v>
      </c>
      <c r="N98" s="38">
        <v>273</v>
      </c>
      <c r="O98" s="38">
        <v>343</v>
      </c>
      <c r="P98" s="38">
        <v>292</v>
      </c>
      <c r="Q98" s="36">
        <f t="shared" si="9"/>
        <v>613</v>
      </c>
      <c r="R98" s="36">
        <f t="shared" si="10"/>
        <v>592</v>
      </c>
      <c r="S98" s="36">
        <f t="shared" si="11"/>
        <v>635</v>
      </c>
    </row>
    <row r="99" spans="1:19" x14ac:dyDescent="0.25">
      <c r="A99" s="33">
        <v>93</v>
      </c>
      <c r="B99" s="113">
        <v>1927</v>
      </c>
      <c r="C99" s="38">
        <f>Martwi!AD100</f>
        <v>88</v>
      </c>
      <c r="D99" s="38">
        <f>Martwi!AJ100</f>
        <v>70</v>
      </c>
      <c r="E99" s="38">
        <f>Martwi!K100</f>
        <v>92</v>
      </c>
      <c r="F99" s="38">
        <f>Martwi!Q100</f>
        <v>62</v>
      </c>
      <c r="G99" s="36">
        <f t="shared" si="12"/>
        <v>150</v>
      </c>
      <c r="H99" s="36">
        <f t="shared" si="13"/>
        <v>129</v>
      </c>
      <c r="I99" s="36">
        <f t="shared" si="14"/>
        <v>154</v>
      </c>
      <c r="K99" s="33">
        <v>93</v>
      </c>
      <c r="L99" s="113">
        <v>1927</v>
      </c>
      <c r="M99" s="38">
        <v>281</v>
      </c>
      <c r="N99" s="38">
        <v>276</v>
      </c>
      <c r="O99" s="38">
        <v>300</v>
      </c>
      <c r="P99" s="38">
        <v>233</v>
      </c>
      <c r="Q99" s="36">
        <f t="shared" si="9"/>
        <v>514</v>
      </c>
      <c r="R99" s="36">
        <f t="shared" si="10"/>
        <v>485</v>
      </c>
      <c r="S99" s="36">
        <f t="shared" si="11"/>
        <v>533</v>
      </c>
    </row>
    <row r="100" spans="1:19" x14ac:dyDescent="0.25">
      <c r="A100" s="33">
        <v>94</v>
      </c>
      <c r="B100" s="113">
        <v>1926</v>
      </c>
      <c r="C100" s="38">
        <f>Martwi!AD101</f>
        <v>77</v>
      </c>
      <c r="D100" s="38">
        <f>Martwi!AJ101</f>
        <v>62</v>
      </c>
      <c r="E100" s="38">
        <f>Martwi!K101</f>
        <v>67</v>
      </c>
      <c r="F100" s="38">
        <f>Martwi!Q101</f>
        <v>52</v>
      </c>
      <c r="G100" s="36">
        <f t="shared" si="12"/>
        <v>129</v>
      </c>
      <c r="H100" s="36">
        <f t="shared" si="13"/>
        <v>102</v>
      </c>
      <c r="I100" s="36">
        <f t="shared" si="14"/>
        <v>119</v>
      </c>
      <c r="K100" s="33">
        <v>94</v>
      </c>
      <c r="L100" s="113">
        <v>1926</v>
      </c>
      <c r="M100" s="38">
        <v>252</v>
      </c>
      <c r="N100" s="38">
        <v>230</v>
      </c>
      <c r="O100" s="38">
        <v>252</v>
      </c>
      <c r="P100" s="38">
        <v>196</v>
      </c>
      <c r="Q100" s="36">
        <f t="shared" si="9"/>
        <v>448</v>
      </c>
      <c r="R100" s="36">
        <f t="shared" si="10"/>
        <v>398</v>
      </c>
      <c r="S100" s="36">
        <f t="shared" si="11"/>
        <v>448</v>
      </c>
    </row>
    <row r="101" spans="1:19" x14ac:dyDescent="0.25">
      <c r="A101" s="33">
        <v>95</v>
      </c>
      <c r="B101" s="113">
        <v>1925</v>
      </c>
      <c r="C101" s="38">
        <f>Martwi!AD102</f>
        <v>58</v>
      </c>
      <c r="D101" s="38">
        <f>Martwi!AJ102</f>
        <v>59</v>
      </c>
      <c r="E101" s="38">
        <f>Martwi!K102</f>
        <v>50</v>
      </c>
      <c r="F101" s="38">
        <f>Martwi!Q102</f>
        <v>33</v>
      </c>
      <c r="G101" s="36">
        <f t="shared" si="12"/>
        <v>91</v>
      </c>
      <c r="H101" s="36">
        <f t="shared" si="13"/>
        <v>66</v>
      </c>
      <c r="I101" s="36">
        <f t="shared" si="14"/>
        <v>83</v>
      </c>
      <c r="K101" s="33">
        <v>95</v>
      </c>
      <c r="L101" s="113">
        <v>1925</v>
      </c>
      <c r="M101" s="38">
        <v>195</v>
      </c>
      <c r="N101" s="38">
        <v>202</v>
      </c>
      <c r="O101" s="38">
        <v>202</v>
      </c>
      <c r="P101" s="38">
        <v>157</v>
      </c>
      <c r="Q101" s="36">
        <f t="shared" si="9"/>
        <v>352</v>
      </c>
      <c r="R101" s="36">
        <f t="shared" si="10"/>
        <v>316</v>
      </c>
      <c r="S101" s="36">
        <f t="shared" si="11"/>
        <v>359</v>
      </c>
    </row>
    <row r="102" spans="1:19" x14ac:dyDescent="0.25">
      <c r="A102" s="33">
        <v>96</v>
      </c>
      <c r="B102" s="113">
        <v>1924</v>
      </c>
      <c r="C102" s="38">
        <f>Martwi!AD103</f>
        <v>47</v>
      </c>
      <c r="D102" s="38">
        <f>Martwi!AJ103</f>
        <v>43</v>
      </c>
      <c r="E102" s="38">
        <f>Martwi!K103</f>
        <v>33</v>
      </c>
      <c r="F102" s="38">
        <f>Martwi!Q103</f>
        <v>31</v>
      </c>
      <c r="G102" s="36">
        <f t="shared" si="12"/>
        <v>78</v>
      </c>
      <c r="H102" s="36">
        <f t="shared" si="13"/>
        <v>62</v>
      </c>
      <c r="I102" s="36">
        <f t="shared" si="14"/>
        <v>64</v>
      </c>
      <c r="K102" s="33">
        <v>96</v>
      </c>
      <c r="L102" s="113">
        <v>1924</v>
      </c>
      <c r="M102" s="38">
        <v>148</v>
      </c>
      <c r="N102" s="38">
        <v>131</v>
      </c>
      <c r="O102" s="38">
        <v>159</v>
      </c>
      <c r="P102" s="38">
        <v>106</v>
      </c>
      <c r="Q102" s="36">
        <f t="shared" ref="Q102:Q116" si="15">M102+P102</f>
        <v>254</v>
      </c>
      <c r="R102" s="36">
        <f t="shared" ref="R102:R115" si="16">O103+P102</f>
        <v>228</v>
      </c>
      <c r="S102" s="36">
        <f t="shared" ref="S102:S116" si="17">O102+P102</f>
        <v>265</v>
      </c>
    </row>
    <row r="103" spans="1:19" x14ac:dyDescent="0.25">
      <c r="A103" s="33">
        <v>97</v>
      </c>
      <c r="B103" s="113">
        <v>1923</v>
      </c>
      <c r="C103" s="38">
        <f>Martwi!AD104</f>
        <v>26</v>
      </c>
      <c r="D103" s="38">
        <f>Martwi!AJ104</f>
        <v>39</v>
      </c>
      <c r="E103" s="38">
        <f>Martwi!K104</f>
        <v>31</v>
      </c>
      <c r="F103" s="38">
        <f>Martwi!Q104</f>
        <v>23</v>
      </c>
      <c r="G103" s="36">
        <f t="shared" si="12"/>
        <v>49</v>
      </c>
      <c r="H103" s="36">
        <f t="shared" si="13"/>
        <v>46</v>
      </c>
      <c r="I103" s="36">
        <f t="shared" si="14"/>
        <v>54</v>
      </c>
      <c r="K103" s="33">
        <v>97</v>
      </c>
      <c r="L103" s="113">
        <v>1923</v>
      </c>
      <c r="M103" s="38">
        <v>109</v>
      </c>
      <c r="N103" s="38">
        <v>97</v>
      </c>
      <c r="O103" s="38">
        <v>122</v>
      </c>
      <c r="P103" s="38">
        <v>89</v>
      </c>
      <c r="Q103" s="36">
        <f t="shared" si="15"/>
        <v>198</v>
      </c>
      <c r="R103" s="36">
        <f t="shared" si="16"/>
        <v>178</v>
      </c>
      <c r="S103" s="36">
        <f t="shared" si="17"/>
        <v>211</v>
      </c>
    </row>
    <row r="104" spans="1:19" x14ac:dyDescent="0.25">
      <c r="A104" s="33">
        <v>98</v>
      </c>
      <c r="B104" s="113">
        <v>1922</v>
      </c>
      <c r="C104" s="38">
        <f>Martwi!AD105</f>
        <v>15</v>
      </c>
      <c r="D104" s="38">
        <f>Martwi!AJ105</f>
        <v>29</v>
      </c>
      <c r="E104" s="38">
        <f>Martwi!K105</f>
        <v>23</v>
      </c>
      <c r="F104" s="38">
        <f>Martwi!Q105</f>
        <v>18</v>
      </c>
      <c r="G104" s="36">
        <f t="shared" si="12"/>
        <v>33</v>
      </c>
      <c r="H104" s="36">
        <f t="shared" si="13"/>
        <v>28</v>
      </c>
      <c r="I104" s="36">
        <f t="shared" si="14"/>
        <v>41</v>
      </c>
      <c r="K104" s="33">
        <v>98</v>
      </c>
      <c r="L104" s="113">
        <v>1922</v>
      </c>
      <c r="M104" s="38">
        <v>77</v>
      </c>
      <c r="N104" s="38">
        <v>80</v>
      </c>
      <c r="O104" s="38">
        <v>89</v>
      </c>
      <c r="P104" s="38">
        <v>69</v>
      </c>
      <c r="Q104" s="36">
        <f t="shared" si="15"/>
        <v>146</v>
      </c>
      <c r="R104" s="36">
        <f t="shared" si="16"/>
        <v>121</v>
      </c>
      <c r="S104" s="36">
        <f t="shared" si="17"/>
        <v>158</v>
      </c>
    </row>
    <row r="105" spans="1:19" x14ac:dyDescent="0.25">
      <c r="A105" s="33">
        <v>99</v>
      </c>
      <c r="B105" s="113">
        <v>1921</v>
      </c>
      <c r="C105" s="38">
        <f>Martwi!AD106</f>
        <v>11</v>
      </c>
      <c r="D105" s="38">
        <f>Martwi!AJ106</f>
        <v>15</v>
      </c>
      <c r="E105" s="38">
        <f>Martwi!K106</f>
        <v>10</v>
      </c>
      <c r="F105" s="38">
        <f>Martwi!Q106</f>
        <v>17</v>
      </c>
      <c r="G105" s="36">
        <f t="shared" si="12"/>
        <v>28</v>
      </c>
      <c r="H105" s="36">
        <f t="shared" si="13"/>
        <v>24</v>
      </c>
      <c r="I105" s="36">
        <f t="shared" si="14"/>
        <v>27</v>
      </c>
      <c r="K105" s="33">
        <v>99</v>
      </c>
      <c r="L105" s="113">
        <v>1921</v>
      </c>
      <c r="M105" s="38">
        <v>43</v>
      </c>
      <c r="N105" s="38">
        <v>38</v>
      </c>
      <c r="O105" s="38">
        <v>52</v>
      </c>
      <c r="P105" s="38">
        <v>27</v>
      </c>
      <c r="Q105" s="36">
        <f t="shared" si="15"/>
        <v>70</v>
      </c>
      <c r="R105" s="36">
        <f t="shared" si="16"/>
        <v>46</v>
      </c>
      <c r="S105" s="36">
        <f t="shared" si="17"/>
        <v>79</v>
      </c>
    </row>
    <row r="106" spans="1:19" x14ac:dyDescent="0.25">
      <c r="A106" s="33">
        <v>100</v>
      </c>
      <c r="B106" s="113">
        <v>1920</v>
      </c>
      <c r="C106" s="38">
        <f>Martwi!AD107</f>
        <v>7</v>
      </c>
      <c r="D106" s="38">
        <f>Martwi!AJ107</f>
        <v>8</v>
      </c>
      <c r="E106" s="38">
        <f>Martwi!K107</f>
        <v>7</v>
      </c>
      <c r="F106" s="38">
        <f>Martwi!Q107</f>
        <v>7</v>
      </c>
      <c r="G106" s="36">
        <f t="shared" si="12"/>
        <v>14</v>
      </c>
      <c r="H106" s="36">
        <f t="shared" si="13"/>
        <v>11</v>
      </c>
      <c r="I106" s="36">
        <f t="shared" si="14"/>
        <v>14</v>
      </c>
      <c r="K106" s="33">
        <v>100</v>
      </c>
      <c r="L106" s="113">
        <v>1920</v>
      </c>
      <c r="M106" s="38">
        <v>32</v>
      </c>
      <c r="N106" s="38">
        <v>27</v>
      </c>
      <c r="O106" s="38">
        <v>19</v>
      </c>
      <c r="P106" s="38">
        <v>20</v>
      </c>
      <c r="Q106" s="36">
        <f t="shared" si="15"/>
        <v>52</v>
      </c>
      <c r="R106" s="36">
        <f t="shared" si="16"/>
        <v>39</v>
      </c>
      <c r="S106" s="36">
        <f t="shared" si="17"/>
        <v>39</v>
      </c>
    </row>
    <row r="107" spans="1:19" x14ac:dyDescent="0.25">
      <c r="A107" s="33">
        <v>101</v>
      </c>
      <c r="B107" s="113">
        <v>1919</v>
      </c>
      <c r="C107" s="38">
        <f>Martwi!AD108</f>
        <v>6</v>
      </c>
      <c r="D107" s="38">
        <f>Martwi!AJ108</f>
        <v>3</v>
      </c>
      <c r="E107" s="38">
        <f>Martwi!K108</f>
        <v>4</v>
      </c>
      <c r="F107" s="38">
        <f>Martwi!Q108</f>
        <v>2</v>
      </c>
      <c r="G107" s="36">
        <f t="shared" si="12"/>
        <v>8</v>
      </c>
      <c r="H107" s="36">
        <f t="shared" si="13"/>
        <v>4</v>
      </c>
      <c r="I107" s="36">
        <f t="shared" si="14"/>
        <v>6</v>
      </c>
      <c r="K107" s="33">
        <v>101</v>
      </c>
      <c r="L107" s="113">
        <v>1919</v>
      </c>
      <c r="M107" s="38">
        <v>12</v>
      </c>
      <c r="N107" s="38">
        <v>15</v>
      </c>
      <c r="O107" s="38">
        <v>19</v>
      </c>
      <c r="P107" s="38">
        <v>11</v>
      </c>
      <c r="Q107" s="36">
        <f t="shared" si="15"/>
        <v>23</v>
      </c>
      <c r="R107" s="36">
        <f t="shared" si="16"/>
        <v>19</v>
      </c>
      <c r="S107" s="36">
        <f t="shared" si="17"/>
        <v>30</v>
      </c>
    </row>
    <row r="108" spans="1:19" x14ac:dyDescent="0.25">
      <c r="A108" s="33">
        <v>102</v>
      </c>
      <c r="B108" s="113">
        <v>1918</v>
      </c>
      <c r="C108" s="38">
        <f>Martwi!AD109</f>
        <v>1</v>
      </c>
      <c r="D108" s="38">
        <f>Martwi!AJ109</f>
        <v>0</v>
      </c>
      <c r="E108" s="38">
        <f>Martwi!K109</f>
        <v>2</v>
      </c>
      <c r="F108" s="38">
        <f>Martwi!Q109</f>
        <v>0</v>
      </c>
      <c r="G108" s="36">
        <f t="shared" si="12"/>
        <v>1</v>
      </c>
      <c r="H108" s="36">
        <f t="shared" si="13"/>
        <v>0</v>
      </c>
      <c r="I108" s="36">
        <f t="shared" si="14"/>
        <v>2</v>
      </c>
      <c r="K108" s="33">
        <v>102</v>
      </c>
      <c r="L108" s="113">
        <v>1918</v>
      </c>
      <c r="M108" s="38">
        <v>5</v>
      </c>
      <c r="N108" s="38">
        <v>7</v>
      </c>
      <c r="O108" s="38">
        <v>8</v>
      </c>
      <c r="P108" s="38">
        <v>4</v>
      </c>
      <c r="Q108" s="36">
        <f t="shared" si="15"/>
        <v>9</v>
      </c>
      <c r="R108" s="36">
        <f t="shared" si="16"/>
        <v>11</v>
      </c>
      <c r="S108" s="36">
        <f t="shared" si="17"/>
        <v>12</v>
      </c>
    </row>
    <row r="109" spans="1:19" x14ac:dyDescent="0.25">
      <c r="A109" s="33">
        <v>103</v>
      </c>
      <c r="B109" s="113">
        <v>1917</v>
      </c>
      <c r="C109" s="38">
        <f>Martwi!AD110</f>
        <v>1</v>
      </c>
      <c r="D109" s="38">
        <f>Martwi!AJ110</f>
        <v>2</v>
      </c>
      <c r="E109" s="38">
        <f>Martwi!K110</f>
        <v>0</v>
      </c>
      <c r="F109" s="38">
        <f>Martwi!Q110</f>
        <v>0</v>
      </c>
      <c r="G109" s="36">
        <f t="shared" si="12"/>
        <v>1</v>
      </c>
      <c r="H109" s="36">
        <f t="shared" si="13"/>
        <v>0</v>
      </c>
      <c r="I109" s="36">
        <f t="shared" si="14"/>
        <v>0</v>
      </c>
      <c r="K109" s="33">
        <v>103</v>
      </c>
      <c r="L109" s="113">
        <v>1917</v>
      </c>
      <c r="M109" s="38">
        <v>5</v>
      </c>
      <c r="N109" s="38">
        <v>6</v>
      </c>
      <c r="O109" s="38">
        <v>7</v>
      </c>
      <c r="P109" s="38">
        <v>3</v>
      </c>
      <c r="Q109" s="36">
        <f t="shared" si="15"/>
        <v>8</v>
      </c>
      <c r="R109" s="36">
        <f t="shared" si="16"/>
        <v>5</v>
      </c>
      <c r="S109" s="36">
        <f t="shared" si="17"/>
        <v>10</v>
      </c>
    </row>
    <row r="110" spans="1:19" x14ac:dyDescent="0.25">
      <c r="A110" s="33">
        <v>104</v>
      </c>
      <c r="B110" s="113">
        <v>1916</v>
      </c>
      <c r="C110" s="38">
        <f>Martwi!AD111</f>
        <v>0</v>
      </c>
      <c r="D110" s="38">
        <f>Martwi!AJ111</f>
        <v>0</v>
      </c>
      <c r="E110" s="38">
        <f>Martwi!K111</f>
        <v>0</v>
      </c>
      <c r="F110" s="38">
        <f>Martwi!Q111</f>
        <v>0</v>
      </c>
      <c r="G110" s="36">
        <f t="shared" si="12"/>
        <v>0</v>
      </c>
      <c r="H110" s="36">
        <f t="shared" si="13"/>
        <v>0</v>
      </c>
      <c r="I110" s="36">
        <f t="shared" si="14"/>
        <v>0</v>
      </c>
      <c r="K110" s="33">
        <v>104</v>
      </c>
      <c r="L110" s="113">
        <v>1916</v>
      </c>
      <c r="M110" s="38">
        <v>2</v>
      </c>
      <c r="N110" s="38">
        <v>1</v>
      </c>
      <c r="O110" s="38">
        <v>2</v>
      </c>
      <c r="P110" s="38">
        <v>5</v>
      </c>
      <c r="Q110" s="36">
        <f t="shared" si="15"/>
        <v>7</v>
      </c>
      <c r="R110" s="36">
        <f t="shared" si="16"/>
        <v>8</v>
      </c>
      <c r="S110" s="36">
        <f t="shared" si="17"/>
        <v>7</v>
      </c>
    </row>
    <row r="111" spans="1:19" x14ac:dyDescent="0.25">
      <c r="A111" s="33">
        <v>105</v>
      </c>
      <c r="B111" s="113">
        <v>1915</v>
      </c>
      <c r="C111" s="38">
        <f>Martwi!AD112</f>
        <v>0</v>
      </c>
      <c r="D111" s="38">
        <f>Martwi!AJ112</f>
        <v>0</v>
      </c>
      <c r="E111" s="38">
        <f>Martwi!K112</f>
        <v>0</v>
      </c>
      <c r="F111" s="38">
        <f>Martwi!Q112</f>
        <v>0</v>
      </c>
      <c r="G111" s="36">
        <f t="shared" si="12"/>
        <v>0</v>
      </c>
      <c r="H111" s="36">
        <f t="shared" si="13"/>
        <v>1</v>
      </c>
      <c r="I111" s="36">
        <f t="shared" si="14"/>
        <v>0</v>
      </c>
      <c r="K111" s="33">
        <v>105</v>
      </c>
      <c r="L111" s="113">
        <v>1915</v>
      </c>
      <c r="M111" s="38">
        <v>0</v>
      </c>
      <c r="N111" s="38">
        <v>4</v>
      </c>
      <c r="O111" s="38">
        <v>3</v>
      </c>
      <c r="P111" s="38">
        <v>2</v>
      </c>
      <c r="Q111" s="36">
        <f t="shared" si="15"/>
        <v>2</v>
      </c>
      <c r="R111" s="36">
        <f t="shared" si="16"/>
        <v>2</v>
      </c>
      <c r="S111" s="36">
        <f t="shared" si="17"/>
        <v>5</v>
      </c>
    </row>
    <row r="112" spans="1:19" x14ac:dyDescent="0.25">
      <c r="A112" s="33">
        <v>106</v>
      </c>
      <c r="B112" s="113">
        <v>1914</v>
      </c>
      <c r="C112" s="38">
        <f>Martwi!AD113</f>
        <v>0</v>
      </c>
      <c r="D112" s="38">
        <f>Martwi!AJ113</f>
        <v>0</v>
      </c>
      <c r="E112" s="38">
        <f>Martwi!K113</f>
        <v>1</v>
      </c>
      <c r="F112" s="38">
        <f>Martwi!Q113</f>
        <v>0</v>
      </c>
      <c r="G112" s="36">
        <f t="shared" si="12"/>
        <v>0</v>
      </c>
      <c r="H112" s="36">
        <f t="shared" si="13"/>
        <v>0</v>
      </c>
      <c r="I112" s="36">
        <f t="shared" si="14"/>
        <v>1</v>
      </c>
      <c r="K112" s="33">
        <v>106</v>
      </c>
      <c r="L112" s="113">
        <v>1914</v>
      </c>
      <c r="M112" s="38">
        <v>5</v>
      </c>
      <c r="N112" s="38">
        <v>2</v>
      </c>
      <c r="O112" s="38">
        <v>0</v>
      </c>
      <c r="P112" s="38">
        <v>0</v>
      </c>
      <c r="Q112" s="36">
        <f t="shared" si="15"/>
        <v>5</v>
      </c>
      <c r="R112" s="36">
        <f t="shared" si="16"/>
        <v>2</v>
      </c>
      <c r="S112" s="36">
        <f t="shared" si="17"/>
        <v>0</v>
      </c>
    </row>
    <row r="113" spans="1:19" x14ac:dyDescent="0.25">
      <c r="A113" s="33">
        <v>107</v>
      </c>
      <c r="B113" s="113">
        <v>1913</v>
      </c>
      <c r="C113" s="38">
        <f>Martwi!AD114</f>
        <v>0</v>
      </c>
      <c r="D113" s="38">
        <f>Martwi!AJ114</f>
        <v>0</v>
      </c>
      <c r="E113" s="38">
        <f>Martwi!K114</f>
        <v>0</v>
      </c>
      <c r="F113" s="38">
        <f>Martwi!Q114</f>
        <v>0</v>
      </c>
      <c r="G113" s="36">
        <f t="shared" si="12"/>
        <v>0</v>
      </c>
      <c r="H113" s="36">
        <f t="shared" si="13"/>
        <v>0</v>
      </c>
      <c r="I113" s="36">
        <f t="shared" si="14"/>
        <v>0</v>
      </c>
      <c r="K113" s="33">
        <v>107</v>
      </c>
      <c r="L113" s="113">
        <v>1913</v>
      </c>
      <c r="M113" s="38">
        <v>0</v>
      </c>
      <c r="N113" s="38">
        <v>0</v>
      </c>
      <c r="O113" s="38">
        <v>2</v>
      </c>
      <c r="P113" s="38">
        <v>0</v>
      </c>
      <c r="Q113" s="36">
        <f t="shared" si="15"/>
        <v>0</v>
      </c>
      <c r="R113" s="36">
        <f t="shared" si="16"/>
        <v>0</v>
      </c>
      <c r="S113" s="36">
        <f t="shared" si="17"/>
        <v>2</v>
      </c>
    </row>
    <row r="114" spans="1:19" x14ac:dyDescent="0.25">
      <c r="A114" s="33">
        <v>108</v>
      </c>
      <c r="B114" s="113">
        <v>1912</v>
      </c>
      <c r="C114" s="38">
        <f>Martwi!AD115</f>
        <v>0</v>
      </c>
      <c r="D114" s="38">
        <f>Martwi!AJ115</f>
        <v>0</v>
      </c>
      <c r="E114" s="38">
        <f>Martwi!K115</f>
        <v>0</v>
      </c>
      <c r="F114" s="38">
        <f>Martwi!Q115</f>
        <v>0</v>
      </c>
      <c r="G114" s="36">
        <f t="shared" si="12"/>
        <v>0</v>
      </c>
      <c r="H114" s="36">
        <f t="shared" si="13"/>
        <v>0</v>
      </c>
      <c r="I114" s="36">
        <f t="shared" si="14"/>
        <v>0</v>
      </c>
      <c r="K114" s="33">
        <v>108</v>
      </c>
      <c r="L114" s="113">
        <v>1912</v>
      </c>
      <c r="M114" s="38">
        <v>0</v>
      </c>
      <c r="N114" s="38">
        <v>0</v>
      </c>
      <c r="O114" s="38">
        <v>0</v>
      </c>
      <c r="P114" s="38">
        <v>0</v>
      </c>
      <c r="Q114" s="36">
        <f t="shared" si="15"/>
        <v>0</v>
      </c>
      <c r="R114" s="36">
        <f t="shared" si="16"/>
        <v>0</v>
      </c>
      <c r="S114" s="36">
        <f t="shared" si="17"/>
        <v>0</v>
      </c>
    </row>
    <row r="115" spans="1:19" x14ac:dyDescent="0.25">
      <c r="A115" s="33">
        <v>109</v>
      </c>
      <c r="B115" s="113">
        <v>1911</v>
      </c>
      <c r="C115" s="38">
        <f>Martwi!AD116</f>
        <v>0</v>
      </c>
      <c r="D115" s="38">
        <f>Martwi!AJ116</f>
        <v>0</v>
      </c>
      <c r="E115" s="38">
        <f>Martwi!K116</f>
        <v>0</v>
      </c>
      <c r="F115" s="38">
        <f>Martwi!Q116</f>
        <v>0</v>
      </c>
      <c r="G115" s="36">
        <f t="shared" si="12"/>
        <v>0</v>
      </c>
      <c r="H115" s="36">
        <f t="shared" si="13"/>
        <v>1</v>
      </c>
      <c r="I115" s="36">
        <f t="shared" si="14"/>
        <v>0</v>
      </c>
      <c r="K115" s="33">
        <v>109</v>
      </c>
      <c r="L115" s="113">
        <v>1911</v>
      </c>
      <c r="M115" s="38">
        <v>1</v>
      </c>
      <c r="N115" s="38">
        <v>0</v>
      </c>
      <c r="O115" s="38">
        <v>0</v>
      </c>
      <c r="P115" s="38">
        <v>0</v>
      </c>
      <c r="Q115" s="36">
        <f t="shared" si="15"/>
        <v>1</v>
      </c>
      <c r="R115" s="36">
        <f t="shared" si="16"/>
        <v>0</v>
      </c>
      <c r="S115" s="36">
        <f t="shared" si="17"/>
        <v>0</v>
      </c>
    </row>
    <row r="116" spans="1:19" ht="26.4" x14ac:dyDescent="0.25">
      <c r="A116" s="33" t="s">
        <v>5</v>
      </c>
      <c r="B116" s="115">
        <v>1910</v>
      </c>
      <c r="C116" s="38">
        <f>Martwi!AD117</f>
        <v>0</v>
      </c>
      <c r="D116" s="38">
        <f>Martwi!AJ117</f>
        <v>0</v>
      </c>
      <c r="E116" s="38">
        <f>Martwi!K117</f>
        <v>1</v>
      </c>
      <c r="F116" s="38">
        <f>Martwi!Q117</f>
        <v>0</v>
      </c>
      <c r="G116" s="36">
        <f t="shared" si="12"/>
        <v>0</v>
      </c>
      <c r="H116" s="36">
        <f t="shared" si="13"/>
        <v>0</v>
      </c>
      <c r="I116" s="36">
        <f t="shared" si="14"/>
        <v>1</v>
      </c>
      <c r="K116" s="33" t="s">
        <v>5</v>
      </c>
      <c r="L116" s="31"/>
      <c r="M116" s="38">
        <v>0</v>
      </c>
      <c r="N116" s="38">
        <v>0</v>
      </c>
      <c r="O116" s="38">
        <v>0</v>
      </c>
      <c r="P116" s="38">
        <v>0</v>
      </c>
      <c r="Q116" s="36">
        <f t="shared" si="15"/>
        <v>0</v>
      </c>
      <c r="R116" s="36">
        <f>O117+P116</f>
        <v>0</v>
      </c>
      <c r="S116" s="36">
        <f t="shared" si="17"/>
        <v>0</v>
      </c>
    </row>
    <row r="117" spans="1:19" x14ac:dyDescent="0.25">
      <c r="K117" s="31"/>
      <c r="L117" s="31"/>
      <c r="M117" s="31"/>
      <c r="N117" s="114">
        <v>0</v>
      </c>
      <c r="O117" s="31"/>
      <c r="P117" s="31"/>
      <c r="Q117" s="31"/>
      <c r="R117" s="31"/>
      <c r="S117" s="31"/>
    </row>
  </sheetData>
  <mergeCells count="5">
    <mergeCell ref="C4:D4"/>
    <mergeCell ref="E4:F4"/>
    <mergeCell ref="M4:N4"/>
    <mergeCell ref="O4:P4"/>
    <mergeCell ref="Q4:S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7"/>
  <sheetViews>
    <sheetView zoomScale="85" zoomScaleNormal="85" workbookViewId="0">
      <selection activeCell="J124" sqref="J124"/>
    </sheetView>
  </sheetViews>
  <sheetFormatPr defaultRowHeight="13.2" x14ac:dyDescent="0.25"/>
  <cols>
    <col min="1" max="1" width="14.33203125" bestFit="1" customWidth="1"/>
    <col min="2" max="2" width="10.88671875" customWidth="1"/>
    <col min="14" max="14" width="8.88671875" bestFit="1" customWidth="1"/>
    <col min="15" max="15" width="9.44140625" bestFit="1" customWidth="1"/>
    <col min="16" max="16" width="10" bestFit="1" customWidth="1"/>
    <col min="17" max="17" width="12.109375" bestFit="1" customWidth="1"/>
    <col min="18" max="18" width="12.5546875" bestFit="1" customWidth="1"/>
    <col min="19" max="20" width="12.44140625" bestFit="1" customWidth="1"/>
    <col min="22" max="22" width="16.33203125" bestFit="1" customWidth="1"/>
  </cols>
  <sheetData>
    <row r="1" spans="1:24" x14ac:dyDescent="0.25">
      <c r="A1" s="20"/>
      <c r="G1" t="s">
        <v>30</v>
      </c>
    </row>
    <row r="2" spans="1:24" x14ac:dyDescent="0.25">
      <c r="E2" s="30"/>
      <c r="G2" s="31">
        <v>2020</v>
      </c>
      <c r="H2" s="31">
        <v>2021</v>
      </c>
    </row>
    <row r="3" spans="1:24" x14ac:dyDescent="0.25">
      <c r="G3" s="32">
        <v>14001</v>
      </c>
      <c r="H3" s="31">
        <v>12676</v>
      </c>
    </row>
    <row r="4" spans="1:24" ht="12.75" customHeight="1" x14ac:dyDescent="0.25"/>
    <row r="5" spans="1:24" ht="27" customHeight="1" x14ac:dyDescent="0.25">
      <c r="B5" s="141" t="s">
        <v>29</v>
      </c>
      <c r="C5" s="141"/>
      <c r="D5" s="141"/>
      <c r="E5" s="58" t="s">
        <v>28</v>
      </c>
      <c r="F5" s="140" t="s">
        <v>114</v>
      </c>
      <c r="G5" s="140"/>
      <c r="H5" s="140" t="s">
        <v>27</v>
      </c>
      <c r="I5" s="140"/>
      <c r="J5" s="140" t="s">
        <v>115</v>
      </c>
      <c r="K5" s="140"/>
      <c r="L5" s="140" t="s">
        <v>26</v>
      </c>
      <c r="M5" s="140"/>
      <c r="N5" s="39"/>
      <c r="O5" s="39"/>
      <c r="P5" s="39"/>
      <c r="Q5" s="39"/>
      <c r="R5" s="39"/>
      <c r="S5" s="59" t="s">
        <v>41</v>
      </c>
      <c r="T5" s="59" t="s">
        <v>42</v>
      </c>
    </row>
    <row r="6" spans="1:24" x14ac:dyDescent="0.25">
      <c r="A6" s="46" t="s">
        <v>3</v>
      </c>
      <c r="B6" s="47" t="s">
        <v>113</v>
      </c>
      <c r="C6" s="48" t="s">
        <v>112</v>
      </c>
      <c r="D6" s="48" t="s">
        <v>111</v>
      </c>
      <c r="E6" s="48" t="s">
        <v>111</v>
      </c>
      <c r="F6" s="49" t="s">
        <v>21</v>
      </c>
      <c r="G6" s="49" t="s">
        <v>22</v>
      </c>
      <c r="H6" s="49" t="s">
        <v>21</v>
      </c>
      <c r="I6" s="49" t="s">
        <v>22</v>
      </c>
      <c r="J6" s="49" t="s">
        <v>31</v>
      </c>
      <c r="K6" s="49" t="s">
        <v>32</v>
      </c>
      <c r="L6" s="49" t="s">
        <v>31</v>
      </c>
      <c r="M6" s="49" t="s">
        <v>32</v>
      </c>
      <c r="N6" s="49" t="s">
        <v>25</v>
      </c>
      <c r="O6" s="49" t="s">
        <v>24</v>
      </c>
      <c r="P6" s="49" t="s">
        <v>23</v>
      </c>
      <c r="Q6" s="49" t="s">
        <v>33</v>
      </c>
      <c r="R6" s="49" t="s">
        <v>34</v>
      </c>
      <c r="S6" s="49" t="s">
        <v>35</v>
      </c>
      <c r="T6" s="49" t="s">
        <v>36</v>
      </c>
      <c r="U6" s="50" t="s">
        <v>68</v>
      </c>
      <c r="V6" s="50" t="s">
        <v>40</v>
      </c>
      <c r="W6" s="50" t="s">
        <v>69</v>
      </c>
      <c r="X6" s="50" t="s">
        <v>39</v>
      </c>
    </row>
    <row r="7" spans="1:24" x14ac:dyDescent="0.25">
      <c r="A7" s="33">
        <v>0</v>
      </c>
      <c r="B7" s="34">
        <v>13662</v>
      </c>
      <c r="C7" s="34">
        <v>12762</v>
      </c>
      <c r="D7" s="34">
        <v>12555</v>
      </c>
      <c r="E7" s="35">
        <f>(C7+D7)/2</f>
        <v>12658.5</v>
      </c>
      <c r="F7" s="36">
        <f>'Rodzaje martwych'!C6</f>
        <v>44</v>
      </c>
      <c r="G7" s="36">
        <f>'Rodzaje martwych'!D6</f>
        <v>2</v>
      </c>
      <c r="H7" s="36">
        <f>'Rodzaje martwych'!E6</f>
        <v>68</v>
      </c>
      <c r="I7" s="36">
        <f>'Rodzaje martwych'!F6</f>
        <v>8</v>
      </c>
      <c r="J7" s="37">
        <f>C7-G3+F7</f>
        <v>-1195</v>
      </c>
      <c r="K7" s="38">
        <f t="shared" ref="K7:K38" si="0">J8</f>
        <v>182</v>
      </c>
      <c r="L7" s="36">
        <f>D7-H3+H7</f>
        <v>-53</v>
      </c>
      <c r="M7" s="39">
        <f>L8</f>
        <v>-12</v>
      </c>
      <c r="N7" s="40">
        <f>(F7+I7)/(C7+F7-(J7-M7)/2)</f>
        <v>3.8813211420041052E-3</v>
      </c>
      <c r="O7" s="39">
        <f>(I7+H8)/(C7+(0.5*(M7+L8)))</f>
        <v>8.6274509803921568E-4</v>
      </c>
      <c r="P7" s="39">
        <f>1-(1-Q7)*(1-R7)</f>
        <v>5.9994909920932926E-3</v>
      </c>
      <c r="Q7" s="39">
        <f>H7/(D7+H7-(0.5*L7))</f>
        <v>5.3757065496659951E-3</v>
      </c>
      <c r="R7" s="39">
        <f>I7/(C7+(0.5*M7))</f>
        <v>6.2715584822828471E-4</v>
      </c>
      <c r="S7" s="39">
        <f>U7/(1+(1-0.1)*U7)</f>
        <v>5.9716034541011549E-3</v>
      </c>
      <c r="T7" s="39">
        <f>W7/(1+(1-0.1)*W7)</f>
        <v>5.9669150264193005E-3</v>
      </c>
      <c r="U7" s="31">
        <f t="shared" ref="U7:U38" si="1">V7/E7</f>
        <v>6.0038709167752891E-3</v>
      </c>
      <c r="V7" s="41">
        <f>'Rodzaje martwych'!I6</f>
        <v>76</v>
      </c>
      <c r="W7" s="31">
        <f>V7/X7</f>
        <v>5.9991317046216991E-3</v>
      </c>
      <c r="X7" s="31">
        <f t="shared" ref="X7:X38" si="2">0.5*(C7+D7)+(1/6)*(H7-I7)</f>
        <v>12668.5</v>
      </c>
    </row>
    <row r="8" spans="1:24" x14ac:dyDescent="0.25">
      <c r="A8" s="33">
        <v>1</v>
      </c>
      <c r="B8" s="34">
        <v>14343</v>
      </c>
      <c r="C8" s="34">
        <v>14022</v>
      </c>
      <c r="D8" s="34">
        <v>12727</v>
      </c>
      <c r="E8" s="35">
        <f t="shared" ref="E8:E71" si="3">(C8+D8)/2</f>
        <v>13374.5</v>
      </c>
      <c r="F8" s="36">
        <f>'Rodzaje martwych'!C7</f>
        <v>2</v>
      </c>
      <c r="G8" s="36">
        <f>'Rodzaje martwych'!D7</f>
        <v>7</v>
      </c>
      <c r="H8" s="36">
        <f>'Rodzaje martwych'!E7</f>
        <v>3</v>
      </c>
      <c r="I8" s="36">
        <f>'Rodzaje martwych'!F7</f>
        <v>3</v>
      </c>
      <c r="J8" s="37">
        <f t="shared" ref="J8:J39" si="4">(1/2)*(C8-B7+F8+G7)</f>
        <v>182</v>
      </c>
      <c r="K8" s="38">
        <f t="shared" si="0"/>
        <v>28</v>
      </c>
      <c r="L8" s="39">
        <f t="shared" ref="L8:L39" si="5">(1/2)*(D8-C7+H8+I7)</f>
        <v>-12</v>
      </c>
      <c r="M8" s="39">
        <f t="shared" ref="M8:M38" si="6">L9</f>
        <v>-50</v>
      </c>
      <c r="N8" s="40">
        <f t="shared" ref="N8:N38" si="7">(F8+I8)/(C8+F8-(J8-M8)/2)</f>
        <v>3.5950532067874607E-4</v>
      </c>
      <c r="O8" s="39">
        <f>(I8+H9)/(C8+(0.5*(M8+L9)))</f>
        <v>2.1471514457486402E-4</v>
      </c>
      <c r="P8" s="39">
        <f t="shared" ref="P8:P71" si="8">1-(1-Q8)*(1-R8)</f>
        <v>4.4983391990327526E-4</v>
      </c>
      <c r="Q8" s="39">
        <f t="shared" ref="Q8:Q71" si="9">H8/(D8+H8-(0.5*L8))</f>
        <v>2.3555276381909547E-4</v>
      </c>
      <c r="R8" s="39">
        <f t="shared" ref="R8:R71" si="10">I8/(C8+(0.5*M8))</f>
        <v>2.1433164249482032E-4</v>
      </c>
      <c r="S8" s="39">
        <f>U8/(1+(1-0.5)*U8)</f>
        <v>4.4851429639319754E-4</v>
      </c>
      <c r="T8" s="39">
        <f>W8/(1+(1-0.5)*W8)</f>
        <v>4.4851429639319754E-4</v>
      </c>
      <c r="U8" s="31">
        <f t="shared" si="1"/>
        <v>4.4861490149164453E-4</v>
      </c>
      <c r="V8" s="41">
        <f>'Rodzaje martwych'!I7</f>
        <v>6</v>
      </c>
      <c r="W8" s="31">
        <f t="shared" ref="W8:W71" si="11">V8/X8</f>
        <v>4.4861490149164453E-4</v>
      </c>
      <c r="X8" s="31">
        <f t="shared" si="2"/>
        <v>13374.5</v>
      </c>
    </row>
    <row r="9" spans="1:24" x14ac:dyDescent="0.25">
      <c r="A9" s="33">
        <v>2</v>
      </c>
      <c r="B9" s="34">
        <v>14673</v>
      </c>
      <c r="C9" s="34">
        <v>14391</v>
      </c>
      <c r="D9" s="34">
        <v>13919</v>
      </c>
      <c r="E9" s="35">
        <f t="shared" si="3"/>
        <v>14155</v>
      </c>
      <c r="F9" s="36">
        <f>'Rodzaje martwych'!C8</f>
        <v>1</v>
      </c>
      <c r="G9" s="36">
        <f>'Rodzaje martwych'!D8</f>
        <v>4</v>
      </c>
      <c r="H9" s="36">
        <f>'Rodzaje martwych'!E8</f>
        <v>0</v>
      </c>
      <c r="I9" s="36">
        <f>'Rodzaje martwych'!F8</f>
        <v>2</v>
      </c>
      <c r="J9" s="37">
        <f t="shared" si="4"/>
        <v>28</v>
      </c>
      <c r="K9" s="38">
        <f t="shared" si="0"/>
        <v>28</v>
      </c>
      <c r="L9" s="39">
        <f t="shared" si="5"/>
        <v>-50</v>
      </c>
      <c r="M9" s="39">
        <f t="shared" si="6"/>
        <v>17</v>
      </c>
      <c r="N9" s="40">
        <f t="shared" si="7"/>
        <v>2.0852882911062454E-4</v>
      </c>
      <c r="O9" s="39">
        <f>(I9+H10)/(C9+0.5*(M9+L10))</f>
        <v>2.082176568573015E-4</v>
      </c>
      <c r="P9" s="39">
        <f t="shared" si="8"/>
        <v>1.3889371158726238E-4</v>
      </c>
      <c r="Q9" s="39">
        <f t="shared" si="9"/>
        <v>0</v>
      </c>
      <c r="R9" s="39">
        <f t="shared" si="10"/>
        <v>1.388937115872079E-4</v>
      </c>
      <c r="S9" s="39">
        <f t="shared" ref="S9:S72" si="12">U9/(1+(1-0.5)*U9)</f>
        <v>1.4128284826222097E-4</v>
      </c>
      <c r="T9" s="39">
        <f t="shared" ref="T9:T72" si="13">W9/(1+(1-0.5)*W9)</f>
        <v>1.4128617514776179E-4</v>
      </c>
      <c r="U9" s="31">
        <f t="shared" si="1"/>
        <v>1.4129282938890852E-4</v>
      </c>
      <c r="V9" s="41">
        <f>'Rodzaje martwych'!I8</f>
        <v>2</v>
      </c>
      <c r="W9" s="31">
        <f t="shared" si="11"/>
        <v>1.4129615674453655E-4</v>
      </c>
      <c r="X9" s="31">
        <f t="shared" si="2"/>
        <v>14154.666666666666</v>
      </c>
    </row>
    <row r="10" spans="1:24" x14ac:dyDescent="0.25">
      <c r="A10" s="33">
        <v>3</v>
      </c>
      <c r="B10" s="34">
        <v>14504</v>
      </c>
      <c r="C10" s="34">
        <v>14725</v>
      </c>
      <c r="D10" s="34">
        <v>14422</v>
      </c>
      <c r="E10" s="35">
        <f t="shared" si="3"/>
        <v>14573.5</v>
      </c>
      <c r="F10" s="36">
        <f>'Rodzaje martwych'!C9</f>
        <v>0</v>
      </c>
      <c r="G10" s="36">
        <f>'Rodzaje martwych'!D9</f>
        <v>1</v>
      </c>
      <c r="H10" s="36">
        <f>'Rodzaje martwych'!E9</f>
        <v>1</v>
      </c>
      <c r="I10" s="36">
        <f>'Rodzaje martwych'!F9</f>
        <v>2</v>
      </c>
      <c r="J10" s="37">
        <f t="shared" si="4"/>
        <v>28</v>
      </c>
      <c r="K10" s="38">
        <f t="shared" si="0"/>
        <v>29</v>
      </c>
      <c r="L10" s="39">
        <f t="shared" si="5"/>
        <v>17</v>
      </c>
      <c r="M10" s="39">
        <f t="shared" si="6"/>
        <v>162.5</v>
      </c>
      <c r="N10" s="40">
        <f t="shared" si="7"/>
        <v>1.3520593554057023E-4</v>
      </c>
      <c r="O10" s="39">
        <f t="shared" ref="O10:O73" si="14">(I10+H11)/(C10+0.5*(M10+L11))</f>
        <v>1.3434089000839632E-4</v>
      </c>
      <c r="P10" s="39">
        <f t="shared" si="8"/>
        <v>2.0444330912339215E-4</v>
      </c>
      <c r="Q10" s="39">
        <f t="shared" si="9"/>
        <v>6.9374588088383225E-5</v>
      </c>
      <c r="R10" s="39">
        <f t="shared" si="10"/>
        <v>1.3507809202195018E-4</v>
      </c>
      <c r="S10" s="39">
        <f t="shared" si="12"/>
        <v>2.0583190394511151E-4</v>
      </c>
      <c r="T10" s="39">
        <f t="shared" si="13"/>
        <v>2.0583425768162014E-4</v>
      </c>
      <c r="U10" s="31">
        <f t="shared" si="1"/>
        <v>2.0585308951178509E-4</v>
      </c>
      <c r="V10" s="41">
        <f>'Rodzaje martwych'!I9</f>
        <v>3</v>
      </c>
      <c r="W10" s="31">
        <f t="shared" si="11"/>
        <v>2.0585544373284538E-4</v>
      </c>
      <c r="X10" s="31">
        <f t="shared" si="2"/>
        <v>14573.333333333334</v>
      </c>
    </row>
    <row r="11" spans="1:24" x14ac:dyDescent="0.25">
      <c r="A11" s="33">
        <v>4</v>
      </c>
      <c r="B11" s="34">
        <v>13716</v>
      </c>
      <c r="C11" s="34">
        <v>14561</v>
      </c>
      <c r="D11" s="34">
        <v>15048</v>
      </c>
      <c r="E11" s="35">
        <f t="shared" si="3"/>
        <v>14804.5</v>
      </c>
      <c r="F11" s="36">
        <f>'Rodzaje martwych'!C10</f>
        <v>0</v>
      </c>
      <c r="G11" s="36">
        <f>'Rodzaje martwych'!D10</f>
        <v>1</v>
      </c>
      <c r="H11" s="36">
        <f>'Rodzaje martwych'!E10</f>
        <v>0</v>
      </c>
      <c r="I11" s="36">
        <f>'Rodzaje martwych'!F10</f>
        <v>0</v>
      </c>
      <c r="J11" s="37">
        <f t="shared" si="4"/>
        <v>29</v>
      </c>
      <c r="K11" s="38">
        <f t="shared" si="0"/>
        <v>13</v>
      </c>
      <c r="L11" s="39">
        <f t="shared" si="5"/>
        <v>162.5</v>
      </c>
      <c r="M11" s="39">
        <f t="shared" si="6"/>
        <v>205</v>
      </c>
      <c r="N11" s="40">
        <f t="shared" si="7"/>
        <v>0</v>
      </c>
      <c r="O11" s="39">
        <f t="shared" si="14"/>
        <v>0</v>
      </c>
      <c r="P11" s="39">
        <f t="shared" si="8"/>
        <v>0</v>
      </c>
      <c r="Q11" s="39">
        <f t="shared" si="9"/>
        <v>0</v>
      </c>
      <c r="R11" s="39">
        <f t="shared" si="10"/>
        <v>0</v>
      </c>
      <c r="S11" s="39">
        <f t="shared" si="12"/>
        <v>0</v>
      </c>
      <c r="T11" s="39">
        <f t="shared" si="13"/>
        <v>0</v>
      </c>
      <c r="U11" s="31">
        <f t="shared" si="1"/>
        <v>0</v>
      </c>
      <c r="V11" s="41">
        <f>'Rodzaje martwych'!I10</f>
        <v>0</v>
      </c>
      <c r="W11" s="31">
        <f t="shared" si="11"/>
        <v>0</v>
      </c>
      <c r="X11" s="31">
        <f t="shared" si="2"/>
        <v>14804.5</v>
      </c>
    </row>
    <row r="12" spans="1:24" x14ac:dyDescent="0.25">
      <c r="A12" s="33">
        <v>5</v>
      </c>
      <c r="B12" s="34">
        <v>14115</v>
      </c>
      <c r="C12" s="34">
        <v>13739</v>
      </c>
      <c r="D12" s="34">
        <v>14971</v>
      </c>
      <c r="E12" s="35">
        <f t="shared" si="3"/>
        <v>14355</v>
      </c>
      <c r="F12" s="36">
        <f>'Rodzaje martwych'!C11</f>
        <v>2</v>
      </c>
      <c r="G12" s="36">
        <f>'Rodzaje martwych'!D11</f>
        <v>0</v>
      </c>
      <c r="H12" s="36">
        <f>'Rodzaje martwych'!E11</f>
        <v>0</v>
      </c>
      <c r="I12" s="36">
        <f>'Rodzaje martwych'!F11</f>
        <v>1</v>
      </c>
      <c r="J12" s="37">
        <f t="shared" si="4"/>
        <v>13</v>
      </c>
      <c r="K12" s="38">
        <f t="shared" si="0"/>
        <v>14</v>
      </c>
      <c r="L12" s="39">
        <f t="shared" si="5"/>
        <v>205</v>
      </c>
      <c r="M12" s="39">
        <f t="shared" si="6"/>
        <v>341</v>
      </c>
      <c r="N12" s="40">
        <f t="shared" si="7"/>
        <v>2.1574973031283711E-4</v>
      </c>
      <c r="O12" s="39">
        <f t="shared" si="14"/>
        <v>7.1022727272727269E-5</v>
      </c>
      <c r="P12" s="39">
        <f t="shared" si="8"/>
        <v>7.1893310327419968E-5</v>
      </c>
      <c r="Q12" s="39">
        <f t="shared" si="9"/>
        <v>0</v>
      </c>
      <c r="R12" s="39">
        <f t="shared" si="10"/>
        <v>7.1893310327474029E-5</v>
      </c>
      <c r="S12" s="39">
        <f t="shared" si="12"/>
        <v>6.9659712305388181E-5</v>
      </c>
      <c r="T12" s="39">
        <f t="shared" si="13"/>
        <v>6.9660521060697526E-5</v>
      </c>
      <c r="U12" s="31">
        <f t="shared" si="1"/>
        <v>6.9662138627655875E-5</v>
      </c>
      <c r="V12" s="41">
        <f>'Rodzaje martwych'!I11</f>
        <v>1</v>
      </c>
      <c r="W12" s="31">
        <f t="shared" si="11"/>
        <v>6.9662947439306152E-5</v>
      </c>
      <c r="X12" s="31">
        <f t="shared" si="2"/>
        <v>14354.833333333334</v>
      </c>
    </row>
    <row r="13" spans="1:24" x14ac:dyDescent="0.25">
      <c r="A13" s="33">
        <v>6</v>
      </c>
      <c r="B13" s="34">
        <v>13593</v>
      </c>
      <c r="C13" s="34">
        <v>14143</v>
      </c>
      <c r="D13" s="34">
        <v>14420</v>
      </c>
      <c r="E13" s="35">
        <f t="shared" si="3"/>
        <v>14281.5</v>
      </c>
      <c r="F13" s="36">
        <f>'Rodzaje martwych'!C12</f>
        <v>0</v>
      </c>
      <c r="G13" s="36">
        <f>'Rodzaje martwych'!D12</f>
        <v>1</v>
      </c>
      <c r="H13" s="36">
        <f>'Rodzaje martwych'!E12</f>
        <v>0</v>
      </c>
      <c r="I13" s="36">
        <f>'Rodzaje martwych'!F12</f>
        <v>1</v>
      </c>
      <c r="J13" s="37">
        <f t="shared" si="4"/>
        <v>14</v>
      </c>
      <c r="K13" s="38">
        <f t="shared" si="0"/>
        <v>8</v>
      </c>
      <c r="L13" s="39">
        <f t="shared" si="5"/>
        <v>341</v>
      </c>
      <c r="M13" s="39">
        <f t="shared" si="6"/>
        <v>250.5</v>
      </c>
      <c r="N13" s="40">
        <f t="shared" si="7"/>
        <v>7.0120080638092733E-5</v>
      </c>
      <c r="O13" s="39">
        <f t="shared" si="14"/>
        <v>1.3895161010178206E-4</v>
      </c>
      <c r="P13" s="39">
        <f t="shared" si="8"/>
        <v>7.0085679743536744E-5</v>
      </c>
      <c r="Q13" s="39">
        <f t="shared" si="9"/>
        <v>0</v>
      </c>
      <c r="R13" s="39">
        <f t="shared" si="10"/>
        <v>7.008567974348641E-5</v>
      </c>
      <c r="S13" s="39">
        <f t="shared" si="12"/>
        <v>7.0018204733230633E-5</v>
      </c>
      <c r="T13" s="39">
        <f t="shared" si="13"/>
        <v>7.0019021834264982E-5</v>
      </c>
      <c r="U13" s="31">
        <f t="shared" si="1"/>
        <v>7.0020656093547598E-5</v>
      </c>
      <c r="V13" s="41">
        <f>'Rodzaje martwych'!I12</f>
        <v>1</v>
      </c>
      <c r="W13" s="31">
        <f t="shared" si="11"/>
        <v>7.002147325179722E-5</v>
      </c>
      <c r="X13" s="31">
        <f t="shared" si="2"/>
        <v>14281.333333333334</v>
      </c>
    </row>
    <row r="14" spans="1:24" x14ac:dyDescent="0.25">
      <c r="A14" s="33">
        <v>7</v>
      </c>
      <c r="B14" s="34">
        <v>14338</v>
      </c>
      <c r="C14" s="34">
        <v>13608</v>
      </c>
      <c r="D14" s="34">
        <v>14642</v>
      </c>
      <c r="E14" s="35">
        <f t="shared" si="3"/>
        <v>14125</v>
      </c>
      <c r="F14" s="36">
        <f>'Rodzaje martwych'!C13</f>
        <v>0</v>
      </c>
      <c r="G14" s="36">
        <f>'Rodzaje martwych'!D13</f>
        <v>1</v>
      </c>
      <c r="H14" s="36">
        <f>'Rodzaje martwych'!E13</f>
        <v>1</v>
      </c>
      <c r="I14" s="36">
        <f>'Rodzaje martwych'!F13</f>
        <v>2</v>
      </c>
      <c r="J14" s="37">
        <f t="shared" si="4"/>
        <v>8</v>
      </c>
      <c r="K14" s="38">
        <f t="shared" si="0"/>
        <v>4</v>
      </c>
      <c r="L14" s="39">
        <f t="shared" si="5"/>
        <v>250.5</v>
      </c>
      <c r="M14" s="39">
        <f t="shared" si="6"/>
        <v>212.5</v>
      </c>
      <c r="N14" s="40">
        <f t="shared" si="7"/>
        <v>1.4587626046206305E-4</v>
      </c>
      <c r="O14" s="39">
        <f t="shared" si="14"/>
        <v>1.4471256466842732E-4</v>
      </c>
      <c r="P14" s="39">
        <f t="shared" si="8"/>
        <v>2.1470486506303121E-4</v>
      </c>
      <c r="Q14" s="39">
        <f t="shared" si="9"/>
        <v>6.8881197155206555E-5</v>
      </c>
      <c r="R14" s="39">
        <f t="shared" si="10"/>
        <v>1.4583371310862789E-4</v>
      </c>
      <c r="S14" s="39">
        <f t="shared" si="12"/>
        <v>2.1236682830141933E-4</v>
      </c>
      <c r="T14" s="39">
        <f t="shared" si="13"/>
        <v>2.123693338681894E-4</v>
      </c>
      <c r="U14" s="31">
        <f t="shared" si="1"/>
        <v>2.1238938053097346E-4</v>
      </c>
      <c r="V14" s="41">
        <f>'Rodzaje martwych'!I13</f>
        <v>3</v>
      </c>
      <c r="W14" s="31">
        <f t="shared" si="11"/>
        <v>2.1239188662993072E-4</v>
      </c>
      <c r="X14" s="31">
        <f t="shared" si="2"/>
        <v>14124.833333333334</v>
      </c>
    </row>
    <row r="15" spans="1:24" x14ac:dyDescent="0.25">
      <c r="A15" s="33">
        <v>8</v>
      </c>
      <c r="B15" s="34">
        <v>14838</v>
      </c>
      <c r="C15" s="34">
        <v>14345</v>
      </c>
      <c r="D15" s="34">
        <v>14031</v>
      </c>
      <c r="E15" s="35">
        <f t="shared" si="3"/>
        <v>14188</v>
      </c>
      <c r="F15" s="36">
        <f>'Rodzaje martwych'!C14</f>
        <v>0</v>
      </c>
      <c r="G15" s="36">
        <f>'Rodzaje martwych'!D14</f>
        <v>1</v>
      </c>
      <c r="H15" s="36">
        <f>'Rodzaje martwych'!E14</f>
        <v>0</v>
      </c>
      <c r="I15" s="36">
        <f>'Rodzaje martwych'!F14</f>
        <v>0</v>
      </c>
      <c r="J15" s="37">
        <f t="shared" si="4"/>
        <v>4</v>
      </c>
      <c r="K15" s="38">
        <f t="shared" si="0"/>
        <v>3</v>
      </c>
      <c r="L15" s="39">
        <f t="shared" si="5"/>
        <v>212.5</v>
      </c>
      <c r="M15" s="39">
        <f t="shared" si="6"/>
        <v>251</v>
      </c>
      <c r="N15" s="40">
        <f t="shared" si="7"/>
        <v>0</v>
      </c>
      <c r="O15" s="39">
        <f t="shared" si="14"/>
        <v>0</v>
      </c>
      <c r="P15" s="39">
        <f t="shared" si="8"/>
        <v>0</v>
      </c>
      <c r="Q15" s="39">
        <f t="shared" si="9"/>
        <v>0</v>
      </c>
      <c r="R15" s="39">
        <f t="shared" si="10"/>
        <v>0</v>
      </c>
      <c r="S15" s="39">
        <f t="shared" si="12"/>
        <v>0</v>
      </c>
      <c r="T15" s="39">
        <f t="shared" si="13"/>
        <v>0</v>
      </c>
      <c r="U15" s="31">
        <f t="shared" si="1"/>
        <v>0</v>
      </c>
      <c r="V15" s="41">
        <f>'Rodzaje martwych'!I14</f>
        <v>0</v>
      </c>
      <c r="W15" s="31">
        <f t="shared" si="11"/>
        <v>0</v>
      </c>
      <c r="X15" s="31">
        <f t="shared" si="2"/>
        <v>14188</v>
      </c>
    </row>
    <row r="16" spans="1:24" x14ac:dyDescent="0.25">
      <c r="A16" s="33">
        <v>9</v>
      </c>
      <c r="B16" s="34">
        <v>15246</v>
      </c>
      <c r="C16" s="34">
        <v>14843</v>
      </c>
      <c r="D16" s="34">
        <v>14847</v>
      </c>
      <c r="E16" s="35">
        <f t="shared" si="3"/>
        <v>14845</v>
      </c>
      <c r="F16" s="36">
        <f>'Rodzaje martwych'!C15</f>
        <v>0</v>
      </c>
      <c r="G16" s="36">
        <f>'Rodzaje martwych'!D15</f>
        <v>2</v>
      </c>
      <c r="H16" s="36">
        <f>'Rodzaje martwych'!E15</f>
        <v>0</v>
      </c>
      <c r="I16" s="36">
        <f>'Rodzaje martwych'!F15</f>
        <v>2</v>
      </c>
      <c r="J16" s="37">
        <f t="shared" si="4"/>
        <v>3</v>
      </c>
      <c r="K16" s="38">
        <f t="shared" si="0"/>
        <v>10</v>
      </c>
      <c r="L16" s="39">
        <f t="shared" si="5"/>
        <v>251</v>
      </c>
      <c r="M16" s="39">
        <f t="shared" si="6"/>
        <v>67.5</v>
      </c>
      <c r="N16" s="40">
        <f t="shared" si="7"/>
        <v>1.3445152182316265E-4</v>
      </c>
      <c r="O16" s="39">
        <f t="shared" si="14"/>
        <v>1.3413366419637169E-4</v>
      </c>
      <c r="P16" s="39">
        <f t="shared" si="8"/>
        <v>1.3443796528134211E-4</v>
      </c>
      <c r="Q16" s="39">
        <f t="shared" si="9"/>
        <v>0</v>
      </c>
      <c r="R16" s="39">
        <f t="shared" si="10"/>
        <v>1.3443796528139548E-4</v>
      </c>
      <c r="S16" s="39">
        <f t="shared" si="12"/>
        <v>1.347164219318335E-4</v>
      </c>
      <c r="T16" s="39">
        <f t="shared" si="13"/>
        <v>1.347194467521387E-4</v>
      </c>
      <c r="U16" s="31">
        <f t="shared" si="1"/>
        <v>1.3472549680026944E-4</v>
      </c>
      <c r="V16" s="41">
        <f>'Rodzaje martwych'!I15</f>
        <v>2</v>
      </c>
      <c r="W16" s="31">
        <f t="shared" si="11"/>
        <v>1.3472852202811337E-4</v>
      </c>
      <c r="X16" s="31">
        <f t="shared" si="2"/>
        <v>14844.666666666666</v>
      </c>
    </row>
    <row r="17" spans="1:24" x14ac:dyDescent="0.25">
      <c r="A17" s="33">
        <v>10</v>
      </c>
      <c r="B17" s="34">
        <v>15915</v>
      </c>
      <c r="C17" s="34">
        <v>15264</v>
      </c>
      <c r="D17" s="34">
        <v>14976</v>
      </c>
      <c r="E17" s="35">
        <f t="shared" si="3"/>
        <v>15120</v>
      </c>
      <c r="F17" s="36">
        <f>'Rodzaje martwych'!C16</f>
        <v>0</v>
      </c>
      <c r="G17" s="36">
        <f>'Rodzaje martwych'!D16</f>
        <v>0</v>
      </c>
      <c r="H17" s="36">
        <f>'Rodzaje martwych'!E16</f>
        <v>0</v>
      </c>
      <c r="I17" s="36">
        <f>'Rodzaje martwych'!F16</f>
        <v>0</v>
      </c>
      <c r="J17" s="37">
        <f t="shared" si="4"/>
        <v>10</v>
      </c>
      <c r="K17" s="38">
        <f t="shared" si="0"/>
        <v>-0.5</v>
      </c>
      <c r="L17" s="39">
        <f t="shared" si="5"/>
        <v>67.5</v>
      </c>
      <c r="M17" s="39">
        <f t="shared" si="6"/>
        <v>282.5</v>
      </c>
      <c r="N17" s="40">
        <f t="shared" si="7"/>
        <v>0</v>
      </c>
      <c r="O17" s="39">
        <f t="shared" si="14"/>
        <v>0</v>
      </c>
      <c r="P17" s="39">
        <f t="shared" si="8"/>
        <v>0</v>
      </c>
      <c r="Q17" s="39">
        <f t="shared" si="9"/>
        <v>0</v>
      </c>
      <c r="R17" s="39">
        <f t="shared" si="10"/>
        <v>0</v>
      </c>
      <c r="S17" s="39">
        <f t="shared" si="12"/>
        <v>0</v>
      </c>
      <c r="T17" s="39">
        <f t="shared" si="13"/>
        <v>0</v>
      </c>
      <c r="U17" s="31">
        <f t="shared" si="1"/>
        <v>0</v>
      </c>
      <c r="V17" s="41">
        <f>'Rodzaje martwych'!I16</f>
        <v>0</v>
      </c>
      <c r="W17" s="31">
        <f t="shared" si="11"/>
        <v>0</v>
      </c>
      <c r="X17" s="31">
        <f t="shared" si="2"/>
        <v>15120</v>
      </c>
    </row>
    <row r="18" spans="1:24" x14ac:dyDescent="0.25">
      <c r="A18" s="33">
        <v>11</v>
      </c>
      <c r="B18" s="34">
        <v>16078</v>
      </c>
      <c r="C18" s="34">
        <v>15914</v>
      </c>
      <c r="D18" s="34">
        <v>15829</v>
      </c>
      <c r="E18" s="35">
        <f t="shared" si="3"/>
        <v>15871.5</v>
      </c>
      <c r="F18" s="36">
        <f>'Rodzaje martwych'!C17</f>
        <v>0</v>
      </c>
      <c r="G18" s="36">
        <f>'Rodzaje martwych'!D17</f>
        <v>1</v>
      </c>
      <c r="H18" s="36">
        <f>'Rodzaje martwych'!E17</f>
        <v>0</v>
      </c>
      <c r="I18" s="36">
        <f>'Rodzaje martwych'!F17</f>
        <v>0</v>
      </c>
      <c r="J18" s="37">
        <f t="shared" si="4"/>
        <v>-0.5</v>
      </c>
      <c r="K18" s="38">
        <f t="shared" si="0"/>
        <v>-3.5</v>
      </c>
      <c r="L18" s="39">
        <f t="shared" si="5"/>
        <v>282.5</v>
      </c>
      <c r="M18" s="39">
        <f t="shared" si="6"/>
        <v>-104</v>
      </c>
      <c r="N18" s="40">
        <f t="shared" si="7"/>
        <v>0</v>
      </c>
      <c r="O18" s="39">
        <f t="shared" si="14"/>
        <v>0</v>
      </c>
      <c r="P18" s="39">
        <f t="shared" si="8"/>
        <v>0</v>
      </c>
      <c r="Q18" s="39">
        <f t="shared" si="9"/>
        <v>0</v>
      </c>
      <c r="R18" s="39">
        <f t="shared" si="10"/>
        <v>0</v>
      </c>
      <c r="S18" s="39">
        <f t="shared" si="12"/>
        <v>0</v>
      </c>
      <c r="T18" s="39">
        <f t="shared" si="13"/>
        <v>0</v>
      </c>
      <c r="U18" s="31">
        <f t="shared" si="1"/>
        <v>0</v>
      </c>
      <c r="V18" s="41">
        <f>'Rodzaje martwych'!I17</f>
        <v>0</v>
      </c>
      <c r="W18" s="31">
        <f t="shared" si="11"/>
        <v>0</v>
      </c>
      <c r="X18" s="31">
        <f t="shared" si="2"/>
        <v>15871.5</v>
      </c>
    </row>
    <row r="19" spans="1:24" x14ac:dyDescent="0.25">
      <c r="A19" s="33">
        <v>12</v>
      </c>
      <c r="B19" s="34">
        <v>14875</v>
      </c>
      <c r="C19" s="34">
        <v>16070</v>
      </c>
      <c r="D19" s="34">
        <v>15706</v>
      </c>
      <c r="E19" s="35">
        <f t="shared" si="3"/>
        <v>15888</v>
      </c>
      <c r="F19" s="36">
        <f>'Rodzaje martwych'!C18</f>
        <v>0</v>
      </c>
      <c r="G19" s="36">
        <f>'Rodzaje martwych'!D18</f>
        <v>1</v>
      </c>
      <c r="H19" s="36">
        <f>'Rodzaje martwych'!E18</f>
        <v>0</v>
      </c>
      <c r="I19" s="36">
        <f>'Rodzaje martwych'!F18</f>
        <v>1</v>
      </c>
      <c r="J19" s="37">
        <f t="shared" si="4"/>
        <v>-3.5</v>
      </c>
      <c r="K19" s="38">
        <f t="shared" si="0"/>
        <v>7.5</v>
      </c>
      <c r="L19" s="39">
        <f t="shared" si="5"/>
        <v>-104</v>
      </c>
      <c r="M19" s="39">
        <f t="shared" si="6"/>
        <v>-157.5</v>
      </c>
      <c r="N19" s="40">
        <f t="shared" si="7"/>
        <v>6.2527355718126687E-5</v>
      </c>
      <c r="O19" s="39">
        <f t="shared" si="14"/>
        <v>6.2843676355066769E-5</v>
      </c>
      <c r="P19" s="39">
        <f t="shared" si="8"/>
        <v>6.2534198389752049E-5</v>
      </c>
      <c r="Q19" s="39">
        <f t="shared" si="9"/>
        <v>0</v>
      </c>
      <c r="R19" s="39">
        <f t="shared" si="10"/>
        <v>6.2534198389744392E-5</v>
      </c>
      <c r="S19" s="39">
        <f t="shared" si="12"/>
        <v>6.2938603392390726E-5</v>
      </c>
      <c r="T19" s="39">
        <f t="shared" si="13"/>
        <v>6.293926361061576E-5</v>
      </c>
      <c r="U19" s="31">
        <f t="shared" si="1"/>
        <v>6.2940584088620342E-5</v>
      </c>
      <c r="V19" s="41">
        <f>'Rodzaje martwych'!I18</f>
        <v>1</v>
      </c>
      <c r="W19" s="31">
        <f t="shared" si="11"/>
        <v>6.2941244348400772E-5</v>
      </c>
      <c r="X19" s="31">
        <f t="shared" si="2"/>
        <v>15887.833333333334</v>
      </c>
    </row>
    <row r="20" spans="1:24" x14ac:dyDescent="0.25">
      <c r="A20" s="33">
        <v>13</v>
      </c>
      <c r="B20" s="34">
        <v>13984</v>
      </c>
      <c r="C20" s="34">
        <v>14887</v>
      </c>
      <c r="D20" s="34">
        <v>15754</v>
      </c>
      <c r="E20" s="35">
        <f t="shared" si="3"/>
        <v>15320.5</v>
      </c>
      <c r="F20" s="36">
        <f>'Rodzaje martwych'!C19</f>
        <v>2</v>
      </c>
      <c r="G20" s="36">
        <f>'Rodzaje martwych'!D19</f>
        <v>1</v>
      </c>
      <c r="H20" s="36">
        <f>'Rodzaje martwych'!E19</f>
        <v>0</v>
      </c>
      <c r="I20" s="36">
        <f>'Rodzaje martwych'!F19</f>
        <v>1</v>
      </c>
      <c r="J20" s="37">
        <f t="shared" si="4"/>
        <v>7.5</v>
      </c>
      <c r="K20" s="38">
        <f t="shared" si="0"/>
        <v>1</v>
      </c>
      <c r="L20" s="39">
        <f t="shared" si="5"/>
        <v>-157.5</v>
      </c>
      <c r="M20" s="39">
        <f t="shared" si="6"/>
        <v>-187</v>
      </c>
      <c r="N20" s="40">
        <f t="shared" si="7"/>
        <v>2.0281575878445756E-4</v>
      </c>
      <c r="O20" s="39">
        <f t="shared" si="14"/>
        <v>1.3605442176870748E-4</v>
      </c>
      <c r="P20" s="39">
        <f t="shared" si="8"/>
        <v>6.759725555138818E-5</v>
      </c>
      <c r="Q20" s="39">
        <f t="shared" si="9"/>
        <v>0</v>
      </c>
      <c r="R20" s="39">
        <f t="shared" si="10"/>
        <v>6.7597255551424609E-5</v>
      </c>
      <c r="S20" s="39">
        <f t="shared" si="12"/>
        <v>6.5269890999282033E-5</v>
      </c>
      <c r="T20" s="39">
        <f t="shared" si="13"/>
        <v>6.5270601033451189E-5</v>
      </c>
      <c r="U20" s="31">
        <f t="shared" si="1"/>
        <v>6.5272021148134846E-5</v>
      </c>
      <c r="V20" s="41">
        <f>'Rodzaje martwych'!I19</f>
        <v>1</v>
      </c>
      <c r="W20" s="31">
        <f t="shared" si="11"/>
        <v>6.5272731228650379E-5</v>
      </c>
      <c r="X20" s="31">
        <f t="shared" si="2"/>
        <v>15320.333333333334</v>
      </c>
    </row>
    <row r="21" spans="1:24" x14ac:dyDescent="0.25">
      <c r="A21" s="33">
        <v>14</v>
      </c>
      <c r="B21" s="34">
        <v>13307</v>
      </c>
      <c r="C21" s="34">
        <v>13981</v>
      </c>
      <c r="D21" s="34">
        <v>14511</v>
      </c>
      <c r="E21" s="35">
        <f t="shared" si="3"/>
        <v>14246</v>
      </c>
      <c r="F21" s="36">
        <f>'Rodzaje martwych'!C20</f>
        <v>4</v>
      </c>
      <c r="G21" s="36">
        <f>'Rodzaje martwych'!D20</f>
        <v>4</v>
      </c>
      <c r="H21" s="36">
        <f>'Rodzaje martwych'!E20</f>
        <v>1</v>
      </c>
      <c r="I21" s="36">
        <f>'Rodzaje martwych'!F20</f>
        <v>3</v>
      </c>
      <c r="J21" s="37">
        <f t="shared" si="4"/>
        <v>1</v>
      </c>
      <c r="K21" s="38">
        <f t="shared" si="0"/>
        <v>-8.5</v>
      </c>
      <c r="L21" s="39">
        <f t="shared" si="5"/>
        <v>-187</v>
      </c>
      <c r="M21" s="39">
        <f t="shared" si="6"/>
        <v>-159.5</v>
      </c>
      <c r="N21" s="40">
        <f t="shared" si="7"/>
        <v>5.0342508854887716E-4</v>
      </c>
      <c r="O21" s="39">
        <f t="shared" si="14"/>
        <v>2.8940418912563762E-4</v>
      </c>
      <c r="P21" s="39">
        <f t="shared" si="8"/>
        <v>2.8426051332952618E-4</v>
      </c>
      <c r="Q21" s="39">
        <f t="shared" si="9"/>
        <v>6.8467358186984352E-5</v>
      </c>
      <c r="R21" s="39">
        <f t="shared" si="10"/>
        <v>2.1580793094146209E-4</v>
      </c>
      <c r="S21" s="39">
        <f t="shared" si="12"/>
        <v>2.8074115665356538E-4</v>
      </c>
      <c r="T21" s="39">
        <f t="shared" si="13"/>
        <v>2.8074772477364716E-4</v>
      </c>
      <c r="U21" s="31">
        <f t="shared" si="1"/>
        <v>2.8078056998455706E-4</v>
      </c>
      <c r="V21" s="41">
        <f>'Rodzaje martwych'!I20</f>
        <v>4</v>
      </c>
      <c r="W21" s="31">
        <f t="shared" si="11"/>
        <v>2.8078713994899034E-4</v>
      </c>
      <c r="X21" s="31">
        <f t="shared" si="2"/>
        <v>14245.666666666666</v>
      </c>
    </row>
    <row r="22" spans="1:24" x14ac:dyDescent="0.25">
      <c r="A22" s="33">
        <v>15</v>
      </c>
      <c r="B22" s="34">
        <v>12775</v>
      </c>
      <c r="C22" s="34">
        <v>13285</v>
      </c>
      <c r="D22" s="34">
        <v>13658</v>
      </c>
      <c r="E22" s="35">
        <f t="shared" si="3"/>
        <v>13471.5</v>
      </c>
      <c r="F22" s="36">
        <f>'Rodzaje martwych'!C21</f>
        <v>1</v>
      </c>
      <c r="G22" s="36">
        <f>'Rodzaje martwych'!D21</f>
        <v>1</v>
      </c>
      <c r="H22" s="36">
        <f>'Rodzaje martwych'!E21</f>
        <v>1</v>
      </c>
      <c r="I22" s="36">
        <f>'Rodzaje martwych'!F21</f>
        <v>2</v>
      </c>
      <c r="J22" s="37">
        <f t="shared" si="4"/>
        <v>-8.5</v>
      </c>
      <c r="K22" s="38">
        <f t="shared" si="0"/>
        <v>-16</v>
      </c>
      <c r="L22" s="39">
        <f t="shared" si="5"/>
        <v>-159.5</v>
      </c>
      <c r="M22" s="39">
        <f t="shared" si="6"/>
        <v>-161.5</v>
      </c>
      <c r="N22" s="40">
        <f t="shared" si="7"/>
        <v>2.2710927741398235E-4</v>
      </c>
      <c r="O22" s="39">
        <f t="shared" si="14"/>
        <v>6.0959347734979236E-4</v>
      </c>
      <c r="P22" s="39">
        <f t="shared" si="8"/>
        <v>2.2424218475669555E-4</v>
      </c>
      <c r="Q22" s="39">
        <f t="shared" si="9"/>
        <v>7.2786825584569191E-5</v>
      </c>
      <c r="R22" s="39">
        <f t="shared" si="10"/>
        <v>1.5146638392941666E-4</v>
      </c>
      <c r="S22" s="39">
        <f t="shared" si="12"/>
        <v>2.22667557336896E-4</v>
      </c>
      <c r="T22" s="39">
        <f t="shared" si="13"/>
        <v>2.2267031186214232E-4</v>
      </c>
      <c r="U22" s="31">
        <f t="shared" si="1"/>
        <v>2.226923505177597E-4</v>
      </c>
      <c r="V22" s="41">
        <f>'Rodzaje martwych'!I21</f>
        <v>3</v>
      </c>
      <c r="W22" s="31">
        <f t="shared" si="11"/>
        <v>2.2269510565645567E-4</v>
      </c>
      <c r="X22" s="31">
        <f t="shared" si="2"/>
        <v>13471.333333333334</v>
      </c>
    </row>
    <row r="23" spans="1:24" x14ac:dyDescent="0.25">
      <c r="A23" s="33">
        <v>16</v>
      </c>
      <c r="B23" s="34">
        <v>12242</v>
      </c>
      <c r="C23" s="34">
        <v>12742</v>
      </c>
      <c r="D23" s="34">
        <v>12954</v>
      </c>
      <c r="E23" s="35">
        <f t="shared" si="3"/>
        <v>12848</v>
      </c>
      <c r="F23" s="36">
        <f>'Rodzaje martwych'!C22</f>
        <v>0</v>
      </c>
      <c r="G23" s="36">
        <f>'Rodzaje martwych'!D22</f>
        <v>3</v>
      </c>
      <c r="H23" s="36">
        <f>'Rodzaje martwych'!E22</f>
        <v>6</v>
      </c>
      <c r="I23" s="36">
        <f>'Rodzaje martwych'!F22</f>
        <v>2</v>
      </c>
      <c r="J23" s="37">
        <f t="shared" si="4"/>
        <v>-16</v>
      </c>
      <c r="K23" s="38">
        <f t="shared" si="0"/>
        <v>-13</v>
      </c>
      <c r="L23" s="39">
        <f t="shared" si="5"/>
        <v>-161.5</v>
      </c>
      <c r="M23" s="39">
        <f t="shared" si="6"/>
        <v>-185</v>
      </c>
      <c r="N23" s="40">
        <f t="shared" si="7"/>
        <v>1.5800908552241754E-4</v>
      </c>
      <c r="O23" s="39">
        <f t="shared" si="14"/>
        <v>1.5927371187385522E-4</v>
      </c>
      <c r="P23" s="39">
        <f t="shared" si="8"/>
        <v>6.1813250759956695E-4</v>
      </c>
      <c r="Q23" s="39">
        <f t="shared" si="9"/>
        <v>4.6009623679619654E-4</v>
      </c>
      <c r="R23" s="39">
        <f t="shared" si="10"/>
        <v>1.5810901616664691E-4</v>
      </c>
      <c r="S23" s="39">
        <f t="shared" si="12"/>
        <v>6.2247121070650485E-4</v>
      </c>
      <c r="T23" s="39">
        <f t="shared" si="13"/>
        <v>6.2243892318066289E-4</v>
      </c>
      <c r="U23" s="31">
        <f t="shared" si="1"/>
        <v>6.2266500622665006E-4</v>
      </c>
      <c r="V23" s="41">
        <f>'Rodzaje martwych'!I22</f>
        <v>8</v>
      </c>
      <c r="W23" s="31">
        <f t="shared" si="11"/>
        <v>6.2263269859388784E-4</v>
      </c>
      <c r="X23" s="31">
        <f t="shared" si="2"/>
        <v>12848.666666666666</v>
      </c>
    </row>
    <row r="24" spans="1:24" x14ac:dyDescent="0.25">
      <c r="A24" s="33">
        <v>17</v>
      </c>
      <c r="B24" s="34">
        <v>12559</v>
      </c>
      <c r="C24" s="34">
        <v>12211</v>
      </c>
      <c r="D24" s="34">
        <v>12370</v>
      </c>
      <c r="E24" s="35">
        <f t="shared" si="3"/>
        <v>12290.5</v>
      </c>
      <c r="F24" s="36">
        <f>'Rodzaje martwych'!C23</f>
        <v>2</v>
      </c>
      <c r="G24" s="36">
        <f>'Rodzaje martwych'!D23</f>
        <v>1</v>
      </c>
      <c r="H24" s="36">
        <f>'Rodzaje martwych'!E23</f>
        <v>0</v>
      </c>
      <c r="I24" s="36">
        <f>'Rodzaje martwych'!F23</f>
        <v>3</v>
      </c>
      <c r="J24" s="37">
        <f t="shared" si="4"/>
        <v>-13</v>
      </c>
      <c r="K24" s="38">
        <f t="shared" si="0"/>
        <v>5</v>
      </c>
      <c r="L24" s="39">
        <f t="shared" si="5"/>
        <v>-185</v>
      </c>
      <c r="M24" s="39">
        <f t="shared" si="6"/>
        <v>-142</v>
      </c>
      <c r="N24" s="40">
        <f t="shared" si="7"/>
        <v>4.1157344528131045E-4</v>
      </c>
      <c r="O24" s="39">
        <f t="shared" si="14"/>
        <v>5.7999834286187753E-4</v>
      </c>
      <c r="P24" s="39">
        <f t="shared" si="8"/>
        <v>2.4711696869850197E-4</v>
      </c>
      <c r="Q24" s="39">
        <f t="shared" si="9"/>
        <v>0</v>
      </c>
      <c r="R24" s="39">
        <f t="shared" si="10"/>
        <v>2.4711696869851731E-4</v>
      </c>
      <c r="S24" s="39">
        <f t="shared" si="12"/>
        <v>2.4406117800195251E-4</v>
      </c>
      <c r="T24" s="39">
        <f t="shared" si="13"/>
        <v>2.4407110604889558E-4</v>
      </c>
      <c r="U24" s="31">
        <f t="shared" si="1"/>
        <v>2.4409096456612831E-4</v>
      </c>
      <c r="V24" s="41">
        <f>'Rodzaje martwych'!I23</f>
        <v>3</v>
      </c>
      <c r="W24" s="31">
        <f t="shared" si="11"/>
        <v>2.4410089503661513E-4</v>
      </c>
      <c r="X24" s="31">
        <f t="shared" si="2"/>
        <v>12290</v>
      </c>
    </row>
    <row r="25" spans="1:24" x14ac:dyDescent="0.25">
      <c r="A25" s="33">
        <v>18</v>
      </c>
      <c r="B25" s="34">
        <v>12965</v>
      </c>
      <c r="C25" s="34">
        <v>12564</v>
      </c>
      <c r="D25" s="34">
        <v>11920</v>
      </c>
      <c r="E25" s="35">
        <f t="shared" si="3"/>
        <v>12242</v>
      </c>
      <c r="F25" s="36">
        <f>'Rodzaje martwych'!C24</f>
        <v>4</v>
      </c>
      <c r="G25" s="36">
        <f>'Rodzaje martwych'!D24</f>
        <v>4</v>
      </c>
      <c r="H25" s="36">
        <f>'Rodzaje martwych'!E24</f>
        <v>4</v>
      </c>
      <c r="I25" s="36">
        <f>'Rodzaje martwych'!F24</f>
        <v>9</v>
      </c>
      <c r="J25" s="37">
        <f t="shared" si="4"/>
        <v>5</v>
      </c>
      <c r="K25" s="38">
        <f t="shared" si="0"/>
        <v>17.5</v>
      </c>
      <c r="L25" s="39">
        <f t="shared" si="5"/>
        <v>-142</v>
      </c>
      <c r="M25" s="39">
        <f t="shared" si="6"/>
        <v>-86</v>
      </c>
      <c r="N25" s="40">
        <f t="shared" si="7"/>
        <v>1.038131363545618E-3</v>
      </c>
      <c r="O25" s="39">
        <f t="shared" si="14"/>
        <v>1.2021157236736656E-3</v>
      </c>
      <c r="P25" s="39">
        <f t="shared" si="8"/>
        <v>1.0520250114862684E-3</v>
      </c>
      <c r="Q25" s="39">
        <f t="shared" si="9"/>
        <v>3.3347228011671527E-4</v>
      </c>
      <c r="R25" s="39">
        <f t="shared" si="10"/>
        <v>7.1879242871975078E-4</v>
      </c>
      <c r="S25" s="39">
        <f t="shared" si="12"/>
        <v>1.0613544515654979E-3</v>
      </c>
      <c r="T25" s="39">
        <f t="shared" si="13"/>
        <v>1.0614266663037859E-3</v>
      </c>
      <c r="U25" s="31">
        <f t="shared" si="1"/>
        <v>1.0619179872569842E-3</v>
      </c>
      <c r="V25" s="41">
        <f>'Rodzaje martwych'!I24</f>
        <v>13</v>
      </c>
      <c r="W25" s="31">
        <f t="shared" si="11"/>
        <v>1.0619902787043719E-3</v>
      </c>
      <c r="X25" s="31">
        <f t="shared" si="2"/>
        <v>12241.166666666666</v>
      </c>
    </row>
    <row r="26" spans="1:24" x14ac:dyDescent="0.25">
      <c r="A26" s="33">
        <v>19</v>
      </c>
      <c r="B26" s="34">
        <v>13097</v>
      </c>
      <c r="C26" s="34">
        <v>12992</v>
      </c>
      <c r="D26" s="34">
        <v>12377</v>
      </c>
      <c r="E26" s="35">
        <f t="shared" si="3"/>
        <v>12684.5</v>
      </c>
      <c r="F26" s="36">
        <f>'Rodzaje martwych'!C25</f>
        <v>4</v>
      </c>
      <c r="G26" s="36">
        <f>'Rodzaje martwych'!D25</f>
        <v>3</v>
      </c>
      <c r="H26" s="36">
        <f>'Rodzaje martwych'!E25</f>
        <v>6</v>
      </c>
      <c r="I26" s="36">
        <f>'Rodzaje martwych'!F25</f>
        <v>5</v>
      </c>
      <c r="J26" s="37">
        <f t="shared" si="4"/>
        <v>17.5</v>
      </c>
      <c r="K26" s="38">
        <f t="shared" si="0"/>
        <v>-51.5</v>
      </c>
      <c r="L26" s="39">
        <f t="shared" si="5"/>
        <v>-86</v>
      </c>
      <c r="M26" s="39">
        <f t="shared" si="6"/>
        <v>-106</v>
      </c>
      <c r="N26" s="40">
        <f t="shared" si="7"/>
        <v>6.9582697102653801E-4</v>
      </c>
      <c r="O26" s="39">
        <f t="shared" si="14"/>
        <v>6.2082880645661961E-4</v>
      </c>
      <c r="P26" s="39">
        <f t="shared" si="8"/>
        <v>8.6910055872979619E-4</v>
      </c>
      <c r="Q26" s="39">
        <f t="shared" si="9"/>
        <v>4.8285852245292128E-4</v>
      </c>
      <c r="R26" s="39">
        <f t="shared" si="10"/>
        <v>3.8642862663266093E-4</v>
      </c>
      <c r="S26" s="39">
        <f t="shared" si="12"/>
        <v>8.6682427107959018E-4</v>
      </c>
      <c r="T26" s="39">
        <f t="shared" si="13"/>
        <v>8.6681288661824779E-4</v>
      </c>
      <c r="U26" s="31">
        <f t="shared" si="1"/>
        <v>8.6720012613820019E-4</v>
      </c>
      <c r="V26" s="41">
        <f>'Rodzaje martwych'!I25</f>
        <v>11</v>
      </c>
      <c r="W26" s="31">
        <f t="shared" si="11"/>
        <v>8.671887318021759E-4</v>
      </c>
      <c r="X26" s="31">
        <f t="shared" si="2"/>
        <v>12684.666666666666</v>
      </c>
    </row>
    <row r="27" spans="1:24" x14ac:dyDescent="0.25">
      <c r="A27" s="33">
        <v>20</v>
      </c>
      <c r="B27" s="34">
        <v>13388</v>
      </c>
      <c r="C27" s="34">
        <v>12985</v>
      </c>
      <c r="D27" s="34">
        <v>12772</v>
      </c>
      <c r="E27" s="35">
        <f t="shared" si="3"/>
        <v>12878.5</v>
      </c>
      <c r="F27" s="36">
        <f>'Rodzaje martwych'!C26</f>
        <v>6</v>
      </c>
      <c r="G27" s="36">
        <f>'Rodzaje martwych'!D26</f>
        <v>4</v>
      </c>
      <c r="H27" s="36">
        <f>'Rodzaje martwych'!E26</f>
        <v>3</v>
      </c>
      <c r="I27" s="36">
        <f>'Rodzaje martwych'!F26</f>
        <v>5</v>
      </c>
      <c r="J27" s="37">
        <f t="shared" si="4"/>
        <v>-51.5</v>
      </c>
      <c r="K27" s="38">
        <f t="shared" si="0"/>
        <v>-71.5</v>
      </c>
      <c r="L27" s="39">
        <f t="shared" si="5"/>
        <v>-106</v>
      </c>
      <c r="M27" s="39">
        <f t="shared" si="6"/>
        <v>41</v>
      </c>
      <c r="N27" s="40">
        <f t="shared" si="7"/>
        <v>8.4373621737713093E-4</v>
      </c>
      <c r="O27" s="39">
        <f t="shared" si="14"/>
        <v>1.0747735298633502E-3</v>
      </c>
      <c r="P27" s="39">
        <f t="shared" si="8"/>
        <v>6.1822624586505004E-4</v>
      </c>
      <c r="Q27" s="39">
        <f t="shared" si="9"/>
        <v>2.3386342376052386E-4</v>
      </c>
      <c r="R27" s="39">
        <f t="shared" si="10"/>
        <v>3.8445273153665756E-4</v>
      </c>
      <c r="S27" s="39">
        <f t="shared" si="12"/>
        <v>6.2099747719774896E-4</v>
      </c>
      <c r="T27" s="39">
        <f t="shared" si="13"/>
        <v>6.2101354585796908E-4</v>
      </c>
      <c r="U27" s="31">
        <f t="shared" si="1"/>
        <v>6.211903560197228E-4</v>
      </c>
      <c r="V27" s="41">
        <f>'Rodzaje martwych'!I26</f>
        <v>8</v>
      </c>
      <c r="W27" s="31">
        <f t="shared" si="11"/>
        <v>6.2120643466331913E-4</v>
      </c>
      <c r="X27" s="31">
        <f t="shared" si="2"/>
        <v>12878.166666666666</v>
      </c>
    </row>
    <row r="28" spans="1:24" x14ac:dyDescent="0.25">
      <c r="A28" s="33">
        <v>21</v>
      </c>
      <c r="B28" s="34">
        <v>13937</v>
      </c>
      <c r="C28" s="34">
        <v>13238</v>
      </c>
      <c r="D28" s="34">
        <v>13053</v>
      </c>
      <c r="E28" s="35">
        <f t="shared" si="3"/>
        <v>13145.5</v>
      </c>
      <c r="F28" s="36">
        <f>'Rodzaje martwych'!C27</f>
        <v>3</v>
      </c>
      <c r="G28" s="36">
        <f>'Rodzaje martwych'!D27</f>
        <v>6</v>
      </c>
      <c r="H28" s="36">
        <f>'Rodzaje martwych'!E27</f>
        <v>9</v>
      </c>
      <c r="I28" s="36">
        <f>'Rodzaje martwych'!F27</f>
        <v>6</v>
      </c>
      <c r="J28" s="37">
        <f t="shared" si="4"/>
        <v>-71.5</v>
      </c>
      <c r="K28" s="38">
        <f t="shared" si="0"/>
        <v>-43.5</v>
      </c>
      <c r="L28" s="39">
        <f t="shared" si="5"/>
        <v>41</v>
      </c>
      <c r="M28" s="39">
        <f t="shared" si="6"/>
        <v>100</v>
      </c>
      <c r="N28" s="40">
        <f t="shared" si="7"/>
        <v>6.7533344588890769E-4</v>
      </c>
      <c r="O28" s="39">
        <f t="shared" si="14"/>
        <v>8.2471135102714051E-4</v>
      </c>
      <c r="P28" s="39">
        <f t="shared" si="8"/>
        <v>1.1413282790594392E-3</v>
      </c>
      <c r="Q28" s="39">
        <f t="shared" si="9"/>
        <v>6.901046658743243E-4</v>
      </c>
      <c r="R28" s="39">
        <f t="shared" si="10"/>
        <v>4.5153521974714028E-4</v>
      </c>
      <c r="S28" s="39">
        <f t="shared" si="12"/>
        <v>1.1404242378164678E-3</v>
      </c>
      <c r="T28" s="39">
        <f t="shared" si="13"/>
        <v>1.1403808872163304E-3</v>
      </c>
      <c r="U28" s="31">
        <f t="shared" si="1"/>
        <v>1.1410748925487809E-3</v>
      </c>
      <c r="V28" s="41">
        <f>'Rodzaje martwych'!I27</f>
        <v>15</v>
      </c>
      <c r="W28" s="31">
        <f t="shared" si="11"/>
        <v>1.1410314924691922E-3</v>
      </c>
      <c r="X28" s="31">
        <f t="shared" si="2"/>
        <v>13146</v>
      </c>
    </row>
    <row r="29" spans="1:24" x14ac:dyDescent="0.25">
      <c r="A29" s="33">
        <v>22</v>
      </c>
      <c r="B29" s="34">
        <v>14447</v>
      </c>
      <c r="C29" s="34">
        <v>13835</v>
      </c>
      <c r="D29" s="34">
        <v>13427</v>
      </c>
      <c r="E29" s="35">
        <f t="shared" si="3"/>
        <v>13631</v>
      </c>
      <c r="F29" s="36">
        <f>'Rodzaje martwych'!C28</f>
        <v>9</v>
      </c>
      <c r="G29" s="36">
        <f>'Rodzaje martwych'!D28</f>
        <v>5</v>
      </c>
      <c r="H29" s="36">
        <f>'Rodzaje martwych'!E28</f>
        <v>5</v>
      </c>
      <c r="I29" s="36">
        <f>'Rodzaje martwych'!F28</f>
        <v>4</v>
      </c>
      <c r="J29" s="37">
        <f t="shared" si="4"/>
        <v>-43.5</v>
      </c>
      <c r="K29" s="38">
        <f t="shared" si="0"/>
        <v>-33</v>
      </c>
      <c r="L29" s="39">
        <f t="shared" si="5"/>
        <v>100</v>
      </c>
      <c r="M29" s="39">
        <f t="shared" si="6"/>
        <v>232.5</v>
      </c>
      <c r="N29" s="40">
        <f t="shared" si="7"/>
        <v>9.2976684308396511E-4</v>
      </c>
      <c r="O29" s="39">
        <f t="shared" si="14"/>
        <v>4.2651501688288607E-4</v>
      </c>
      <c r="P29" s="39">
        <f t="shared" si="8"/>
        <v>6.6024176168777426E-4</v>
      </c>
      <c r="Q29" s="39">
        <f t="shared" si="9"/>
        <v>3.7363622776864444E-4</v>
      </c>
      <c r="R29" s="39">
        <f t="shared" si="10"/>
        <v>2.867126601559E-4</v>
      </c>
      <c r="S29" s="39">
        <f t="shared" si="12"/>
        <v>6.6004180264750097E-4</v>
      </c>
      <c r="T29" s="39">
        <f t="shared" si="13"/>
        <v>6.6003373505756969E-4</v>
      </c>
      <c r="U29" s="31">
        <f t="shared" si="1"/>
        <v>6.602597021495121E-4</v>
      </c>
      <c r="V29" s="41">
        <f>'Rodzaje martwych'!I28</f>
        <v>9</v>
      </c>
      <c r="W29" s="31">
        <f t="shared" si="11"/>
        <v>6.6025162923202959E-4</v>
      </c>
      <c r="X29" s="31">
        <f t="shared" si="2"/>
        <v>13631.166666666666</v>
      </c>
    </row>
    <row r="30" spans="1:24" x14ac:dyDescent="0.25">
      <c r="A30" s="33">
        <v>23</v>
      </c>
      <c r="B30" s="34">
        <v>15090</v>
      </c>
      <c r="C30" s="34">
        <v>14366</v>
      </c>
      <c r="D30" s="34">
        <v>14294</v>
      </c>
      <c r="E30" s="35">
        <f t="shared" si="3"/>
        <v>14330</v>
      </c>
      <c r="F30" s="36">
        <f>'Rodzaje martwych'!C29</f>
        <v>10</v>
      </c>
      <c r="G30" s="36">
        <f>'Rodzaje martwych'!D29</f>
        <v>6</v>
      </c>
      <c r="H30" s="36">
        <f>'Rodzaje martwych'!E29</f>
        <v>2</v>
      </c>
      <c r="I30" s="36">
        <f>'Rodzaje martwych'!F29</f>
        <v>8</v>
      </c>
      <c r="J30" s="37">
        <f t="shared" si="4"/>
        <v>-33</v>
      </c>
      <c r="K30" s="38">
        <f t="shared" si="0"/>
        <v>-11</v>
      </c>
      <c r="L30" s="39">
        <f t="shared" si="5"/>
        <v>232.5</v>
      </c>
      <c r="M30" s="39">
        <f t="shared" si="6"/>
        <v>481.5</v>
      </c>
      <c r="N30" s="40">
        <f t="shared" si="7"/>
        <v>1.2300753421147046E-3</v>
      </c>
      <c r="O30" s="39">
        <f t="shared" si="14"/>
        <v>8.7556827748779258E-4</v>
      </c>
      <c r="P30" s="39">
        <f t="shared" si="8"/>
        <v>6.8866095210096123E-4</v>
      </c>
      <c r="Q30" s="39">
        <f t="shared" si="9"/>
        <v>1.4104621026463795E-4</v>
      </c>
      <c r="R30" s="39">
        <f t="shared" si="10"/>
        <v>5.4769199171615863E-4</v>
      </c>
      <c r="S30" s="39">
        <f t="shared" si="12"/>
        <v>6.9759330310429019E-4</v>
      </c>
      <c r="T30" s="39">
        <f t="shared" si="13"/>
        <v>6.9764197014092369E-4</v>
      </c>
      <c r="U30" s="31">
        <f t="shared" si="1"/>
        <v>6.9783670621074664E-4</v>
      </c>
      <c r="V30" s="41">
        <f>'Rodzaje martwych'!I29</f>
        <v>10</v>
      </c>
      <c r="W30" s="31">
        <f t="shared" si="11"/>
        <v>6.9788540721613514E-4</v>
      </c>
      <c r="X30" s="31">
        <f t="shared" si="2"/>
        <v>14329</v>
      </c>
    </row>
    <row r="31" spans="1:24" x14ac:dyDescent="0.25">
      <c r="A31" s="33">
        <v>24</v>
      </c>
      <c r="B31" s="34">
        <v>15560</v>
      </c>
      <c r="C31" s="34">
        <v>15054</v>
      </c>
      <c r="D31" s="34">
        <v>15316</v>
      </c>
      <c r="E31" s="35">
        <f t="shared" si="3"/>
        <v>15185</v>
      </c>
      <c r="F31" s="36">
        <f>'Rodzaje martwych'!C30</f>
        <v>8</v>
      </c>
      <c r="G31" s="36">
        <f>'Rodzaje martwych'!D30</f>
        <v>7</v>
      </c>
      <c r="H31" s="36">
        <f>'Rodzaje martwych'!E30</f>
        <v>5</v>
      </c>
      <c r="I31" s="36">
        <f>'Rodzaje martwych'!F30</f>
        <v>11</v>
      </c>
      <c r="J31" s="37">
        <f t="shared" si="4"/>
        <v>-11</v>
      </c>
      <c r="K31" s="38">
        <f t="shared" si="0"/>
        <v>35</v>
      </c>
      <c r="L31" s="39">
        <f t="shared" si="5"/>
        <v>481.5</v>
      </c>
      <c r="M31" s="39">
        <f t="shared" si="6"/>
        <v>632.5</v>
      </c>
      <c r="N31" s="40">
        <f t="shared" si="7"/>
        <v>1.235069472657837E-3</v>
      </c>
      <c r="O31" s="39">
        <f t="shared" si="14"/>
        <v>1.0199853377107703E-3</v>
      </c>
      <c r="P31" s="39">
        <f t="shared" si="8"/>
        <v>1.0469904586929424E-3</v>
      </c>
      <c r="Q31" s="39">
        <f t="shared" si="9"/>
        <v>3.3155949006150428E-4</v>
      </c>
      <c r="R31" s="39">
        <f t="shared" si="10"/>
        <v>7.1566825523332409E-4</v>
      </c>
      <c r="S31" s="39">
        <f t="shared" si="12"/>
        <v>1.053116566839992E-3</v>
      </c>
      <c r="T31" s="39">
        <f t="shared" si="13"/>
        <v>1.05318588730911E-3</v>
      </c>
      <c r="U31" s="31">
        <f t="shared" si="1"/>
        <v>1.0536713862364176E-3</v>
      </c>
      <c r="V31" s="41">
        <f>'Rodzaje martwych'!I30</f>
        <v>16</v>
      </c>
      <c r="W31" s="31">
        <f t="shared" si="11"/>
        <v>1.053740779768177E-3</v>
      </c>
      <c r="X31" s="31">
        <f t="shared" si="2"/>
        <v>15184</v>
      </c>
    </row>
    <row r="32" spans="1:24" x14ac:dyDescent="0.25">
      <c r="A32" s="33">
        <v>25</v>
      </c>
      <c r="B32" s="34">
        <v>16589</v>
      </c>
      <c r="C32" s="34">
        <v>15610</v>
      </c>
      <c r="D32" s="34">
        <v>16303</v>
      </c>
      <c r="E32" s="35">
        <f t="shared" si="3"/>
        <v>15956.5</v>
      </c>
      <c r="F32" s="36">
        <f>'Rodzaje martwych'!C31</f>
        <v>13</v>
      </c>
      <c r="G32" s="36">
        <f>'Rodzaje martwych'!D31</f>
        <v>13</v>
      </c>
      <c r="H32" s="36">
        <f>'Rodzaje martwych'!E31</f>
        <v>5</v>
      </c>
      <c r="I32" s="36">
        <f>'Rodzaje martwych'!F31</f>
        <v>9</v>
      </c>
      <c r="J32" s="37">
        <f t="shared" si="4"/>
        <v>35</v>
      </c>
      <c r="K32" s="38">
        <f t="shared" si="0"/>
        <v>30.5</v>
      </c>
      <c r="L32" s="39">
        <f t="shared" si="5"/>
        <v>632.5</v>
      </c>
      <c r="M32" s="39">
        <f t="shared" si="6"/>
        <v>737</v>
      </c>
      <c r="N32" s="40">
        <f t="shared" si="7"/>
        <v>1.3772380117691248E-3</v>
      </c>
      <c r="O32" s="39">
        <f t="shared" si="14"/>
        <v>7.9525295161191653E-4</v>
      </c>
      <c r="P32" s="39">
        <f t="shared" si="8"/>
        <v>8.7574198378725931E-4</v>
      </c>
      <c r="Q32" s="39">
        <f t="shared" si="9"/>
        <v>3.1266121593946877E-4</v>
      </c>
      <c r="R32" s="39">
        <f t="shared" si="10"/>
        <v>5.6325687642769977E-4</v>
      </c>
      <c r="S32" s="39">
        <f t="shared" si="12"/>
        <v>8.7700065775049335E-4</v>
      </c>
      <c r="T32" s="39">
        <f t="shared" si="13"/>
        <v>8.7703728452551231E-4</v>
      </c>
      <c r="U32" s="31">
        <f t="shared" si="1"/>
        <v>8.7738539153323102E-4</v>
      </c>
      <c r="V32" s="41">
        <f>'Rodzaje martwych'!I31</f>
        <v>14</v>
      </c>
      <c r="W32" s="31">
        <f t="shared" si="11"/>
        <v>8.7742205045176786E-4</v>
      </c>
      <c r="X32" s="31">
        <f t="shared" si="2"/>
        <v>15955.833333333334</v>
      </c>
    </row>
    <row r="33" spans="1:24" x14ac:dyDescent="0.25">
      <c r="A33" s="33">
        <v>26</v>
      </c>
      <c r="B33" s="34">
        <v>17163</v>
      </c>
      <c r="C33" s="34">
        <v>16625</v>
      </c>
      <c r="D33" s="34">
        <v>17071</v>
      </c>
      <c r="E33" s="35">
        <f t="shared" si="3"/>
        <v>16848</v>
      </c>
      <c r="F33" s="36">
        <f>'Rodzaje martwych'!C32</f>
        <v>12</v>
      </c>
      <c r="G33" s="36">
        <f>'Rodzaje martwych'!D32</f>
        <v>20</v>
      </c>
      <c r="H33" s="36">
        <f>'Rodzaje martwych'!E32</f>
        <v>4</v>
      </c>
      <c r="I33" s="36">
        <f>'Rodzaje martwych'!F32</f>
        <v>11</v>
      </c>
      <c r="J33" s="37">
        <f t="shared" si="4"/>
        <v>30.5</v>
      </c>
      <c r="K33" s="38">
        <f t="shared" si="0"/>
        <v>33</v>
      </c>
      <c r="L33" s="39">
        <f t="shared" si="5"/>
        <v>737</v>
      </c>
      <c r="M33" s="39">
        <f t="shared" si="6"/>
        <v>608.5</v>
      </c>
      <c r="N33" s="40">
        <f t="shared" si="7"/>
        <v>1.358856197565875E-3</v>
      </c>
      <c r="O33" s="39">
        <f t="shared" si="14"/>
        <v>1.5667159892070676E-3</v>
      </c>
      <c r="P33" s="39">
        <f t="shared" si="8"/>
        <v>8.8903518051863806E-4</v>
      </c>
      <c r="Q33" s="39">
        <f t="shared" si="9"/>
        <v>2.3942776763535151E-4</v>
      </c>
      <c r="R33" s="39">
        <f t="shared" si="10"/>
        <v>6.4976298418417829E-4</v>
      </c>
      <c r="S33" s="39">
        <f t="shared" si="12"/>
        <v>8.8991723769689423E-4</v>
      </c>
      <c r="T33" s="39">
        <f t="shared" si="13"/>
        <v>8.8997883828095651E-4</v>
      </c>
      <c r="U33" s="31">
        <f t="shared" si="1"/>
        <v>8.9031339031339033E-4</v>
      </c>
      <c r="V33" s="41">
        <f>'Rodzaje martwych'!I32</f>
        <v>15</v>
      </c>
      <c r="W33" s="31">
        <f t="shared" si="11"/>
        <v>8.903750457553844E-4</v>
      </c>
      <c r="X33" s="31">
        <f t="shared" si="2"/>
        <v>16846.833333333332</v>
      </c>
    </row>
    <row r="34" spans="1:24" x14ac:dyDescent="0.25">
      <c r="A34" s="33">
        <v>27</v>
      </c>
      <c r="B34" s="34">
        <v>17446</v>
      </c>
      <c r="C34" s="34">
        <v>17206</v>
      </c>
      <c r="D34" s="34">
        <v>17815</v>
      </c>
      <c r="E34" s="35">
        <f t="shared" si="3"/>
        <v>17510.5</v>
      </c>
      <c r="F34" s="36">
        <f>'Rodzaje martwych'!C33</f>
        <v>3</v>
      </c>
      <c r="G34" s="36">
        <f>'Rodzaje martwych'!D33</f>
        <v>10</v>
      </c>
      <c r="H34" s="36">
        <f>'Rodzaje martwych'!E33</f>
        <v>16</v>
      </c>
      <c r="I34" s="36">
        <f>'Rodzaje martwych'!F33</f>
        <v>13</v>
      </c>
      <c r="J34" s="37">
        <f t="shared" si="4"/>
        <v>33</v>
      </c>
      <c r="K34" s="38">
        <f t="shared" si="0"/>
        <v>55.5</v>
      </c>
      <c r="L34" s="39">
        <f t="shared" si="5"/>
        <v>608.5</v>
      </c>
      <c r="M34" s="39">
        <f t="shared" si="6"/>
        <v>764</v>
      </c>
      <c r="N34" s="40">
        <f t="shared" si="7"/>
        <v>9.1040996898916044E-4</v>
      </c>
      <c r="O34" s="39">
        <f t="shared" si="14"/>
        <v>1.6138007790762381E-3</v>
      </c>
      <c r="P34" s="39">
        <f t="shared" si="8"/>
        <v>1.6513558651803928E-3</v>
      </c>
      <c r="Q34" s="39">
        <f t="shared" si="9"/>
        <v>9.1289029626142899E-4</v>
      </c>
      <c r="R34" s="39">
        <f t="shared" si="10"/>
        <v>7.3914032294746413E-4</v>
      </c>
      <c r="S34" s="39">
        <f t="shared" si="12"/>
        <v>1.6547788873038517E-3</v>
      </c>
      <c r="T34" s="39">
        <f t="shared" si="13"/>
        <v>1.6547316766996664E-3</v>
      </c>
      <c r="U34" s="31">
        <f t="shared" si="1"/>
        <v>1.6561491676422718E-3</v>
      </c>
      <c r="V34" s="41">
        <f>'Rodzaje martwych'!I33</f>
        <v>29</v>
      </c>
      <c r="W34" s="31">
        <f t="shared" si="11"/>
        <v>1.6561018788190281E-3</v>
      </c>
      <c r="X34" s="31">
        <f t="shared" si="2"/>
        <v>17511</v>
      </c>
    </row>
    <row r="35" spans="1:24" x14ac:dyDescent="0.25">
      <c r="A35" s="33">
        <v>28</v>
      </c>
      <c r="B35" s="34">
        <v>19166</v>
      </c>
      <c r="C35" s="34">
        <v>17539</v>
      </c>
      <c r="D35" s="34">
        <v>18705</v>
      </c>
      <c r="E35" s="35">
        <f t="shared" si="3"/>
        <v>18122</v>
      </c>
      <c r="F35" s="36">
        <f>'Rodzaje martwych'!C34</f>
        <v>8</v>
      </c>
      <c r="G35" s="36">
        <f>'Rodzaje martwych'!D34</f>
        <v>14</v>
      </c>
      <c r="H35" s="36">
        <f>'Rodzaje martwych'!E34</f>
        <v>16</v>
      </c>
      <c r="I35" s="36">
        <f>'Rodzaje martwych'!F34</f>
        <v>13</v>
      </c>
      <c r="J35" s="37">
        <f t="shared" si="4"/>
        <v>55.5</v>
      </c>
      <c r="K35" s="38">
        <f t="shared" si="0"/>
        <v>61</v>
      </c>
      <c r="L35" s="39">
        <f t="shared" si="5"/>
        <v>764</v>
      </c>
      <c r="M35" s="39">
        <f t="shared" si="6"/>
        <v>845.5</v>
      </c>
      <c r="N35" s="40">
        <f t="shared" si="7"/>
        <v>1.1704380782521459E-3</v>
      </c>
      <c r="O35" s="39">
        <f t="shared" si="14"/>
        <v>1.3054475237292283E-3</v>
      </c>
      <c r="P35" s="39">
        <f t="shared" si="8"/>
        <v>1.5955863665865211E-3</v>
      </c>
      <c r="Q35" s="39">
        <f t="shared" si="9"/>
        <v>8.7245760401330496E-4</v>
      </c>
      <c r="R35" s="39">
        <f t="shared" si="10"/>
        <v>7.2376021267415481E-4</v>
      </c>
      <c r="S35" s="39">
        <f t="shared" si="12"/>
        <v>1.5989854712871836E-3</v>
      </c>
      <c r="T35" s="39">
        <f t="shared" si="13"/>
        <v>1.5989413905276506E-3</v>
      </c>
      <c r="U35" s="31">
        <f t="shared" si="1"/>
        <v>1.6002648714269949E-3</v>
      </c>
      <c r="V35" s="41">
        <f>'Rodzaje martwych'!I34</f>
        <v>29</v>
      </c>
      <c r="W35" s="31">
        <f t="shared" si="11"/>
        <v>1.600220720099324E-3</v>
      </c>
      <c r="X35" s="31">
        <f t="shared" si="2"/>
        <v>18122.5</v>
      </c>
    </row>
    <row r="36" spans="1:24" x14ac:dyDescent="0.25">
      <c r="A36" s="33">
        <v>29</v>
      </c>
      <c r="B36" s="34">
        <v>20178</v>
      </c>
      <c r="C36" s="34">
        <v>19264</v>
      </c>
      <c r="D36" s="34">
        <v>19206</v>
      </c>
      <c r="E36" s="35">
        <f t="shared" si="3"/>
        <v>19235</v>
      </c>
      <c r="F36" s="36">
        <f>'Rodzaje martwych'!C35</f>
        <v>10</v>
      </c>
      <c r="G36" s="36">
        <f>'Rodzaje martwych'!D35</f>
        <v>14</v>
      </c>
      <c r="H36" s="36">
        <f>'Rodzaje martwych'!E35</f>
        <v>11</v>
      </c>
      <c r="I36" s="36">
        <f>'Rodzaje martwych'!F35</f>
        <v>15</v>
      </c>
      <c r="J36" s="37">
        <f t="shared" si="4"/>
        <v>61</v>
      </c>
      <c r="K36" s="38">
        <f t="shared" si="0"/>
        <v>99</v>
      </c>
      <c r="L36" s="39">
        <f t="shared" si="5"/>
        <v>845.5</v>
      </c>
      <c r="M36" s="39">
        <f t="shared" si="6"/>
        <v>727.5</v>
      </c>
      <c r="N36" s="40">
        <f t="shared" si="7"/>
        <v>1.2750385699167399E-3</v>
      </c>
      <c r="O36" s="39">
        <f t="shared" si="14"/>
        <v>1.7507440662281469E-3</v>
      </c>
      <c r="P36" s="39">
        <f t="shared" si="8"/>
        <v>1.3490622253842233E-3</v>
      </c>
      <c r="Q36" s="39">
        <f t="shared" si="9"/>
        <v>5.8528539313885898E-4</v>
      </c>
      <c r="R36" s="39">
        <f t="shared" si="10"/>
        <v>7.6422412146068708E-4</v>
      </c>
      <c r="S36" s="39">
        <f t="shared" si="12"/>
        <v>1.3507896924355777E-3</v>
      </c>
      <c r="T36" s="39">
        <f t="shared" si="13"/>
        <v>1.3508364795123135E-3</v>
      </c>
      <c r="U36" s="31">
        <f t="shared" si="1"/>
        <v>1.351702625422407E-3</v>
      </c>
      <c r="V36" s="41">
        <f>'Rodzaje martwych'!I35</f>
        <v>26</v>
      </c>
      <c r="W36" s="31">
        <f t="shared" si="11"/>
        <v>1.3517494757638252E-3</v>
      </c>
      <c r="X36" s="31">
        <f t="shared" si="2"/>
        <v>19234.333333333332</v>
      </c>
    </row>
    <row r="37" spans="1:24" x14ac:dyDescent="0.25">
      <c r="A37" s="33">
        <v>30</v>
      </c>
      <c r="B37" s="34">
        <v>20528</v>
      </c>
      <c r="C37" s="34">
        <v>20349</v>
      </c>
      <c r="D37" s="34">
        <v>20684</v>
      </c>
      <c r="E37" s="35">
        <f t="shared" si="3"/>
        <v>20516.5</v>
      </c>
      <c r="F37" s="36">
        <f>'Rodzaje martwych'!C36</f>
        <v>13</v>
      </c>
      <c r="G37" s="36">
        <f>'Rodzaje martwych'!D36</f>
        <v>17</v>
      </c>
      <c r="H37" s="36">
        <f>'Rodzaje martwych'!E36</f>
        <v>20</v>
      </c>
      <c r="I37" s="36">
        <f>'Rodzaje martwych'!F36</f>
        <v>16</v>
      </c>
      <c r="J37" s="37">
        <f t="shared" si="4"/>
        <v>99</v>
      </c>
      <c r="K37" s="38">
        <f t="shared" si="0"/>
        <v>67</v>
      </c>
      <c r="L37" s="39">
        <f t="shared" si="5"/>
        <v>727.5</v>
      </c>
      <c r="M37" s="39">
        <f t="shared" si="6"/>
        <v>550.5</v>
      </c>
      <c r="N37" s="40">
        <f t="shared" si="7"/>
        <v>1.4086046313948829E-3</v>
      </c>
      <c r="O37" s="39">
        <f t="shared" si="14"/>
        <v>1.244048900691404E-3</v>
      </c>
      <c r="P37" s="39">
        <f t="shared" si="8"/>
        <v>1.7582950613197479E-3</v>
      </c>
      <c r="Q37" s="39">
        <f t="shared" si="9"/>
        <v>9.8327208367645432E-4</v>
      </c>
      <c r="R37" s="39">
        <f t="shared" si="10"/>
        <v>7.7578578614979942E-4</v>
      </c>
      <c r="S37" s="39">
        <f t="shared" si="12"/>
        <v>1.7531471426136501E-3</v>
      </c>
      <c r="T37" s="39">
        <f t="shared" si="13"/>
        <v>1.7530902273335982E-3</v>
      </c>
      <c r="U37" s="31">
        <f t="shared" si="1"/>
        <v>1.7546852533326834E-3</v>
      </c>
      <c r="V37" s="41">
        <f>'Rodzaje martwych'!I36</f>
        <v>36</v>
      </c>
      <c r="W37" s="31">
        <f t="shared" si="11"/>
        <v>1.7546282381420435E-3</v>
      </c>
      <c r="X37" s="31">
        <f t="shared" si="2"/>
        <v>20517.166666666668</v>
      </c>
    </row>
    <row r="38" spans="1:24" x14ac:dyDescent="0.25">
      <c r="A38" s="33">
        <v>31</v>
      </c>
      <c r="B38" s="34">
        <v>21468</v>
      </c>
      <c r="C38" s="34">
        <v>20631</v>
      </c>
      <c r="D38" s="34">
        <v>21424</v>
      </c>
      <c r="E38" s="35">
        <f t="shared" si="3"/>
        <v>21027.5</v>
      </c>
      <c r="F38" s="36">
        <f>'Rodzaje martwych'!C37</f>
        <v>14</v>
      </c>
      <c r="G38" s="36">
        <f>'Rodzaje martwych'!D37</f>
        <v>12</v>
      </c>
      <c r="H38" s="36">
        <f>'Rodzaje martwych'!E37</f>
        <v>10</v>
      </c>
      <c r="I38" s="36">
        <f>'Rodzaje martwych'!F37</f>
        <v>10</v>
      </c>
      <c r="J38" s="37">
        <f t="shared" si="4"/>
        <v>67</v>
      </c>
      <c r="K38" s="38">
        <f t="shared" si="0"/>
        <v>45</v>
      </c>
      <c r="L38" s="39">
        <f t="shared" si="5"/>
        <v>550.5</v>
      </c>
      <c r="M38" s="39">
        <f t="shared" si="6"/>
        <v>434</v>
      </c>
      <c r="N38" s="40">
        <f t="shared" si="7"/>
        <v>1.1522673260196366E-3</v>
      </c>
      <c r="O38" s="39">
        <f t="shared" si="14"/>
        <v>1.2817469736529788E-3</v>
      </c>
      <c r="P38" s="39">
        <f t="shared" si="8"/>
        <v>9.5205333217029953E-4</v>
      </c>
      <c r="Q38" s="39">
        <f t="shared" si="9"/>
        <v>4.7261771134873279E-4</v>
      </c>
      <c r="R38" s="39">
        <f t="shared" si="10"/>
        <v>4.7966231772831924E-4</v>
      </c>
      <c r="S38" s="39">
        <f t="shared" si="12"/>
        <v>9.5068330362448007E-4</v>
      </c>
      <c r="T38" s="39">
        <f t="shared" si="13"/>
        <v>9.5068330362448007E-4</v>
      </c>
      <c r="U38" s="31">
        <f t="shared" si="1"/>
        <v>9.5113541790512422E-4</v>
      </c>
      <c r="V38" s="41">
        <f>'Rodzaje martwych'!I37</f>
        <v>20</v>
      </c>
      <c r="W38" s="31">
        <f t="shared" si="11"/>
        <v>9.5113541790512422E-4</v>
      </c>
      <c r="X38" s="31">
        <f t="shared" si="2"/>
        <v>21027.5</v>
      </c>
    </row>
    <row r="39" spans="1:24" x14ac:dyDescent="0.25">
      <c r="A39" s="33">
        <v>32</v>
      </c>
      <c r="B39" s="34">
        <v>22394</v>
      </c>
      <c r="C39" s="34">
        <v>21527</v>
      </c>
      <c r="D39" s="34">
        <v>21472</v>
      </c>
      <c r="E39" s="35">
        <f t="shared" si="3"/>
        <v>21499.5</v>
      </c>
      <c r="F39" s="36">
        <f>'Rodzaje martwych'!C38</f>
        <v>19</v>
      </c>
      <c r="G39" s="36">
        <f>'Rodzaje martwych'!D38</f>
        <v>14</v>
      </c>
      <c r="H39" s="36">
        <f>'Rodzaje martwych'!E38</f>
        <v>17</v>
      </c>
      <c r="I39" s="36">
        <f>'Rodzaje martwych'!F38</f>
        <v>21</v>
      </c>
      <c r="J39" s="37">
        <f t="shared" si="4"/>
        <v>45</v>
      </c>
      <c r="K39" s="38">
        <f t="shared" ref="K39:K70" si="15">J40</f>
        <v>36.5</v>
      </c>
      <c r="L39" s="39">
        <f t="shared" si="5"/>
        <v>434</v>
      </c>
      <c r="M39" s="39">
        <f t="shared" ref="M39:M70" si="16">L40</f>
        <v>346</v>
      </c>
      <c r="N39" s="40">
        <f t="shared" ref="N39:N70" si="17">(F39+I39)/(C39+F39-(J39-M39)/2)</f>
        <v>1.8436153296614661E-3</v>
      </c>
      <c r="O39" s="39">
        <f t="shared" si="14"/>
        <v>2.0116124902848261E-3</v>
      </c>
      <c r="P39" s="39">
        <f t="shared" si="8"/>
        <v>1.7661411639107172E-3</v>
      </c>
      <c r="Q39" s="39">
        <f t="shared" si="9"/>
        <v>7.9917262128619785E-4</v>
      </c>
      <c r="R39" s="39">
        <f t="shared" si="10"/>
        <v>9.6774193548387097E-4</v>
      </c>
      <c r="S39" s="39">
        <f t="shared" si="12"/>
        <v>1.7659223458884213E-3</v>
      </c>
      <c r="T39" s="39">
        <f t="shared" si="13"/>
        <v>1.7659770577892755E-3</v>
      </c>
      <c r="U39" s="31">
        <f t="shared" ref="U39:U70" si="18">V39/E39</f>
        <v>1.7674829647201097E-3</v>
      </c>
      <c r="V39" s="41">
        <f>'Rodzaje martwych'!I38</f>
        <v>38</v>
      </c>
      <c r="W39" s="31">
        <f t="shared" si="11"/>
        <v>1.7675377733675471E-3</v>
      </c>
      <c r="X39" s="31">
        <f t="shared" ref="X39:X70" si="19">0.5*(C39+D39)+(1/6)*(H39-I39)</f>
        <v>21498.833333333332</v>
      </c>
    </row>
    <row r="40" spans="1:24" x14ac:dyDescent="0.25">
      <c r="A40" s="33">
        <v>33</v>
      </c>
      <c r="B40" s="34">
        <v>23178</v>
      </c>
      <c r="C40" s="34">
        <v>22434</v>
      </c>
      <c r="D40" s="34">
        <v>22175</v>
      </c>
      <c r="E40" s="35">
        <f t="shared" si="3"/>
        <v>22304.5</v>
      </c>
      <c r="F40" s="36">
        <f>'Rodzaje martwych'!C39</f>
        <v>19</v>
      </c>
      <c r="G40" s="36">
        <f>'Rodzaje martwych'!D39</f>
        <v>17</v>
      </c>
      <c r="H40" s="36">
        <f>'Rodzaje martwych'!E39</f>
        <v>23</v>
      </c>
      <c r="I40" s="36">
        <f>'Rodzaje martwych'!F39</f>
        <v>13</v>
      </c>
      <c r="J40" s="37">
        <f t="shared" ref="J40:J71" si="20">(1/2)*(C40-B39+F40+G39)</f>
        <v>36.5</v>
      </c>
      <c r="K40" s="38">
        <f t="shared" si="15"/>
        <v>51.5</v>
      </c>
      <c r="L40" s="39">
        <f t="shared" ref="L40:L71" si="21">(1/2)*(D40-C39+H40+I39)</f>
        <v>346</v>
      </c>
      <c r="M40" s="39">
        <f t="shared" si="16"/>
        <v>200.5</v>
      </c>
      <c r="N40" s="40">
        <f t="shared" si="17"/>
        <v>1.420013312624806E-3</v>
      </c>
      <c r="O40" s="39">
        <f t="shared" si="14"/>
        <v>1.3254103249464313E-3</v>
      </c>
      <c r="P40" s="39">
        <f t="shared" si="8"/>
        <v>1.6205650480565215E-3</v>
      </c>
      <c r="Q40" s="39">
        <f t="shared" si="9"/>
        <v>1.0442678774120317E-3</v>
      </c>
      <c r="R40" s="39">
        <f t="shared" si="10"/>
        <v>5.7689960837391968E-4</v>
      </c>
      <c r="S40" s="39">
        <f t="shared" si="12"/>
        <v>1.612722589315713E-3</v>
      </c>
      <c r="T40" s="39">
        <f t="shared" si="13"/>
        <v>1.6126021874650043E-3</v>
      </c>
      <c r="U40" s="31">
        <f t="shared" si="18"/>
        <v>1.6140240758591316E-3</v>
      </c>
      <c r="V40" s="41">
        <f>'Rodzaje martwych'!I39</f>
        <v>36</v>
      </c>
      <c r="W40" s="31">
        <f t="shared" si="11"/>
        <v>1.613903479605789E-3</v>
      </c>
      <c r="X40" s="31">
        <f t="shared" si="19"/>
        <v>22306.166666666668</v>
      </c>
    </row>
    <row r="41" spans="1:24" x14ac:dyDescent="0.25">
      <c r="A41" s="33">
        <v>34</v>
      </c>
      <c r="B41" s="34">
        <v>25284</v>
      </c>
      <c r="C41" s="34">
        <v>23233</v>
      </c>
      <c r="D41" s="34">
        <v>22805</v>
      </c>
      <c r="E41" s="35">
        <f t="shared" si="3"/>
        <v>23019</v>
      </c>
      <c r="F41" s="36">
        <f>'Rodzaje martwych'!C40</f>
        <v>31</v>
      </c>
      <c r="G41" s="36">
        <f>'Rodzaje martwych'!D40</f>
        <v>15</v>
      </c>
      <c r="H41" s="36">
        <f>'Rodzaje martwych'!E40</f>
        <v>17</v>
      </c>
      <c r="I41" s="36">
        <f>'Rodzaje martwych'!F40</f>
        <v>24</v>
      </c>
      <c r="J41" s="37">
        <f t="shared" si="20"/>
        <v>51.5</v>
      </c>
      <c r="K41" s="38">
        <f t="shared" si="15"/>
        <v>39</v>
      </c>
      <c r="L41" s="39">
        <f t="shared" si="21"/>
        <v>200.5</v>
      </c>
      <c r="M41" s="39">
        <f t="shared" si="16"/>
        <v>119.5</v>
      </c>
      <c r="N41" s="40">
        <f t="shared" si="17"/>
        <v>2.360717658168083E-3</v>
      </c>
      <c r="O41" s="39">
        <f t="shared" si="14"/>
        <v>1.9269885451236484E-3</v>
      </c>
      <c r="P41" s="39">
        <f t="shared" si="8"/>
        <v>1.7777744340652379E-3</v>
      </c>
      <c r="Q41" s="39">
        <f t="shared" si="9"/>
        <v>7.4818180817938756E-4</v>
      </c>
      <c r="R41" s="39">
        <f t="shared" si="10"/>
        <v>1.0303635251312103E-3</v>
      </c>
      <c r="S41" s="39">
        <f t="shared" si="12"/>
        <v>1.7795525076499054E-3</v>
      </c>
      <c r="T41" s="39">
        <f t="shared" si="13"/>
        <v>1.7796426246111554E-3</v>
      </c>
      <c r="U41" s="31">
        <f t="shared" si="18"/>
        <v>1.7811373213432382E-3</v>
      </c>
      <c r="V41" s="41">
        <f>'Rodzaje martwych'!I40</f>
        <v>41</v>
      </c>
      <c r="W41" s="31">
        <f t="shared" si="11"/>
        <v>1.7812275988907153E-3</v>
      </c>
      <c r="X41" s="31">
        <f t="shared" si="19"/>
        <v>23017.833333333332</v>
      </c>
    </row>
    <row r="42" spans="1:24" x14ac:dyDescent="0.25">
      <c r="A42" s="33">
        <v>35</v>
      </c>
      <c r="B42" s="34">
        <v>26364</v>
      </c>
      <c r="C42" s="34">
        <v>25323</v>
      </c>
      <c r="D42" s="34">
        <v>23427</v>
      </c>
      <c r="E42" s="35">
        <f t="shared" si="3"/>
        <v>24375</v>
      </c>
      <c r="F42" s="36">
        <f>'Rodzaje martwych'!C41</f>
        <v>24</v>
      </c>
      <c r="G42" s="36">
        <f>'Rodzaje martwych'!D41</f>
        <v>24</v>
      </c>
      <c r="H42" s="36">
        <f>'Rodzaje martwych'!E41</f>
        <v>21</v>
      </c>
      <c r="I42" s="36">
        <f>'Rodzaje martwych'!F41</f>
        <v>33</v>
      </c>
      <c r="J42" s="37">
        <f t="shared" si="20"/>
        <v>39</v>
      </c>
      <c r="K42" s="38">
        <f t="shared" si="15"/>
        <v>45</v>
      </c>
      <c r="L42" s="39">
        <f t="shared" si="21"/>
        <v>119.5</v>
      </c>
      <c r="M42" s="39">
        <f t="shared" si="16"/>
        <v>172</v>
      </c>
      <c r="N42" s="40">
        <f t="shared" si="17"/>
        <v>2.2429023943966791E-3</v>
      </c>
      <c r="O42" s="39">
        <f t="shared" si="14"/>
        <v>2.1572857423024124E-3</v>
      </c>
      <c r="P42" s="39">
        <f t="shared" si="8"/>
        <v>2.1954730373471287E-3</v>
      </c>
      <c r="Q42" s="39">
        <f t="shared" si="9"/>
        <v>8.9788675937703757E-4</v>
      </c>
      <c r="R42" s="39">
        <f t="shared" si="10"/>
        <v>1.2987524105631863E-3</v>
      </c>
      <c r="S42" s="39">
        <f t="shared" si="12"/>
        <v>2.2129333661175315E-3</v>
      </c>
      <c r="T42" s="39">
        <f t="shared" si="13"/>
        <v>2.2131147540983601E-3</v>
      </c>
      <c r="U42" s="31">
        <f t="shared" si="18"/>
        <v>2.2153846153846156E-3</v>
      </c>
      <c r="V42" s="41">
        <f>'Rodzaje martwych'!I41</f>
        <v>54</v>
      </c>
      <c r="W42" s="31">
        <f t="shared" si="11"/>
        <v>2.2155664054486521E-3</v>
      </c>
      <c r="X42" s="31">
        <f t="shared" si="19"/>
        <v>24373</v>
      </c>
    </row>
    <row r="43" spans="1:24" x14ac:dyDescent="0.25">
      <c r="A43" s="33">
        <v>36</v>
      </c>
      <c r="B43" s="34">
        <v>27550</v>
      </c>
      <c r="C43" s="34">
        <v>26403</v>
      </c>
      <c r="D43" s="34">
        <v>25612</v>
      </c>
      <c r="E43" s="35">
        <f t="shared" si="3"/>
        <v>26007.5</v>
      </c>
      <c r="F43" s="36">
        <f>'Rodzaje martwych'!C42</f>
        <v>27</v>
      </c>
      <c r="G43" s="36">
        <f>'Rodzaje martwych'!D42</f>
        <v>26</v>
      </c>
      <c r="H43" s="36">
        <f>'Rodzaje martwych'!E42</f>
        <v>22</v>
      </c>
      <c r="I43" s="36">
        <f>'Rodzaje martwych'!F42</f>
        <v>28</v>
      </c>
      <c r="J43" s="37">
        <f t="shared" si="20"/>
        <v>45</v>
      </c>
      <c r="K43" s="38">
        <f t="shared" si="15"/>
        <v>17.5</v>
      </c>
      <c r="L43" s="39">
        <f t="shared" si="21"/>
        <v>172</v>
      </c>
      <c r="M43" s="39">
        <f t="shared" si="16"/>
        <v>82</v>
      </c>
      <c r="N43" s="40">
        <f t="shared" si="17"/>
        <v>2.0795130158610129E-3</v>
      </c>
      <c r="O43" s="39">
        <f t="shared" si="14"/>
        <v>2.1144043798376438E-3</v>
      </c>
      <c r="P43" s="39">
        <f t="shared" si="8"/>
        <v>1.9190536896661614E-3</v>
      </c>
      <c r="Q43" s="39">
        <f t="shared" si="9"/>
        <v>8.6112415844684517E-4</v>
      </c>
      <c r="R43" s="39">
        <f t="shared" si="10"/>
        <v>1.0588413250642867E-3</v>
      </c>
      <c r="S43" s="39">
        <f t="shared" si="12"/>
        <v>1.9206760779794487E-3</v>
      </c>
      <c r="T43" s="39">
        <f t="shared" si="13"/>
        <v>1.9207498607456352E-3</v>
      </c>
      <c r="U43" s="31">
        <f t="shared" si="18"/>
        <v>1.922522349322311E-3</v>
      </c>
      <c r="V43" s="41">
        <f>'Rodzaje martwych'!I42</f>
        <v>50</v>
      </c>
      <c r="W43" s="31">
        <f t="shared" si="11"/>
        <v>1.9225962740084209E-3</v>
      </c>
      <c r="X43" s="31">
        <f t="shared" si="19"/>
        <v>26006.5</v>
      </c>
    </row>
    <row r="44" spans="1:24" x14ac:dyDescent="0.25">
      <c r="A44" s="33">
        <v>37</v>
      </c>
      <c r="B44" s="34">
        <v>26196</v>
      </c>
      <c r="C44" s="34">
        <v>27517</v>
      </c>
      <c r="D44" s="34">
        <v>26511</v>
      </c>
      <c r="E44" s="35">
        <f t="shared" si="3"/>
        <v>27014</v>
      </c>
      <c r="F44" s="36">
        <f>'Rodzaje martwych'!C43</f>
        <v>42</v>
      </c>
      <c r="G44" s="36">
        <f>'Rodzaje martwych'!D43</f>
        <v>27</v>
      </c>
      <c r="H44" s="36">
        <f>'Rodzaje martwych'!E43</f>
        <v>28</v>
      </c>
      <c r="I44" s="36">
        <f>'Rodzaje martwych'!F43</f>
        <v>41</v>
      </c>
      <c r="J44" s="37">
        <f t="shared" si="20"/>
        <v>17.5</v>
      </c>
      <c r="K44" s="38">
        <f t="shared" si="15"/>
        <v>18.5</v>
      </c>
      <c r="L44" s="39">
        <f t="shared" si="21"/>
        <v>82</v>
      </c>
      <c r="M44" s="39">
        <f t="shared" si="16"/>
        <v>62</v>
      </c>
      <c r="N44" s="40">
        <f t="shared" si="17"/>
        <v>3.0092907319283933E-3</v>
      </c>
      <c r="O44" s="39">
        <f t="shared" si="14"/>
        <v>2.7919794046194569E-3</v>
      </c>
      <c r="P44" s="39">
        <f t="shared" si="8"/>
        <v>2.5434221604108131E-3</v>
      </c>
      <c r="Q44" s="39">
        <f t="shared" si="9"/>
        <v>1.0566835232847763E-3</v>
      </c>
      <c r="R44" s="39">
        <f t="shared" si="10"/>
        <v>1.4883113111659649E-3</v>
      </c>
      <c r="S44" s="39">
        <f t="shared" si="12"/>
        <v>2.5509732517514832E-3</v>
      </c>
      <c r="T44" s="39">
        <f t="shared" si="13"/>
        <v>2.5511776087947845E-3</v>
      </c>
      <c r="U44" s="31">
        <f t="shared" si="18"/>
        <v>2.5542311394091952E-3</v>
      </c>
      <c r="V44" s="41">
        <f>'Rodzaje martwych'!I43</f>
        <v>69</v>
      </c>
      <c r="W44" s="31">
        <f t="shared" si="11"/>
        <v>2.554436018781892E-3</v>
      </c>
      <c r="X44" s="31">
        <f t="shared" si="19"/>
        <v>27011.833333333332</v>
      </c>
    </row>
    <row r="45" spans="1:24" x14ac:dyDescent="0.25">
      <c r="A45" s="33">
        <v>38</v>
      </c>
      <c r="B45" s="34">
        <v>25181</v>
      </c>
      <c r="C45" s="34">
        <v>26185</v>
      </c>
      <c r="D45" s="34">
        <v>27564</v>
      </c>
      <c r="E45" s="35">
        <f t="shared" si="3"/>
        <v>26874.5</v>
      </c>
      <c r="F45" s="36">
        <f>'Rodzaje martwych'!C44</f>
        <v>21</v>
      </c>
      <c r="G45" s="36">
        <f>'Rodzaje martwych'!D44</f>
        <v>26</v>
      </c>
      <c r="H45" s="36">
        <f>'Rodzaje martwych'!E44</f>
        <v>36</v>
      </c>
      <c r="I45" s="36">
        <f>'Rodzaje martwych'!F44</f>
        <v>33</v>
      </c>
      <c r="J45" s="37">
        <f t="shared" si="20"/>
        <v>18.5</v>
      </c>
      <c r="K45" s="38">
        <f t="shared" si="15"/>
        <v>10</v>
      </c>
      <c r="L45" s="39">
        <f t="shared" si="21"/>
        <v>62</v>
      </c>
      <c r="M45" s="39">
        <f t="shared" si="16"/>
        <v>42.5</v>
      </c>
      <c r="N45" s="40">
        <f t="shared" si="17"/>
        <v>2.0596536730490504E-3</v>
      </c>
      <c r="O45" s="39">
        <f t="shared" si="14"/>
        <v>2.745210180154418E-3</v>
      </c>
      <c r="P45" s="39">
        <f t="shared" si="8"/>
        <v>2.5634117589933281E-3</v>
      </c>
      <c r="Q45" s="39">
        <f t="shared" si="9"/>
        <v>1.3058145017954949E-3</v>
      </c>
      <c r="R45" s="39">
        <f t="shared" si="10"/>
        <v>1.2592415931314096E-3</v>
      </c>
      <c r="S45" s="39">
        <f t="shared" si="12"/>
        <v>2.5641978520197705E-3</v>
      </c>
      <c r="T45" s="39">
        <f t="shared" si="13"/>
        <v>2.5641502071759048E-3</v>
      </c>
      <c r="U45" s="31">
        <f t="shared" si="18"/>
        <v>2.5674896277140041E-3</v>
      </c>
      <c r="V45" s="41">
        <f>'Rodzaje martwych'!I44</f>
        <v>69</v>
      </c>
      <c r="W45" s="31">
        <f t="shared" si="11"/>
        <v>2.5674418604651164E-3</v>
      </c>
      <c r="X45" s="31">
        <f t="shared" si="19"/>
        <v>26875</v>
      </c>
    </row>
    <row r="46" spans="1:24" x14ac:dyDescent="0.25">
      <c r="A46" s="33">
        <v>39</v>
      </c>
      <c r="B46" s="34">
        <v>25626</v>
      </c>
      <c r="C46" s="34">
        <v>25154</v>
      </c>
      <c r="D46" s="34">
        <v>26198</v>
      </c>
      <c r="E46" s="35">
        <f t="shared" si="3"/>
        <v>25676</v>
      </c>
      <c r="F46" s="36">
        <f>'Rodzaje martwych'!C45</f>
        <v>21</v>
      </c>
      <c r="G46" s="36">
        <f>'Rodzaje martwych'!D45</f>
        <v>36</v>
      </c>
      <c r="H46" s="36">
        <f>'Rodzaje martwych'!E45</f>
        <v>39</v>
      </c>
      <c r="I46" s="36">
        <f>'Rodzaje martwych'!F45</f>
        <v>39</v>
      </c>
      <c r="J46" s="37">
        <f t="shared" si="20"/>
        <v>10</v>
      </c>
      <c r="K46" s="38">
        <f t="shared" si="15"/>
        <v>9</v>
      </c>
      <c r="L46" s="39">
        <f t="shared" si="21"/>
        <v>42.5</v>
      </c>
      <c r="M46" s="39">
        <f t="shared" si="16"/>
        <v>68.5</v>
      </c>
      <c r="N46" s="40">
        <f t="shared" si="17"/>
        <v>2.3805508991539127E-3</v>
      </c>
      <c r="O46" s="39">
        <f t="shared" si="14"/>
        <v>3.1321240955496086E-3</v>
      </c>
      <c r="P46" s="39">
        <f t="shared" si="8"/>
        <v>3.0336929163162774E-3</v>
      </c>
      <c r="Q46" s="39">
        <f t="shared" si="9"/>
        <v>1.4876553217054633E-3</v>
      </c>
      <c r="R46" s="39">
        <f t="shared" si="10"/>
        <v>1.5483409923277719E-3</v>
      </c>
      <c r="S46" s="39">
        <f t="shared" si="12"/>
        <v>3.0332490764145435E-3</v>
      </c>
      <c r="T46" s="39">
        <f t="shared" si="13"/>
        <v>3.0332490764145435E-3</v>
      </c>
      <c r="U46" s="31">
        <f t="shared" si="18"/>
        <v>3.0378563639196134E-3</v>
      </c>
      <c r="V46" s="41">
        <f>'Rodzaje martwych'!I45</f>
        <v>78</v>
      </c>
      <c r="W46" s="31">
        <f t="shared" si="11"/>
        <v>3.0378563639196134E-3</v>
      </c>
      <c r="X46" s="31">
        <f t="shared" si="19"/>
        <v>25676</v>
      </c>
    </row>
    <row r="47" spans="1:24" x14ac:dyDescent="0.25">
      <c r="A47" s="33">
        <v>40</v>
      </c>
      <c r="B47" s="42">
        <v>25065</v>
      </c>
      <c r="C47" s="42">
        <v>25578</v>
      </c>
      <c r="D47" s="42">
        <v>25212</v>
      </c>
      <c r="E47" s="35">
        <f t="shared" si="3"/>
        <v>25395</v>
      </c>
      <c r="F47" s="36">
        <f>'Rodzaje martwych'!C46</f>
        <v>30</v>
      </c>
      <c r="G47" s="36">
        <f>'Rodzaje martwych'!D46</f>
        <v>21</v>
      </c>
      <c r="H47" s="36">
        <f>'Rodzaje martwych'!E46</f>
        <v>40</v>
      </c>
      <c r="I47" s="36">
        <f>'Rodzaje martwych'!F46</f>
        <v>34</v>
      </c>
      <c r="J47" s="37">
        <f t="shared" si="20"/>
        <v>9</v>
      </c>
      <c r="K47" s="38">
        <f t="shared" si="15"/>
        <v>-5</v>
      </c>
      <c r="L47" s="39">
        <f t="shared" si="21"/>
        <v>68.5</v>
      </c>
      <c r="M47" s="39">
        <f t="shared" si="16"/>
        <v>127.5</v>
      </c>
      <c r="N47" s="40">
        <f t="shared" si="17"/>
        <v>2.4934498241923073E-3</v>
      </c>
      <c r="O47" s="39">
        <f t="shared" si="14"/>
        <v>2.8787613545739237E-3</v>
      </c>
      <c r="P47" s="39">
        <f t="shared" si="8"/>
        <v>2.9100436549938102E-3</v>
      </c>
      <c r="Q47" s="39">
        <f t="shared" si="9"/>
        <v>1.5861843344469669E-3</v>
      </c>
      <c r="R47" s="39">
        <f t="shared" si="10"/>
        <v>1.325962541558201E-3</v>
      </c>
      <c r="S47" s="39">
        <f t="shared" si="12"/>
        <v>2.9097200377477192E-3</v>
      </c>
      <c r="T47" s="39">
        <f t="shared" si="13"/>
        <v>2.9096056304800852E-3</v>
      </c>
      <c r="U47" s="31">
        <f t="shared" si="18"/>
        <v>2.9139594408348099E-3</v>
      </c>
      <c r="V47" s="41">
        <f>'Rodzaje martwych'!I46</f>
        <v>74</v>
      </c>
      <c r="W47" s="31">
        <f t="shared" si="11"/>
        <v>2.9138446999527486E-3</v>
      </c>
      <c r="X47" s="31">
        <f t="shared" si="19"/>
        <v>25396</v>
      </c>
    </row>
    <row r="48" spans="1:24" x14ac:dyDescent="0.25">
      <c r="A48" s="33">
        <v>41</v>
      </c>
      <c r="B48" s="42">
        <v>24137</v>
      </c>
      <c r="C48" s="42">
        <v>24991</v>
      </c>
      <c r="D48" s="42">
        <v>25759</v>
      </c>
      <c r="E48" s="35">
        <f t="shared" si="3"/>
        <v>25375</v>
      </c>
      <c r="F48" s="36">
        <f>'Rodzaje martwych'!C47</f>
        <v>43</v>
      </c>
      <c r="G48" s="36">
        <f>'Rodzaje martwych'!D47</f>
        <v>34</v>
      </c>
      <c r="H48" s="36">
        <f>'Rodzaje martwych'!E47</f>
        <v>40</v>
      </c>
      <c r="I48" s="36">
        <f>'Rodzaje martwych'!F47</f>
        <v>42</v>
      </c>
      <c r="J48" s="37">
        <f t="shared" si="20"/>
        <v>-5</v>
      </c>
      <c r="K48" s="38">
        <f t="shared" si="15"/>
        <v>21</v>
      </c>
      <c r="L48" s="39">
        <f t="shared" si="21"/>
        <v>127.5</v>
      </c>
      <c r="M48" s="39">
        <f t="shared" si="16"/>
        <v>63</v>
      </c>
      <c r="N48" s="40">
        <f t="shared" si="17"/>
        <v>3.3907770863251955E-3</v>
      </c>
      <c r="O48" s="39">
        <f t="shared" si="14"/>
        <v>3.2729304701844017E-3</v>
      </c>
      <c r="P48" s="39">
        <f t="shared" si="8"/>
        <v>3.2301688818510144E-3</v>
      </c>
      <c r="Q48" s="39">
        <f t="shared" si="9"/>
        <v>1.5542883787800779E-3</v>
      </c>
      <c r="R48" s="39">
        <f t="shared" si="10"/>
        <v>1.6784893595763813E-3</v>
      </c>
      <c r="S48" s="39">
        <f t="shared" si="12"/>
        <v>3.2263141328297139E-3</v>
      </c>
      <c r="T48" s="39">
        <f t="shared" si="13"/>
        <v>3.2263564468110214E-3</v>
      </c>
      <c r="U48" s="31">
        <f t="shared" si="18"/>
        <v>3.231527093596059E-3</v>
      </c>
      <c r="V48" s="41">
        <f>'Rodzaje martwych'!I47</f>
        <v>82</v>
      </c>
      <c r="W48" s="31">
        <f t="shared" si="11"/>
        <v>3.2315695444275127E-3</v>
      </c>
      <c r="X48" s="31">
        <f t="shared" si="19"/>
        <v>25374.666666666668</v>
      </c>
    </row>
    <row r="49" spans="1:24" x14ac:dyDescent="0.25">
      <c r="A49" s="33">
        <v>42</v>
      </c>
      <c r="B49" s="42">
        <v>24110</v>
      </c>
      <c r="C49" s="42">
        <v>24124</v>
      </c>
      <c r="D49" s="42">
        <v>25035</v>
      </c>
      <c r="E49" s="35">
        <f t="shared" si="3"/>
        <v>24579.5</v>
      </c>
      <c r="F49" s="36">
        <f>'Rodzaje martwych'!C48</f>
        <v>21</v>
      </c>
      <c r="G49" s="36">
        <f>'Rodzaje martwych'!D48</f>
        <v>31</v>
      </c>
      <c r="H49" s="36">
        <f>'Rodzaje martwych'!E48</f>
        <v>40</v>
      </c>
      <c r="I49" s="36">
        <f>'Rodzaje martwych'!F48</f>
        <v>46</v>
      </c>
      <c r="J49" s="37">
        <f t="shared" si="20"/>
        <v>21</v>
      </c>
      <c r="K49" s="38">
        <f t="shared" si="15"/>
        <v>4.5</v>
      </c>
      <c r="L49" s="39">
        <f t="shared" si="21"/>
        <v>63</v>
      </c>
      <c r="M49" s="39">
        <f t="shared" si="16"/>
        <v>54</v>
      </c>
      <c r="N49" s="40">
        <f t="shared" si="17"/>
        <v>2.7730066427994952E-3</v>
      </c>
      <c r="O49" s="39">
        <f t="shared" si="14"/>
        <v>3.6396724294813468E-3</v>
      </c>
      <c r="P49" s="39">
        <f t="shared" si="8"/>
        <v>3.4988616722143595E-3</v>
      </c>
      <c r="Q49" s="39">
        <f t="shared" si="9"/>
        <v>1.5972208357458023E-3</v>
      </c>
      <c r="R49" s="39">
        <f t="shared" si="10"/>
        <v>1.9046830358991347E-3</v>
      </c>
      <c r="S49" s="39">
        <f t="shared" si="12"/>
        <v>3.4927403797339832E-3</v>
      </c>
      <c r="T49" s="39">
        <f t="shared" si="13"/>
        <v>3.4928822370692285E-3</v>
      </c>
      <c r="U49" s="31">
        <f t="shared" si="18"/>
        <v>3.4988506682397933E-3</v>
      </c>
      <c r="V49" s="41">
        <f>'Rodzaje martwych'!I48</f>
        <v>86</v>
      </c>
      <c r="W49" s="31">
        <f t="shared" si="11"/>
        <v>3.4989930223569381E-3</v>
      </c>
      <c r="X49" s="31">
        <f t="shared" si="19"/>
        <v>24578.5</v>
      </c>
    </row>
    <row r="50" spans="1:24" x14ac:dyDescent="0.25">
      <c r="A50" s="33">
        <v>43</v>
      </c>
      <c r="B50" s="42">
        <v>23828</v>
      </c>
      <c r="C50" s="42">
        <v>24040</v>
      </c>
      <c r="D50" s="42">
        <v>24144</v>
      </c>
      <c r="E50" s="35">
        <f t="shared" si="3"/>
        <v>24092</v>
      </c>
      <c r="F50" s="36">
        <f>'Rodzaje martwych'!C49</f>
        <v>48</v>
      </c>
      <c r="G50" s="36">
        <f>'Rodzaje martwych'!D49</f>
        <v>38</v>
      </c>
      <c r="H50" s="36">
        <f>'Rodzaje martwych'!E49</f>
        <v>42</v>
      </c>
      <c r="I50" s="36">
        <f>'Rodzaje martwych'!F49</f>
        <v>48</v>
      </c>
      <c r="J50" s="37">
        <f t="shared" si="20"/>
        <v>4.5</v>
      </c>
      <c r="K50" s="38">
        <f t="shared" si="15"/>
        <v>-3.5</v>
      </c>
      <c r="L50" s="39">
        <f t="shared" si="21"/>
        <v>54</v>
      </c>
      <c r="M50" s="39">
        <f t="shared" si="16"/>
        <v>61.5</v>
      </c>
      <c r="N50" s="40">
        <f t="shared" si="17"/>
        <v>3.9806771297659282E-3</v>
      </c>
      <c r="O50" s="39">
        <f t="shared" si="14"/>
        <v>4.6055224778540757E-3</v>
      </c>
      <c r="P50" s="39">
        <f t="shared" si="8"/>
        <v>3.7291373036628661E-3</v>
      </c>
      <c r="Q50" s="39">
        <f t="shared" si="9"/>
        <v>1.7384825530858065E-3</v>
      </c>
      <c r="R50" s="39">
        <f t="shared" si="10"/>
        <v>1.9941214960065641E-3</v>
      </c>
      <c r="S50" s="39">
        <f t="shared" si="12"/>
        <v>3.7287152504453746E-3</v>
      </c>
      <c r="T50" s="39">
        <f t="shared" si="13"/>
        <v>3.728869738150481E-3</v>
      </c>
      <c r="U50" s="31">
        <f t="shared" si="18"/>
        <v>3.7356798937406609E-3</v>
      </c>
      <c r="V50" s="41">
        <f>'Rodzaje martwych'!I49</f>
        <v>90</v>
      </c>
      <c r="W50" s="31">
        <f t="shared" si="11"/>
        <v>3.735834959113362E-3</v>
      </c>
      <c r="X50" s="31">
        <f t="shared" si="19"/>
        <v>24091</v>
      </c>
    </row>
    <row r="51" spans="1:24" x14ac:dyDescent="0.25">
      <c r="A51" s="33">
        <v>44</v>
      </c>
      <c r="B51" s="42">
        <v>23065</v>
      </c>
      <c r="C51" s="42">
        <v>23724</v>
      </c>
      <c r="D51" s="42">
        <v>24052</v>
      </c>
      <c r="E51" s="35">
        <f t="shared" si="3"/>
        <v>23888</v>
      </c>
      <c r="F51" s="36">
        <f>'Rodzaje martwych'!C50</f>
        <v>59</v>
      </c>
      <c r="G51" s="36">
        <f>'Rodzaje martwych'!D50</f>
        <v>46</v>
      </c>
      <c r="H51" s="36">
        <f>'Rodzaje martwych'!E50</f>
        <v>63</v>
      </c>
      <c r="I51" s="36">
        <f>'Rodzaje martwych'!F50</f>
        <v>63</v>
      </c>
      <c r="J51" s="37">
        <f t="shared" si="20"/>
        <v>-3.5</v>
      </c>
      <c r="K51" s="38">
        <f t="shared" si="15"/>
        <v>-6</v>
      </c>
      <c r="L51" s="39">
        <f t="shared" si="21"/>
        <v>61.5</v>
      </c>
      <c r="M51" s="39">
        <f t="shared" si="16"/>
        <v>93</v>
      </c>
      <c r="N51" s="40">
        <f t="shared" si="17"/>
        <v>5.1193286126409651E-3</v>
      </c>
      <c r="O51" s="39">
        <f t="shared" si="14"/>
        <v>4.7025234076499981E-3</v>
      </c>
      <c r="P51" s="39">
        <f t="shared" si="8"/>
        <v>5.2592284890063956E-3</v>
      </c>
      <c r="Q51" s="39">
        <f t="shared" si="9"/>
        <v>2.6158173910335591E-3</v>
      </c>
      <c r="R51" s="39">
        <f t="shared" si="10"/>
        <v>2.6503439136745127E-3</v>
      </c>
      <c r="S51" s="39">
        <f t="shared" si="12"/>
        <v>5.2607406788860592E-3</v>
      </c>
      <c r="T51" s="39">
        <f t="shared" si="13"/>
        <v>5.2607406788860592E-3</v>
      </c>
      <c r="U51" s="31">
        <f t="shared" si="18"/>
        <v>5.2746148693904888E-3</v>
      </c>
      <c r="V51" s="41">
        <f>'Rodzaje martwych'!I50</f>
        <v>126</v>
      </c>
      <c r="W51" s="31">
        <f t="shared" si="11"/>
        <v>5.2746148693904888E-3</v>
      </c>
      <c r="X51" s="31">
        <f t="shared" si="19"/>
        <v>23888</v>
      </c>
    </row>
    <row r="52" spans="1:24" x14ac:dyDescent="0.25">
      <c r="A52" s="33">
        <v>45</v>
      </c>
      <c r="B52" s="42">
        <v>21760</v>
      </c>
      <c r="C52" s="42">
        <v>22953</v>
      </c>
      <c r="D52" s="42">
        <v>23798</v>
      </c>
      <c r="E52" s="35">
        <f t="shared" si="3"/>
        <v>23375.5</v>
      </c>
      <c r="F52" s="36">
        <f>'Rodzaje martwych'!C51</f>
        <v>54</v>
      </c>
      <c r="G52" s="36">
        <f>'Rodzaje martwych'!D51</f>
        <v>58</v>
      </c>
      <c r="H52" s="36">
        <f>'Rodzaje martwych'!E51</f>
        <v>49</v>
      </c>
      <c r="I52" s="36">
        <f>'Rodzaje martwych'!F51</f>
        <v>65</v>
      </c>
      <c r="J52" s="37">
        <f t="shared" si="20"/>
        <v>-6</v>
      </c>
      <c r="K52" s="38">
        <f t="shared" si="15"/>
        <v>8.5</v>
      </c>
      <c r="L52" s="39">
        <f t="shared" si="21"/>
        <v>93</v>
      </c>
      <c r="M52" s="39">
        <f t="shared" si="16"/>
        <v>50.5</v>
      </c>
      <c r="N52" s="40">
        <f t="shared" si="17"/>
        <v>5.165995593709641E-3</v>
      </c>
      <c r="O52" s="39">
        <f t="shared" si="14"/>
        <v>5.6513139304888386E-3</v>
      </c>
      <c r="P52" s="39">
        <f t="shared" si="8"/>
        <v>4.881718459786466E-3</v>
      </c>
      <c r="Q52" s="39">
        <f t="shared" si="9"/>
        <v>2.0587802777252578E-3</v>
      </c>
      <c r="R52" s="39">
        <f t="shared" si="10"/>
        <v>2.8287619814389695E-3</v>
      </c>
      <c r="S52" s="39">
        <f t="shared" si="12"/>
        <v>4.8650378747466128E-3</v>
      </c>
      <c r="T52" s="39">
        <f t="shared" si="13"/>
        <v>4.8655915890709143E-3</v>
      </c>
      <c r="U52" s="31">
        <f t="shared" si="18"/>
        <v>4.8769010288549977E-3</v>
      </c>
      <c r="V52" s="41">
        <f>'Rodzaje martwych'!I51</f>
        <v>114</v>
      </c>
      <c r="W52" s="31">
        <f t="shared" si="11"/>
        <v>4.8774574470360895E-3</v>
      </c>
      <c r="X52" s="31">
        <f t="shared" si="19"/>
        <v>23372.833333333332</v>
      </c>
    </row>
    <row r="53" spans="1:24" x14ac:dyDescent="0.25">
      <c r="A53" s="33">
        <v>46</v>
      </c>
      <c r="B53" s="42">
        <v>20660</v>
      </c>
      <c r="C53" s="42">
        <v>21661</v>
      </c>
      <c r="D53" s="42">
        <v>22924</v>
      </c>
      <c r="E53" s="35">
        <f t="shared" si="3"/>
        <v>22292.5</v>
      </c>
      <c r="F53" s="36">
        <f>'Rodzaje martwych'!C52</f>
        <v>58</v>
      </c>
      <c r="G53" s="36">
        <f>'Rodzaje martwych'!D52</f>
        <v>57</v>
      </c>
      <c r="H53" s="36">
        <f>'Rodzaje martwych'!E52</f>
        <v>65</v>
      </c>
      <c r="I53" s="36">
        <f>'Rodzaje martwych'!F52</f>
        <v>64</v>
      </c>
      <c r="J53" s="37">
        <f t="shared" si="20"/>
        <v>8.5</v>
      </c>
      <c r="K53" s="38">
        <f t="shared" si="15"/>
        <v>0.5</v>
      </c>
      <c r="L53" s="39">
        <f t="shared" si="21"/>
        <v>50.5</v>
      </c>
      <c r="M53" s="39">
        <f t="shared" si="16"/>
        <v>12.5</v>
      </c>
      <c r="N53" s="40">
        <f t="shared" si="17"/>
        <v>5.6166843147184755E-3</v>
      </c>
      <c r="O53" s="39">
        <f t="shared" si="14"/>
        <v>5.5828546381525828E-3</v>
      </c>
      <c r="P53" s="39">
        <f t="shared" si="8"/>
        <v>5.7759539972371821E-3</v>
      </c>
      <c r="Q53" s="39">
        <f t="shared" si="9"/>
        <v>2.8305481465353004E-3</v>
      </c>
      <c r="R53" s="39">
        <f t="shared" si="10"/>
        <v>2.9537666293599787E-3</v>
      </c>
      <c r="S53" s="39">
        <f t="shared" si="12"/>
        <v>5.770004920159234E-3</v>
      </c>
      <c r="T53" s="39">
        <f t="shared" si="13"/>
        <v>5.769961906323849E-3</v>
      </c>
      <c r="U53" s="31">
        <f t="shared" si="18"/>
        <v>5.7866995626331729E-3</v>
      </c>
      <c r="V53" s="41">
        <f>'Rodzaje martwych'!I52</f>
        <v>129</v>
      </c>
      <c r="W53" s="31">
        <f t="shared" si="11"/>
        <v>5.7866562995304884E-3</v>
      </c>
      <c r="X53" s="31">
        <f t="shared" si="19"/>
        <v>22292.666666666668</v>
      </c>
    </row>
    <row r="54" spans="1:24" x14ac:dyDescent="0.25">
      <c r="A54" s="33">
        <v>47</v>
      </c>
      <c r="B54" s="42">
        <v>19674</v>
      </c>
      <c r="C54" s="42">
        <v>20545</v>
      </c>
      <c r="D54" s="42">
        <v>21565</v>
      </c>
      <c r="E54" s="35">
        <f t="shared" si="3"/>
        <v>21055</v>
      </c>
      <c r="F54" s="36">
        <f>'Rodzaje martwych'!C53</f>
        <v>59</v>
      </c>
      <c r="G54" s="36">
        <f>'Rodzaje martwych'!D53</f>
        <v>51</v>
      </c>
      <c r="H54" s="36">
        <f>'Rodzaje martwych'!E53</f>
        <v>57</v>
      </c>
      <c r="I54" s="36">
        <f>'Rodzaje martwych'!F53</f>
        <v>61</v>
      </c>
      <c r="J54" s="37">
        <f t="shared" si="20"/>
        <v>0.5</v>
      </c>
      <c r="K54" s="38">
        <f t="shared" si="15"/>
        <v>2.5</v>
      </c>
      <c r="L54" s="39">
        <f t="shared" si="21"/>
        <v>12.5</v>
      </c>
      <c r="M54" s="39">
        <f t="shared" si="16"/>
        <v>38.5</v>
      </c>
      <c r="N54" s="40">
        <f t="shared" si="17"/>
        <v>5.8187460602240216E-3</v>
      </c>
      <c r="O54" s="39">
        <f t="shared" si="14"/>
        <v>5.5869992955522628E-3</v>
      </c>
      <c r="P54" s="39">
        <f t="shared" si="8"/>
        <v>5.595456931933751E-3</v>
      </c>
      <c r="Q54" s="39">
        <f t="shared" si="9"/>
        <v>2.6369661011068318E-3</v>
      </c>
      <c r="R54" s="39">
        <f t="shared" si="10"/>
        <v>2.9663128973825936E-3</v>
      </c>
      <c r="S54" s="39">
        <f t="shared" si="12"/>
        <v>5.5887089135170974E-3</v>
      </c>
      <c r="T54" s="39">
        <f t="shared" si="13"/>
        <v>5.5888853804862649E-3</v>
      </c>
      <c r="U54" s="31">
        <f t="shared" si="18"/>
        <v>5.6043695084303019E-3</v>
      </c>
      <c r="V54" s="41">
        <f>'Rodzaje martwych'!I53</f>
        <v>118</v>
      </c>
      <c r="W54" s="31">
        <f t="shared" si="11"/>
        <v>5.6045469657869324E-3</v>
      </c>
      <c r="X54" s="31">
        <f t="shared" si="19"/>
        <v>21054.333333333332</v>
      </c>
    </row>
    <row r="55" spans="1:24" x14ac:dyDescent="0.25">
      <c r="A55" s="33">
        <v>48</v>
      </c>
      <c r="B55" s="42">
        <v>18620</v>
      </c>
      <c r="C55" s="42">
        <v>19577</v>
      </c>
      <c r="D55" s="42">
        <v>20507</v>
      </c>
      <c r="E55" s="35">
        <f t="shared" si="3"/>
        <v>20042</v>
      </c>
      <c r="F55" s="36">
        <f>'Rodzaje martwych'!C54</f>
        <v>51</v>
      </c>
      <c r="G55" s="36">
        <f>'Rodzaje martwych'!D54</f>
        <v>52</v>
      </c>
      <c r="H55" s="36">
        <f>'Rodzaje martwych'!E54</f>
        <v>54</v>
      </c>
      <c r="I55" s="36">
        <f>'Rodzaje martwych'!F54</f>
        <v>44</v>
      </c>
      <c r="J55" s="37">
        <f t="shared" si="20"/>
        <v>2.5</v>
      </c>
      <c r="K55" s="38">
        <f t="shared" si="15"/>
        <v>7</v>
      </c>
      <c r="L55" s="39">
        <f t="shared" si="21"/>
        <v>38.5</v>
      </c>
      <c r="M55" s="39">
        <f t="shared" si="16"/>
        <v>17</v>
      </c>
      <c r="N55" s="40">
        <f t="shared" si="17"/>
        <v>4.8382373537388113E-3</v>
      </c>
      <c r="O55" s="39">
        <f t="shared" si="14"/>
        <v>5.7160355210778809E-3</v>
      </c>
      <c r="P55" s="39">
        <f t="shared" si="8"/>
        <v>4.8694467958894094E-3</v>
      </c>
      <c r="Q55" s="39">
        <f t="shared" si="9"/>
        <v>2.6287925809631604E-3</v>
      </c>
      <c r="R55" s="39">
        <f t="shared" si="10"/>
        <v>2.2465599550688009E-3</v>
      </c>
      <c r="S55" s="39">
        <f t="shared" si="12"/>
        <v>4.8778059827783585E-3</v>
      </c>
      <c r="T55" s="39">
        <f t="shared" si="13"/>
        <v>4.877401373635488E-3</v>
      </c>
      <c r="U55" s="31">
        <f t="shared" si="18"/>
        <v>4.8897315637161957E-3</v>
      </c>
      <c r="V55" s="41">
        <f>'Rodzaje martwych'!I54</f>
        <v>98</v>
      </c>
      <c r="W55" s="31">
        <f t="shared" si="11"/>
        <v>4.8893249738071872E-3</v>
      </c>
      <c r="X55" s="31">
        <f t="shared" si="19"/>
        <v>20043.666666666668</v>
      </c>
    </row>
    <row r="56" spans="1:24" x14ac:dyDescent="0.25">
      <c r="A56" s="33">
        <v>49</v>
      </c>
      <c r="B56" s="42">
        <v>17504</v>
      </c>
      <c r="C56" s="42">
        <v>18531</v>
      </c>
      <c r="D56" s="42">
        <v>19499</v>
      </c>
      <c r="E56" s="35">
        <f t="shared" si="3"/>
        <v>19015</v>
      </c>
      <c r="F56" s="36">
        <f>'Rodzaje martwych'!C55</f>
        <v>51</v>
      </c>
      <c r="G56" s="36">
        <f>'Rodzaje martwych'!D55</f>
        <v>57</v>
      </c>
      <c r="H56" s="36">
        <f>'Rodzaje martwych'!E55</f>
        <v>68</v>
      </c>
      <c r="I56" s="36">
        <f>'Rodzaje martwych'!F55</f>
        <v>58</v>
      </c>
      <c r="J56" s="37">
        <f t="shared" si="20"/>
        <v>7</v>
      </c>
      <c r="K56" s="38">
        <f t="shared" si="15"/>
        <v>-5</v>
      </c>
      <c r="L56" s="39">
        <f t="shared" si="21"/>
        <v>17</v>
      </c>
      <c r="M56" s="39">
        <f t="shared" si="16"/>
        <v>-43.5</v>
      </c>
      <c r="N56" s="40">
        <f t="shared" si="17"/>
        <v>5.8738733883896693E-3</v>
      </c>
      <c r="O56" s="39">
        <f t="shared" si="14"/>
        <v>6.5990534144692364E-3</v>
      </c>
      <c r="P56" s="39">
        <f t="shared" si="8"/>
        <v>6.5994229590397024E-3</v>
      </c>
      <c r="Q56" s="39">
        <f t="shared" si="9"/>
        <v>3.4767492394611041E-3</v>
      </c>
      <c r="R56" s="39">
        <f t="shared" si="10"/>
        <v>3.1335683509596552E-3</v>
      </c>
      <c r="S56" s="39">
        <f t="shared" si="12"/>
        <v>6.6044658769263019E-3</v>
      </c>
      <c r="T56" s="39">
        <f t="shared" si="13"/>
        <v>6.603888956830133E-3</v>
      </c>
      <c r="U56" s="31">
        <f t="shared" si="18"/>
        <v>6.6263476202997633E-3</v>
      </c>
      <c r="V56" s="41">
        <f>'Rodzaje martwych'!I55</f>
        <v>126</v>
      </c>
      <c r="W56" s="31">
        <f t="shared" si="11"/>
        <v>6.6257668711656439E-3</v>
      </c>
      <c r="X56" s="31">
        <f t="shared" si="19"/>
        <v>19016.666666666668</v>
      </c>
    </row>
    <row r="57" spans="1:24" x14ac:dyDescent="0.25">
      <c r="A57" s="33">
        <v>50</v>
      </c>
      <c r="B57" s="42">
        <v>16568</v>
      </c>
      <c r="C57" s="42">
        <v>17362</v>
      </c>
      <c r="D57" s="42">
        <v>18322</v>
      </c>
      <c r="E57" s="35">
        <f t="shared" si="3"/>
        <v>17842</v>
      </c>
      <c r="F57" s="36">
        <f>'Rodzaje martwych'!C56</f>
        <v>75</v>
      </c>
      <c r="G57" s="36">
        <f>'Rodzaje martwych'!D56</f>
        <v>48</v>
      </c>
      <c r="H57" s="36">
        <f>'Rodzaje martwych'!E56</f>
        <v>64</v>
      </c>
      <c r="I57" s="36">
        <f>'Rodzaje martwych'!F56</f>
        <v>58</v>
      </c>
      <c r="J57" s="37">
        <f t="shared" si="20"/>
        <v>-5</v>
      </c>
      <c r="K57" s="38">
        <f t="shared" si="15"/>
        <v>11</v>
      </c>
      <c r="L57" s="39">
        <f t="shared" si="21"/>
        <v>-43.5</v>
      </c>
      <c r="M57" s="39">
        <f t="shared" si="16"/>
        <v>-20</v>
      </c>
      <c r="N57" s="40">
        <f t="shared" si="17"/>
        <v>7.6307409851114486E-3</v>
      </c>
      <c r="O57" s="39">
        <f t="shared" si="14"/>
        <v>6.746626686656672E-3</v>
      </c>
      <c r="P57" s="39">
        <f t="shared" si="8"/>
        <v>6.8077292499357789E-3</v>
      </c>
      <c r="Q57" s="39">
        <f t="shared" si="9"/>
        <v>3.4767964580136083E-3</v>
      </c>
      <c r="R57" s="39">
        <f t="shared" si="10"/>
        <v>3.3425541724296909E-3</v>
      </c>
      <c r="S57" s="39">
        <f t="shared" si="12"/>
        <v>6.814500363067643E-3</v>
      </c>
      <c r="T57" s="39">
        <f t="shared" si="13"/>
        <v>6.8141197497765859E-3</v>
      </c>
      <c r="U57" s="31">
        <f t="shared" si="18"/>
        <v>6.8377984530882188E-3</v>
      </c>
      <c r="V57" s="41">
        <f>'Rodzaje martwych'!I56</f>
        <v>122</v>
      </c>
      <c r="W57" s="31">
        <f t="shared" si="11"/>
        <v>6.8374152328644286E-3</v>
      </c>
      <c r="X57" s="31">
        <f t="shared" si="19"/>
        <v>17843</v>
      </c>
    </row>
    <row r="58" spans="1:24" x14ac:dyDescent="0.25">
      <c r="A58" s="33">
        <v>51</v>
      </c>
      <c r="B58" s="42">
        <v>15927</v>
      </c>
      <c r="C58" s="42">
        <v>16475</v>
      </c>
      <c r="D58" s="42">
        <v>17205</v>
      </c>
      <c r="E58" s="35">
        <f t="shared" si="3"/>
        <v>16840</v>
      </c>
      <c r="F58" s="36">
        <f>'Rodzaje martwych'!C57</f>
        <v>67</v>
      </c>
      <c r="G58" s="36">
        <f>'Rodzaje martwych'!D57</f>
        <v>44</v>
      </c>
      <c r="H58" s="36">
        <f>'Rodzaje martwych'!E57</f>
        <v>59</v>
      </c>
      <c r="I58" s="36">
        <f>'Rodzaje martwych'!F57</f>
        <v>67</v>
      </c>
      <c r="J58" s="37">
        <f t="shared" si="20"/>
        <v>11</v>
      </c>
      <c r="K58" s="38">
        <f t="shared" si="15"/>
        <v>-8</v>
      </c>
      <c r="L58" s="39">
        <f t="shared" si="21"/>
        <v>-20</v>
      </c>
      <c r="M58" s="39">
        <f t="shared" si="16"/>
        <v>21</v>
      </c>
      <c r="N58" s="40">
        <f t="shared" si="17"/>
        <v>8.0981446787937398E-3</v>
      </c>
      <c r="O58" s="39">
        <f t="shared" si="14"/>
        <v>9.0324927255092148E-3</v>
      </c>
      <c r="P58" s="39">
        <f t="shared" si="8"/>
        <v>7.4658340608401152E-3</v>
      </c>
      <c r="Q58" s="39">
        <f t="shared" si="9"/>
        <v>3.4155378024777121E-3</v>
      </c>
      <c r="R58" s="39">
        <f t="shared" si="10"/>
        <v>4.0641776106275212E-3</v>
      </c>
      <c r="S58" s="39">
        <f t="shared" si="12"/>
        <v>7.4542980535999533E-3</v>
      </c>
      <c r="T58" s="39">
        <f t="shared" si="13"/>
        <v>7.4548861059067157E-3</v>
      </c>
      <c r="U58" s="31">
        <f t="shared" si="18"/>
        <v>7.4821852731591452E-3</v>
      </c>
      <c r="V58" s="41">
        <f>'Rodzaje martwych'!I57</f>
        <v>126</v>
      </c>
      <c r="W58" s="31">
        <f t="shared" si="11"/>
        <v>7.4827777337873142E-3</v>
      </c>
      <c r="X58" s="31">
        <f t="shared" si="19"/>
        <v>16838.666666666668</v>
      </c>
    </row>
    <row r="59" spans="1:24" x14ac:dyDescent="0.25">
      <c r="A59" s="33">
        <v>52</v>
      </c>
      <c r="B59" s="42">
        <v>15626</v>
      </c>
      <c r="C59" s="42">
        <v>15786</v>
      </c>
      <c r="D59" s="42">
        <v>16368</v>
      </c>
      <c r="E59" s="35">
        <f t="shared" si="3"/>
        <v>16077</v>
      </c>
      <c r="F59" s="36">
        <f>'Rodzaje martwych'!C58</f>
        <v>81</v>
      </c>
      <c r="G59" s="36">
        <f>'Rodzaje martwych'!D58</f>
        <v>57</v>
      </c>
      <c r="H59" s="36">
        <f>'Rodzaje martwych'!E58</f>
        <v>82</v>
      </c>
      <c r="I59" s="36">
        <f>'Rodzaje martwych'!F58</f>
        <v>59</v>
      </c>
      <c r="J59" s="37">
        <f t="shared" si="20"/>
        <v>-8</v>
      </c>
      <c r="K59" s="38">
        <f t="shared" si="15"/>
        <v>-8</v>
      </c>
      <c r="L59" s="39">
        <f t="shared" si="21"/>
        <v>21</v>
      </c>
      <c r="M59" s="39">
        <f t="shared" si="16"/>
        <v>-13</v>
      </c>
      <c r="N59" s="40">
        <f t="shared" si="17"/>
        <v>8.8247344700431787E-3</v>
      </c>
      <c r="O59" s="39">
        <f t="shared" si="14"/>
        <v>9.0027261776453437E-3</v>
      </c>
      <c r="P59" s="39">
        <f t="shared" si="8"/>
        <v>8.7083645162624457E-3</v>
      </c>
      <c r="Q59" s="39">
        <f t="shared" si="9"/>
        <v>4.9879862526232546E-3</v>
      </c>
      <c r="R59" s="39">
        <f t="shared" si="10"/>
        <v>3.7390284863271965E-3</v>
      </c>
      <c r="S59" s="39">
        <f t="shared" si="12"/>
        <v>8.732001857872736E-3</v>
      </c>
      <c r="T59" s="39">
        <f t="shared" si="13"/>
        <v>8.7299294175919428E-3</v>
      </c>
      <c r="U59" s="31">
        <f t="shared" si="18"/>
        <v>8.7702929651054303E-3</v>
      </c>
      <c r="V59" s="41">
        <f>'Rodzaje martwych'!I58</f>
        <v>141</v>
      </c>
      <c r="W59" s="31">
        <f t="shared" si="11"/>
        <v>8.7682023112400885E-3</v>
      </c>
      <c r="X59" s="31">
        <f t="shared" si="19"/>
        <v>16080.833333333334</v>
      </c>
    </row>
    <row r="60" spans="1:24" x14ac:dyDescent="0.25">
      <c r="A60" s="33">
        <v>53</v>
      </c>
      <c r="B60" s="42">
        <v>15976</v>
      </c>
      <c r="C60" s="42">
        <v>15476</v>
      </c>
      <c r="D60" s="42">
        <v>15618</v>
      </c>
      <c r="E60" s="35">
        <f t="shared" si="3"/>
        <v>15547</v>
      </c>
      <c r="F60" s="36">
        <f>'Rodzaje martwych'!C59</f>
        <v>77</v>
      </c>
      <c r="G60" s="36">
        <f>'Rodzaje martwych'!D59</f>
        <v>72</v>
      </c>
      <c r="H60" s="36">
        <f>'Rodzaje martwych'!E59</f>
        <v>83</v>
      </c>
      <c r="I60" s="36">
        <f>'Rodzaje martwych'!F59</f>
        <v>94</v>
      </c>
      <c r="J60" s="37">
        <f t="shared" si="20"/>
        <v>-8</v>
      </c>
      <c r="K60" s="38">
        <f t="shared" si="15"/>
        <v>-3</v>
      </c>
      <c r="L60" s="39">
        <f t="shared" si="21"/>
        <v>-13</v>
      </c>
      <c r="M60" s="39">
        <f t="shared" si="16"/>
        <v>-32.5</v>
      </c>
      <c r="N60" s="40">
        <f t="shared" si="17"/>
        <v>1.1003329955117996E-2</v>
      </c>
      <c r="O60" s="39">
        <f t="shared" si="14"/>
        <v>1.0425097937643669E-2</v>
      </c>
      <c r="P60" s="39">
        <f t="shared" si="8"/>
        <v>1.1332276320206836E-2</v>
      </c>
      <c r="Q60" s="39">
        <f t="shared" si="9"/>
        <v>5.2840999522521092E-3</v>
      </c>
      <c r="R60" s="39">
        <f t="shared" si="10"/>
        <v>6.0803053089474278E-3</v>
      </c>
      <c r="S60" s="39">
        <f t="shared" si="12"/>
        <v>1.1320392696108217E-2</v>
      </c>
      <c r="T60" s="39">
        <f t="shared" si="13"/>
        <v>1.1321720219185092E-2</v>
      </c>
      <c r="U60" s="31">
        <f t="shared" si="18"/>
        <v>1.1384833086769151E-2</v>
      </c>
      <c r="V60" s="41">
        <f>'Rodzaje martwych'!I59</f>
        <v>177</v>
      </c>
      <c r="W60" s="31">
        <f t="shared" si="11"/>
        <v>1.1386175767387506E-2</v>
      </c>
      <c r="X60" s="31">
        <f t="shared" si="19"/>
        <v>15545.166666666666</v>
      </c>
    </row>
    <row r="61" spans="1:24" x14ac:dyDescent="0.25">
      <c r="A61" s="33">
        <v>54</v>
      </c>
      <c r="B61" s="42">
        <v>16073</v>
      </c>
      <c r="C61" s="42">
        <v>15792</v>
      </c>
      <c r="D61" s="42">
        <v>15250</v>
      </c>
      <c r="E61" s="35">
        <f t="shared" si="3"/>
        <v>15521</v>
      </c>
      <c r="F61" s="36">
        <f>'Rodzaje martwych'!C60</f>
        <v>106</v>
      </c>
      <c r="G61" s="36">
        <f>'Rodzaje martwych'!D60</f>
        <v>77</v>
      </c>
      <c r="H61" s="36">
        <f>'Rodzaje martwych'!E60</f>
        <v>67</v>
      </c>
      <c r="I61" s="36">
        <f>'Rodzaje martwych'!F60</f>
        <v>90</v>
      </c>
      <c r="J61" s="37">
        <f t="shared" si="20"/>
        <v>-3</v>
      </c>
      <c r="K61" s="38">
        <f t="shared" si="15"/>
        <v>-3.5</v>
      </c>
      <c r="L61" s="39">
        <f t="shared" si="21"/>
        <v>-32.5</v>
      </c>
      <c r="M61" s="39">
        <f t="shared" si="16"/>
        <v>-58.5</v>
      </c>
      <c r="N61" s="40">
        <f t="shared" si="17"/>
        <v>1.2350152013988437E-2</v>
      </c>
      <c r="O61" s="39">
        <f t="shared" si="14"/>
        <v>1.2330377856166778E-2</v>
      </c>
      <c r="P61" s="39">
        <f t="shared" si="8"/>
        <v>1.0054303687723976E-2</v>
      </c>
      <c r="Q61" s="39">
        <f t="shared" si="9"/>
        <v>4.369588965157419E-3</v>
      </c>
      <c r="R61" s="39">
        <f t="shared" si="10"/>
        <v>5.7096636056525674E-3</v>
      </c>
      <c r="S61" s="39">
        <f t="shared" si="12"/>
        <v>1.0064425141831469E-2</v>
      </c>
      <c r="T61" s="39">
        <f t="shared" si="13"/>
        <v>1.006689892491504E-2</v>
      </c>
      <c r="U61" s="31">
        <f t="shared" si="18"/>
        <v>1.0115327620642999E-2</v>
      </c>
      <c r="V61" s="41">
        <f>'Rodzaje martwych'!I60</f>
        <v>157</v>
      </c>
      <c r="W61" s="31">
        <f t="shared" si="11"/>
        <v>1.0117826493238672E-2</v>
      </c>
      <c r="X61" s="31">
        <f t="shared" si="19"/>
        <v>15517.166666666666</v>
      </c>
    </row>
    <row r="62" spans="1:24" x14ac:dyDescent="0.25">
      <c r="A62" s="33">
        <v>55</v>
      </c>
      <c r="B62" s="42">
        <v>16246</v>
      </c>
      <c r="C62" s="42">
        <v>15895</v>
      </c>
      <c r="D62" s="42">
        <v>15481</v>
      </c>
      <c r="E62" s="35">
        <f t="shared" si="3"/>
        <v>15688</v>
      </c>
      <c r="F62" s="36">
        <f>'Rodzaje martwych'!C61</f>
        <v>94</v>
      </c>
      <c r="G62" s="36">
        <f>'Rodzaje martwych'!D61</f>
        <v>87</v>
      </c>
      <c r="H62" s="36">
        <f>'Rodzaje martwych'!E61</f>
        <v>104</v>
      </c>
      <c r="I62" s="36">
        <f>'Rodzaje martwych'!F61</f>
        <v>105</v>
      </c>
      <c r="J62" s="37">
        <f t="shared" si="20"/>
        <v>-3.5</v>
      </c>
      <c r="K62" s="38">
        <f t="shared" si="15"/>
        <v>5</v>
      </c>
      <c r="L62" s="39">
        <f t="shared" si="21"/>
        <v>-58.5</v>
      </c>
      <c r="M62" s="39">
        <f t="shared" si="16"/>
        <v>-53</v>
      </c>
      <c r="N62" s="40">
        <f t="shared" si="17"/>
        <v>1.2465352271481591E-2</v>
      </c>
      <c r="O62" s="39">
        <f t="shared" si="14"/>
        <v>1.2814038631485924E-2</v>
      </c>
      <c r="P62" s="39">
        <f t="shared" si="8"/>
        <v>1.3233392692141743E-2</v>
      </c>
      <c r="Q62" s="39">
        <f t="shared" si="9"/>
        <v>6.660582480746754E-3</v>
      </c>
      <c r="R62" s="39">
        <f t="shared" si="10"/>
        <v>6.616882503072124E-3</v>
      </c>
      <c r="S62" s="39">
        <f t="shared" si="12"/>
        <v>1.3234130125059362E-2</v>
      </c>
      <c r="T62" s="39">
        <f t="shared" si="13"/>
        <v>1.3234269793359649E-2</v>
      </c>
      <c r="U62" s="31">
        <f t="shared" si="18"/>
        <v>1.3322284548699643E-2</v>
      </c>
      <c r="V62" s="41">
        <f>'Rodzaje martwych'!I61</f>
        <v>209</v>
      </c>
      <c r="W62" s="31">
        <f t="shared" si="11"/>
        <v>1.3322426083907912E-2</v>
      </c>
      <c r="X62" s="31">
        <f t="shared" si="19"/>
        <v>15687.833333333334</v>
      </c>
    </row>
    <row r="63" spans="1:24" x14ac:dyDescent="0.25">
      <c r="A63" s="33">
        <v>56</v>
      </c>
      <c r="B63" s="42">
        <v>16576</v>
      </c>
      <c r="C63" s="42">
        <v>16071</v>
      </c>
      <c r="D63" s="42">
        <v>15586</v>
      </c>
      <c r="E63" s="35">
        <f t="shared" si="3"/>
        <v>15828.5</v>
      </c>
      <c r="F63" s="36">
        <f>'Rodzaje martwych'!C62</f>
        <v>98</v>
      </c>
      <c r="G63" s="36">
        <f>'Rodzaje martwych'!D62</f>
        <v>79</v>
      </c>
      <c r="H63" s="36">
        <f>'Rodzaje martwych'!E62</f>
        <v>98</v>
      </c>
      <c r="I63" s="36">
        <f>'Rodzaje martwych'!F62</f>
        <v>113</v>
      </c>
      <c r="J63" s="37">
        <f t="shared" si="20"/>
        <v>5</v>
      </c>
      <c r="K63" s="38">
        <f t="shared" si="15"/>
        <v>-7</v>
      </c>
      <c r="L63" s="39">
        <f t="shared" si="21"/>
        <v>-53</v>
      </c>
      <c r="M63" s="39">
        <f t="shared" si="16"/>
        <v>-77</v>
      </c>
      <c r="N63" s="40">
        <f t="shared" si="17"/>
        <v>1.3082837301587302E-2</v>
      </c>
      <c r="O63" s="39">
        <f t="shared" si="14"/>
        <v>1.3380017506564961E-2</v>
      </c>
      <c r="P63" s="39">
        <f t="shared" si="8"/>
        <v>1.324208414636352E-2</v>
      </c>
      <c r="Q63" s="39">
        <f t="shared" si="9"/>
        <v>6.2378663950860887E-3</v>
      </c>
      <c r="R63" s="39">
        <f t="shared" si="10"/>
        <v>7.0481833775144238E-3</v>
      </c>
      <c r="S63" s="39">
        <f t="shared" si="12"/>
        <v>1.3242123760512113E-2</v>
      </c>
      <c r="T63" s="39">
        <f t="shared" si="13"/>
        <v>1.3244201738693784E-2</v>
      </c>
      <c r="U63" s="31">
        <f t="shared" si="18"/>
        <v>1.3330385064914553E-2</v>
      </c>
      <c r="V63" s="41">
        <f>'Rodzaje martwych'!I62</f>
        <v>211</v>
      </c>
      <c r="W63" s="31">
        <f t="shared" si="11"/>
        <v>1.3332490837861746E-2</v>
      </c>
      <c r="X63" s="31">
        <f t="shared" si="19"/>
        <v>15826</v>
      </c>
    </row>
    <row r="64" spans="1:24" x14ac:dyDescent="0.25">
      <c r="A64" s="33">
        <v>57</v>
      </c>
      <c r="B64" s="42">
        <v>16616</v>
      </c>
      <c r="C64" s="42">
        <v>16364</v>
      </c>
      <c r="D64" s="42">
        <v>15703</v>
      </c>
      <c r="E64" s="35">
        <f t="shared" si="3"/>
        <v>16033.5</v>
      </c>
      <c r="F64" s="36">
        <f>'Rodzaje martwych'!C63</f>
        <v>119</v>
      </c>
      <c r="G64" s="36">
        <f>'Rodzaje martwych'!D63</f>
        <v>94</v>
      </c>
      <c r="H64" s="36">
        <f>'Rodzaje martwych'!E63</f>
        <v>101</v>
      </c>
      <c r="I64" s="36">
        <f>'Rodzaje martwych'!F63</f>
        <v>116</v>
      </c>
      <c r="J64" s="37">
        <f t="shared" si="20"/>
        <v>-7</v>
      </c>
      <c r="K64" s="38">
        <f t="shared" si="15"/>
        <v>2</v>
      </c>
      <c r="L64" s="39">
        <f t="shared" si="21"/>
        <v>-77</v>
      </c>
      <c r="M64" s="39">
        <f t="shared" si="16"/>
        <v>-71</v>
      </c>
      <c r="N64" s="40">
        <f t="shared" si="17"/>
        <v>1.4284845906023949E-2</v>
      </c>
      <c r="O64" s="39">
        <f t="shared" si="14"/>
        <v>1.5650893021542996E-2</v>
      </c>
      <c r="P64" s="39">
        <f t="shared" si="8"/>
        <v>1.3434108759486918E-2</v>
      </c>
      <c r="Q64" s="39">
        <f t="shared" si="9"/>
        <v>6.3752564304876127E-3</v>
      </c>
      <c r="R64" s="39">
        <f t="shared" si="10"/>
        <v>7.1041430627430567E-3</v>
      </c>
      <c r="S64" s="39">
        <f t="shared" si="12"/>
        <v>1.3443191673894189E-2</v>
      </c>
      <c r="T64" s="39">
        <f t="shared" si="13"/>
        <v>1.344527401716286E-2</v>
      </c>
      <c r="U64" s="31">
        <f t="shared" si="18"/>
        <v>1.3534162846540057E-2</v>
      </c>
      <c r="V64" s="41">
        <f>'Rodzaje martwych'!I63</f>
        <v>217</v>
      </c>
      <c r="W64" s="31">
        <f t="shared" si="11"/>
        <v>1.3536273470151581E-2</v>
      </c>
      <c r="X64" s="31">
        <f t="shared" si="19"/>
        <v>16031</v>
      </c>
    </row>
    <row r="65" spans="1:24" x14ac:dyDescent="0.25">
      <c r="A65" s="33">
        <v>58</v>
      </c>
      <c r="B65" s="42">
        <v>18040</v>
      </c>
      <c r="C65" s="42">
        <v>16399</v>
      </c>
      <c r="D65" s="42">
        <v>15967</v>
      </c>
      <c r="E65" s="35">
        <f t="shared" si="3"/>
        <v>16183</v>
      </c>
      <c r="F65" s="36">
        <f>'Rodzaje martwych'!C64</f>
        <v>127</v>
      </c>
      <c r="G65" s="36">
        <f>'Rodzaje martwych'!D64</f>
        <v>94</v>
      </c>
      <c r="H65" s="36">
        <f>'Rodzaje martwych'!E64</f>
        <v>139</v>
      </c>
      <c r="I65" s="36">
        <f>'Rodzaje martwych'!F64</f>
        <v>118</v>
      </c>
      <c r="J65" s="37">
        <f t="shared" si="20"/>
        <v>2</v>
      </c>
      <c r="K65" s="38">
        <f t="shared" si="15"/>
        <v>-29</v>
      </c>
      <c r="L65" s="39">
        <f t="shared" si="21"/>
        <v>-71</v>
      </c>
      <c r="M65" s="39">
        <f t="shared" si="16"/>
        <v>-46.5</v>
      </c>
      <c r="N65" s="40">
        <f t="shared" si="17"/>
        <v>1.4846910176193434E-2</v>
      </c>
      <c r="O65" s="39">
        <f t="shared" si="14"/>
        <v>1.5227029506191713E-2</v>
      </c>
      <c r="P65" s="39">
        <f t="shared" si="8"/>
        <v>1.5755068847162268E-2</v>
      </c>
      <c r="Q65" s="39">
        <f t="shared" si="9"/>
        <v>8.6113434315274288E-3</v>
      </c>
      <c r="R65" s="39">
        <f t="shared" si="10"/>
        <v>7.2057768346487951E-3</v>
      </c>
      <c r="S65" s="39">
        <f t="shared" si="12"/>
        <v>1.5755755142077676E-2</v>
      </c>
      <c r="T65" s="39">
        <f t="shared" si="13"/>
        <v>1.5752375114924912E-2</v>
      </c>
      <c r="U65" s="31">
        <f t="shared" si="18"/>
        <v>1.5880862633627882E-2</v>
      </c>
      <c r="V65" s="41">
        <f>'Rodzaje martwych'!I64</f>
        <v>257</v>
      </c>
      <c r="W65" s="31">
        <f t="shared" si="11"/>
        <v>1.5877428721465418E-2</v>
      </c>
      <c r="X65" s="31">
        <f t="shared" si="19"/>
        <v>16186.5</v>
      </c>
    </row>
    <row r="66" spans="1:24" x14ac:dyDescent="0.25">
      <c r="A66" s="33">
        <v>59</v>
      </c>
      <c r="B66" s="42">
        <v>18754</v>
      </c>
      <c r="C66" s="42">
        <v>17725</v>
      </c>
      <c r="D66" s="42">
        <v>16057</v>
      </c>
      <c r="E66" s="35">
        <f t="shared" si="3"/>
        <v>16891</v>
      </c>
      <c r="F66" s="36">
        <f>'Rodzaje martwych'!C65</f>
        <v>163</v>
      </c>
      <c r="G66" s="36">
        <f>'Rodzaje martwych'!D65</f>
        <v>130</v>
      </c>
      <c r="H66" s="36">
        <f>'Rodzaje martwych'!E65</f>
        <v>131</v>
      </c>
      <c r="I66" s="36">
        <f>'Rodzaje martwych'!F65</f>
        <v>163</v>
      </c>
      <c r="J66" s="37">
        <f t="shared" si="20"/>
        <v>-29</v>
      </c>
      <c r="K66" s="38">
        <f t="shared" si="15"/>
        <v>-10.5</v>
      </c>
      <c r="L66" s="39">
        <f t="shared" si="21"/>
        <v>-46.5</v>
      </c>
      <c r="M66" s="39">
        <f t="shared" si="16"/>
        <v>-86</v>
      </c>
      <c r="N66" s="40">
        <f t="shared" si="17"/>
        <v>1.8253590526050561E-2</v>
      </c>
      <c r="O66" s="39">
        <f t="shared" si="14"/>
        <v>1.8425080786892679E-2</v>
      </c>
      <c r="P66" s="39">
        <f t="shared" si="8"/>
        <v>1.7224730051333403E-2</v>
      </c>
      <c r="Q66" s="39">
        <f t="shared" si="9"/>
        <v>8.0808080808080808E-3</v>
      </c>
      <c r="R66" s="39">
        <f t="shared" si="10"/>
        <v>9.2184142065377221E-3</v>
      </c>
      <c r="S66" s="39">
        <f t="shared" si="12"/>
        <v>1.7255546425636814E-2</v>
      </c>
      <c r="T66" s="39">
        <f t="shared" si="13"/>
        <v>1.726094954792751E-2</v>
      </c>
      <c r="U66" s="31">
        <f t="shared" si="18"/>
        <v>1.7405719021964361E-2</v>
      </c>
      <c r="V66" s="41">
        <f>'Rodzaje martwych'!I65</f>
        <v>294</v>
      </c>
      <c r="W66" s="31">
        <f t="shared" si="11"/>
        <v>1.7411216613696032E-2</v>
      </c>
      <c r="X66" s="31">
        <f t="shared" si="19"/>
        <v>16885.666666666668</v>
      </c>
    </row>
    <row r="67" spans="1:24" x14ac:dyDescent="0.25">
      <c r="A67" s="33">
        <v>60</v>
      </c>
      <c r="B67" s="42">
        <v>20123</v>
      </c>
      <c r="C67" s="42">
        <v>18392</v>
      </c>
      <c r="D67" s="42">
        <v>17228</v>
      </c>
      <c r="E67" s="35">
        <f t="shared" si="3"/>
        <v>17810</v>
      </c>
      <c r="F67" s="36">
        <f>'Rodzaje martwych'!C66</f>
        <v>211</v>
      </c>
      <c r="G67" s="36">
        <f>'Rodzaje martwych'!D66</f>
        <v>144</v>
      </c>
      <c r="H67" s="36">
        <f>'Rodzaje martwych'!E66</f>
        <v>162</v>
      </c>
      <c r="I67" s="36">
        <f>'Rodzaje martwych'!F66</f>
        <v>186</v>
      </c>
      <c r="J67" s="37">
        <f t="shared" si="20"/>
        <v>-10.5</v>
      </c>
      <c r="K67" s="38">
        <f t="shared" si="15"/>
        <v>-8.5</v>
      </c>
      <c r="L67" s="39">
        <f t="shared" si="21"/>
        <v>-86</v>
      </c>
      <c r="M67" s="39">
        <f t="shared" si="16"/>
        <v>-102</v>
      </c>
      <c r="N67" s="40">
        <f t="shared" si="17"/>
        <v>2.1393256005065406E-2</v>
      </c>
      <c r="O67" s="39">
        <f t="shared" si="14"/>
        <v>2.1487151448879169E-2</v>
      </c>
      <c r="P67" s="39">
        <f t="shared" si="8"/>
        <v>1.9339694910142757E-2</v>
      </c>
      <c r="Q67" s="39">
        <f t="shared" si="9"/>
        <v>9.2927207021166747E-3</v>
      </c>
      <c r="R67" s="39">
        <f t="shared" si="10"/>
        <v>1.0141213674281665E-2</v>
      </c>
      <c r="S67" s="39">
        <f t="shared" si="12"/>
        <v>1.9350533807829182E-2</v>
      </c>
      <c r="T67" s="39">
        <f t="shared" si="13"/>
        <v>1.9354838709677417E-2</v>
      </c>
      <c r="U67" s="31">
        <f t="shared" si="18"/>
        <v>1.9539584503088153E-2</v>
      </c>
      <c r="V67" s="41">
        <f>'Rodzaje martwych'!I66</f>
        <v>348</v>
      </c>
      <c r="W67" s="31">
        <f t="shared" si="11"/>
        <v>1.9543973941368076E-2</v>
      </c>
      <c r="X67" s="31">
        <f t="shared" si="19"/>
        <v>17806</v>
      </c>
    </row>
    <row r="68" spans="1:24" x14ac:dyDescent="0.25">
      <c r="A68" s="33">
        <v>61</v>
      </c>
      <c r="B68" s="42">
        <v>21140</v>
      </c>
      <c r="C68" s="42">
        <v>19735</v>
      </c>
      <c r="D68" s="42">
        <v>17795</v>
      </c>
      <c r="E68" s="35">
        <f t="shared" si="3"/>
        <v>18765</v>
      </c>
      <c r="F68" s="36">
        <f>'Rodzaje martwych'!C67</f>
        <v>227</v>
      </c>
      <c r="G68" s="36">
        <f>'Rodzaje martwych'!D67</f>
        <v>164</v>
      </c>
      <c r="H68" s="36">
        <f>'Rodzaje martwych'!E67</f>
        <v>207</v>
      </c>
      <c r="I68" s="36">
        <f>'Rodzaje martwych'!F67</f>
        <v>235</v>
      </c>
      <c r="J68" s="37">
        <f t="shared" si="20"/>
        <v>-8.5</v>
      </c>
      <c r="K68" s="38">
        <f t="shared" si="15"/>
        <v>-7.5</v>
      </c>
      <c r="L68" s="39">
        <f t="shared" si="21"/>
        <v>-102</v>
      </c>
      <c r="M68" s="39">
        <f t="shared" si="16"/>
        <v>-140.5</v>
      </c>
      <c r="N68" s="40">
        <f t="shared" si="17"/>
        <v>2.3220747889022918E-2</v>
      </c>
      <c r="O68" s="39">
        <f t="shared" si="14"/>
        <v>2.3884253234325959E-2</v>
      </c>
      <c r="P68" s="39">
        <f t="shared" si="8"/>
        <v>2.3279530305610141E-2</v>
      </c>
      <c r="Q68" s="39">
        <f t="shared" si="9"/>
        <v>1.1466238298343765E-2</v>
      </c>
      <c r="R68" s="39">
        <f t="shared" si="10"/>
        <v>1.1950317191929722E-2</v>
      </c>
      <c r="S68" s="39">
        <f t="shared" si="12"/>
        <v>2.3280311808701149E-2</v>
      </c>
      <c r="T68" s="39">
        <f t="shared" si="13"/>
        <v>2.3286035403203148E-2</v>
      </c>
      <c r="U68" s="31">
        <f t="shared" si="18"/>
        <v>2.3554489741540102E-2</v>
      </c>
      <c r="V68" s="41">
        <f>'Rodzaje martwych'!I67</f>
        <v>442</v>
      </c>
      <c r="W68" s="31">
        <f t="shared" si="11"/>
        <v>2.356034896323804E-2</v>
      </c>
      <c r="X68" s="31">
        <f t="shared" si="19"/>
        <v>18760.333333333332</v>
      </c>
    </row>
    <row r="69" spans="1:24" x14ac:dyDescent="0.25">
      <c r="A69" s="33">
        <v>62</v>
      </c>
      <c r="B69" s="42">
        <v>21084</v>
      </c>
      <c r="C69" s="42">
        <v>20721</v>
      </c>
      <c r="D69" s="42">
        <v>18986</v>
      </c>
      <c r="E69" s="35">
        <f t="shared" si="3"/>
        <v>19853.5</v>
      </c>
      <c r="F69" s="36">
        <f>'Rodzaje martwych'!C68</f>
        <v>240</v>
      </c>
      <c r="G69" s="36">
        <f>'Rodzaje martwych'!D68</f>
        <v>183</v>
      </c>
      <c r="H69" s="36">
        <f>'Rodzaje martwych'!E68</f>
        <v>233</v>
      </c>
      <c r="I69" s="36">
        <f>'Rodzaje martwych'!F68</f>
        <v>252</v>
      </c>
      <c r="J69" s="37">
        <f t="shared" si="20"/>
        <v>-7.5</v>
      </c>
      <c r="K69" s="38">
        <f t="shared" si="15"/>
        <v>-12.5</v>
      </c>
      <c r="L69" s="39">
        <f t="shared" si="21"/>
        <v>-140.5</v>
      </c>
      <c r="M69" s="39">
        <f t="shared" si="16"/>
        <v>-114</v>
      </c>
      <c r="N69" s="40">
        <f t="shared" si="17"/>
        <v>2.3531943896402053E-2</v>
      </c>
      <c r="O69" s="39">
        <f t="shared" si="14"/>
        <v>2.5767942932013392E-2</v>
      </c>
      <c r="P69" s="39">
        <f t="shared" si="8"/>
        <v>2.4127080766900066E-2</v>
      </c>
      <c r="Q69" s="39">
        <f t="shared" si="9"/>
        <v>1.2079266949207461E-2</v>
      </c>
      <c r="R69" s="39">
        <f t="shared" si="10"/>
        <v>1.2195121951219513E-2</v>
      </c>
      <c r="S69" s="39">
        <f t="shared" si="12"/>
        <v>2.4134156050955414E-2</v>
      </c>
      <c r="T69" s="39">
        <f t="shared" si="13"/>
        <v>2.4137959637349968E-2</v>
      </c>
      <c r="U69" s="31">
        <f t="shared" si="18"/>
        <v>2.4428942000151107E-2</v>
      </c>
      <c r="V69" s="41">
        <f>'Rodzaje martwych'!I68</f>
        <v>485</v>
      </c>
      <c r="W69" s="31">
        <f t="shared" si="11"/>
        <v>2.4432839079108665E-2</v>
      </c>
      <c r="X69" s="31">
        <f t="shared" si="19"/>
        <v>19850.333333333332</v>
      </c>
    </row>
    <row r="70" spans="1:24" x14ac:dyDescent="0.25">
      <c r="A70" s="33">
        <v>63</v>
      </c>
      <c r="B70" s="42">
        <v>20899</v>
      </c>
      <c r="C70" s="42">
        <v>20591</v>
      </c>
      <c r="D70" s="42">
        <v>19962</v>
      </c>
      <c r="E70" s="35">
        <f t="shared" si="3"/>
        <v>20276.5</v>
      </c>
      <c r="F70" s="36">
        <f>'Rodzaje martwych'!C69</f>
        <v>285</v>
      </c>
      <c r="G70" s="36">
        <f>'Rodzaje martwych'!D69</f>
        <v>201</v>
      </c>
      <c r="H70" s="36">
        <f>'Rodzaje martwych'!E69</f>
        <v>279</v>
      </c>
      <c r="I70" s="36">
        <f>'Rodzaje martwych'!F69</f>
        <v>276</v>
      </c>
      <c r="J70" s="37">
        <f t="shared" si="20"/>
        <v>-12.5</v>
      </c>
      <c r="K70" s="38">
        <f t="shared" si="15"/>
        <v>-22.5</v>
      </c>
      <c r="L70" s="39">
        <f t="shared" si="21"/>
        <v>-114</v>
      </c>
      <c r="M70" s="39">
        <f t="shared" si="16"/>
        <v>-139</v>
      </c>
      <c r="N70" s="40">
        <f t="shared" si="17"/>
        <v>2.6954631175601495E-2</v>
      </c>
      <c r="O70" s="39">
        <f t="shared" si="14"/>
        <v>2.67455505574027E-2</v>
      </c>
      <c r="P70" s="39">
        <f t="shared" si="8"/>
        <v>2.7009642432571646E-2</v>
      </c>
      <c r="Q70" s="39">
        <f t="shared" si="9"/>
        <v>1.3745196571090747E-2</v>
      </c>
      <c r="R70" s="39">
        <f t="shared" si="10"/>
        <v>1.3449309261018932E-2</v>
      </c>
      <c r="S70" s="39">
        <f t="shared" si="12"/>
        <v>2.7002043397878761E-2</v>
      </c>
      <c r="T70" s="39">
        <f t="shared" si="13"/>
        <v>2.7001386557688096E-2</v>
      </c>
      <c r="U70" s="31">
        <f t="shared" si="18"/>
        <v>2.7371587798683206E-2</v>
      </c>
      <c r="V70" s="41">
        <f>'Rodzaje martwych'!I69</f>
        <v>555</v>
      </c>
      <c r="W70" s="31">
        <f t="shared" si="11"/>
        <v>2.7370912856931499E-2</v>
      </c>
      <c r="X70" s="31">
        <f t="shared" si="19"/>
        <v>20277</v>
      </c>
    </row>
    <row r="71" spans="1:24" x14ac:dyDescent="0.25">
      <c r="A71" s="33">
        <v>64</v>
      </c>
      <c r="B71" s="42">
        <v>20957</v>
      </c>
      <c r="C71" s="42">
        <v>20346</v>
      </c>
      <c r="D71" s="42">
        <v>19766</v>
      </c>
      <c r="E71" s="35">
        <f t="shared" si="3"/>
        <v>20056</v>
      </c>
      <c r="F71" s="36">
        <f>'Rodzaje martwych'!C70</f>
        <v>307</v>
      </c>
      <c r="G71" s="36">
        <f>'Rodzaje martwych'!D70</f>
        <v>229</v>
      </c>
      <c r="H71" s="36">
        <f>'Rodzaje martwych'!E70</f>
        <v>271</v>
      </c>
      <c r="I71" s="36">
        <f>'Rodzaje martwych'!F70</f>
        <v>294</v>
      </c>
      <c r="J71" s="37">
        <f t="shared" si="20"/>
        <v>-22.5</v>
      </c>
      <c r="K71" s="38">
        <f t="shared" ref="K71:K107" si="22">J72</f>
        <v>-1</v>
      </c>
      <c r="L71" s="39">
        <f t="shared" si="21"/>
        <v>-139</v>
      </c>
      <c r="M71" s="39">
        <f t="shared" ref="M71:M107" si="23">L72</f>
        <v>-125.5</v>
      </c>
      <c r="N71" s="40">
        <f t="shared" ref="N71:N102" si="24">(F71+I71)/(C71+F71-(J71-M71)/2)</f>
        <v>2.9172633060699463E-2</v>
      </c>
      <c r="O71" s="39">
        <f t="shared" si="14"/>
        <v>3.1255409114512502E-2</v>
      </c>
      <c r="P71" s="39">
        <f t="shared" si="8"/>
        <v>2.7777583854469157E-2</v>
      </c>
      <c r="Q71" s="39">
        <f t="shared" si="9"/>
        <v>1.3478228433591127E-2</v>
      </c>
      <c r="R71" s="39">
        <f t="shared" si="10"/>
        <v>1.4494718548556074E-2</v>
      </c>
      <c r="S71" s="39">
        <f t="shared" si="12"/>
        <v>2.7779826437544564E-2</v>
      </c>
      <c r="T71" s="39">
        <f t="shared" si="13"/>
        <v>2.7785063274539373E-2</v>
      </c>
      <c r="U71" s="31">
        <f t="shared" ref="U71:U102" si="25">V71/E71</f>
        <v>2.8171120861587556E-2</v>
      </c>
      <c r="V71" s="41">
        <f>'Rodzaje martwych'!I70</f>
        <v>565</v>
      </c>
      <c r="W71" s="31">
        <f t="shared" si="11"/>
        <v>2.8176506279454422E-2</v>
      </c>
      <c r="X71" s="31">
        <f t="shared" ref="X71:X107" si="26">0.5*(C71+D71)+(1/6)*(H71-I71)</f>
        <v>20052.166666666668</v>
      </c>
    </row>
    <row r="72" spans="1:24" x14ac:dyDescent="0.25">
      <c r="A72" s="33">
        <v>65</v>
      </c>
      <c r="B72" s="42">
        <v>19613</v>
      </c>
      <c r="C72" s="42">
        <v>20398</v>
      </c>
      <c r="D72" s="42">
        <v>19463</v>
      </c>
      <c r="E72" s="35">
        <f t="shared" ref="E72:E107" si="27">(C72+D72)/2</f>
        <v>19930.5</v>
      </c>
      <c r="F72" s="36">
        <f>'Rodzaje martwych'!C71</f>
        <v>328</v>
      </c>
      <c r="G72" s="36">
        <f>'Rodzaje martwych'!D71</f>
        <v>223</v>
      </c>
      <c r="H72" s="36">
        <f>'Rodzaje martwych'!E71</f>
        <v>338</v>
      </c>
      <c r="I72" s="36">
        <f>'Rodzaje martwych'!F71</f>
        <v>321</v>
      </c>
      <c r="J72" s="37">
        <f t="shared" ref="J72:J107" si="28">(1/2)*(C72-B71+F72+G71)</f>
        <v>-1</v>
      </c>
      <c r="K72" s="38">
        <f t="shared" si="22"/>
        <v>-32</v>
      </c>
      <c r="L72" s="39">
        <f t="shared" ref="L72:L107" si="29">(1/2)*(D72-C71+H72+I71)</f>
        <v>-125.5</v>
      </c>
      <c r="M72" s="39">
        <f t="shared" si="23"/>
        <v>-128.5</v>
      </c>
      <c r="N72" s="40">
        <f t="shared" si="24"/>
        <v>3.1409938414257883E-2</v>
      </c>
      <c r="O72" s="39">
        <f t="shared" si="14"/>
        <v>3.349860628037199E-2</v>
      </c>
      <c r="P72" s="39">
        <f t="shared" ref="P72:P107" si="30">1-(1-Q72)*(1-R72)</f>
        <v>3.2533859825328304E-2</v>
      </c>
      <c r="Q72" s="39">
        <f t="shared" ref="Q72:Q107" si="31">H72/(D72+H72-(0.5*L72))</f>
        <v>1.7015920961550562E-2</v>
      </c>
      <c r="R72" s="39">
        <f t="shared" ref="R72:R107" si="32">I72/(C72+(0.5*M72))</f>
        <v>1.5786561750783794E-2</v>
      </c>
      <c r="S72" s="39">
        <f t="shared" si="12"/>
        <v>3.2527147087857845E-2</v>
      </c>
      <c r="T72" s="39">
        <f t="shared" si="13"/>
        <v>3.2522598846821356E-2</v>
      </c>
      <c r="U72" s="31">
        <f t="shared" si="25"/>
        <v>3.3064900529339455E-2</v>
      </c>
      <c r="V72" s="41">
        <f>'Rodzaje martwych'!I71</f>
        <v>659</v>
      </c>
      <c r="W72" s="31">
        <f t="shared" ref="W72:W107" si="33">V72/X72</f>
        <v>3.3060200668896325E-2</v>
      </c>
      <c r="X72" s="31">
        <f t="shared" si="26"/>
        <v>19933.333333333332</v>
      </c>
    </row>
    <row r="73" spans="1:24" x14ac:dyDescent="0.25">
      <c r="A73" s="33">
        <v>66</v>
      </c>
      <c r="B73" s="42">
        <v>19304</v>
      </c>
      <c r="C73" s="42">
        <v>18992</v>
      </c>
      <c r="D73" s="42">
        <v>19462</v>
      </c>
      <c r="E73" s="35">
        <f t="shared" si="27"/>
        <v>19227</v>
      </c>
      <c r="F73" s="36">
        <f>'Rodzaje martwych'!C72</f>
        <v>334</v>
      </c>
      <c r="G73" s="36">
        <f>'Rodzaje martwych'!D72</f>
        <v>300</v>
      </c>
      <c r="H73" s="36">
        <f>'Rodzaje martwych'!E72</f>
        <v>358</v>
      </c>
      <c r="I73" s="36">
        <f>'Rodzaje martwych'!F72</f>
        <v>333</v>
      </c>
      <c r="J73" s="37">
        <f t="shared" si="28"/>
        <v>-32</v>
      </c>
      <c r="K73" s="38">
        <f t="shared" si="22"/>
        <v>2</v>
      </c>
      <c r="L73" s="39">
        <f t="shared" si="29"/>
        <v>-128.5</v>
      </c>
      <c r="M73" s="39">
        <f t="shared" si="23"/>
        <v>-111.5</v>
      </c>
      <c r="N73" s="40">
        <f t="shared" si="24"/>
        <v>3.4584224512282068E-2</v>
      </c>
      <c r="O73" s="39">
        <f t="shared" si="14"/>
        <v>3.6333783533275071E-2</v>
      </c>
      <c r="P73" s="39">
        <f t="shared" si="30"/>
        <v>3.5272908875424447E-2</v>
      </c>
      <c r="Q73" s="39">
        <f t="shared" si="31"/>
        <v>1.8004199303468825E-2</v>
      </c>
      <c r="R73" s="39">
        <f t="shared" si="32"/>
        <v>1.7585319162981054E-2</v>
      </c>
      <c r="S73" s="39">
        <f t="shared" ref="S73:S107" si="34">U73/(1+(1-0.5)*U73)</f>
        <v>3.5304636607484993E-2</v>
      </c>
      <c r="T73" s="39">
        <f t="shared" ref="T73:T107" si="35">W73/(1+(1-0.5)*W73)</f>
        <v>3.52971224246552E-2</v>
      </c>
      <c r="U73" s="31">
        <f t="shared" si="25"/>
        <v>3.5939044052634317E-2</v>
      </c>
      <c r="V73" s="41">
        <f>'Rodzaje martwych'!I72</f>
        <v>691</v>
      </c>
      <c r="W73" s="31">
        <f t="shared" si="33"/>
        <v>3.5931257420679971E-2</v>
      </c>
      <c r="X73" s="31">
        <f t="shared" si="26"/>
        <v>19231.166666666668</v>
      </c>
    </row>
    <row r="74" spans="1:24" x14ac:dyDescent="0.25">
      <c r="A74" s="33">
        <v>67</v>
      </c>
      <c r="B74" s="42">
        <v>18955</v>
      </c>
      <c r="C74" s="42">
        <v>18637</v>
      </c>
      <c r="D74" s="42">
        <v>18083</v>
      </c>
      <c r="E74" s="35">
        <f t="shared" si="27"/>
        <v>18360</v>
      </c>
      <c r="F74" s="36">
        <f>'Rodzaje martwych'!C73</f>
        <v>371</v>
      </c>
      <c r="G74" s="36">
        <f>'Rodzaje martwych'!D73</f>
        <v>306</v>
      </c>
      <c r="H74" s="36">
        <f>'Rodzaje martwych'!E73</f>
        <v>353</v>
      </c>
      <c r="I74" s="36">
        <f>'Rodzaje martwych'!F73</f>
        <v>343</v>
      </c>
      <c r="J74" s="37">
        <f t="shared" si="28"/>
        <v>2</v>
      </c>
      <c r="K74" s="38">
        <f t="shared" si="22"/>
        <v>-1</v>
      </c>
      <c r="L74" s="39">
        <f t="shared" si="29"/>
        <v>-111.5</v>
      </c>
      <c r="M74" s="39">
        <f t="shared" si="23"/>
        <v>-104.5</v>
      </c>
      <c r="N74" s="40">
        <f t="shared" si="24"/>
        <v>3.7668658251889371E-2</v>
      </c>
      <c r="O74" s="39">
        <f t="shared" ref="O74:O107" si="36">(I74+H75)/(C74+0.5*(M74+L75))</f>
        <v>3.6206663968703631E-2</v>
      </c>
      <c r="P74" s="39">
        <f t="shared" si="30"/>
        <v>3.7193268755187248E-2</v>
      </c>
      <c r="Q74" s="39">
        <f t="shared" si="31"/>
        <v>1.9089594008138765E-2</v>
      </c>
      <c r="R74" s="39">
        <f t="shared" si="32"/>
        <v>1.8455992144096638E-2</v>
      </c>
      <c r="S74" s="39">
        <f t="shared" si="34"/>
        <v>3.7203335471456059E-2</v>
      </c>
      <c r="T74" s="39">
        <f t="shared" si="35"/>
        <v>3.7200021379322636E-2</v>
      </c>
      <c r="U74" s="31">
        <f t="shared" si="25"/>
        <v>3.7908496732026141E-2</v>
      </c>
      <c r="V74" s="41">
        <f>'Rodzaje martwych'!I73</f>
        <v>696</v>
      </c>
      <c r="W74" s="31">
        <f t="shared" si="33"/>
        <v>3.7905055822819278E-2</v>
      </c>
      <c r="X74" s="31">
        <f t="shared" si="26"/>
        <v>18361.666666666668</v>
      </c>
    </row>
    <row r="75" spans="1:24" x14ac:dyDescent="0.25">
      <c r="A75" s="33">
        <v>68</v>
      </c>
      <c r="B75" s="42">
        <v>17901</v>
      </c>
      <c r="C75" s="42">
        <v>18239</v>
      </c>
      <c r="D75" s="42">
        <v>17757</v>
      </c>
      <c r="E75" s="35">
        <f t="shared" si="27"/>
        <v>17998</v>
      </c>
      <c r="F75" s="36">
        <f>'Rodzaje martwych'!C74</f>
        <v>408</v>
      </c>
      <c r="G75" s="36">
        <f>'Rodzaje martwych'!D74</f>
        <v>301</v>
      </c>
      <c r="H75" s="36">
        <f>'Rodzaje martwych'!E74</f>
        <v>328</v>
      </c>
      <c r="I75" s="36">
        <f>'Rodzaje martwych'!F74</f>
        <v>358</v>
      </c>
      <c r="J75" s="37">
        <f t="shared" si="28"/>
        <v>-1</v>
      </c>
      <c r="K75" s="38">
        <f t="shared" si="22"/>
        <v>-10</v>
      </c>
      <c r="L75" s="39">
        <f t="shared" si="29"/>
        <v>-104.5</v>
      </c>
      <c r="M75" s="39">
        <f t="shared" si="23"/>
        <v>-91</v>
      </c>
      <c r="N75" s="40">
        <f t="shared" si="24"/>
        <v>4.1178367917428231E-2</v>
      </c>
      <c r="O75" s="39">
        <f t="shared" si="36"/>
        <v>4.1161560502534715E-2</v>
      </c>
      <c r="P75" s="39">
        <f t="shared" si="30"/>
        <v>3.7405834702519347E-2</v>
      </c>
      <c r="Q75" s="39">
        <f t="shared" si="31"/>
        <v>1.8084329211980867E-2</v>
      </c>
      <c r="R75" s="39">
        <f t="shared" si="32"/>
        <v>1.9677357297936075E-2</v>
      </c>
      <c r="S75" s="39">
        <f t="shared" si="34"/>
        <v>3.7402540755683993E-2</v>
      </c>
      <c r="T75" s="39">
        <f t="shared" si="35"/>
        <v>3.741273996509599E-2</v>
      </c>
      <c r="U75" s="31">
        <f t="shared" si="25"/>
        <v>3.8115346149572175E-2</v>
      </c>
      <c r="V75" s="41">
        <f>'Rodzaje martwych'!I74</f>
        <v>686</v>
      </c>
      <c r="W75" s="31">
        <f t="shared" si="33"/>
        <v>3.8125937864725172E-2</v>
      </c>
      <c r="X75" s="31">
        <f t="shared" si="26"/>
        <v>17993</v>
      </c>
    </row>
    <row r="76" spans="1:24" x14ac:dyDescent="0.25">
      <c r="A76" s="33">
        <v>69</v>
      </c>
      <c r="B76" s="42">
        <v>16680</v>
      </c>
      <c r="C76" s="42">
        <v>17185</v>
      </c>
      <c r="D76" s="42">
        <v>17310</v>
      </c>
      <c r="E76" s="35">
        <f t="shared" si="27"/>
        <v>17247.5</v>
      </c>
      <c r="F76" s="36">
        <f>'Rodzaje martwych'!C75</f>
        <v>395</v>
      </c>
      <c r="G76" s="36">
        <f>'Rodzaje martwych'!D75</f>
        <v>317</v>
      </c>
      <c r="H76" s="36">
        <f>'Rodzaje martwych'!E75</f>
        <v>389</v>
      </c>
      <c r="I76" s="36">
        <f>'Rodzaje martwych'!F75</f>
        <v>396</v>
      </c>
      <c r="J76" s="37">
        <f t="shared" si="28"/>
        <v>-10</v>
      </c>
      <c r="K76" s="38">
        <f t="shared" si="22"/>
        <v>19</v>
      </c>
      <c r="L76" s="39">
        <f t="shared" si="29"/>
        <v>-91</v>
      </c>
      <c r="M76" s="39">
        <f t="shared" si="23"/>
        <v>-74.5</v>
      </c>
      <c r="N76" s="40">
        <f t="shared" si="24"/>
        <v>4.5077004174324344E-2</v>
      </c>
      <c r="O76" s="39">
        <f t="shared" si="36"/>
        <v>4.4943163554542531E-2</v>
      </c>
      <c r="P76" s="39">
        <f t="shared" si="30"/>
        <v>4.4509434228584221E-2</v>
      </c>
      <c r="Q76" s="39">
        <f t="shared" si="31"/>
        <v>2.1922285778691989E-2</v>
      </c>
      <c r="R76" s="39">
        <f t="shared" si="32"/>
        <v>2.3093408756250822E-2</v>
      </c>
      <c r="S76" s="39">
        <f t="shared" si="34"/>
        <v>4.4501133786848071E-2</v>
      </c>
      <c r="T76" s="39">
        <f t="shared" si="35"/>
        <v>4.4504077178195843E-2</v>
      </c>
      <c r="U76" s="31">
        <f t="shared" si="25"/>
        <v>4.5513842585882015E-2</v>
      </c>
      <c r="V76" s="41">
        <f>'Rodzaje martwych'!I75</f>
        <v>785</v>
      </c>
      <c r="W76" s="31">
        <f t="shared" si="33"/>
        <v>4.5516921471230605E-2</v>
      </c>
      <c r="X76" s="31">
        <f t="shared" si="26"/>
        <v>17246.333333333332</v>
      </c>
    </row>
    <row r="77" spans="1:24" x14ac:dyDescent="0.25">
      <c r="A77" s="33">
        <v>70</v>
      </c>
      <c r="B77" s="34">
        <v>15587</v>
      </c>
      <c r="C77" s="34">
        <v>16020</v>
      </c>
      <c r="D77" s="34">
        <v>16267</v>
      </c>
      <c r="E77" s="35">
        <f t="shared" si="27"/>
        <v>16143.5</v>
      </c>
      <c r="F77" s="36">
        <f>'Rodzaje martwych'!C76</f>
        <v>381</v>
      </c>
      <c r="G77" s="36">
        <f>'Rodzaje martwych'!D76</f>
        <v>294</v>
      </c>
      <c r="H77" s="36">
        <f>'Rodzaje martwych'!E76</f>
        <v>373</v>
      </c>
      <c r="I77" s="36">
        <f>'Rodzaje martwych'!F76</f>
        <v>339</v>
      </c>
      <c r="J77" s="37">
        <f t="shared" si="28"/>
        <v>19</v>
      </c>
      <c r="K77" s="38">
        <f t="shared" si="22"/>
        <v>13</v>
      </c>
      <c r="L77" s="39">
        <f t="shared" si="29"/>
        <v>-74.5</v>
      </c>
      <c r="M77" s="39">
        <f t="shared" si="23"/>
        <v>-56.5</v>
      </c>
      <c r="N77" s="40">
        <f t="shared" si="24"/>
        <v>4.4001038913418791E-2</v>
      </c>
      <c r="O77" s="39">
        <f t="shared" si="36"/>
        <v>4.4539104832900051E-2</v>
      </c>
      <c r="P77" s="39">
        <f t="shared" si="30"/>
        <v>4.3090108351959588E-2</v>
      </c>
      <c r="Q77" s="39">
        <f t="shared" si="31"/>
        <v>2.2365797718448786E-2</v>
      </c>
      <c r="R77" s="39">
        <f t="shared" si="32"/>
        <v>2.1198430440695984E-2</v>
      </c>
      <c r="S77" s="39">
        <f t="shared" si="34"/>
        <v>4.3152822812812512E-2</v>
      </c>
      <c r="T77" s="39">
        <f t="shared" si="35"/>
        <v>4.3138007290646367E-2</v>
      </c>
      <c r="U77" s="31">
        <f t="shared" si="25"/>
        <v>4.4104438318828008E-2</v>
      </c>
      <c r="V77" s="41">
        <f>'Rodzaje martwych'!I76</f>
        <v>712</v>
      </c>
      <c r="W77" s="31">
        <f t="shared" si="33"/>
        <v>4.4088962278755355E-2</v>
      </c>
      <c r="X77" s="31">
        <f t="shared" si="26"/>
        <v>16149.166666666666</v>
      </c>
    </row>
    <row r="78" spans="1:24" x14ac:dyDescent="0.25">
      <c r="A78" s="33">
        <v>71</v>
      </c>
      <c r="B78" s="34">
        <v>14775</v>
      </c>
      <c r="C78" s="34">
        <v>14944</v>
      </c>
      <c r="D78" s="34">
        <v>15196</v>
      </c>
      <c r="E78" s="35">
        <f t="shared" si="27"/>
        <v>15070</v>
      </c>
      <c r="F78" s="36">
        <f>'Rodzaje martwych'!C77</f>
        <v>375</v>
      </c>
      <c r="G78" s="36">
        <f>'Rodzaje martwych'!D77</f>
        <v>275</v>
      </c>
      <c r="H78" s="36">
        <f>'Rodzaje martwych'!E77</f>
        <v>372</v>
      </c>
      <c r="I78" s="36">
        <f>'Rodzaje martwych'!F77</f>
        <v>352</v>
      </c>
      <c r="J78" s="37">
        <f t="shared" si="28"/>
        <v>13</v>
      </c>
      <c r="K78" s="38">
        <f t="shared" si="22"/>
        <v>-5.5</v>
      </c>
      <c r="L78" s="39">
        <f t="shared" si="29"/>
        <v>-56.5</v>
      </c>
      <c r="M78" s="39">
        <f t="shared" si="23"/>
        <v>-68.5</v>
      </c>
      <c r="N78" s="40">
        <f t="shared" si="24"/>
        <v>4.7583983767774451E-2</v>
      </c>
      <c r="O78" s="39">
        <f t="shared" si="36"/>
        <v>4.833450976437767E-2</v>
      </c>
      <c r="P78" s="39">
        <f t="shared" si="30"/>
        <v>4.6897487540659033E-2</v>
      </c>
      <c r="Q78" s="39">
        <f t="shared" si="31"/>
        <v>2.385188747295023E-2</v>
      </c>
      <c r="R78" s="39">
        <f t="shared" si="32"/>
        <v>2.3608712419725349E-2</v>
      </c>
      <c r="S78" s="39">
        <f t="shared" si="34"/>
        <v>4.6915500259201652E-2</v>
      </c>
      <c r="T78" s="39">
        <f t="shared" si="35"/>
        <v>4.6905368634734164E-2</v>
      </c>
      <c r="U78" s="31">
        <f t="shared" si="25"/>
        <v>4.8042468480424684E-2</v>
      </c>
      <c r="V78" s="41">
        <f>'Rodzaje martwych'!I77</f>
        <v>724</v>
      </c>
      <c r="W78" s="31">
        <f t="shared" si="33"/>
        <v>4.8031844316674038E-2</v>
      </c>
      <c r="X78" s="31">
        <f t="shared" si="26"/>
        <v>15073.333333333334</v>
      </c>
    </row>
    <row r="79" spans="1:24" x14ac:dyDescent="0.25">
      <c r="A79" s="33">
        <v>72</v>
      </c>
      <c r="B79" s="34">
        <v>12733</v>
      </c>
      <c r="C79" s="34">
        <v>14121</v>
      </c>
      <c r="D79" s="34">
        <v>14088</v>
      </c>
      <c r="E79" s="35">
        <f t="shared" si="27"/>
        <v>14104.5</v>
      </c>
      <c r="F79" s="36">
        <f>'Rodzaje martwych'!C78</f>
        <v>368</v>
      </c>
      <c r="G79" s="36">
        <f>'Rodzaje martwych'!D78</f>
        <v>277</v>
      </c>
      <c r="H79" s="36">
        <f>'Rodzaje martwych'!E78</f>
        <v>367</v>
      </c>
      <c r="I79" s="36">
        <f>'Rodzaje martwych'!F78</f>
        <v>379</v>
      </c>
      <c r="J79" s="37">
        <f t="shared" si="28"/>
        <v>-5.5</v>
      </c>
      <c r="K79" s="38">
        <f t="shared" si="22"/>
        <v>22</v>
      </c>
      <c r="L79" s="39">
        <f t="shared" si="29"/>
        <v>-68.5</v>
      </c>
      <c r="M79" s="39">
        <f t="shared" si="23"/>
        <v>-78.5</v>
      </c>
      <c r="N79" s="40">
        <f t="shared" si="24"/>
        <v>5.168655941878568E-2</v>
      </c>
      <c r="O79" s="39">
        <f t="shared" si="36"/>
        <v>5.3266868435107709E-2</v>
      </c>
      <c r="P79" s="39">
        <f t="shared" si="30"/>
        <v>5.156167695863878E-2</v>
      </c>
      <c r="Q79" s="39">
        <f t="shared" si="31"/>
        <v>2.5329123315561537E-2</v>
      </c>
      <c r="R79" s="39">
        <f t="shared" si="32"/>
        <v>2.6914268468052623E-2</v>
      </c>
      <c r="S79" s="39">
        <f t="shared" si="34"/>
        <v>5.1528233465722675E-2</v>
      </c>
      <c r="T79" s="39">
        <f t="shared" si="35"/>
        <v>5.1535352837553103E-2</v>
      </c>
      <c r="U79" s="31">
        <f t="shared" si="25"/>
        <v>5.2890921337161896E-2</v>
      </c>
      <c r="V79" s="41">
        <f>'Rodzaje martwych'!I78</f>
        <v>746</v>
      </c>
      <c r="W79" s="31">
        <f t="shared" si="33"/>
        <v>5.2898422265555751E-2</v>
      </c>
      <c r="X79" s="31">
        <f t="shared" si="26"/>
        <v>14102.5</v>
      </c>
    </row>
    <row r="80" spans="1:24" x14ac:dyDescent="0.25">
      <c r="A80" s="33">
        <v>73</v>
      </c>
      <c r="B80" s="34">
        <v>10368</v>
      </c>
      <c r="C80" s="34">
        <v>12149</v>
      </c>
      <c r="D80" s="34">
        <v>13216</v>
      </c>
      <c r="E80" s="35">
        <f t="shared" si="27"/>
        <v>12682.5</v>
      </c>
      <c r="F80" s="36">
        <f>'Rodzaje martwych'!C79</f>
        <v>351</v>
      </c>
      <c r="G80" s="36">
        <f>'Rodzaje martwych'!D79</f>
        <v>242</v>
      </c>
      <c r="H80" s="36">
        <f>'Rodzaje martwych'!E79</f>
        <v>369</v>
      </c>
      <c r="I80" s="36">
        <f>'Rodzaje martwych'!F79</f>
        <v>311</v>
      </c>
      <c r="J80" s="37">
        <f t="shared" si="28"/>
        <v>22</v>
      </c>
      <c r="K80" s="38">
        <f t="shared" si="22"/>
        <v>-0.5</v>
      </c>
      <c r="L80" s="39">
        <f t="shared" si="29"/>
        <v>-78.5</v>
      </c>
      <c r="M80" s="39">
        <f t="shared" si="23"/>
        <v>-51.5</v>
      </c>
      <c r="N80" s="40">
        <f t="shared" si="24"/>
        <v>5.3116161514853669E-2</v>
      </c>
      <c r="O80" s="39">
        <f t="shared" si="36"/>
        <v>5.0506302955156027E-2</v>
      </c>
      <c r="P80" s="39">
        <f t="shared" si="30"/>
        <v>5.204245428185561E-2</v>
      </c>
      <c r="Q80" s="39">
        <f t="shared" si="31"/>
        <v>2.7084059673009524E-2</v>
      </c>
      <c r="R80" s="39">
        <f t="shared" si="32"/>
        <v>2.5653187057925887E-2</v>
      </c>
      <c r="S80" s="39">
        <f t="shared" si="34"/>
        <v>5.2217316183528512E-2</v>
      </c>
      <c r="T80" s="39">
        <f t="shared" si="35"/>
        <v>5.2178583760694688E-2</v>
      </c>
      <c r="U80" s="31">
        <f t="shared" si="25"/>
        <v>5.3617189040015771E-2</v>
      </c>
      <c r="V80" s="41">
        <f>'Rodzaje martwych'!I79</f>
        <v>680</v>
      </c>
      <c r="W80" s="31">
        <f t="shared" si="33"/>
        <v>5.3576352868567226E-2</v>
      </c>
      <c r="X80" s="31">
        <f t="shared" si="26"/>
        <v>12692.166666666666</v>
      </c>
    </row>
    <row r="81" spans="1:24" x14ac:dyDescent="0.25">
      <c r="A81" s="33">
        <v>74</v>
      </c>
      <c r="B81" s="34">
        <v>6576</v>
      </c>
      <c r="C81" s="34">
        <v>9813</v>
      </c>
      <c r="D81" s="34">
        <v>11435</v>
      </c>
      <c r="E81" s="35">
        <f t="shared" si="27"/>
        <v>10624</v>
      </c>
      <c r="F81" s="36">
        <f>'Rodzaje martwych'!C80</f>
        <v>312</v>
      </c>
      <c r="G81" s="36">
        <f>'Rodzaje martwych'!D80</f>
        <v>245</v>
      </c>
      <c r="H81" s="36">
        <f>'Rodzaje martwych'!E80</f>
        <v>300</v>
      </c>
      <c r="I81" s="36">
        <f>'Rodzaje martwych'!F80</f>
        <v>285</v>
      </c>
      <c r="J81" s="37">
        <f t="shared" si="28"/>
        <v>-0.5</v>
      </c>
      <c r="K81" s="38">
        <f t="shared" si="22"/>
        <v>51.5</v>
      </c>
      <c r="L81" s="39">
        <f t="shared" si="29"/>
        <v>-51.5</v>
      </c>
      <c r="M81" s="39">
        <f t="shared" si="23"/>
        <v>-36</v>
      </c>
      <c r="N81" s="40">
        <f t="shared" si="24"/>
        <v>5.9066511662420537E-2</v>
      </c>
      <c r="O81" s="39">
        <f t="shared" si="36"/>
        <v>5.9016058095530323E-2</v>
      </c>
      <c r="P81" s="39">
        <f t="shared" si="30"/>
        <v>5.3862845302100393E-2</v>
      </c>
      <c r="Q81" s="39">
        <f t="shared" si="31"/>
        <v>2.5508577259103375E-2</v>
      </c>
      <c r="R81" s="39">
        <f t="shared" si="32"/>
        <v>2.9096477794793262E-2</v>
      </c>
      <c r="S81" s="39">
        <f t="shared" si="34"/>
        <v>5.3588604406174134E-2</v>
      </c>
      <c r="T81" s="39">
        <f t="shared" si="35"/>
        <v>5.3576334829196812E-2</v>
      </c>
      <c r="U81" s="31">
        <f t="shared" si="25"/>
        <v>5.5064006024096383E-2</v>
      </c>
      <c r="V81" s="41">
        <f>'Rodzaje martwych'!I80</f>
        <v>585</v>
      </c>
      <c r="W81" s="31">
        <f t="shared" si="33"/>
        <v>5.5051051616242415E-2</v>
      </c>
      <c r="X81" s="31">
        <f t="shared" si="26"/>
        <v>10626.5</v>
      </c>
    </row>
    <row r="82" spans="1:24" x14ac:dyDescent="0.25">
      <c r="A82" s="33">
        <v>75</v>
      </c>
      <c r="B82" s="34">
        <v>6275</v>
      </c>
      <c r="C82" s="34">
        <v>6216</v>
      </c>
      <c r="D82" s="34">
        <v>9164</v>
      </c>
      <c r="E82" s="35">
        <f t="shared" si="27"/>
        <v>7690</v>
      </c>
      <c r="F82" s="36">
        <f>'Rodzaje martwych'!C81</f>
        <v>218</v>
      </c>
      <c r="G82" s="36">
        <f>'Rodzaje martwych'!D81</f>
        <v>138</v>
      </c>
      <c r="H82" s="36">
        <f>'Rodzaje martwych'!E81</f>
        <v>292</v>
      </c>
      <c r="I82" s="36">
        <f>'Rodzaje martwych'!F81</f>
        <v>173</v>
      </c>
      <c r="J82" s="37">
        <f t="shared" si="28"/>
        <v>51.5</v>
      </c>
      <c r="K82" s="38">
        <f t="shared" si="22"/>
        <v>-14</v>
      </c>
      <c r="L82" s="39">
        <f t="shared" si="29"/>
        <v>-36</v>
      </c>
      <c r="M82" s="39">
        <f t="shared" si="23"/>
        <v>-36.5</v>
      </c>
      <c r="N82" s="40">
        <f t="shared" si="24"/>
        <v>6.1189358372456967E-2</v>
      </c>
      <c r="O82" s="39">
        <f t="shared" si="36"/>
        <v>5.8904442106966583E-2</v>
      </c>
      <c r="P82" s="39">
        <f t="shared" si="30"/>
        <v>5.7874227528841526E-2</v>
      </c>
      <c r="Q82" s="39">
        <f t="shared" si="31"/>
        <v>3.0821194849060585E-2</v>
      </c>
      <c r="R82" s="39">
        <f t="shared" si="32"/>
        <v>2.7913355653261265E-2</v>
      </c>
      <c r="S82" s="39">
        <f t="shared" si="34"/>
        <v>5.8693594193751968E-2</v>
      </c>
      <c r="T82" s="39">
        <f t="shared" si="35"/>
        <v>5.8547026482561812E-2</v>
      </c>
      <c r="U82" s="31">
        <f t="shared" si="25"/>
        <v>6.046814044213264E-2</v>
      </c>
      <c r="V82" s="41">
        <f>'Rodzaje martwych'!I81</f>
        <v>465</v>
      </c>
      <c r="W82" s="31">
        <f t="shared" si="33"/>
        <v>6.0312587820748401E-2</v>
      </c>
      <c r="X82" s="31">
        <f t="shared" si="26"/>
        <v>7709.833333333333</v>
      </c>
    </row>
    <row r="83" spans="1:24" x14ac:dyDescent="0.25">
      <c r="A83" s="33">
        <v>76</v>
      </c>
      <c r="B83" s="34">
        <v>5632</v>
      </c>
      <c r="C83" s="34">
        <v>5888</v>
      </c>
      <c r="D83" s="34">
        <v>5779</v>
      </c>
      <c r="E83" s="35">
        <f t="shared" si="27"/>
        <v>5833.5</v>
      </c>
      <c r="F83" s="36">
        <f>'Rodzaje martwych'!C82</f>
        <v>221</v>
      </c>
      <c r="G83" s="36">
        <f>'Rodzaje martwych'!D82</f>
        <v>166</v>
      </c>
      <c r="H83" s="36">
        <f>'Rodzaje martwych'!E82</f>
        <v>191</v>
      </c>
      <c r="I83" s="36">
        <f>'Rodzaje martwych'!F82</f>
        <v>167</v>
      </c>
      <c r="J83" s="37">
        <f t="shared" si="28"/>
        <v>-14</v>
      </c>
      <c r="K83" s="38">
        <f t="shared" si="22"/>
        <v>12.5</v>
      </c>
      <c r="L83" s="39">
        <f t="shared" si="29"/>
        <v>-36.5</v>
      </c>
      <c r="M83" s="39">
        <f t="shared" si="23"/>
        <v>-30</v>
      </c>
      <c r="N83" s="40">
        <f t="shared" si="24"/>
        <v>6.3596131781675141E-2</v>
      </c>
      <c r="O83" s="39">
        <f t="shared" si="36"/>
        <v>6.5380675998634341E-2</v>
      </c>
      <c r="P83" s="39">
        <f t="shared" si="30"/>
        <v>5.9424044201892068E-2</v>
      </c>
      <c r="Q83" s="39">
        <f t="shared" si="31"/>
        <v>3.1895795933703501E-2</v>
      </c>
      <c r="R83" s="39">
        <f t="shared" si="32"/>
        <v>2.8435211987059426E-2</v>
      </c>
      <c r="S83" s="39">
        <f t="shared" si="34"/>
        <v>5.9542619542619538E-2</v>
      </c>
      <c r="T83" s="39">
        <f t="shared" si="35"/>
        <v>5.9503033325022846E-2</v>
      </c>
      <c r="U83" s="31">
        <f t="shared" si="25"/>
        <v>6.1369675152138509E-2</v>
      </c>
      <c r="V83" s="41">
        <f>'Rodzaje martwych'!I82</f>
        <v>358</v>
      </c>
      <c r="W83" s="31">
        <f t="shared" si="33"/>
        <v>6.1327623126338326E-2</v>
      </c>
      <c r="X83" s="31">
        <f t="shared" si="26"/>
        <v>5837.5</v>
      </c>
    </row>
    <row r="84" spans="1:24" x14ac:dyDescent="0.25">
      <c r="A84" s="33">
        <v>77</v>
      </c>
      <c r="B84" s="34">
        <v>5161</v>
      </c>
      <c r="C84" s="34">
        <v>5275</v>
      </c>
      <c r="D84" s="34">
        <v>5445</v>
      </c>
      <c r="E84" s="35">
        <f t="shared" si="27"/>
        <v>5360</v>
      </c>
      <c r="F84" s="36">
        <f>'Rodzaje martwych'!C83</f>
        <v>216</v>
      </c>
      <c r="G84" s="36">
        <f>'Rodzaje martwych'!D83</f>
        <v>149</v>
      </c>
      <c r="H84" s="36">
        <f>'Rodzaje martwych'!E83</f>
        <v>216</v>
      </c>
      <c r="I84" s="36">
        <f>'Rodzaje martwych'!F83</f>
        <v>200</v>
      </c>
      <c r="J84" s="37">
        <f t="shared" si="28"/>
        <v>12.5</v>
      </c>
      <c r="K84" s="38">
        <f t="shared" si="22"/>
        <v>7</v>
      </c>
      <c r="L84" s="39">
        <f t="shared" si="29"/>
        <v>-30</v>
      </c>
      <c r="M84" s="39">
        <f t="shared" si="23"/>
        <v>-13.5</v>
      </c>
      <c r="N84" s="40">
        <f t="shared" si="24"/>
        <v>7.594012413289522E-2</v>
      </c>
      <c r="O84" s="39">
        <f t="shared" si="36"/>
        <v>7.6404067281193574E-2</v>
      </c>
      <c r="P84" s="39">
        <f t="shared" si="30"/>
        <v>7.4573547766954018E-2</v>
      </c>
      <c r="Q84" s="39">
        <f t="shared" si="31"/>
        <v>3.8054968287526428E-2</v>
      </c>
      <c r="R84" s="39">
        <f t="shared" si="32"/>
        <v>3.7963270535756655E-2</v>
      </c>
      <c r="S84" s="39">
        <f t="shared" si="34"/>
        <v>7.4712643678160912E-2</v>
      </c>
      <c r="T84" s="39">
        <f t="shared" si="35"/>
        <v>7.4676878889420775E-2</v>
      </c>
      <c r="U84" s="31">
        <f t="shared" si="25"/>
        <v>7.7611940298507459E-2</v>
      </c>
      <c r="V84" s="41">
        <f>'Rodzaje martwych'!I83</f>
        <v>416</v>
      </c>
      <c r="W84" s="31">
        <f t="shared" si="33"/>
        <v>7.7573346593734452E-2</v>
      </c>
      <c r="X84" s="31">
        <f t="shared" si="26"/>
        <v>5362.666666666667</v>
      </c>
    </row>
    <row r="85" spans="1:24" x14ac:dyDescent="0.25">
      <c r="A85" s="33">
        <v>78</v>
      </c>
      <c r="B85" s="34">
        <v>5312</v>
      </c>
      <c r="C85" s="34">
        <v>4807</v>
      </c>
      <c r="D85" s="34">
        <v>4846</v>
      </c>
      <c r="E85" s="35">
        <f t="shared" si="27"/>
        <v>4826.5</v>
      </c>
      <c r="F85" s="36">
        <f>'Rodzaje martwych'!C84</f>
        <v>219</v>
      </c>
      <c r="G85" s="36">
        <f>'Rodzaje martwych'!D84</f>
        <v>140</v>
      </c>
      <c r="H85" s="36">
        <f>'Rodzaje martwych'!E84</f>
        <v>202</v>
      </c>
      <c r="I85" s="36">
        <f>'Rodzaje martwych'!F84</f>
        <v>182</v>
      </c>
      <c r="J85" s="37">
        <f t="shared" si="28"/>
        <v>7</v>
      </c>
      <c r="K85" s="38">
        <f t="shared" si="22"/>
        <v>-13</v>
      </c>
      <c r="L85" s="39">
        <f t="shared" si="29"/>
        <v>-13.5</v>
      </c>
      <c r="M85" s="39">
        <f t="shared" si="23"/>
        <v>-12.5</v>
      </c>
      <c r="N85" s="40">
        <f t="shared" si="24"/>
        <v>7.9940194368303019E-2</v>
      </c>
      <c r="O85" s="39">
        <f t="shared" si="36"/>
        <v>7.5711753050370215E-2</v>
      </c>
      <c r="P85" s="39">
        <f t="shared" si="30"/>
        <v>7.6358149986028745E-2</v>
      </c>
      <c r="Q85" s="39">
        <f t="shared" si="31"/>
        <v>3.9962411593056038E-2</v>
      </c>
      <c r="R85" s="39">
        <f t="shared" si="32"/>
        <v>3.7910743113055249E-2</v>
      </c>
      <c r="S85" s="39">
        <f t="shared" si="34"/>
        <v>7.6516887516190096E-2</v>
      </c>
      <c r="T85" s="39">
        <f t="shared" si="35"/>
        <v>7.6466098038564939E-2</v>
      </c>
      <c r="U85" s="31">
        <f t="shared" si="25"/>
        <v>7.956075831347767E-2</v>
      </c>
      <c r="V85" s="41">
        <f>'Rodzaje martwych'!I84</f>
        <v>384</v>
      </c>
      <c r="W85" s="31">
        <f t="shared" si="33"/>
        <v>7.950584906311467E-2</v>
      </c>
      <c r="X85" s="31">
        <f t="shared" si="26"/>
        <v>4829.833333333333</v>
      </c>
    </row>
    <row r="86" spans="1:24" x14ac:dyDescent="0.25">
      <c r="A86" s="33">
        <v>79</v>
      </c>
      <c r="B86" s="34">
        <v>5386</v>
      </c>
      <c r="C86" s="34">
        <v>4904</v>
      </c>
      <c r="D86" s="34">
        <v>4419</v>
      </c>
      <c r="E86" s="35">
        <f t="shared" si="27"/>
        <v>4661.5</v>
      </c>
      <c r="F86" s="36">
        <f>'Rodzaje martwych'!C85</f>
        <v>242</v>
      </c>
      <c r="G86" s="36">
        <f>'Rodzaje martwych'!D85</f>
        <v>167</v>
      </c>
      <c r="H86" s="36">
        <f>'Rodzaje martwych'!E85</f>
        <v>181</v>
      </c>
      <c r="I86" s="36">
        <f>'Rodzaje martwych'!F85</f>
        <v>182</v>
      </c>
      <c r="J86" s="37">
        <f t="shared" si="28"/>
        <v>-13</v>
      </c>
      <c r="K86" s="38">
        <f t="shared" si="22"/>
        <v>-12</v>
      </c>
      <c r="L86" s="39">
        <f t="shared" si="29"/>
        <v>-12.5</v>
      </c>
      <c r="M86" s="39">
        <f t="shared" si="23"/>
        <v>-32</v>
      </c>
      <c r="N86" s="40">
        <f t="shared" si="24"/>
        <v>8.254648106687433E-2</v>
      </c>
      <c r="O86" s="39">
        <f t="shared" si="36"/>
        <v>7.9433497536945813E-2</v>
      </c>
      <c r="P86" s="39">
        <f t="shared" si="30"/>
        <v>7.5065388723693061E-2</v>
      </c>
      <c r="Q86" s="39">
        <f t="shared" si="31"/>
        <v>3.9294436906377204E-2</v>
      </c>
      <c r="R86" s="39">
        <f t="shared" si="32"/>
        <v>3.7234042553191488E-2</v>
      </c>
      <c r="S86" s="39">
        <f t="shared" si="34"/>
        <v>7.4953541193475123E-2</v>
      </c>
      <c r="T86" s="39">
        <f t="shared" si="35"/>
        <v>7.4956120728223843E-2</v>
      </c>
      <c r="U86" s="31">
        <f t="shared" si="25"/>
        <v>7.7871929636383133E-2</v>
      </c>
      <c r="V86" s="41">
        <f>'Rodzaje martwych'!I85</f>
        <v>363</v>
      </c>
      <c r="W86" s="31">
        <f t="shared" si="33"/>
        <v>7.7874713958810071E-2</v>
      </c>
      <c r="X86" s="31">
        <f t="shared" si="26"/>
        <v>4661.333333333333</v>
      </c>
    </row>
    <row r="87" spans="1:24" x14ac:dyDescent="0.25">
      <c r="A87" s="33">
        <v>80</v>
      </c>
      <c r="B87" s="34">
        <v>4757</v>
      </c>
      <c r="C87" s="34">
        <v>4906</v>
      </c>
      <c r="D87" s="34">
        <v>4453</v>
      </c>
      <c r="E87" s="35">
        <f t="shared" si="27"/>
        <v>4679.5</v>
      </c>
      <c r="F87" s="36">
        <f>'Rodzaje martwych'!C86</f>
        <v>289</v>
      </c>
      <c r="G87" s="36">
        <f>'Rodzaje martwych'!D86</f>
        <v>189</v>
      </c>
      <c r="H87" s="36">
        <f>'Rodzaje martwych'!E86</f>
        <v>205</v>
      </c>
      <c r="I87" s="36">
        <f>'Rodzaje martwych'!F86</f>
        <v>231</v>
      </c>
      <c r="J87" s="37">
        <f t="shared" si="28"/>
        <v>-12</v>
      </c>
      <c r="K87" s="38">
        <f t="shared" si="22"/>
        <v>17.5</v>
      </c>
      <c r="L87" s="39">
        <f t="shared" si="29"/>
        <v>-32</v>
      </c>
      <c r="M87" s="39">
        <f t="shared" si="23"/>
        <v>-23.5</v>
      </c>
      <c r="N87" s="40">
        <f t="shared" si="24"/>
        <v>0.10020715903068844</v>
      </c>
      <c r="O87" s="39">
        <f t="shared" si="36"/>
        <v>9.646697388632873E-2</v>
      </c>
      <c r="P87" s="39">
        <f t="shared" si="30"/>
        <v>8.8987793588788833E-2</v>
      </c>
      <c r="Q87" s="39">
        <f t="shared" si="31"/>
        <v>4.3859649122807015E-2</v>
      </c>
      <c r="R87" s="39">
        <f t="shared" si="32"/>
        <v>4.7198242835981001E-2</v>
      </c>
      <c r="S87" s="39">
        <f t="shared" si="34"/>
        <v>8.9025012761613065E-2</v>
      </c>
      <c r="T87" s="39">
        <f t="shared" si="35"/>
        <v>8.9103852311046006E-2</v>
      </c>
      <c r="U87" s="31">
        <f t="shared" si="25"/>
        <v>9.3172347473020625E-2</v>
      </c>
      <c r="V87" s="41">
        <f>'Rodzaje martwych'!I86</f>
        <v>436</v>
      </c>
      <c r="W87" s="31">
        <f t="shared" si="33"/>
        <v>9.3258707354461512E-2</v>
      </c>
      <c r="X87" s="31">
        <f t="shared" si="26"/>
        <v>4675.166666666667</v>
      </c>
    </row>
    <row r="88" spans="1:24" x14ac:dyDescent="0.25">
      <c r="A88" s="33">
        <v>81</v>
      </c>
      <c r="B88" s="34">
        <v>4514</v>
      </c>
      <c r="C88" s="34">
        <v>4367</v>
      </c>
      <c r="D88" s="34">
        <v>4388</v>
      </c>
      <c r="E88" s="35">
        <f t="shared" si="27"/>
        <v>4377.5</v>
      </c>
      <c r="F88" s="36">
        <f>'Rodzaje martwych'!C87</f>
        <v>236</v>
      </c>
      <c r="G88" s="36">
        <f>'Rodzaje martwych'!D87</f>
        <v>171</v>
      </c>
      <c r="H88" s="36">
        <f>'Rodzaje martwych'!E87</f>
        <v>240</v>
      </c>
      <c r="I88" s="36">
        <f>'Rodzaje martwych'!F87</f>
        <v>217</v>
      </c>
      <c r="J88" s="37">
        <f t="shared" si="28"/>
        <v>17.5</v>
      </c>
      <c r="K88" s="38">
        <f t="shared" si="22"/>
        <v>-1.5</v>
      </c>
      <c r="L88" s="39">
        <f t="shared" si="29"/>
        <v>-23.5</v>
      </c>
      <c r="M88" s="39">
        <f t="shared" si="23"/>
        <v>-33</v>
      </c>
      <c r="N88" s="40">
        <f t="shared" si="24"/>
        <v>9.8956911146305504E-2</v>
      </c>
      <c r="O88" s="39">
        <f t="shared" si="36"/>
        <v>0.10406091370558376</v>
      </c>
      <c r="P88" s="39">
        <f t="shared" si="30"/>
        <v>9.9026145097821816E-2</v>
      </c>
      <c r="Q88" s="39">
        <f t="shared" si="31"/>
        <v>5.1726924942076619E-2</v>
      </c>
      <c r="R88" s="39">
        <f t="shared" si="32"/>
        <v>4.9879324215607403E-2</v>
      </c>
      <c r="S88" s="39">
        <f t="shared" si="34"/>
        <v>9.9218410768562748E-2</v>
      </c>
      <c r="T88" s="39">
        <f t="shared" si="35"/>
        <v>9.9135905130337321E-2</v>
      </c>
      <c r="U88" s="31">
        <f t="shared" si="25"/>
        <v>0.10439748715019989</v>
      </c>
      <c r="V88" s="41">
        <f>'Rodzaje martwych'!I87</f>
        <v>457</v>
      </c>
      <c r="W88" s="31">
        <f t="shared" si="33"/>
        <v>0.10430614729153988</v>
      </c>
      <c r="X88" s="31">
        <f t="shared" si="26"/>
        <v>4381.333333333333</v>
      </c>
    </row>
    <row r="89" spans="1:24" x14ac:dyDescent="0.25">
      <c r="A89" s="33">
        <v>82</v>
      </c>
      <c r="B89" s="34">
        <v>4313</v>
      </c>
      <c r="C89" s="34">
        <v>4069</v>
      </c>
      <c r="D89" s="34">
        <v>3850</v>
      </c>
      <c r="E89" s="35">
        <f t="shared" si="27"/>
        <v>3959.5</v>
      </c>
      <c r="F89" s="36">
        <f>'Rodzaje martwych'!C88</f>
        <v>271</v>
      </c>
      <c r="G89" s="36">
        <f>'Rodzaje martwych'!D88</f>
        <v>177</v>
      </c>
      <c r="H89" s="36">
        <f>'Rodzaje martwych'!E88</f>
        <v>234</v>
      </c>
      <c r="I89" s="36">
        <f>'Rodzaje martwych'!F88</f>
        <v>209</v>
      </c>
      <c r="J89" s="37">
        <f t="shared" si="28"/>
        <v>-1.5</v>
      </c>
      <c r="K89" s="38">
        <f t="shared" si="22"/>
        <v>-7.5</v>
      </c>
      <c r="L89" s="39">
        <f t="shared" si="29"/>
        <v>-33</v>
      </c>
      <c r="M89" s="39">
        <f t="shared" si="23"/>
        <v>-28</v>
      </c>
      <c r="N89" s="40">
        <f t="shared" si="24"/>
        <v>0.1109377708441671</v>
      </c>
      <c r="O89" s="39">
        <f t="shared" si="36"/>
        <v>0.10888393961890622</v>
      </c>
      <c r="P89" s="39">
        <f t="shared" si="30"/>
        <v>0.10566625134133745</v>
      </c>
      <c r="Q89" s="39">
        <f t="shared" si="31"/>
        <v>5.7066211437629556E-2</v>
      </c>
      <c r="R89" s="39">
        <f t="shared" si="32"/>
        <v>5.1541307028360052E-2</v>
      </c>
      <c r="S89" s="39">
        <f t="shared" si="34"/>
        <v>0.10595551303515906</v>
      </c>
      <c r="T89" s="39">
        <f t="shared" si="35"/>
        <v>0.1058500258850703</v>
      </c>
      <c r="U89" s="31">
        <f t="shared" si="25"/>
        <v>0.11188281348655134</v>
      </c>
      <c r="V89" s="41">
        <f>'Rodzaje martwych'!I88</f>
        <v>443</v>
      </c>
      <c r="W89" s="31">
        <f t="shared" si="33"/>
        <v>0.11176520057186108</v>
      </c>
      <c r="X89" s="31">
        <f t="shared" si="26"/>
        <v>3963.6666666666665</v>
      </c>
    </row>
    <row r="90" spans="1:24" x14ac:dyDescent="0.25">
      <c r="A90" s="33">
        <v>83</v>
      </c>
      <c r="B90" s="34">
        <v>3959</v>
      </c>
      <c r="C90" s="34">
        <v>3851</v>
      </c>
      <c r="D90" s="34">
        <v>3573</v>
      </c>
      <c r="E90" s="35">
        <f t="shared" si="27"/>
        <v>3712</v>
      </c>
      <c r="F90" s="36">
        <f>'Rodzaje martwych'!C89</f>
        <v>270</v>
      </c>
      <c r="G90" s="36">
        <f>'Rodzaje martwych'!D89</f>
        <v>195</v>
      </c>
      <c r="H90" s="36">
        <f>'Rodzaje martwych'!E89</f>
        <v>231</v>
      </c>
      <c r="I90" s="36">
        <f>'Rodzaje martwych'!F89</f>
        <v>215</v>
      </c>
      <c r="J90" s="37">
        <f t="shared" si="28"/>
        <v>-7.5</v>
      </c>
      <c r="K90" s="38">
        <f t="shared" si="22"/>
        <v>3.5</v>
      </c>
      <c r="L90" s="39">
        <f t="shared" si="29"/>
        <v>-28</v>
      </c>
      <c r="M90" s="39">
        <f t="shared" si="23"/>
        <v>-35.5</v>
      </c>
      <c r="N90" s="40">
        <f t="shared" si="24"/>
        <v>0.11809106403700999</v>
      </c>
      <c r="O90" s="39">
        <f t="shared" si="36"/>
        <v>0.1216092255274538</v>
      </c>
      <c r="P90" s="39">
        <f t="shared" si="30"/>
        <v>0.11319756068671682</v>
      </c>
      <c r="Q90" s="39">
        <f t="shared" si="31"/>
        <v>6.0502881089575695E-2</v>
      </c>
      <c r="R90" s="39">
        <f t="shared" si="32"/>
        <v>5.6088175829909347E-2</v>
      </c>
      <c r="S90" s="39">
        <f t="shared" si="34"/>
        <v>0.11334180432020331</v>
      </c>
      <c r="T90" s="39">
        <f t="shared" si="35"/>
        <v>0.11326504698213834</v>
      </c>
      <c r="U90" s="31">
        <f t="shared" si="25"/>
        <v>0.12015086206896551</v>
      </c>
      <c r="V90" s="41">
        <f>'Rodzaje martwych'!I89</f>
        <v>446</v>
      </c>
      <c r="W90" s="31">
        <f t="shared" si="33"/>
        <v>0.12006460875807611</v>
      </c>
      <c r="X90" s="31">
        <f t="shared" si="26"/>
        <v>3714.6666666666665</v>
      </c>
    </row>
    <row r="91" spans="1:24" x14ac:dyDescent="0.25">
      <c r="A91" s="33">
        <v>84</v>
      </c>
      <c r="B91" s="34">
        <v>3582</v>
      </c>
      <c r="C91" s="34">
        <v>3490</v>
      </c>
      <c r="D91" s="34">
        <v>3316</v>
      </c>
      <c r="E91" s="35">
        <f t="shared" si="27"/>
        <v>3403</v>
      </c>
      <c r="F91" s="36">
        <f>'Rodzaje martwych'!C90</f>
        <v>281</v>
      </c>
      <c r="G91" s="36">
        <f>'Rodzaje martwych'!D90</f>
        <v>187</v>
      </c>
      <c r="H91" s="36">
        <f>'Rodzaje martwych'!E90</f>
        <v>249</v>
      </c>
      <c r="I91" s="36">
        <f>'Rodzaje martwych'!F90</f>
        <v>238</v>
      </c>
      <c r="J91" s="37">
        <f t="shared" si="28"/>
        <v>3.5</v>
      </c>
      <c r="K91" s="38">
        <f t="shared" si="22"/>
        <v>18</v>
      </c>
      <c r="L91" s="39">
        <f t="shared" si="29"/>
        <v>-35.5</v>
      </c>
      <c r="M91" s="39">
        <f t="shared" si="23"/>
        <v>-7.5</v>
      </c>
      <c r="N91" s="40">
        <f t="shared" si="24"/>
        <v>0.13783030142079405</v>
      </c>
      <c r="O91" s="39">
        <f t="shared" si="36"/>
        <v>0.13266331658291458</v>
      </c>
      <c r="P91" s="39">
        <f t="shared" si="30"/>
        <v>0.1330232642623278</v>
      </c>
      <c r="Q91" s="39">
        <f t="shared" si="31"/>
        <v>6.9499685995394606E-2</v>
      </c>
      <c r="R91" s="39">
        <f t="shared" si="32"/>
        <v>6.8268196486195767E-2</v>
      </c>
      <c r="S91" s="39">
        <f t="shared" si="34"/>
        <v>0.13355272178801589</v>
      </c>
      <c r="T91" s="39">
        <f t="shared" si="35"/>
        <v>0.13348560986751939</v>
      </c>
      <c r="U91" s="31">
        <f t="shared" si="25"/>
        <v>0.1431090214516603</v>
      </c>
      <c r="V91" s="41">
        <f>'Rodzaje martwych'!I90</f>
        <v>487</v>
      </c>
      <c r="W91" s="31">
        <f t="shared" si="33"/>
        <v>0.14303196436438395</v>
      </c>
      <c r="X91" s="31">
        <f t="shared" si="26"/>
        <v>3404.8333333333335</v>
      </c>
    </row>
    <row r="92" spans="1:24" x14ac:dyDescent="0.25">
      <c r="A92" s="33">
        <v>85</v>
      </c>
      <c r="B92" s="34">
        <v>3033</v>
      </c>
      <c r="C92" s="34">
        <v>3149</v>
      </c>
      <c r="D92" s="34">
        <v>3013</v>
      </c>
      <c r="E92" s="35">
        <f t="shared" si="27"/>
        <v>3081</v>
      </c>
      <c r="F92" s="36">
        <f>'Rodzaje martwych'!C91</f>
        <v>282</v>
      </c>
      <c r="G92" s="36">
        <f>'Rodzaje martwych'!D91</f>
        <v>159</v>
      </c>
      <c r="H92" s="36">
        <f>'Rodzaje martwych'!E91</f>
        <v>224</v>
      </c>
      <c r="I92" s="36">
        <f>'Rodzaje martwych'!F91</f>
        <v>209</v>
      </c>
      <c r="J92" s="37">
        <f t="shared" si="28"/>
        <v>18</v>
      </c>
      <c r="K92" s="38">
        <f t="shared" si="22"/>
        <v>-13</v>
      </c>
      <c r="L92" s="39">
        <f t="shared" si="29"/>
        <v>-7.5</v>
      </c>
      <c r="M92" s="39">
        <f t="shared" si="23"/>
        <v>-15</v>
      </c>
      <c r="N92" s="40">
        <f t="shared" si="24"/>
        <v>0.14379850636989311</v>
      </c>
      <c r="O92" s="39">
        <f t="shared" si="36"/>
        <v>0.13975749840459475</v>
      </c>
      <c r="P92" s="39">
        <f t="shared" si="30"/>
        <v>0.13105007826668702</v>
      </c>
      <c r="Q92" s="39">
        <f t="shared" si="31"/>
        <v>6.9119802514849962E-2</v>
      </c>
      <c r="R92" s="39">
        <f t="shared" si="32"/>
        <v>6.652872831449945E-2</v>
      </c>
      <c r="S92" s="39">
        <f t="shared" si="34"/>
        <v>0.13131159969673997</v>
      </c>
      <c r="T92" s="39">
        <f t="shared" si="35"/>
        <v>0.1312121212121212</v>
      </c>
      <c r="U92" s="31">
        <f t="shared" si="25"/>
        <v>0.14053878610840637</v>
      </c>
      <c r="V92" s="41">
        <f>'Rodzaje martwych'!I91</f>
        <v>433</v>
      </c>
      <c r="W92" s="31">
        <f t="shared" si="33"/>
        <v>0.1404248419004378</v>
      </c>
      <c r="X92" s="31">
        <f t="shared" si="26"/>
        <v>3083.5</v>
      </c>
    </row>
    <row r="93" spans="1:24" x14ac:dyDescent="0.25">
      <c r="A93" s="33">
        <v>86</v>
      </c>
      <c r="B93" s="34">
        <v>2687</v>
      </c>
      <c r="C93" s="34">
        <v>2623</v>
      </c>
      <c r="D93" s="34">
        <v>2681</v>
      </c>
      <c r="E93" s="35">
        <f t="shared" si="27"/>
        <v>2652</v>
      </c>
      <c r="F93" s="36">
        <f>'Rodzaje martwych'!C92</f>
        <v>225</v>
      </c>
      <c r="G93" s="36">
        <f>'Rodzaje martwych'!D92</f>
        <v>179</v>
      </c>
      <c r="H93" s="36">
        <f>'Rodzaje martwych'!E92</f>
        <v>229</v>
      </c>
      <c r="I93" s="36">
        <f>'Rodzaje martwych'!F92</f>
        <v>208</v>
      </c>
      <c r="J93" s="37">
        <f t="shared" si="28"/>
        <v>-13</v>
      </c>
      <c r="K93" s="38">
        <f t="shared" si="22"/>
        <v>-0.5</v>
      </c>
      <c r="L93" s="39">
        <f t="shared" si="29"/>
        <v>-15</v>
      </c>
      <c r="M93" s="39">
        <f t="shared" si="23"/>
        <v>-3</v>
      </c>
      <c r="N93" s="40">
        <f t="shared" si="24"/>
        <v>0.15177006659656503</v>
      </c>
      <c r="O93" s="39">
        <f t="shared" si="36"/>
        <v>0.15954198473282444</v>
      </c>
      <c r="P93" s="39">
        <f t="shared" si="30"/>
        <v>0.15160789732129054</v>
      </c>
      <c r="Q93" s="39">
        <f t="shared" si="31"/>
        <v>7.8491859468723224E-2</v>
      </c>
      <c r="R93" s="39">
        <f t="shared" si="32"/>
        <v>7.9343887087545292E-2</v>
      </c>
      <c r="S93" s="39">
        <f t="shared" si="34"/>
        <v>0.15223828601288975</v>
      </c>
      <c r="T93" s="39">
        <f t="shared" si="35"/>
        <v>0.15205288796102995</v>
      </c>
      <c r="U93" s="31">
        <f t="shared" si="25"/>
        <v>0.16478129713423831</v>
      </c>
      <c r="V93" s="41">
        <f>'Rodzaje martwych'!I92</f>
        <v>437</v>
      </c>
      <c r="W93" s="31">
        <f t="shared" si="33"/>
        <v>0.16456411221992093</v>
      </c>
      <c r="X93" s="31">
        <f t="shared" si="26"/>
        <v>2655.5</v>
      </c>
    </row>
    <row r="94" spans="1:24" x14ac:dyDescent="0.25">
      <c r="A94" s="33">
        <v>87</v>
      </c>
      <c r="B94" s="34">
        <v>2420</v>
      </c>
      <c r="C94" s="34">
        <v>2288</v>
      </c>
      <c r="D94" s="34">
        <v>2199</v>
      </c>
      <c r="E94" s="35">
        <f t="shared" si="27"/>
        <v>2243.5</v>
      </c>
      <c r="F94" s="36">
        <f>'Rodzaje martwych'!C93</f>
        <v>219</v>
      </c>
      <c r="G94" s="36">
        <f>'Rodzaje martwych'!D93</f>
        <v>176</v>
      </c>
      <c r="H94" s="36">
        <f>'Rodzaje martwych'!E93</f>
        <v>210</v>
      </c>
      <c r="I94" s="36">
        <f>'Rodzaje martwych'!F93</f>
        <v>187</v>
      </c>
      <c r="J94" s="37">
        <f t="shared" si="28"/>
        <v>-0.5</v>
      </c>
      <c r="K94" s="38">
        <f t="shared" si="22"/>
        <v>8</v>
      </c>
      <c r="L94" s="39">
        <f t="shared" si="29"/>
        <v>-3</v>
      </c>
      <c r="M94" s="39">
        <f t="shared" si="23"/>
        <v>-16.5</v>
      </c>
      <c r="N94" s="40">
        <f t="shared" si="24"/>
        <v>0.16246498599439776</v>
      </c>
      <c r="O94" s="39">
        <f t="shared" si="36"/>
        <v>0.16244772176975567</v>
      </c>
      <c r="P94" s="39">
        <f t="shared" si="30"/>
        <v>0.16199933493619212</v>
      </c>
      <c r="Q94" s="39">
        <f t="shared" si="31"/>
        <v>8.7118855009334167E-2</v>
      </c>
      <c r="R94" s="39">
        <f t="shared" si="32"/>
        <v>8.2026537997587454E-2</v>
      </c>
      <c r="S94" s="39">
        <f t="shared" si="34"/>
        <v>0.16257166257166258</v>
      </c>
      <c r="T94" s="39">
        <f t="shared" si="35"/>
        <v>0.1623168654173765</v>
      </c>
      <c r="U94" s="31">
        <f t="shared" si="25"/>
        <v>0.17695564965455762</v>
      </c>
      <c r="V94" s="41">
        <f>'Rodzaje martwych'!I93</f>
        <v>397</v>
      </c>
      <c r="W94" s="31">
        <f t="shared" si="33"/>
        <v>0.17665381192524474</v>
      </c>
      <c r="X94" s="31">
        <f t="shared" si="26"/>
        <v>2247.3333333333335</v>
      </c>
    </row>
    <row r="95" spans="1:24" x14ac:dyDescent="0.25">
      <c r="A95" s="33">
        <v>88</v>
      </c>
      <c r="B95" s="34">
        <v>2004</v>
      </c>
      <c r="C95" s="34">
        <v>2027</v>
      </c>
      <c r="D95" s="34">
        <v>1886</v>
      </c>
      <c r="E95" s="35">
        <f t="shared" si="27"/>
        <v>1956.5</v>
      </c>
      <c r="F95" s="36">
        <f>'Rodzaje martwych'!C94</f>
        <v>233</v>
      </c>
      <c r="G95" s="36">
        <f>'Rodzaje martwych'!D94</f>
        <v>159</v>
      </c>
      <c r="H95" s="36">
        <f>'Rodzaje martwych'!E94</f>
        <v>182</v>
      </c>
      <c r="I95" s="36">
        <f>'Rodzaje martwych'!F94</f>
        <v>178</v>
      </c>
      <c r="J95" s="37">
        <f t="shared" si="28"/>
        <v>8</v>
      </c>
      <c r="K95" s="38">
        <f t="shared" si="22"/>
        <v>2</v>
      </c>
      <c r="L95" s="39">
        <f t="shared" si="29"/>
        <v>-16.5</v>
      </c>
      <c r="M95" s="39">
        <f t="shared" si="23"/>
        <v>-11</v>
      </c>
      <c r="N95" s="40">
        <f t="shared" si="24"/>
        <v>0.18262608309264608</v>
      </c>
      <c r="O95" s="39">
        <f t="shared" si="36"/>
        <v>0.18501984126984128</v>
      </c>
      <c r="P95" s="39">
        <f t="shared" si="30"/>
        <v>0.16799287252642159</v>
      </c>
      <c r="Q95" s="39">
        <f t="shared" si="31"/>
        <v>8.7658037326911506E-2</v>
      </c>
      <c r="R95" s="39">
        <f t="shared" si="32"/>
        <v>8.8053425674004454E-2</v>
      </c>
      <c r="S95" s="39">
        <f t="shared" si="34"/>
        <v>0.1684998829861924</v>
      </c>
      <c r="T95" s="39">
        <f t="shared" si="35"/>
        <v>0.16844732121968337</v>
      </c>
      <c r="U95" s="31">
        <f t="shared" si="25"/>
        <v>0.18400204446716076</v>
      </c>
      <c r="V95" s="41">
        <f>'Rodzaje martwych'!I94</f>
        <v>360</v>
      </c>
      <c r="W95" s="31">
        <f t="shared" si="33"/>
        <v>0.18393936813420761</v>
      </c>
      <c r="X95" s="31">
        <f t="shared" si="26"/>
        <v>1957.1666666666667</v>
      </c>
    </row>
    <row r="96" spans="1:24" x14ac:dyDescent="0.25">
      <c r="A96" s="33">
        <v>89</v>
      </c>
      <c r="B96" s="34">
        <v>1724</v>
      </c>
      <c r="C96" s="34">
        <v>1652</v>
      </c>
      <c r="D96" s="34">
        <v>1632</v>
      </c>
      <c r="E96" s="35">
        <f t="shared" si="27"/>
        <v>1642</v>
      </c>
      <c r="F96" s="36">
        <f>'Rodzaje martwych'!C95</f>
        <v>197</v>
      </c>
      <c r="G96" s="36">
        <f>'Rodzaje martwych'!D95</f>
        <v>150</v>
      </c>
      <c r="H96" s="36">
        <f>'Rodzaje martwych'!E95</f>
        <v>195</v>
      </c>
      <c r="I96" s="36">
        <f>'Rodzaje martwych'!F95</f>
        <v>169</v>
      </c>
      <c r="J96" s="37">
        <f t="shared" si="28"/>
        <v>2</v>
      </c>
      <c r="K96" s="38">
        <f t="shared" si="22"/>
        <v>4</v>
      </c>
      <c r="L96" s="39">
        <f t="shared" si="29"/>
        <v>-11</v>
      </c>
      <c r="M96" s="39">
        <f t="shared" si="23"/>
        <v>-7</v>
      </c>
      <c r="N96" s="40">
        <f t="shared" si="24"/>
        <v>0.19842775820005421</v>
      </c>
      <c r="O96" s="39">
        <f t="shared" si="36"/>
        <v>0.19939209726443768</v>
      </c>
      <c r="P96" s="39">
        <f t="shared" si="30"/>
        <v>0.19802035915903538</v>
      </c>
      <c r="Q96" s="39">
        <f t="shared" si="31"/>
        <v>0.10641200545702592</v>
      </c>
      <c r="R96" s="39">
        <f t="shared" si="32"/>
        <v>0.10251744009705793</v>
      </c>
      <c r="S96" s="39">
        <f t="shared" si="34"/>
        <v>0.19956140350877191</v>
      </c>
      <c r="T96" s="39">
        <f t="shared" si="35"/>
        <v>0.19908842297174112</v>
      </c>
      <c r="U96" s="31">
        <f t="shared" si="25"/>
        <v>0.22168087697929353</v>
      </c>
      <c r="V96" s="41">
        <f>'Rodzaje martwych'!I95</f>
        <v>364</v>
      </c>
      <c r="W96" s="31">
        <f t="shared" si="33"/>
        <v>0.22109738813525007</v>
      </c>
      <c r="X96" s="31">
        <f t="shared" si="26"/>
        <v>1646.3333333333333</v>
      </c>
    </row>
    <row r="97" spans="1:24" x14ac:dyDescent="0.25">
      <c r="A97" s="33">
        <v>90</v>
      </c>
      <c r="B97" s="34">
        <v>1262</v>
      </c>
      <c r="C97" s="34">
        <v>1401</v>
      </c>
      <c r="D97" s="34">
        <v>1310</v>
      </c>
      <c r="E97" s="35">
        <f t="shared" si="27"/>
        <v>1355.5</v>
      </c>
      <c r="F97" s="36">
        <f>'Rodzaje martwych'!C96</f>
        <v>181</v>
      </c>
      <c r="G97" s="36">
        <f>'Rodzaje martwych'!D96</f>
        <v>143</v>
      </c>
      <c r="H97" s="36">
        <f>'Rodzaje martwych'!E96</f>
        <v>159</v>
      </c>
      <c r="I97" s="36">
        <f>'Rodzaje martwych'!F96</f>
        <v>159</v>
      </c>
      <c r="J97" s="37">
        <f t="shared" si="28"/>
        <v>4</v>
      </c>
      <c r="K97" s="38">
        <f t="shared" si="22"/>
        <v>6.5</v>
      </c>
      <c r="L97" s="39">
        <f t="shared" si="29"/>
        <v>-7</v>
      </c>
      <c r="M97" s="39">
        <f t="shared" si="23"/>
        <v>-13.5</v>
      </c>
      <c r="N97" s="40">
        <f t="shared" si="24"/>
        <v>0.2161131415858891</v>
      </c>
      <c r="O97" s="39">
        <f t="shared" si="36"/>
        <v>0.23423423423423423</v>
      </c>
      <c r="P97" s="39">
        <f t="shared" si="30"/>
        <v>0.20970545713917799</v>
      </c>
      <c r="Q97" s="39">
        <f t="shared" si="31"/>
        <v>0.10797962648556876</v>
      </c>
      <c r="R97" s="39">
        <f t="shared" si="32"/>
        <v>0.11403980634749865</v>
      </c>
      <c r="S97" s="39">
        <f t="shared" si="34"/>
        <v>0.20997028722350611</v>
      </c>
      <c r="T97" s="39">
        <f t="shared" si="35"/>
        <v>0.20997028722350611</v>
      </c>
      <c r="U97" s="31">
        <f t="shared" si="25"/>
        <v>0.23459977867945409</v>
      </c>
      <c r="V97" s="41">
        <f>'Rodzaje martwych'!I96</f>
        <v>318</v>
      </c>
      <c r="W97" s="31">
        <f t="shared" si="33"/>
        <v>0.23459977867945409</v>
      </c>
      <c r="X97" s="31">
        <f t="shared" si="26"/>
        <v>1355.5</v>
      </c>
    </row>
    <row r="98" spans="1:24" x14ac:dyDescent="0.25">
      <c r="A98" s="33">
        <v>91</v>
      </c>
      <c r="B98" s="34">
        <v>989</v>
      </c>
      <c r="C98" s="34">
        <v>992</v>
      </c>
      <c r="D98" s="34">
        <v>1049</v>
      </c>
      <c r="E98" s="35">
        <f t="shared" si="27"/>
        <v>1020.5</v>
      </c>
      <c r="F98" s="36">
        <f>'Rodzaje martwych'!C97</f>
        <v>140</v>
      </c>
      <c r="G98" s="36">
        <f>'Rodzaje martwych'!D97</f>
        <v>128</v>
      </c>
      <c r="H98" s="36">
        <f>'Rodzaje martwych'!E97</f>
        <v>166</v>
      </c>
      <c r="I98" s="36">
        <f>'Rodzaje martwych'!F97</f>
        <v>137</v>
      </c>
      <c r="J98" s="37">
        <f t="shared" si="28"/>
        <v>6.5</v>
      </c>
      <c r="K98" s="38">
        <f t="shared" si="22"/>
        <v>6.5</v>
      </c>
      <c r="L98" s="39">
        <f t="shared" si="29"/>
        <v>-13.5</v>
      </c>
      <c r="M98" s="39">
        <f t="shared" si="23"/>
        <v>-13</v>
      </c>
      <c r="N98" s="40">
        <f t="shared" si="24"/>
        <v>0.24682557362441523</v>
      </c>
      <c r="O98" s="39">
        <f t="shared" si="36"/>
        <v>0.25536261491317669</v>
      </c>
      <c r="P98" s="39">
        <f t="shared" si="30"/>
        <v>0.25599824423653927</v>
      </c>
      <c r="Q98" s="39">
        <f t="shared" si="31"/>
        <v>0.13587067730714139</v>
      </c>
      <c r="R98" s="39">
        <f t="shared" si="32"/>
        <v>0.13901572805682394</v>
      </c>
      <c r="S98" s="39">
        <f t="shared" si="34"/>
        <v>0.25853242320819109</v>
      </c>
      <c r="T98" s="39">
        <f t="shared" si="35"/>
        <v>0.25747061322758819</v>
      </c>
      <c r="U98" s="31">
        <f t="shared" si="25"/>
        <v>0.29691327780499754</v>
      </c>
      <c r="V98" s="41">
        <f>'Rodzaje martwych'!I97</f>
        <v>303</v>
      </c>
      <c r="W98" s="31">
        <f t="shared" si="33"/>
        <v>0.29551365409622887</v>
      </c>
      <c r="X98" s="31">
        <f t="shared" si="26"/>
        <v>1025.3333333333333</v>
      </c>
    </row>
    <row r="99" spans="1:24" x14ac:dyDescent="0.25">
      <c r="A99" s="33">
        <v>92</v>
      </c>
      <c r="B99" s="34">
        <v>730</v>
      </c>
      <c r="C99" s="34">
        <v>774</v>
      </c>
      <c r="D99" s="34">
        <v>716</v>
      </c>
      <c r="E99" s="35">
        <f t="shared" si="27"/>
        <v>745</v>
      </c>
      <c r="F99" s="36">
        <f>'Rodzaje martwych'!C98</f>
        <v>100</v>
      </c>
      <c r="G99" s="36">
        <f>'Rodzaje martwych'!D98</f>
        <v>115</v>
      </c>
      <c r="H99" s="36">
        <f>'Rodzaje martwych'!E98</f>
        <v>113</v>
      </c>
      <c r="I99" s="36">
        <f>'Rodzaje martwych'!F98</f>
        <v>99</v>
      </c>
      <c r="J99" s="37">
        <f t="shared" si="28"/>
        <v>6.5</v>
      </c>
      <c r="K99" s="38">
        <f t="shared" si="22"/>
        <v>23.5</v>
      </c>
      <c r="L99" s="39">
        <f t="shared" si="29"/>
        <v>-13</v>
      </c>
      <c r="M99" s="39">
        <f t="shared" si="23"/>
        <v>-7</v>
      </c>
      <c r="N99" s="40">
        <f t="shared" si="24"/>
        <v>0.22946093975208995</v>
      </c>
      <c r="O99" s="39">
        <f t="shared" si="36"/>
        <v>0.24902216427640156</v>
      </c>
      <c r="P99" s="39">
        <f t="shared" si="30"/>
        <v>0.24635855924498962</v>
      </c>
      <c r="Q99" s="39">
        <f t="shared" si="31"/>
        <v>0.13524835427887494</v>
      </c>
      <c r="R99" s="39">
        <f t="shared" si="32"/>
        <v>0.12848799480856588</v>
      </c>
      <c r="S99" s="39">
        <f t="shared" si="34"/>
        <v>0.24911868390129258</v>
      </c>
      <c r="T99" s="39">
        <f t="shared" si="35"/>
        <v>0.24843749999999998</v>
      </c>
      <c r="U99" s="31">
        <f t="shared" si="25"/>
        <v>0.28456375838926173</v>
      </c>
      <c r="V99" s="41">
        <f>'Rodzaje martwych'!I98</f>
        <v>212</v>
      </c>
      <c r="W99" s="31">
        <f t="shared" si="33"/>
        <v>0.28367528991971452</v>
      </c>
      <c r="X99" s="31">
        <f t="shared" si="26"/>
        <v>747.33333333333337</v>
      </c>
    </row>
    <row r="100" spans="1:24" x14ac:dyDescent="0.25">
      <c r="A100" s="33">
        <v>93</v>
      </c>
      <c r="B100" s="34">
        <v>526</v>
      </c>
      <c r="C100" s="34">
        <v>574</v>
      </c>
      <c r="D100" s="34">
        <v>569</v>
      </c>
      <c r="E100" s="35">
        <f t="shared" si="27"/>
        <v>571.5</v>
      </c>
      <c r="F100" s="36">
        <f>'Rodzaje martwych'!C99</f>
        <v>88</v>
      </c>
      <c r="G100" s="36">
        <f>'Rodzaje martwych'!D99</f>
        <v>70</v>
      </c>
      <c r="H100" s="36">
        <f>'Rodzaje martwych'!E99</f>
        <v>92</v>
      </c>
      <c r="I100" s="36">
        <f>'Rodzaje martwych'!F99</f>
        <v>62</v>
      </c>
      <c r="J100" s="37">
        <f t="shared" si="28"/>
        <v>23.5</v>
      </c>
      <c r="K100" s="38">
        <f t="shared" si="22"/>
        <v>5.5</v>
      </c>
      <c r="L100" s="39">
        <f t="shared" si="29"/>
        <v>-7</v>
      </c>
      <c r="M100" s="39">
        <f t="shared" si="23"/>
        <v>-16.5</v>
      </c>
      <c r="N100" s="40">
        <f t="shared" si="24"/>
        <v>0.23364485981308411</v>
      </c>
      <c r="O100" s="39">
        <f t="shared" si="36"/>
        <v>0.23139013452914797</v>
      </c>
      <c r="P100" s="39">
        <f t="shared" si="30"/>
        <v>0.2328664048568807</v>
      </c>
      <c r="Q100" s="39">
        <f t="shared" si="31"/>
        <v>0.13844996237772761</v>
      </c>
      <c r="R100" s="39">
        <f t="shared" si="32"/>
        <v>0.1095890410958904</v>
      </c>
      <c r="S100" s="39">
        <f t="shared" si="34"/>
        <v>0.23747108712413262</v>
      </c>
      <c r="T100" s="39">
        <f t="shared" si="35"/>
        <v>0.23565416985462895</v>
      </c>
      <c r="U100" s="31">
        <f t="shared" si="25"/>
        <v>0.26946631671041121</v>
      </c>
      <c r="V100" s="41">
        <f>'Rodzaje martwych'!I99</f>
        <v>154</v>
      </c>
      <c r="W100" s="31">
        <f t="shared" si="33"/>
        <v>0.26712922810060713</v>
      </c>
      <c r="X100" s="31">
        <f t="shared" si="26"/>
        <v>576.5</v>
      </c>
    </row>
    <row r="101" spans="1:24" x14ac:dyDescent="0.25">
      <c r="A101" s="33">
        <v>94</v>
      </c>
      <c r="B101" s="34">
        <v>393</v>
      </c>
      <c r="C101" s="34">
        <v>390</v>
      </c>
      <c r="D101" s="34">
        <v>412</v>
      </c>
      <c r="E101" s="35">
        <f t="shared" si="27"/>
        <v>401</v>
      </c>
      <c r="F101" s="36">
        <f>'Rodzaje martwych'!C100</f>
        <v>77</v>
      </c>
      <c r="G101" s="36">
        <f>'Rodzaje martwych'!D100</f>
        <v>62</v>
      </c>
      <c r="H101" s="36">
        <f>'Rodzaje martwych'!E100</f>
        <v>67</v>
      </c>
      <c r="I101" s="36">
        <f>'Rodzaje martwych'!F100</f>
        <v>52</v>
      </c>
      <c r="J101" s="37">
        <f t="shared" si="28"/>
        <v>5.5</v>
      </c>
      <c r="K101" s="38">
        <f t="shared" si="22"/>
        <v>1.5</v>
      </c>
      <c r="L101" s="39">
        <f t="shared" si="29"/>
        <v>-16.5</v>
      </c>
      <c r="M101" s="39">
        <f t="shared" si="23"/>
        <v>-10</v>
      </c>
      <c r="N101" s="40">
        <f t="shared" si="24"/>
        <v>0.28089275993467611</v>
      </c>
      <c r="O101" s="39">
        <f t="shared" si="36"/>
        <v>0.26842105263157895</v>
      </c>
      <c r="P101" s="39">
        <f t="shared" si="30"/>
        <v>0.25399905379382037</v>
      </c>
      <c r="Q101" s="39">
        <f t="shared" si="31"/>
        <v>0.13750641354540791</v>
      </c>
      <c r="R101" s="39">
        <f t="shared" si="32"/>
        <v>0.13506493506493505</v>
      </c>
      <c r="S101" s="39">
        <f t="shared" si="34"/>
        <v>0.25841476655808904</v>
      </c>
      <c r="T101" s="39">
        <f t="shared" si="35"/>
        <v>0.25701943844492442</v>
      </c>
      <c r="U101" s="31">
        <f t="shared" si="25"/>
        <v>0.29675810473815462</v>
      </c>
      <c r="V101" s="41">
        <f>'Rodzaje martwych'!I100</f>
        <v>119</v>
      </c>
      <c r="W101" s="31">
        <f t="shared" si="33"/>
        <v>0.29491945477075587</v>
      </c>
      <c r="X101" s="31">
        <f t="shared" si="26"/>
        <v>403.5</v>
      </c>
    </row>
    <row r="102" spans="1:24" x14ac:dyDescent="0.25">
      <c r="A102" s="33">
        <v>95</v>
      </c>
      <c r="B102" s="34">
        <v>306</v>
      </c>
      <c r="C102" s="34">
        <v>276</v>
      </c>
      <c r="D102" s="34">
        <v>268</v>
      </c>
      <c r="E102" s="35">
        <f t="shared" si="27"/>
        <v>272</v>
      </c>
      <c r="F102" s="36">
        <f>'Rodzaje martwych'!C101</f>
        <v>58</v>
      </c>
      <c r="G102" s="36">
        <f>'Rodzaje martwych'!D101</f>
        <v>59</v>
      </c>
      <c r="H102" s="36">
        <f>'Rodzaje martwych'!E101</f>
        <v>50</v>
      </c>
      <c r="I102" s="36">
        <f>'Rodzaje martwych'!F101</f>
        <v>33</v>
      </c>
      <c r="J102" s="37">
        <f t="shared" si="28"/>
        <v>1.5</v>
      </c>
      <c r="K102" s="38">
        <f t="shared" si="22"/>
        <v>8</v>
      </c>
      <c r="L102" s="39">
        <f t="shared" si="29"/>
        <v>-10</v>
      </c>
      <c r="M102" s="39">
        <f t="shared" si="23"/>
        <v>-2</v>
      </c>
      <c r="N102" s="40">
        <f t="shared" si="24"/>
        <v>0.27389014296463504</v>
      </c>
      <c r="O102" s="39">
        <f t="shared" si="36"/>
        <v>0.24087591240875914</v>
      </c>
      <c r="P102" s="39">
        <f t="shared" si="30"/>
        <v>0.25622291021671828</v>
      </c>
      <c r="Q102" s="39">
        <f t="shared" si="31"/>
        <v>0.15479876160990713</v>
      </c>
      <c r="R102" s="39">
        <f t="shared" si="32"/>
        <v>0.12</v>
      </c>
      <c r="S102" s="39">
        <f t="shared" si="34"/>
        <v>0.26475279106858057</v>
      </c>
      <c r="T102" s="39">
        <f t="shared" si="35"/>
        <v>0.26238145416227615</v>
      </c>
      <c r="U102" s="31">
        <f t="shared" si="25"/>
        <v>0.30514705882352944</v>
      </c>
      <c r="V102" s="41">
        <f>'Rodzaje martwych'!I101</f>
        <v>83</v>
      </c>
      <c r="W102" s="31">
        <f t="shared" si="33"/>
        <v>0.30200121285627657</v>
      </c>
      <c r="X102" s="31">
        <f t="shared" si="26"/>
        <v>274.83333333333331</v>
      </c>
    </row>
    <row r="103" spans="1:24" x14ac:dyDescent="0.25">
      <c r="A103" s="33">
        <v>96</v>
      </c>
      <c r="B103" s="34">
        <v>232</v>
      </c>
      <c r="C103" s="34">
        <v>216</v>
      </c>
      <c r="D103" s="34">
        <v>206</v>
      </c>
      <c r="E103" s="35">
        <f t="shared" si="27"/>
        <v>211</v>
      </c>
      <c r="F103" s="36">
        <f>'Rodzaje martwych'!C102</f>
        <v>47</v>
      </c>
      <c r="G103" s="36">
        <f>'Rodzaje martwych'!D102</f>
        <v>43</v>
      </c>
      <c r="H103" s="36">
        <f>'Rodzaje martwych'!E102</f>
        <v>33</v>
      </c>
      <c r="I103" s="36">
        <f>'Rodzaje martwych'!F102</f>
        <v>31</v>
      </c>
      <c r="J103" s="37">
        <f t="shared" si="28"/>
        <v>8</v>
      </c>
      <c r="K103" s="38">
        <f t="shared" si="22"/>
        <v>2</v>
      </c>
      <c r="L103" s="39">
        <f t="shared" si="29"/>
        <v>-2</v>
      </c>
      <c r="M103" s="39">
        <f t="shared" si="23"/>
        <v>-13</v>
      </c>
      <c r="N103" s="40">
        <f>(F103+I103)/(C103+F103-(J103-M103)/2)</f>
        <v>0.30891089108910891</v>
      </c>
      <c r="O103" s="39">
        <f t="shared" si="36"/>
        <v>0.30541871921182268</v>
      </c>
      <c r="P103" s="39">
        <f t="shared" si="30"/>
        <v>0.2651252983293555</v>
      </c>
      <c r="Q103" s="39">
        <f t="shared" si="31"/>
        <v>0.13750000000000001</v>
      </c>
      <c r="R103" s="39">
        <f t="shared" si="32"/>
        <v>0.14797136038186157</v>
      </c>
      <c r="S103" s="39">
        <f t="shared" si="34"/>
        <v>0.26337448559670784</v>
      </c>
      <c r="T103" s="39">
        <f t="shared" si="35"/>
        <v>0.26301369863013702</v>
      </c>
      <c r="U103" s="31">
        <f>V103/E103</f>
        <v>0.30331753554502372</v>
      </c>
      <c r="V103" s="41">
        <f>'Rodzaje martwych'!I102</f>
        <v>64</v>
      </c>
      <c r="W103" s="31">
        <f t="shared" si="33"/>
        <v>0.30283911671924291</v>
      </c>
      <c r="X103" s="31">
        <f t="shared" si="26"/>
        <v>211.33333333333334</v>
      </c>
    </row>
    <row r="104" spans="1:24" x14ac:dyDescent="0.25">
      <c r="A104" s="33">
        <v>97</v>
      </c>
      <c r="B104" s="34">
        <v>146</v>
      </c>
      <c r="C104" s="34">
        <v>167</v>
      </c>
      <c r="D104" s="34">
        <v>128</v>
      </c>
      <c r="E104" s="35">
        <f t="shared" si="27"/>
        <v>147.5</v>
      </c>
      <c r="F104" s="36">
        <f>'Rodzaje martwych'!C103</f>
        <v>26</v>
      </c>
      <c r="G104" s="36">
        <f>'Rodzaje martwych'!D103</f>
        <v>39</v>
      </c>
      <c r="H104" s="36">
        <f>'Rodzaje martwych'!E103</f>
        <v>31</v>
      </c>
      <c r="I104" s="36">
        <f>'Rodzaje martwych'!F103</f>
        <v>23</v>
      </c>
      <c r="J104" s="37">
        <f t="shared" si="28"/>
        <v>2</v>
      </c>
      <c r="K104" s="38">
        <f t="shared" si="22"/>
        <v>5</v>
      </c>
      <c r="L104" s="39">
        <f t="shared" si="29"/>
        <v>-13</v>
      </c>
      <c r="M104" s="39">
        <f t="shared" si="23"/>
        <v>-7</v>
      </c>
      <c r="N104" s="40">
        <f>(F104+I104)/(C104+F104-(J104-M104)/2)</f>
        <v>0.259946949602122</v>
      </c>
      <c r="O104" s="39">
        <f t="shared" si="36"/>
        <v>0.28749999999999998</v>
      </c>
      <c r="P104" s="39">
        <f t="shared" si="30"/>
        <v>0.30163437641471957</v>
      </c>
      <c r="Q104" s="39">
        <f t="shared" si="31"/>
        <v>0.18731117824773413</v>
      </c>
      <c r="R104" s="39">
        <f t="shared" si="32"/>
        <v>0.14067278287461774</v>
      </c>
      <c r="S104" s="39">
        <f t="shared" si="34"/>
        <v>0.30945558739255014</v>
      </c>
      <c r="T104" s="39">
        <f t="shared" si="35"/>
        <v>0.30710900473933644</v>
      </c>
      <c r="U104" s="31">
        <f>V104/E104</f>
        <v>0.36610169491525424</v>
      </c>
      <c r="V104" s="41">
        <f>'Rodzaje martwych'!I103</f>
        <v>54</v>
      </c>
      <c r="W104" s="31">
        <f t="shared" si="33"/>
        <v>0.36282194848824184</v>
      </c>
      <c r="X104" s="31">
        <f t="shared" si="26"/>
        <v>148.83333333333334</v>
      </c>
    </row>
    <row r="105" spans="1:24" x14ac:dyDescent="0.25">
      <c r="A105" s="33">
        <v>98</v>
      </c>
      <c r="B105" s="34">
        <v>80</v>
      </c>
      <c r="C105" s="34">
        <v>102</v>
      </c>
      <c r="D105" s="34">
        <v>107</v>
      </c>
      <c r="E105" s="35">
        <f t="shared" si="27"/>
        <v>104.5</v>
      </c>
      <c r="F105" s="36">
        <f>'Rodzaje martwych'!C104</f>
        <v>15</v>
      </c>
      <c r="G105" s="36">
        <f>'Rodzaje martwych'!D104</f>
        <v>29</v>
      </c>
      <c r="H105" s="36">
        <f>'Rodzaje martwych'!E104</f>
        <v>23</v>
      </c>
      <c r="I105" s="36">
        <f>'Rodzaje martwych'!F104</f>
        <v>18</v>
      </c>
      <c r="J105" s="37">
        <f t="shared" si="28"/>
        <v>5</v>
      </c>
      <c r="K105" s="38">
        <f t="shared" si="22"/>
        <v>7.5</v>
      </c>
      <c r="L105" s="39">
        <f t="shared" si="29"/>
        <v>-7</v>
      </c>
      <c r="M105" s="39">
        <f t="shared" si="23"/>
        <v>-10</v>
      </c>
      <c r="N105" s="40">
        <f>(F105+I105)/(C105+F105-(J105-M105)/2)</f>
        <v>0.30136986301369861</v>
      </c>
      <c r="O105" s="39">
        <f t="shared" si="36"/>
        <v>0.30434782608695654</v>
      </c>
      <c r="P105" s="39">
        <f t="shared" si="30"/>
        <v>0.32588130815861616</v>
      </c>
      <c r="Q105" s="39">
        <f t="shared" si="31"/>
        <v>0.17228464419475656</v>
      </c>
      <c r="R105" s="39">
        <f t="shared" si="32"/>
        <v>0.18556701030927836</v>
      </c>
      <c r="S105" s="39">
        <f t="shared" si="34"/>
        <v>0.32800000000000001</v>
      </c>
      <c r="T105" s="39">
        <f t="shared" si="35"/>
        <v>0.32582781456953647</v>
      </c>
      <c r="U105" s="31">
        <f>V105/E105</f>
        <v>0.3923444976076555</v>
      </c>
      <c r="V105" s="41">
        <f>'Rodzaje martwych'!I104</f>
        <v>41</v>
      </c>
      <c r="W105" s="31">
        <f t="shared" si="33"/>
        <v>0.38924050632911394</v>
      </c>
      <c r="X105" s="31">
        <f t="shared" si="26"/>
        <v>105.33333333333333</v>
      </c>
    </row>
    <row r="106" spans="1:24" x14ac:dyDescent="0.25">
      <c r="A106" s="33">
        <v>99</v>
      </c>
      <c r="B106" s="34">
        <v>54</v>
      </c>
      <c r="C106" s="34">
        <v>55</v>
      </c>
      <c r="D106" s="34">
        <v>54</v>
      </c>
      <c r="E106" s="35">
        <f t="shared" si="27"/>
        <v>54.5</v>
      </c>
      <c r="F106" s="36">
        <f>'Rodzaje martwych'!C105</f>
        <v>11</v>
      </c>
      <c r="G106" s="36">
        <f>'Rodzaje martwych'!D105</f>
        <v>15</v>
      </c>
      <c r="H106" s="36">
        <f>'Rodzaje martwych'!E105</f>
        <v>10</v>
      </c>
      <c r="I106" s="36">
        <f>'Rodzaje martwych'!F105</f>
        <v>17</v>
      </c>
      <c r="J106" s="37">
        <f t="shared" si="28"/>
        <v>7.5</v>
      </c>
      <c r="K106" s="38">
        <f>J107</f>
        <v>37</v>
      </c>
      <c r="L106" s="39">
        <f t="shared" si="29"/>
        <v>-10</v>
      </c>
      <c r="M106" s="39">
        <f>L107</f>
        <v>21.5</v>
      </c>
      <c r="N106" s="40">
        <f>(F106+I106)/(C106+F106-(J106-M106)/2)</f>
        <v>0.38356164383561642</v>
      </c>
      <c r="O106" s="39">
        <f>(I106+H107)/(C106+0.5*(M106+L107))</f>
        <v>0.31372549019607843</v>
      </c>
      <c r="P106" s="39">
        <f t="shared" si="30"/>
        <v>0.36601091089436266</v>
      </c>
      <c r="Q106" s="39">
        <f t="shared" si="31"/>
        <v>0.14492753623188406</v>
      </c>
      <c r="R106" s="39">
        <f t="shared" si="32"/>
        <v>0.2585551330798479</v>
      </c>
      <c r="S106" s="39">
        <f t="shared" si="34"/>
        <v>0.39705882352941174</v>
      </c>
      <c r="T106" s="39">
        <f t="shared" si="35"/>
        <v>0.40399002493765584</v>
      </c>
      <c r="U106" s="31">
        <f>V106/E106</f>
        <v>0.49541284403669728</v>
      </c>
      <c r="V106" s="41">
        <f>'Rodzaje martwych'!I105</f>
        <v>27</v>
      </c>
      <c r="W106" s="31">
        <f t="shared" si="33"/>
        <v>0.50624999999999998</v>
      </c>
      <c r="X106" s="31">
        <f t="shared" si="26"/>
        <v>53.333333333333336</v>
      </c>
    </row>
    <row r="107" spans="1:24" x14ac:dyDescent="0.25">
      <c r="A107" s="43">
        <v>100</v>
      </c>
      <c r="B107" s="44">
        <v>80</v>
      </c>
      <c r="C107" s="44">
        <v>106</v>
      </c>
      <c r="D107" s="44">
        <v>74</v>
      </c>
      <c r="E107" s="45">
        <f t="shared" si="27"/>
        <v>90</v>
      </c>
      <c r="F107" s="36">
        <f>'Rodzaje martwych'!C106</f>
        <v>7</v>
      </c>
      <c r="G107" s="36">
        <f>'Rodzaje martwych'!D106</f>
        <v>8</v>
      </c>
      <c r="H107" s="36">
        <f>'Rodzaje martwych'!E106</f>
        <v>7</v>
      </c>
      <c r="I107" s="36">
        <f>'Rodzaje martwych'!F106</f>
        <v>7</v>
      </c>
      <c r="J107" s="37">
        <f t="shared" si="28"/>
        <v>37</v>
      </c>
      <c r="K107" s="38">
        <f t="shared" si="22"/>
        <v>0</v>
      </c>
      <c r="L107" s="39">
        <f t="shared" si="29"/>
        <v>21.5</v>
      </c>
      <c r="M107" s="39">
        <f t="shared" si="23"/>
        <v>0</v>
      </c>
      <c r="N107" s="40">
        <f>(F107+I107)/(C107+F107-(J107-M107)/2)</f>
        <v>0.14814814814814814</v>
      </c>
      <c r="O107" s="39">
        <f t="shared" si="36"/>
        <v>6.6037735849056603E-2</v>
      </c>
      <c r="P107" s="39">
        <f t="shared" si="30"/>
        <v>0.1591015913516417</v>
      </c>
      <c r="Q107" s="39">
        <f t="shared" si="31"/>
        <v>9.9644128113879002E-2</v>
      </c>
      <c r="R107" s="39">
        <f t="shared" si="32"/>
        <v>6.6037735849056603E-2</v>
      </c>
      <c r="S107" s="39">
        <f t="shared" si="34"/>
        <v>0.14432989690721651</v>
      </c>
      <c r="T107" s="39">
        <f t="shared" si="35"/>
        <v>0.14432989690721651</v>
      </c>
      <c r="U107" s="31">
        <f>V107/E107</f>
        <v>0.15555555555555556</v>
      </c>
      <c r="V107" s="41">
        <f>'Rodzaje martwych'!I106</f>
        <v>14</v>
      </c>
      <c r="W107" s="31">
        <f t="shared" si="33"/>
        <v>0.15555555555555556</v>
      </c>
      <c r="X107" s="31">
        <f t="shared" si="26"/>
        <v>90</v>
      </c>
    </row>
    <row r="108" spans="1:24" x14ac:dyDescent="0.25">
      <c r="A108" s="18"/>
      <c r="B108" s="18"/>
      <c r="F108" s="15"/>
      <c r="G108" s="15"/>
      <c r="H108" s="15"/>
      <c r="I108" s="15"/>
      <c r="J108" s="15"/>
      <c r="K108" s="15"/>
      <c r="Q108" s="15"/>
      <c r="R108" s="15"/>
    </row>
    <row r="109" spans="1:24" x14ac:dyDescent="0.25">
      <c r="A109" s="18"/>
      <c r="B109" s="18"/>
      <c r="F109" s="15"/>
      <c r="G109" s="15"/>
      <c r="H109" s="15"/>
      <c r="I109" s="15"/>
      <c r="J109" s="15"/>
      <c r="K109" s="15"/>
      <c r="Q109" s="15"/>
      <c r="R109" s="15"/>
    </row>
    <row r="110" spans="1:24" x14ac:dyDescent="0.25">
      <c r="A110" s="18"/>
      <c r="B110" s="18"/>
      <c r="F110" s="15"/>
      <c r="G110" s="15"/>
      <c r="H110" s="15"/>
      <c r="I110" s="15"/>
      <c r="J110" s="15"/>
      <c r="K110" s="15"/>
      <c r="Q110" s="15"/>
      <c r="R110" s="15"/>
    </row>
    <row r="111" spans="1:24" x14ac:dyDescent="0.25">
      <c r="A111" s="18"/>
      <c r="B111" s="18"/>
      <c r="F111" s="15"/>
      <c r="G111" s="15"/>
      <c r="H111" s="15"/>
      <c r="I111" s="15"/>
      <c r="J111" s="15"/>
      <c r="K111" s="15"/>
      <c r="Q111" s="15"/>
      <c r="R111" s="15"/>
    </row>
    <row r="112" spans="1:24" x14ac:dyDescent="0.25">
      <c r="A112" s="18"/>
      <c r="B112" s="18"/>
      <c r="F112" s="15"/>
      <c r="G112" s="15"/>
      <c r="H112" s="15"/>
      <c r="I112" s="15"/>
      <c r="J112" s="15"/>
      <c r="K112" s="15"/>
      <c r="Q112" s="15"/>
      <c r="R112" s="15"/>
    </row>
    <row r="113" spans="1:18" x14ac:dyDescent="0.25">
      <c r="A113" s="18"/>
      <c r="B113" s="18"/>
      <c r="F113" s="15"/>
      <c r="G113" s="15"/>
      <c r="H113" s="15"/>
      <c r="I113" s="15"/>
      <c r="J113" s="15"/>
      <c r="K113" s="15"/>
      <c r="Q113" s="15"/>
      <c r="R113" s="15"/>
    </row>
    <row r="114" spans="1:18" x14ac:dyDescent="0.25">
      <c r="A114" s="18"/>
      <c r="B114" s="18"/>
      <c r="F114" s="15"/>
      <c r="G114" s="15"/>
      <c r="H114" s="15"/>
      <c r="I114" s="15"/>
      <c r="J114" s="15"/>
      <c r="K114" s="15"/>
      <c r="Q114" s="15"/>
      <c r="R114" s="15"/>
    </row>
    <row r="115" spans="1:18" x14ac:dyDescent="0.25">
      <c r="A115" s="18"/>
      <c r="B115" s="18"/>
      <c r="F115" s="15"/>
      <c r="G115" s="15"/>
      <c r="H115" s="15"/>
      <c r="I115" s="15"/>
      <c r="J115" s="15"/>
      <c r="K115" s="15"/>
      <c r="Q115" s="15"/>
      <c r="R115" s="15"/>
    </row>
    <row r="116" spans="1:18" x14ac:dyDescent="0.25">
      <c r="A116" s="18"/>
      <c r="B116" s="18"/>
      <c r="F116" s="15"/>
      <c r="G116" s="15"/>
      <c r="H116" s="15"/>
      <c r="I116" s="15"/>
      <c r="J116" s="15"/>
      <c r="K116" s="15"/>
      <c r="Q116" s="15"/>
      <c r="R116" s="15"/>
    </row>
    <row r="117" spans="1:18" x14ac:dyDescent="0.25">
      <c r="A117" s="18"/>
      <c r="B117" s="18"/>
      <c r="F117" s="15"/>
      <c r="G117" s="15"/>
      <c r="H117" s="15"/>
      <c r="I117" s="15"/>
      <c r="J117" s="15"/>
      <c r="K117" s="15"/>
      <c r="Q117" s="15"/>
      <c r="R117" s="15"/>
    </row>
    <row r="137" spans="19:19" x14ac:dyDescent="0.25">
      <c r="S137" t="s">
        <v>100</v>
      </c>
    </row>
  </sheetData>
  <mergeCells count="5">
    <mergeCell ref="F5:G5"/>
    <mergeCell ref="L5:M5"/>
    <mergeCell ref="B5:D5"/>
    <mergeCell ref="H5:I5"/>
    <mergeCell ref="J5:K5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17"/>
  <sheetViews>
    <sheetView topLeftCell="I1" zoomScale="85" zoomScaleNormal="85" workbookViewId="0">
      <selection activeCell="L6" sqref="L6"/>
    </sheetView>
  </sheetViews>
  <sheetFormatPr defaultRowHeight="13.2" x14ac:dyDescent="0.25"/>
  <cols>
    <col min="1" max="1" width="14.33203125" bestFit="1" customWidth="1"/>
    <col min="2" max="2" width="10.88671875" customWidth="1"/>
    <col min="14" max="14" width="8.88671875" bestFit="1" customWidth="1"/>
    <col min="15" max="15" width="9.44140625" bestFit="1" customWidth="1"/>
    <col min="16" max="16" width="10" bestFit="1" customWidth="1"/>
    <col min="17" max="17" width="12.109375" bestFit="1" customWidth="1"/>
    <col min="18" max="18" width="12.5546875" bestFit="1" customWidth="1"/>
    <col min="19" max="20" width="12.44140625" bestFit="1" customWidth="1"/>
    <col min="22" max="22" width="16.33203125" bestFit="1" customWidth="1"/>
    <col min="27" max="27" width="47" bestFit="1" customWidth="1"/>
  </cols>
  <sheetData>
    <row r="1" spans="1:27" x14ac:dyDescent="0.25">
      <c r="A1" s="20"/>
      <c r="G1" t="s">
        <v>105</v>
      </c>
    </row>
    <row r="2" spans="1:27" x14ac:dyDescent="0.25">
      <c r="G2" s="31">
        <v>2020</v>
      </c>
      <c r="H2" s="31">
        <v>2021</v>
      </c>
    </row>
    <row r="3" spans="1:27" x14ac:dyDescent="0.25">
      <c r="F3" s="30"/>
      <c r="G3" s="30">
        <v>12921</v>
      </c>
      <c r="H3" s="31">
        <v>11755</v>
      </c>
    </row>
    <row r="4" spans="1:27" ht="12.75" customHeight="1" x14ac:dyDescent="0.25"/>
    <row r="5" spans="1:27" ht="27" customHeight="1" x14ac:dyDescent="0.25">
      <c r="B5" s="140" t="s">
        <v>29</v>
      </c>
      <c r="C5" s="140"/>
      <c r="D5" s="140"/>
      <c r="E5" s="57" t="s">
        <v>28</v>
      </c>
      <c r="F5" s="140" t="s">
        <v>114</v>
      </c>
      <c r="G5" s="140"/>
      <c r="H5" s="140" t="s">
        <v>27</v>
      </c>
      <c r="I5" s="140"/>
      <c r="J5" s="140" t="s">
        <v>115</v>
      </c>
      <c r="K5" s="140"/>
      <c r="L5" s="140" t="s">
        <v>26</v>
      </c>
      <c r="M5" s="140"/>
      <c r="N5" s="39"/>
      <c r="O5" s="39"/>
      <c r="P5" s="39"/>
      <c r="Q5" s="39"/>
      <c r="R5" s="39"/>
      <c r="S5" s="49" t="s">
        <v>41</v>
      </c>
      <c r="T5" s="49" t="s">
        <v>42</v>
      </c>
      <c r="AA5" s="28"/>
    </row>
    <row r="6" spans="1:27" x14ac:dyDescent="0.25">
      <c r="A6" s="46" t="s">
        <v>3</v>
      </c>
      <c r="B6" s="51">
        <v>2019</v>
      </c>
      <c r="C6" s="49">
        <v>2020</v>
      </c>
      <c r="D6" s="49">
        <v>2021</v>
      </c>
      <c r="E6" s="49">
        <v>2021</v>
      </c>
      <c r="F6" s="49" t="s">
        <v>21</v>
      </c>
      <c r="G6" s="49" t="s">
        <v>22</v>
      </c>
      <c r="H6" s="49" t="s">
        <v>21</v>
      </c>
      <c r="I6" s="49" t="s">
        <v>22</v>
      </c>
      <c r="J6" s="49" t="s">
        <v>31</v>
      </c>
      <c r="K6" s="49" t="s">
        <v>32</v>
      </c>
      <c r="L6" s="49" t="s">
        <v>31</v>
      </c>
      <c r="M6" s="49" t="s">
        <v>32</v>
      </c>
      <c r="N6" s="49" t="s">
        <v>25</v>
      </c>
      <c r="O6" s="49" t="s">
        <v>24</v>
      </c>
      <c r="P6" s="49" t="s">
        <v>23</v>
      </c>
      <c r="Q6" s="49" t="s">
        <v>33</v>
      </c>
      <c r="R6" s="49" t="s">
        <v>34</v>
      </c>
      <c r="S6" s="49" t="s">
        <v>35</v>
      </c>
      <c r="T6" s="49" t="s">
        <v>36</v>
      </c>
      <c r="U6" s="50" t="s">
        <v>37</v>
      </c>
      <c r="V6" s="50" t="s">
        <v>40</v>
      </c>
      <c r="W6" s="50" t="s">
        <v>38</v>
      </c>
      <c r="X6" s="50" t="s">
        <v>39</v>
      </c>
    </row>
    <row r="7" spans="1:27" x14ac:dyDescent="0.25">
      <c r="A7" s="33">
        <v>0</v>
      </c>
      <c r="B7" s="34">
        <v>12579</v>
      </c>
      <c r="C7" s="52">
        <v>12293</v>
      </c>
      <c r="D7" s="52">
        <v>11693</v>
      </c>
      <c r="E7" s="53">
        <f>(C7+D7)/2</f>
        <v>11993</v>
      </c>
      <c r="F7" s="36">
        <f>'Rodzaje martwych'!M6</f>
        <v>32</v>
      </c>
      <c r="G7" s="36">
        <f>'Rodzaje martwych'!N6</f>
        <v>1</v>
      </c>
      <c r="H7" s="36">
        <f>'Rodzaje martwych'!O6</f>
        <v>29</v>
      </c>
      <c r="I7" s="36">
        <f>'Rodzaje martwych'!P6</f>
        <v>6</v>
      </c>
      <c r="J7" s="37">
        <f>C7-G3+F7</f>
        <v>-596</v>
      </c>
      <c r="K7" s="38">
        <f t="shared" ref="K7:K38" si="0">J8</f>
        <v>186</v>
      </c>
      <c r="L7" s="36">
        <f>D7-H3+H7</f>
        <v>-33</v>
      </c>
      <c r="M7" s="39">
        <f t="shared" ref="M7:M38" si="1">L8</f>
        <v>-2.5</v>
      </c>
      <c r="N7" s="40">
        <f t="shared" ref="N7:N38" si="2">(F7+I7)/(C7+F7-(J7-M7)/2)</f>
        <v>3.0106760156079783E-3</v>
      </c>
      <c r="O7" s="39">
        <f>(I7+H8)/(C7+(0.5*(M7+L8)))</f>
        <v>5.6954558398763274E-4</v>
      </c>
      <c r="P7" s="39">
        <f>1-(1-Q7)*(1-R7)</f>
        <v>2.9574293970889842E-3</v>
      </c>
      <c r="Q7" s="39">
        <f>H7/(D7+H7-(0.5*L7))</f>
        <v>2.4705030455339267E-3</v>
      </c>
      <c r="R7" s="39">
        <f>I7/(C7+(0.5*M7))</f>
        <v>4.8813228384892305E-4</v>
      </c>
      <c r="S7" s="39">
        <f>U7/(1+(1-0.1)*U7)</f>
        <v>2.9107239386253073E-3</v>
      </c>
      <c r="T7" s="39">
        <f>W7/(1+(1-0.1)*W7)</f>
        <v>2.9097963142580016E-3</v>
      </c>
      <c r="U7" s="31">
        <f>V7/E7</f>
        <v>2.9183690486116903E-3</v>
      </c>
      <c r="V7" s="41">
        <f>'Rodzaje martwych'!S6</f>
        <v>35</v>
      </c>
      <c r="W7" s="31">
        <f>V7/X7</f>
        <v>2.9174365457551297E-3</v>
      </c>
      <c r="X7" s="31">
        <f>0.5*(C7+D7)+(1/6)*(H7-I7)</f>
        <v>11996.833333333334</v>
      </c>
    </row>
    <row r="8" spans="1:27" x14ac:dyDescent="0.25">
      <c r="A8" s="33">
        <v>1</v>
      </c>
      <c r="B8" s="34">
        <v>13536</v>
      </c>
      <c r="C8" s="52">
        <v>12950</v>
      </c>
      <c r="D8" s="52">
        <v>12281</v>
      </c>
      <c r="E8" s="53">
        <f t="shared" ref="E8:E71" si="3">(C8+D8)/2</f>
        <v>12615.5</v>
      </c>
      <c r="F8" s="36">
        <f>'Rodzaje martwych'!M7</f>
        <v>0</v>
      </c>
      <c r="G8" s="36">
        <f>'Rodzaje martwych'!N7</f>
        <v>8</v>
      </c>
      <c r="H8" s="36">
        <f>'Rodzaje martwych'!O7</f>
        <v>1</v>
      </c>
      <c r="I8" s="36">
        <f>'Rodzaje martwych'!P7</f>
        <v>0</v>
      </c>
      <c r="J8" s="37">
        <f t="shared" ref="J8:J39" si="4">(1/2)*(C8-B7+F8+G7)</f>
        <v>186</v>
      </c>
      <c r="K8" s="38">
        <f t="shared" si="0"/>
        <v>29</v>
      </c>
      <c r="L8" s="39">
        <f>(1/2)*(D8-C7+H8+I7)</f>
        <v>-2.5</v>
      </c>
      <c r="M8" s="39">
        <f t="shared" si="1"/>
        <v>5.5</v>
      </c>
      <c r="N8" s="40">
        <f t="shared" si="2"/>
        <v>0</v>
      </c>
      <c r="O8" s="39">
        <f t="shared" ref="O8:O71" si="5">(I8+H9)/(C8+(0.5*(M8+L9)))</f>
        <v>7.7187294971247736E-5</v>
      </c>
      <c r="P8" s="39">
        <f t="shared" ref="P8:P71" si="6">1-(1-Q8)*(1-R8)</f>
        <v>8.1411678505283191E-5</v>
      </c>
      <c r="Q8" s="39">
        <f t="shared" ref="Q8:Q71" si="7">H8/(D8+H8-(0.5*L8))</f>
        <v>8.1411678505281579E-5</v>
      </c>
      <c r="R8" s="39">
        <f t="shared" ref="R8:R71" si="8">I8/(C8+(0.5*M8))</f>
        <v>0</v>
      </c>
      <c r="S8" s="39">
        <f>U8/(1+(1-0.5)*U8)</f>
        <v>7.9264426125554851E-5</v>
      </c>
      <c r="T8" s="39">
        <f>W8/(1+(1-0.5)*W8)</f>
        <v>7.9263378997846686E-5</v>
      </c>
      <c r="U8" s="31">
        <f t="shared" ref="U8:U71" si="9">V8/E8</f>
        <v>7.9267567674685903E-5</v>
      </c>
      <c r="V8" s="41">
        <f>'Rodzaje martwych'!S7</f>
        <v>1</v>
      </c>
      <c r="W8" s="31">
        <f t="shared" ref="W8:W71" si="10">V8/X8</f>
        <v>7.9266520463973375E-5</v>
      </c>
      <c r="X8" s="31">
        <f t="shared" ref="X8:X71" si="11">0.5*(C8+D8)+(1/6)*(H8-I8)</f>
        <v>12615.666666666666</v>
      </c>
    </row>
    <row r="9" spans="1:27" x14ac:dyDescent="0.25">
      <c r="A9" s="33">
        <v>2</v>
      </c>
      <c r="B9" s="34">
        <v>14100</v>
      </c>
      <c r="C9" s="52">
        <v>13586</v>
      </c>
      <c r="D9" s="52">
        <v>12960</v>
      </c>
      <c r="E9" s="53">
        <f t="shared" si="3"/>
        <v>13273</v>
      </c>
      <c r="F9" s="36">
        <f>'Rodzaje martwych'!M8</f>
        <v>0</v>
      </c>
      <c r="G9" s="36">
        <f>'Rodzaje martwych'!N8</f>
        <v>4</v>
      </c>
      <c r="H9" s="36">
        <f>'Rodzaje martwych'!O8</f>
        <v>1</v>
      </c>
      <c r="I9" s="36">
        <f>'Rodzaje martwych'!P8</f>
        <v>1</v>
      </c>
      <c r="J9" s="37">
        <f t="shared" si="4"/>
        <v>29</v>
      </c>
      <c r="K9" s="38">
        <f t="shared" si="0"/>
        <v>35</v>
      </c>
      <c r="L9" s="39">
        <f t="shared" ref="L9:L72" si="12">(1/2)*(D9-C8+H9+I8)</f>
        <v>5.5</v>
      </c>
      <c r="M9" s="39">
        <f t="shared" si="1"/>
        <v>70</v>
      </c>
      <c r="N9" s="40">
        <f t="shared" si="2"/>
        <v>7.3494285819277545E-5</v>
      </c>
      <c r="O9" s="39">
        <f t="shared" si="5"/>
        <v>7.322788517867604E-5</v>
      </c>
      <c r="P9" s="39">
        <f t="shared" si="6"/>
        <v>1.5058129744704996E-4</v>
      </c>
      <c r="Q9" s="39">
        <f t="shared" si="7"/>
        <v>7.7170914282406966E-5</v>
      </c>
      <c r="R9" s="39">
        <f t="shared" si="8"/>
        <v>7.3416048748256371E-5</v>
      </c>
      <c r="S9" s="39">
        <f t="shared" ref="S9:S72" si="13">U9/(1+(1-0.5)*U9)</f>
        <v>1.5067048365225254E-4</v>
      </c>
      <c r="T9" s="39">
        <f t="shared" ref="T9:T72" si="14">W9/(1+(1-0.5)*W9)</f>
        <v>1.5067048365225254E-4</v>
      </c>
      <c r="U9" s="31">
        <f t="shared" si="9"/>
        <v>1.5068183530475403E-4</v>
      </c>
      <c r="V9" s="41">
        <f>'Rodzaje martwych'!S8</f>
        <v>2</v>
      </c>
      <c r="W9" s="31">
        <f t="shared" si="10"/>
        <v>1.5068183530475403E-4</v>
      </c>
      <c r="X9" s="31">
        <f t="shared" si="11"/>
        <v>13273</v>
      </c>
    </row>
    <row r="10" spans="1:27" x14ac:dyDescent="0.25">
      <c r="A10" s="33">
        <v>3</v>
      </c>
      <c r="B10" s="34">
        <v>13594</v>
      </c>
      <c r="C10" s="52">
        <v>14166</v>
      </c>
      <c r="D10" s="52">
        <v>13725</v>
      </c>
      <c r="E10" s="53">
        <f t="shared" si="3"/>
        <v>13945.5</v>
      </c>
      <c r="F10" s="36">
        <f>'Rodzaje martwych'!M9</f>
        <v>0</v>
      </c>
      <c r="G10" s="36">
        <f>'Rodzaje martwych'!N9</f>
        <v>0</v>
      </c>
      <c r="H10" s="36">
        <f>'Rodzaje martwych'!O9</f>
        <v>0</v>
      </c>
      <c r="I10" s="36">
        <f>'Rodzaje martwych'!P9</f>
        <v>2</v>
      </c>
      <c r="J10" s="37">
        <f t="shared" si="4"/>
        <v>35</v>
      </c>
      <c r="K10" s="38">
        <f t="shared" si="0"/>
        <v>16</v>
      </c>
      <c r="L10" s="39">
        <f t="shared" si="12"/>
        <v>70</v>
      </c>
      <c r="M10" s="39">
        <f t="shared" si="1"/>
        <v>154</v>
      </c>
      <c r="N10" s="40">
        <f t="shared" si="2"/>
        <v>1.4059259779972586E-4</v>
      </c>
      <c r="O10" s="39">
        <f t="shared" si="5"/>
        <v>2.7932960893854746E-4</v>
      </c>
      <c r="P10" s="39">
        <f t="shared" si="6"/>
        <v>1.4041985536750179E-4</v>
      </c>
      <c r="Q10" s="39">
        <f t="shared" si="7"/>
        <v>0</v>
      </c>
      <c r="R10" s="39">
        <f t="shared" si="8"/>
        <v>1.4041985536754898E-4</v>
      </c>
      <c r="S10" s="39">
        <f t="shared" si="13"/>
        <v>1.4340515541533719E-4</v>
      </c>
      <c r="T10" s="39">
        <f t="shared" si="14"/>
        <v>1.4340858300369277E-4</v>
      </c>
      <c r="U10" s="31">
        <f t="shared" si="9"/>
        <v>1.4341543867197305E-4</v>
      </c>
      <c r="V10" s="41">
        <f>'Rodzaje martwych'!S9</f>
        <v>2</v>
      </c>
      <c r="W10" s="31">
        <f t="shared" si="10"/>
        <v>1.4341886675192121E-4</v>
      </c>
      <c r="X10" s="31">
        <f t="shared" si="11"/>
        <v>13945.166666666666</v>
      </c>
    </row>
    <row r="11" spans="1:27" x14ac:dyDescent="0.25">
      <c r="A11" s="33">
        <v>4</v>
      </c>
      <c r="B11" s="34">
        <v>13079</v>
      </c>
      <c r="C11" s="52">
        <v>13626</v>
      </c>
      <c r="D11" s="52">
        <v>14470</v>
      </c>
      <c r="E11" s="53">
        <f t="shared" si="3"/>
        <v>14048</v>
      </c>
      <c r="F11" s="36">
        <f>'Rodzaje martwych'!M10</f>
        <v>0</v>
      </c>
      <c r="G11" s="36">
        <f>'Rodzaje martwych'!N10</f>
        <v>1</v>
      </c>
      <c r="H11" s="36">
        <f>'Rodzaje martwych'!O10</f>
        <v>2</v>
      </c>
      <c r="I11" s="36">
        <f>'Rodzaje martwych'!P10</f>
        <v>1</v>
      </c>
      <c r="J11" s="37">
        <f t="shared" si="4"/>
        <v>16</v>
      </c>
      <c r="K11" s="38">
        <f t="shared" si="0"/>
        <v>11.5</v>
      </c>
      <c r="L11" s="39">
        <f t="shared" si="12"/>
        <v>154</v>
      </c>
      <c r="M11" s="39">
        <f t="shared" si="1"/>
        <v>198</v>
      </c>
      <c r="N11" s="40">
        <f t="shared" si="2"/>
        <v>7.2902238098709627E-5</v>
      </c>
      <c r="O11" s="39">
        <f t="shared" si="5"/>
        <v>7.2337962962962959E-5</v>
      </c>
      <c r="P11" s="39">
        <f t="shared" si="6"/>
        <v>2.1178675301525285E-4</v>
      </c>
      <c r="Q11" s="39">
        <f t="shared" si="7"/>
        <v>1.3893713094824593E-4</v>
      </c>
      <c r="R11" s="39">
        <f t="shared" si="8"/>
        <v>7.2859744990892532E-5</v>
      </c>
      <c r="S11" s="39">
        <f t="shared" si="13"/>
        <v>2.1353073063098328E-4</v>
      </c>
      <c r="T11" s="39">
        <f t="shared" si="14"/>
        <v>2.1352819758475885E-4</v>
      </c>
      <c r="U11" s="31">
        <f t="shared" si="9"/>
        <v>2.1355353075170843E-4</v>
      </c>
      <c r="V11" s="41">
        <f>'Rodzaje martwych'!S10</f>
        <v>3</v>
      </c>
      <c r="W11" s="31">
        <f t="shared" si="10"/>
        <v>2.1355099716451731E-4</v>
      </c>
      <c r="X11" s="31">
        <f t="shared" si="11"/>
        <v>14048.166666666666</v>
      </c>
    </row>
    <row r="12" spans="1:27" x14ac:dyDescent="0.25">
      <c r="A12" s="33">
        <v>5</v>
      </c>
      <c r="B12" s="34">
        <v>13482</v>
      </c>
      <c r="C12" s="52">
        <v>13101</v>
      </c>
      <c r="D12" s="52">
        <v>14021</v>
      </c>
      <c r="E12" s="53">
        <f t="shared" si="3"/>
        <v>13561</v>
      </c>
      <c r="F12" s="36">
        <f>'Rodzaje martwych'!M11</f>
        <v>0</v>
      </c>
      <c r="G12" s="36">
        <f>'Rodzaje martwych'!N11</f>
        <v>0</v>
      </c>
      <c r="H12" s="36">
        <f>'Rodzaje martwych'!O11</f>
        <v>0</v>
      </c>
      <c r="I12" s="36">
        <f>'Rodzaje martwych'!P11</f>
        <v>0</v>
      </c>
      <c r="J12" s="37">
        <f t="shared" si="4"/>
        <v>11.5</v>
      </c>
      <c r="K12" s="38">
        <f t="shared" si="0"/>
        <v>4</v>
      </c>
      <c r="L12" s="39">
        <f t="shared" si="12"/>
        <v>198</v>
      </c>
      <c r="M12" s="39">
        <f t="shared" si="1"/>
        <v>317</v>
      </c>
      <c r="N12" s="40">
        <f t="shared" si="2"/>
        <v>0</v>
      </c>
      <c r="O12" s="39">
        <f t="shared" si="5"/>
        <v>0</v>
      </c>
      <c r="P12" s="39">
        <f t="shared" si="6"/>
        <v>0</v>
      </c>
      <c r="Q12" s="39">
        <f t="shared" si="7"/>
        <v>0</v>
      </c>
      <c r="R12" s="39">
        <f t="shared" si="8"/>
        <v>0</v>
      </c>
      <c r="S12" s="39">
        <f t="shared" si="13"/>
        <v>0</v>
      </c>
      <c r="T12" s="39">
        <f t="shared" si="14"/>
        <v>0</v>
      </c>
      <c r="U12" s="31">
        <f t="shared" si="9"/>
        <v>0</v>
      </c>
      <c r="V12" s="41">
        <f>'Rodzaje martwych'!S11</f>
        <v>0</v>
      </c>
      <c r="W12" s="31">
        <f t="shared" si="10"/>
        <v>0</v>
      </c>
      <c r="X12" s="31">
        <f t="shared" si="11"/>
        <v>13561</v>
      </c>
    </row>
    <row r="13" spans="1:27" x14ac:dyDescent="0.25">
      <c r="A13" s="33">
        <v>6</v>
      </c>
      <c r="B13" s="34">
        <v>12732</v>
      </c>
      <c r="C13" s="52">
        <v>13490</v>
      </c>
      <c r="D13" s="52">
        <v>13735</v>
      </c>
      <c r="E13" s="53">
        <f t="shared" si="3"/>
        <v>13612.5</v>
      </c>
      <c r="F13" s="36">
        <f>'Rodzaje martwych'!M12</f>
        <v>0</v>
      </c>
      <c r="G13" s="36">
        <f>'Rodzaje martwych'!N12</f>
        <v>0</v>
      </c>
      <c r="H13" s="36">
        <f>'Rodzaje martwych'!O12</f>
        <v>0</v>
      </c>
      <c r="I13" s="36">
        <f>'Rodzaje martwych'!P12</f>
        <v>1</v>
      </c>
      <c r="J13" s="37">
        <f t="shared" si="4"/>
        <v>4</v>
      </c>
      <c r="K13" s="38">
        <f t="shared" si="0"/>
        <v>23</v>
      </c>
      <c r="L13" s="39">
        <f t="shared" si="12"/>
        <v>317</v>
      </c>
      <c r="M13" s="39">
        <f t="shared" si="1"/>
        <v>296</v>
      </c>
      <c r="N13" s="40">
        <f t="shared" si="2"/>
        <v>7.3335288941038428E-5</v>
      </c>
      <c r="O13" s="39">
        <f t="shared" si="5"/>
        <v>7.2537356738720446E-5</v>
      </c>
      <c r="P13" s="39">
        <f t="shared" si="6"/>
        <v>7.3324534389240803E-5</v>
      </c>
      <c r="Q13" s="39">
        <f t="shared" si="7"/>
        <v>0</v>
      </c>
      <c r="R13" s="39">
        <f t="shared" si="8"/>
        <v>7.3324534389206624E-5</v>
      </c>
      <c r="S13" s="39">
        <f t="shared" si="13"/>
        <v>7.3459193418056273E-5</v>
      </c>
      <c r="T13" s="39">
        <f t="shared" si="14"/>
        <v>7.3460092804583915E-5</v>
      </c>
      <c r="U13" s="31">
        <f t="shared" si="9"/>
        <v>7.3461891643709828E-5</v>
      </c>
      <c r="V13" s="41">
        <f>'Rodzaje martwych'!S12</f>
        <v>1</v>
      </c>
      <c r="W13" s="31">
        <f t="shared" si="10"/>
        <v>7.3462791096309712E-5</v>
      </c>
      <c r="X13" s="31">
        <f t="shared" si="11"/>
        <v>13612.333333333334</v>
      </c>
    </row>
    <row r="14" spans="1:27" x14ac:dyDescent="0.25">
      <c r="A14" s="33">
        <v>7</v>
      </c>
      <c r="B14" s="34">
        <v>13519</v>
      </c>
      <c r="C14" s="52">
        <v>12778</v>
      </c>
      <c r="D14" s="52">
        <v>14081</v>
      </c>
      <c r="E14" s="53">
        <f t="shared" si="3"/>
        <v>13429.5</v>
      </c>
      <c r="F14" s="36">
        <f>'Rodzaje martwych'!M13</f>
        <v>0</v>
      </c>
      <c r="G14" s="36">
        <f>'Rodzaje martwych'!N13</f>
        <v>0</v>
      </c>
      <c r="H14" s="36">
        <f>'Rodzaje martwych'!O13</f>
        <v>0</v>
      </c>
      <c r="I14" s="36">
        <f>'Rodzaje martwych'!P13</f>
        <v>1</v>
      </c>
      <c r="J14" s="37">
        <f t="shared" si="4"/>
        <v>23</v>
      </c>
      <c r="K14" s="38">
        <f t="shared" si="0"/>
        <v>4.5</v>
      </c>
      <c r="L14" s="39">
        <f t="shared" si="12"/>
        <v>296</v>
      </c>
      <c r="M14" s="39">
        <f t="shared" si="1"/>
        <v>268</v>
      </c>
      <c r="N14" s="40">
        <f t="shared" si="2"/>
        <v>7.7516375334289373E-5</v>
      </c>
      <c r="O14" s="39">
        <f t="shared" si="5"/>
        <v>1.5330369461904033E-4</v>
      </c>
      <c r="P14" s="39">
        <f t="shared" si="6"/>
        <v>7.7447335811609008E-5</v>
      </c>
      <c r="Q14" s="39">
        <f t="shared" si="7"/>
        <v>0</v>
      </c>
      <c r="R14" s="39">
        <f t="shared" si="8"/>
        <v>7.744733581164808E-5</v>
      </c>
      <c r="S14" s="39">
        <f t="shared" si="13"/>
        <v>7.4460163812360393E-5</v>
      </c>
      <c r="T14" s="39">
        <f t="shared" si="14"/>
        <v>7.4461087876493873E-5</v>
      </c>
      <c r="U14" s="31">
        <f t="shared" si="9"/>
        <v>7.4462936073569385E-5</v>
      </c>
      <c r="V14" s="41">
        <f>'Rodzaje martwych'!S13</f>
        <v>1</v>
      </c>
      <c r="W14" s="31">
        <f t="shared" si="10"/>
        <v>7.4463860206513098E-5</v>
      </c>
      <c r="X14" s="31">
        <f t="shared" si="11"/>
        <v>13429.333333333334</v>
      </c>
    </row>
    <row r="15" spans="1:27" x14ac:dyDescent="0.25">
      <c r="A15" s="33">
        <v>8</v>
      </c>
      <c r="B15" s="34">
        <v>13833</v>
      </c>
      <c r="C15" s="52">
        <v>13527</v>
      </c>
      <c r="D15" s="52">
        <v>13312</v>
      </c>
      <c r="E15" s="53">
        <f t="shared" si="3"/>
        <v>13419.5</v>
      </c>
      <c r="F15" s="36">
        <f>'Rodzaje martwych'!M14</f>
        <v>1</v>
      </c>
      <c r="G15" s="36">
        <f>'Rodzaje martwych'!N14</f>
        <v>0</v>
      </c>
      <c r="H15" s="36">
        <f>'Rodzaje martwych'!O14</f>
        <v>1</v>
      </c>
      <c r="I15" s="36">
        <f>'Rodzaje martwych'!P14</f>
        <v>0</v>
      </c>
      <c r="J15" s="37">
        <f t="shared" si="4"/>
        <v>4.5</v>
      </c>
      <c r="K15" s="38">
        <f t="shared" si="0"/>
        <v>2.5</v>
      </c>
      <c r="L15" s="39">
        <f t="shared" si="12"/>
        <v>268</v>
      </c>
      <c r="M15" s="39">
        <f t="shared" si="1"/>
        <v>230</v>
      </c>
      <c r="N15" s="40">
        <f t="shared" si="2"/>
        <v>7.3309752029763765E-5</v>
      </c>
      <c r="O15" s="39">
        <f t="shared" si="5"/>
        <v>0</v>
      </c>
      <c r="P15" s="39">
        <f t="shared" si="6"/>
        <v>7.5878291220909944E-5</v>
      </c>
      <c r="Q15" s="39">
        <f t="shared" si="7"/>
        <v>7.58782912208817E-5</v>
      </c>
      <c r="R15" s="39">
        <f t="shared" si="8"/>
        <v>0</v>
      </c>
      <c r="S15" s="39">
        <f t="shared" si="13"/>
        <v>7.4515648286140076E-5</v>
      </c>
      <c r="T15" s="39">
        <f t="shared" si="14"/>
        <v>7.4514722867326542E-5</v>
      </c>
      <c r="U15" s="31">
        <f t="shared" si="9"/>
        <v>7.4518424680502252E-5</v>
      </c>
      <c r="V15" s="41">
        <f>'Rodzaje martwych'!S14</f>
        <v>1</v>
      </c>
      <c r="W15" s="31">
        <f t="shared" si="10"/>
        <v>7.451749919272709E-5</v>
      </c>
      <c r="X15" s="31">
        <f t="shared" si="11"/>
        <v>13419.666666666666</v>
      </c>
    </row>
    <row r="16" spans="1:27" x14ac:dyDescent="0.25">
      <c r="A16" s="33">
        <v>9</v>
      </c>
      <c r="B16" s="34">
        <v>14507</v>
      </c>
      <c r="C16" s="52">
        <v>13838</v>
      </c>
      <c r="D16" s="52">
        <v>13987</v>
      </c>
      <c r="E16" s="53">
        <f t="shared" si="3"/>
        <v>13912.5</v>
      </c>
      <c r="F16" s="36">
        <f>'Rodzaje martwych'!M15</f>
        <v>0</v>
      </c>
      <c r="G16" s="36">
        <f>'Rodzaje martwych'!N15</f>
        <v>0</v>
      </c>
      <c r="H16" s="36">
        <f>'Rodzaje martwych'!O15</f>
        <v>0</v>
      </c>
      <c r="I16" s="36">
        <f>'Rodzaje martwych'!P15</f>
        <v>1</v>
      </c>
      <c r="J16" s="37">
        <f t="shared" si="4"/>
        <v>2.5</v>
      </c>
      <c r="K16" s="38">
        <f t="shared" si="0"/>
        <v>8.5</v>
      </c>
      <c r="L16" s="39">
        <f t="shared" si="12"/>
        <v>230</v>
      </c>
      <c r="M16" s="39">
        <f t="shared" si="1"/>
        <v>109.5</v>
      </c>
      <c r="N16" s="40">
        <f t="shared" si="2"/>
        <v>7.1986466544289677E-5</v>
      </c>
      <c r="O16" s="39">
        <f t="shared" si="5"/>
        <v>7.169743681663381E-5</v>
      </c>
      <c r="P16" s="39">
        <f t="shared" si="6"/>
        <v>7.1979989562875879E-5</v>
      </c>
      <c r="Q16" s="39">
        <f t="shared" si="7"/>
        <v>0</v>
      </c>
      <c r="R16" s="39">
        <f t="shared" si="8"/>
        <v>7.1979989562901507E-5</v>
      </c>
      <c r="S16" s="39">
        <f t="shared" si="13"/>
        <v>7.1875224610076915E-5</v>
      </c>
      <c r="T16" s="39">
        <f t="shared" si="14"/>
        <v>7.1876085628376664E-5</v>
      </c>
      <c r="U16" s="31">
        <f t="shared" si="9"/>
        <v>7.1877807726864333E-5</v>
      </c>
      <c r="V16" s="41">
        <f>'Rodzaje martwych'!S15</f>
        <v>1</v>
      </c>
      <c r="W16" s="31">
        <f t="shared" si="10"/>
        <v>7.1878668807053689E-5</v>
      </c>
      <c r="X16" s="31">
        <f t="shared" si="11"/>
        <v>13912.333333333334</v>
      </c>
    </row>
    <row r="17" spans="1:24" x14ac:dyDescent="0.25">
      <c r="A17" s="33">
        <v>10</v>
      </c>
      <c r="B17" s="34">
        <v>15488</v>
      </c>
      <c r="C17" s="52">
        <v>14524</v>
      </c>
      <c r="D17" s="52">
        <v>14056</v>
      </c>
      <c r="E17" s="53">
        <f t="shared" si="3"/>
        <v>14290</v>
      </c>
      <c r="F17" s="36">
        <f>'Rodzaje martwych'!M16</f>
        <v>0</v>
      </c>
      <c r="G17" s="36">
        <f>'Rodzaje martwych'!N16</f>
        <v>0</v>
      </c>
      <c r="H17" s="36">
        <f>'Rodzaje martwych'!O16</f>
        <v>0</v>
      </c>
      <c r="I17" s="36">
        <f>'Rodzaje martwych'!P16</f>
        <v>1</v>
      </c>
      <c r="J17" s="37">
        <f t="shared" si="4"/>
        <v>8.5</v>
      </c>
      <c r="K17" s="38">
        <f t="shared" si="0"/>
        <v>-1.5</v>
      </c>
      <c r="L17" s="39">
        <f t="shared" si="12"/>
        <v>109.5</v>
      </c>
      <c r="M17" s="39">
        <f t="shared" si="1"/>
        <v>212</v>
      </c>
      <c r="N17" s="40">
        <f t="shared" si="2"/>
        <v>6.8372562090832946E-5</v>
      </c>
      <c r="O17" s="39">
        <f t="shared" si="5"/>
        <v>1.3572204125950055E-4</v>
      </c>
      <c r="P17" s="39">
        <f t="shared" si="6"/>
        <v>6.8352699931661931E-5</v>
      </c>
      <c r="Q17" s="39">
        <f t="shared" si="7"/>
        <v>0</v>
      </c>
      <c r="R17" s="39">
        <f t="shared" si="8"/>
        <v>6.8352699931647294E-5</v>
      </c>
      <c r="S17" s="39">
        <f t="shared" si="13"/>
        <v>6.9976557853119203E-5</v>
      </c>
      <c r="T17" s="39">
        <f t="shared" si="14"/>
        <v>6.9977373982412365E-5</v>
      </c>
      <c r="U17" s="31">
        <f t="shared" si="9"/>
        <v>6.9979006298110568E-5</v>
      </c>
      <c r="V17" s="41">
        <f>'Rodzaje martwych'!S16</f>
        <v>1</v>
      </c>
      <c r="W17" s="31">
        <f t="shared" si="10"/>
        <v>6.9979822484516965E-5</v>
      </c>
      <c r="X17" s="31">
        <f t="shared" si="11"/>
        <v>14289.833333333334</v>
      </c>
    </row>
    <row r="18" spans="1:24" x14ac:dyDescent="0.25">
      <c r="A18" s="33">
        <v>11</v>
      </c>
      <c r="B18" s="34">
        <v>15263</v>
      </c>
      <c r="C18" s="52">
        <v>15485</v>
      </c>
      <c r="D18" s="52">
        <v>14946</v>
      </c>
      <c r="E18" s="53">
        <f t="shared" si="3"/>
        <v>15215.5</v>
      </c>
      <c r="F18" s="36">
        <f>'Rodzaje martwych'!M17</f>
        <v>0</v>
      </c>
      <c r="G18" s="36">
        <f>'Rodzaje martwych'!N17</f>
        <v>1</v>
      </c>
      <c r="H18" s="36">
        <f>'Rodzaje martwych'!O17</f>
        <v>1</v>
      </c>
      <c r="I18" s="36">
        <f>'Rodzaje martwych'!P17</f>
        <v>0</v>
      </c>
      <c r="J18" s="37">
        <f t="shared" si="4"/>
        <v>-1.5</v>
      </c>
      <c r="K18" s="38">
        <f t="shared" si="0"/>
        <v>5</v>
      </c>
      <c r="L18" s="39">
        <f t="shared" si="12"/>
        <v>212</v>
      </c>
      <c r="M18" s="39">
        <f t="shared" si="1"/>
        <v>-129</v>
      </c>
      <c r="N18" s="40">
        <f t="shared" si="2"/>
        <v>0</v>
      </c>
      <c r="O18" s="39">
        <f t="shared" si="5"/>
        <v>0</v>
      </c>
      <c r="P18" s="39">
        <f t="shared" si="6"/>
        <v>6.7380904251734819E-5</v>
      </c>
      <c r="Q18" s="39">
        <f t="shared" si="7"/>
        <v>6.7380904251735063E-5</v>
      </c>
      <c r="R18" s="39">
        <f t="shared" si="8"/>
        <v>0</v>
      </c>
      <c r="S18" s="39">
        <f t="shared" si="13"/>
        <v>6.5720294426919044E-5</v>
      </c>
      <c r="T18" s="39">
        <f t="shared" si="14"/>
        <v>6.571957457528725E-5</v>
      </c>
      <c r="U18" s="31">
        <f t="shared" si="9"/>
        <v>6.5722454076435217E-5</v>
      </c>
      <c r="V18" s="41">
        <f>'Rodzaje martwych'!S17</f>
        <v>1</v>
      </c>
      <c r="W18" s="31">
        <f t="shared" si="10"/>
        <v>6.5721734177492499E-5</v>
      </c>
      <c r="X18" s="31">
        <f t="shared" si="11"/>
        <v>15215.666666666666</v>
      </c>
    </row>
    <row r="19" spans="1:24" x14ac:dyDescent="0.25">
      <c r="A19" s="33">
        <v>12</v>
      </c>
      <c r="B19" s="34">
        <v>14284</v>
      </c>
      <c r="C19" s="52">
        <v>15270</v>
      </c>
      <c r="D19" s="52">
        <v>15227</v>
      </c>
      <c r="E19" s="53">
        <f t="shared" si="3"/>
        <v>15248.5</v>
      </c>
      <c r="F19" s="36">
        <f>'Rodzaje martwych'!M18</f>
        <v>2</v>
      </c>
      <c r="G19" s="36">
        <f>'Rodzaje martwych'!N18</f>
        <v>0</v>
      </c>
      <c r="H19" s="36">
        <f>'Rodzaje martwych'!O18</f>
        <v>0</v>
      </c>
      <c r="I19" s="36">
        <f>'Rodzaje martwych'!P18</f>
        <v>1</v>
      </c>
      <c r="J19" s="37">
        <f t="shared" si="4"/>
        <v>5</v>
      </c>
      <c r="K19" s="38">
        <f t="shared" si="0"/>
        <v>-2</v>
      </c>
      <c r="L19" s="39">
        <f t="shared" si="12"/>
        <v>-129</v>
      </c>
      <c r="M19" s="39">
        <f t="shared" si="1"/>
        <v>-111.5</v>
      </c>
      <c r="N19" s="40">
        <f t="shared" si="2"/>
        <v>1.9719004190288391E-4</v>
      </c>
      <c r="O19" s="39">
        <f t="shared" si="5"/>
        <v>1.3193917603984562E-4</v>
      </c>
      <c r="P19" s="39">
        <f t="shared" si="6"/>
        <v>6.5727853821306859E-5</v>
      </c>
      <c r="Q19" s="39">
        <f t="shared" si="7"/>
        <v>0</v>
      </c>
      <c r="R19" s="39">
        <f t="shared" si="8"/>
        <v>6.5727853821253096E-5</v>
      </c>
      <c r="S19" s="39">
        <f t="shared" si="13"/>
        <v>6.5578070693160203E-5</v>
      </c>
      <c r="T19" s="39">
        <f t="shared" si="14"/>
        <v>6.5578787448220089E-5</v>
      </c>
      <c r="U19" s="31">
        <f t="shared" si="9"/>
        <v>6.5580221005344781E-5</v>
      </c>
      <c r="V19" s="41">
        <f>'Rodzaje martwych'!S18</f>
        <v>1</v>
      </c>
      <c r="W19" s="31">
        <f t="shared" si="10"/>
        <v>6.5580937807410645E-5</v>
      </c>
      <c r="X19" s="31">
        <f t="shared" si="11"/>
        <v>15248.333333333334</v>
      </c>
    </row>
    <row r="20" spans="1:24" x14ac:dyDescent="0.25">
      <c r="A20" s="33">
        <v>13</v>
      </c>
      <c r="B20" s="34">
        <v>13331</v>
      </c>
      <c r="C20" s="52">
        <v>14279</v>
      </c>
      <c r="D20" s="52">
        <v>15045</v>
      </c>
      <c r="E20" s="53">
        <f t="shared" si="3"/>
        <v>14662</v>
      </c>
      <c r="F20" s="36">
        <f>'Rodzaje martwych'!M19</f>
        <v>1</v>
      </c>
      <c r="G20" s="36">
        <f>'Rodzaje martwych'!N19</f>
        <v>0</v>
      </c>
      <c r="H20" s="36">
        <f>'Rodzaje martwych'!O19</f>
        <v>1</v>
      </c>
      <c r="I20" s="36">
        <f>'Rodzaje martwych'!P19</f>
        <v>0</v>
      </c>
      <c r="J20" s="37">
        <f t="shared" si="4"/>
        <v>-2</v>
      </c>
      <c r="K20" s="38">
        <f t="shared" si="0"/>
        <v>1.5</v>
      </c>
      <c r="L20" s="39">
        <f t="shared" si="12"/>
        <v>-111.5</v>
      </c>
      <c r="M20" s="39">
        <f t="shared" si="1"/>
        <v>-186</v>
      </c>
      <c r="N20" s="40">
        <f t="shared" si="2"/>
        <v>7.0482097547223005E-5</v>
      </c>
      <c r="O20" s="39">
        <f t="shared" si="5"/>
        <v>2.8382885120272475E-4</v>
      </c>
      <c r="P20" s="39">
        <f t="shared" si="6"/>
        <v>6.621749135038435E-5</v>
      </c>
      <c r="Q20" s="39">
        <f t="shared" si="7"/>
        <v>6.6217491350340196E-5</v>
      </c>
      <c r="R20" s="39">
        <f t="shared" si="8"/>
        <v>0</v>
      </c>
      <c r="S20" s="39">
        <f t="shared" si="13"/>
        <v>6.8201193520886605E-5</v>
      </c>
      <c r="T20" s="39">
        <f t="shared" si="14"/>
        <v>6.8200418295898886E-5</v>
      </c>
      <c r="U20" s="31">
        <f t="shared" si="9"/>
        <v>6.8203519301595958E-5</v>
      </c>
      <c r="V20" s="41">
        <f>'Rodzaje martwych'!S19</f>
        <v>1</v>
      </c>
      <c r="W20" s="31">
        <f t="shared" si="10"/>
        <v>6.8202744023734558E-5</v>
      </c>
      <c r="X20" s="31">
        <f t="shared" si="11"/>
        <v>14662.166666666666</v>
      </c>
    </row>
    <row r="21" spans="1:24" x14ac:dyDescent="0.25">
      <c r="A21" s="33">
        <v>14</v>
      </c>
      <c r="B21" s="34">
        <v>12703</v>
      </c>
      <c r="C21" s="52">
        <v>13333</v>
      </c>
      <c r="D21" s="52">
        <v>13903</v>
      </c>
      <c r="E21" s="53">
        <f t="shared" si="3"/>
        <v>13618</v>
      </c>
      <c r="F21" s="36">
        <f>'Rodzaje martwych'!M20</f>
        <v>1</v>
      </c>
      <c r="G21" s="36">
        <f>'Rodzaje martwych'!N20</f>
        <v>0</v>
      </c>
      <c r="H21" s="36">
        <f>'Rodzaje martwych'!O20</f>
        <v>4</v>
      </c>
      <c r="I21" s="36">
        <f>'Rodzaje martwych'!P20</f>
        <v>0</v>
      </c>
      <c r="J21" s="37">
        <f t="shared" si="4"/>
        <v>1.5</v>
      </c>
      <c r="K21" s="38">
        <f t="shared" si="0"/>
        <v>4</v>
      </c>
      <c r="L21" s="39">
        <f t="shared" si="12"/>
        <v>-186</v>
      </c>
      <c r="M21" s="39">
        <f t="shared" si="1"/>
        <v>-160</v>
      </c>
      <c r="N21" s="40">
        <f t="shared" si="2"/>
        <v>7.5453190726802865E-5</v>
      </c>
      <c r="O21" s="39">
        <f t="shared" si="5"/>
        <v>1.5182570409170274E-4</v>
      </c>
      <c r="P21" s="39">
        <f t="shared" si="6"/>
        <v>2.8571428571433355E-4</v>
      </c>
      <c r="Q21" s="39">
        <f t="shared" si="7"/>
        <v>2.8571428571428574E-4</v>
      </c>
      <c r="R21" s="39">
        <f t="shared" si="8"/>
        <v>0</v>
      </c>
      <c r="S21" s="39">
        <f t="shared" si="13"/>
        <v>2.9368575624082231E-4</v>
      </c>
      <c r="T21" s="39">
        <f t="shared" si="14"/>
        <v>2.9367138172385106E-4</v>
      </c>
      <c r="U21" s="31">
        <f t="shared" si="9"/>
        <v>2.9372888823615801E-4</v>
      </c>
      <c r="V21" s="41">
        <f>'Rodzaje martwych'!S20</f>
        <v>4</v>
      </c>
      <c r="W21" s="31">
        <f t="shared" si="10"/>
        <v>2.9371450949676914E-4</v>
      </c>
      <c r="X21" s="31">
        <f t="shared" si="11"/>
        <v>13618.666666666666</v>
      </c>
    </row>
    <row r="22" spans="1:24" x14ac:dyDescent="0.25">
      <c r="A22" s="33">
        <v>15</v>
      </c>
      <c r="B22" s="34">
        <v>12109</v>
      </c>
      <c r="C22" s="52">
        <v>12711</v>
      </c>
      <c r="D22" s="52">
        <v>13011</v>
      </c>
      <c r="E22" s="53">
        <f t="shared" si="3"/>
        <v>12861</v>
      </c>
      <c r="F22" s="36">
        <f>'Rodzaje martwych'!M21</f>
        <v>0</v>
      </c>
      <c r="G22" s="36">
        <f>'Rodzaje martwych'!N21</f>
        <v>1</v>
      </c>
      <c r="H22" s="36">
        <f>'Rodzaje martwych'!O21</f>
        <v>2</v>
      </c>
      <c r="I22" s="36">
        <f>'Rodzaje martwych'!P21</f>
        <v>3</v>
      </c>
      <c r="J22" s="37">
        <f t="shared" si="4"/>
        <v>4</v>
      </c>
      <c r="K22" s="38">
        <f t="shared" si="0"/>
        <v>7.5</v>
      </c>
      <c r="L22" s="39">
        <f t="shared" si="12"/>
        <v>-160</v>
      </c>
      <c r="M22" s="39">
        <f t="shared" si="1"/>
        <v>-198.5</v>
      </c>
      <c r="N22" s="40">
        <f t="shared" si="2"/>
        <v>2.3791114018913937E-4</v>
      </c>
      <c r="O22" s="39">
        <f t="shared" si="5"/>
        <v>3.996003996003996E-4</v>
      </c>
      <c r="P22" s="39">
        <f t="shared" si="6"/>
        <v>3.9059045540046355E-4</v>
      </c>
      <c r="Q22" s="39">
        <f t="shared" si="7"/>
        <v>1.5275337966852515E-4</v>
      </c>
      <c r="R22" s="39">
        <f t="shared" si="8"/>
        <v>2.378734116994073E-4</v>
      </c>
      <c r="S22" s="39">
        <f t="shared" si="13"/>
        <v>3.8869669996501732E-4</v>
      </c>
      <c r="T22" s="39">
        <f t="shared" si="14"/>
        <v>3.8870173620108835E-4</v>
      </c>
      <c r="U22" s="31">
        <f t="shared" si="9"/>
        <v>3.8877225721172535E-4</v>
      </c>
      <c r="V22" s="41">
        <f>'Rodzaje martwych'!S21</f>
        <v>5</v>
      </c>
      <c r="W22" s="31">
        <f t="shared" si="10"/>
        <v>3.8877729540594827E-4</v>
      </c>
      <c r="X22" s="31">
        <f t="shared" si="11"/>
        <v>12860.833333333334</v>
      </c>
    </row>
    <row r="23" spans="1:24" x14ac:dyDescent="0.25">
      <c r="A23" s="33">
        <v>16</v>
      </c>
      <c r="B23" s="34">
        <v>11510</v>
      </c>
      <c r="C23" s="52">
        <v>12123</v>
      </c>
      <c r="D23" s="52">
        <v>12309</v>
      </c>
      <c r="E23" s="53">
        <f t="shared" si="3"/>
        <v>12216</v>
      </c>
      <c r="F23" s="36">
        <f>'Rodzaje martwych'!M22</f>
        <v>0</v>
      </c>
      <c r="G23" s="36">
        <f>'Rodzaje martwych'!N22</f>
        <v>1</v>
      </c>
      <c r="H23" s="36">
        <f>'Rodzaje martwych'!O22</f>
        <v>2</v>
      </c>
      <c r="I23" s="36">
        <f>'Rodzaje martwych'!P22</f>
        <v>1</v>
      </c>
      <c r="J23" s="37">
        <f t="shared" si="4"/>
        <v>7.5</v>
      </c>
      <c r="K23" s="38">
        <f t="shared" si="0"/>
        <v>0</v>
      </c>
      <c r="L23" s="39">
        <f t="shared" si="12"/>
        <v>-198.5</v>
      </c>
      <c r="M23" s="39">
        <f t="shared" si="1"/>
        <v>-178.5</v>
      </c>
      <c r="N23" s="40">
        <f t="shared" si="2"/>
        <v>8.3125519534497089E-5</v>
      </c>
      <c r="O23" s="39">
        <f t="shared" si="5"/>
        <v>1.6744108166938759E-4</v>
      </c>
      <c r="P23" s="39">
        <f t="shared" si="6"/>
        <v>2.442433316062198E-4</v>
      </c>
      <c r="Q23" s="39">
        <f t="shared" si="7"/>
        <v>1.6115710803569629E-4</v>
      </c>
      <c r="R23" s="39">
        <f t="shared" si="8"/>
        <v>8.3099615664277546E-5</v>
      </c>
      <c r="S23" s="39">
        <f t="shared" si="13"/>
        <v>2.4554941682013501E-4</v>
      </c>
      <c r="T23" s="39">
        <f t="shared" si="14"/>
        <v>2.4554606717049082E-4</v>
      </c>
      <c r="U23" s="31">
        <f t="shared" si="9"/>
        <v>2.4557956777996069E-4</v>
      </c>
      <c r="V23" s="41">
        <f>'Rodzaje martwych'!S22</f>
        <v>3</v>
      </c>
      <c r="W23" s="31">
        <f t="shared" si="10"/>
        <v>2.4557621730766606E-4</v>
      </c>
      <c r="X23" s="31">
        <f t="shared" si="11"/>
        <v>12216.166666666666</v>
      </c>
    </row>
    <row r="24" spans="1:24" x14ac:dyDescent="0.25">
      <c r="A24" s="33">
        <v>17</v>
      </c>
      <c r="B24" s="34">
        <v>11670</v>
      </c>
      <c r="C24" s="52">
        <v>11509</v>
      </c>
      <c r="D24" s="52">
        <v>11764</v>
      </c>
      <c r="E24" s="53">
        <f t="shared" si="3"/>
        <v>11636.5</v>
      </c>
      <c r="F24" s="36">
        <f>'Rodzaje martwych'!M23</f>
        <v>0</v>
      </c>
      <c r="G24" s="36">
        <f>'Rodzaje martwych'!N23</f>
        <v>2</v>
      </c>
      <c r="H24" s="36">
        <f>'Rodzaje martwych'!O23</f>
        <v>1</v>
      </c>
      <c r="I24" s="36">
        <f>'Rodzaje martwych'!P23</f>
        <v>1</v>
      </c>
      <c r="J24" s="37">
        <f t="shared" si="4"/>
        <v>0</v>
      </c>
      <c r="K24" s="38">
        <f t="shared" si="0"/>
        <v>5</v>
      </c>
      <c r="L24" s="39">
        <f t="shared" si="12"/>
        <v>-178.5</v>
      </c>
      <c r="M24" s="39">
        <f t="shared" si="1"/>
        <v>-155.5</v>
      </c>
      <c r="N24" s="40">
        <f t="shared" si="2"/>
        <v>8.7479496992892296E-5</v>
      </c>
      <c r="O24" s="39">
        <f t="shared" si="5"/>
        <v>8.8078566080944197E-5</v>
      </c>
      <c r="P24" s="39">
        <f t="shared" si="6"/>
        <v>1.7183004810339408E-4</v>
      </c>
      <c r="Q24" s="39">
        <f t="shared" si="7"/>
        <v>8.4357930699959936E-5</v>
      </c>
      <c r="R24" s="39">
        <f t="shared" si="8"/>
        <v>8.7479496992892296E-5</v>
      </c>
      <c r="S24" s="39">
        <f t="shared" si="13"/>
        <v>1.7185821697099891E-4</v>
      </c>
      <c r="T24" s="39">
        <f t="shared" si="14"/>
        <v>1.7185821697099891E-4</v>
      </c>
      <c r="U24" s="31">
        <f t="shared" si="9"/>
        <v>1.7187298586344692E-4</v>
      </c>
      <c r="V24" s="41">
        <f>'Rodzaje martwych'!S23</f>
        <v>2</v>
      </c>
      <c r="W24" s="31">
        <f t="shared" si="10"/>
        <v>1.7187298586344692E-4</v>
      </c>
      <c r="X24" s="31">
        <f t="shared" si="11"/>
        <v>11636.5</v>
      </c>
    </row>
    <row r="25" spans="1:24" x14ac:dyDescent="0.25">
      <c r="A25" s="33">
        <v>18</v>
      </c>
      <c r="B25" s="34">
        <v>12395</v>
      </c>
      <c r="C25" s="52">
        <v>11676</v>
      </c>
      <c r="D25" s="52">
        <v>11197</v>
      </c>
      <c r="E25" s="53">
        <f t="shared" si="3"/>
        <v>11436.5</v>
      </c>
      <c r="F25" s="36">
        <f>'Rodzaje martwych'!M24</f>
        <v>2</v>
      </c>
      <c r="G25" s="36">
        <f>'Rodzaje martwych'!N24</f>
        <v>3</v>
      </c>
      <c r="H25" s="36">
        <f>'Rodzaje martwych'!O24</f>
        <v>0</v>
      </c>
      <c r="I25" s="36">
        <f>'Rodzaje martwych'!P24</f>
        <v>4</v>
      </c>
      <c r="J25" s="37">
        <f t="shared" si="4"/>
        <v>5</v>
      </c>
      <c r="K25" s="38">
        <f t="shared" si="0"/>
        <v>43.5</v>
      </c>
      <c r="L25" s="39">
        <f t="shared" si="12"/>
        <v>-155.5</v>
      </c>
      <c r="M25" s="39">
        <f t="shared" si="1"/>
        <v>22</v>
      </c>
      <c r="N25" s="40">
        <f t="shared" si="2"/>
        <v>5.1341291233474517E-4</v>
      </c>
      <c r="O25" s="39">
        <f t="shared" si="5"/>
        <v>5.1290818943409131E-4</v>
      </c>
      <c r="P25" s="39">
        <f t="shared" si="6"/>
        <v>3.4226063147091423E-4</v>
      </c>
      <c r="Q25" s="39">
        <f t="shared" si="7"/>
        <v>0</v>
      </c>
      <c r="R25" s="39">
        <f t="shared" si="8"/>
        <v>3.4226063147086507E-4</v>
      </c>
      <c r="S25" s="39">
        <f t="shared" si="13"/>
        <v>3.4969620142501201E-4</v>
      </c>
      <c r="T25" s="39">
        <f t="shared" si="14"/>
        <v>3.4971658385183669E-4</v>
      </c>
      <c r="U25" s="31">
        <f t="shared" si="9"/>
        <v>3.4975735583438991E-4</v>
      </c>
      <c r="V25" s="41">
        <f>'Rodzaje martwych'!S24</f>
        <v>4</v>
      </c>
      <c r="W25" s="31">
        <f t="shared" si="10"/>
        <v>3.4977774539094949E-4</v>
      </c>
      <c r="X25" s="31">
        <f t="shared" si="11"/>
        <v>11435.833333333334</v>
      </c>
    </row>
    <row r="26" spans="1:24" x14ac:dyDescent="0.25">
      <c r="A26" s="33">
        <v>19</v>
      </c>
      <c r="B26" s="34">
        <v>12763</v>
      </c>
      <c r="C26" s="52">
        <v>12479</v>
      </c>
      <c r="D26" s="52">
        <v>11714</v>
      </c>
      <c r="E26" s="53">
        <f t="shared" si="3"/>
        <v>12096.5</v>
      </c>
      <c r="F26" s="36">
        <f>'Rodzaje martwych'!M25</f>
        <v>0</v>
      </c>
      <c r="G26" s="36">
        <f>'Rodzaje martwych'!N25</f>
        <v>1</v>
      </c>
      <c r="H26" s="36">
        <f>'Rodzaje martwych'!O25</f>
        <v>2</v>
      </c>
      <c r="I26" s="36">
        <f>'Rodzaje martwych'!P25</f>
        <v>3</v>
      </c>
      <c r="J26" s="37">
        <f t="shared" si="4"/>
        <v>43.5</v>
      </c>
      <c r="K26" s="38">
        <f t="shared" si="0"/>
        <v>-42</v>
      </c>
      <c r="L26" s="39">
        <f t="shared" si="12"/>
        <v>22</v>
      </c>
      <c r="M26" s="39">
        <f t="shared" si="1"/>
        <v>36.5</v>
      </c>
      <c r="N26" s="40">
        <f t="shared" si="2"/>
        <v>2.404713237946375E-4</v>
      </c>
      <c r="O26" s="39">
        <f t="shared" si="5"/>
        <v>3.1960369142263595E-4</v>
      </c>
      <c r="P26" s="39">
        <f t="shared" si="6"/>
        <v>4.108789452689221E-4</v>
      </c>
      <c r="Q26" s="39">
        <f t="shared" si="7"/>
        <v>1.7086715079026057E-4</v>
      </c>
      <c r="R26" s="39">
        <f t="shared" si="8"/>
        <v>2.4005281161855609E-4</v>
      </c>
      <c r="S26" s="39">
        <f t="shared" si="13"/>
        <v>4.1325729399123895E-4</v>
      </c>
      <c r="T26" s="39">
        <f t="shared" si="14"/>
        <v>4.1326298678935982E-4</v>
      </c>
      <c r="U26" s="31">
        <f t="shared" si="9"/>
        <v>4.133427024345885E-4</v>
      </c>
      <c r="V26" s="41">
        <f>'Rodzaje martwych'!S25</f>
        <v>5</v>
      </c>
      <c r="W26" s="31">
        <f t="shared" si="10"/>
        <v>4.1334839758604532E-4</v>
      </c>
      <c r="X26" s="31">
        <f t="shared" si="11"/>
        <v>12096.333333333334</v>
      </c>
    </row>
    <row r="27" spans="1:24" x14ac:dyDescent="0.25">
      <c r="A27" s="33">
        <v>20</v>
      </c>
      <c r="B27" s="34">
        <v>12766</v>
      </c>
      <c r="C27" s="52">
        <v>12677</v>
      </c>
      <c r="D27" s="52">
        <v>12548</v>
      </c>
      <c r="E27" s="53">
        <f t="shared" si="3"/>
        <v>12612.5</v>
      </c>
      <c r="F27" s="36">
        <f>'Rodzaje martwych'!M26</f>
        <v>1</v>
      </c>
      <c r="G27" s="36">
        <f>'Rodzaje martwych'!N26</f>
        <v>0</v>
      </c>
      <c r="H27" s="36">
        <f>'Rodzaje martwych'!O26</f>
        <v>1</v>
      </c>
      <c r="I27" s="36">
        <f>'Rodzaje martwych'!P26</f>
        <v>0</v>
      </c>
      <c r="J27" s="37">
        <f t="shared" si="4"/>
        <v>-42</v>
      </c>
      <c r="K27" s="38">
        <f t="shared" si="0"/>
        <v>-47.5</v>
      </c>
      <c r="L27" s="39">
        <f t="shared" si="12"/>
        <v>36.5</v>
      </c>
      <c r="M27" s="39">
        <f t="shared" si="1"/>
        <v>171</v>
      </c>
      <c r="N27" s="40">
        <f t="shared" si="2"/>
        <v>7.8219719191208097E-5</v>
      </c>
      <c r="O27" s="39">
        <f t="shared" si="5"/>
        <v>7.7833125778331257E-5</v>
      </c>
      <c r="P27" s="39">
        <f t="shared" si="6"/>
        <v>7.9803682939916243E-5</v>
      </c>
      <c r="Q27" s="39">
        <f t="shared" si="7"/>
        <v>7.9803682939967675E-5</v>
      </c>
      <c r="R27" s="39">
        <f t="shared" si="8"/>
        <v>0</v>
      </c>
      <c r="S27" s="39">
        <f t="shared" si="13"/>
        <v>7.9283279156425901E-5</v>
      </c>
      <c r="T27" s="39">
        <f t="shared" si="14"/>
        <v>7.9282231530543494E-5</v>
      </c>
      <c r="U27" s="31">
        <f t="shared" si="9"/>
        <v>7.928642220019821E-5</v>
      </c>
      <c r="V27" s="41">
        <f>'Rodzaje martwych'!S26</f>
        <v>1</v>
      </c>
      <c r="W27" s="31">
        <f t="shared" si="10"/>
        <v>7.9285374491252188E-5</v>
      </c>
      <c r="X27" s="31">
        <f t="shared" si="11"/>
        <v>12612.666666666666</v>
      </c>
    </row>
    <row r="28" spans="1:24" x14ac:dyDescent="0.25">
      <c r="A28" s="33">
        <v>21</v>
      </c>
      <c r="B28" s="34">
        <v>13238</v>
      </c>
      <c r="C28" s="52">
        <v>12665</v>
      </c>
      <c r="D28" s="52">
        <v>13018</v>
      </c>
      <c r="E28" s="53">
        <f t="shared" si="3"/>
        <v>12841.5</v>
      </c>
      <c r="F28" s="36">
        <f>'Rodzaje martwych'!M27</f>
        <v>6</v>
      </c>
      <c r="G28" s="36">
        <f>'Rodzaje martwych'!N27</f>
        <v>1</v>
      </c>
      <c r="H28" s="36">
        <f>'Rodzaje martwych'!O27</f>
        <v>1</v>
      </c>
      <c r="I28" s="36">
        <f>'Rodzaje martwych'!P27</f>
        <v>3</v>
      </c>
      <c r="J28" s="37">
        <f t="shared" si="4"/>
        <v>-47.5</v>
      </c>
      <c r="K28" s="38">
        <f t="shared" si="0"/>
        <v>-49</v>
      </c>
      <c r="L28" s="39">
        <f t="shared" si="12"/>
        <v>171</v>
      </c>
      <c r="M28" s="39">
        <f t="shared" si="1"/>
        <v>272.5</v>
      </c>
      <c r="N28" s="40">
        <f t="shared" si="2"/>
        <v>7.0142623334112691E-4</v>
      </c>
      <c r="O28" s="39">
        <f t="shared" si="5"/>
        <v>3.0917874396135266E-4</v>
      </c>
      <c r="P28" s="39">
        <f t="shared" si="6"/>
        <v>3.1165258553123021E-4</v>
      </c>
      <c r="Q28" s="39">
        <f t="shared" si="7"/>
        <v>7.7318591255267328E-5</v>
      </c>
      <c r="R28" s="39">
        <f t="shared" si="8"/>
        <v>2.3435211405136217E-4</v>
      </c>
      <c r="S28" s="39">
        <f t="shared" si="13"/>
        <v>3.1144158523766885E-4</v>
      </c>
      <c r="T28" s="39">
        <f t="shared" si="14"/>
        <v>3.1144966843587381E-4</v>
      </c>
      <c r="U28" s="31">
        <f t="shared" si="9"/>
        <v>3.114900907214889E-4</v>
      </c>
      <c r="V28" s="41">
        <f>'Rodzaje martwych'!S27</f>
        <v>4</v>
      </c>
      <c r="W28" s="31">
        <f t="shared" si="10"/>
        <v>3.1149817643775878E-4</v>
      </c>
      <c r="X28" s="31">
        <f t="shared" si="11"/>
        <v>12841.166666666666</v>
      </c>
    </row>
    <row r="29" spans="1:24" x14ac:dyDescent="0.25">
      <c r="A29" s="33">
        <v>22</v>
      </c>
      <c r="B29" s="34">
        <v>13938</v>
      </c>
      <c r="C29" s="52">
        <v>13137</v>
      </c>
      <c r="D29" s="52">
        <v>13206</v>
      </c>
      <c r="E29" s="53">
        <f t="shared" si="3"/>
        <v>13171.5</v>
      </c>
      <c r="F29" s="36">
        <f>'Rodzaje martwych'!M28</f>
        <v>2</v>
      </c>
      <c r="G29" s="36">
        <f>'Rodzaje martwych'!N28</f>
        <v>3</v>
      </c>
      <c r="H29" s="36">
        <f>'Rodzaje martwych'!O28</f>
        <v>1</v>
      </c>
      <c r="I29" s="36">
        <f>'Rodzaje martwych'!P28</f>
        <v>1</v>
      </c>
      <c r="J29" s="37">
        <f t="shared" si="4"/>
        <v>-49</v>
      </c>
      <c r="K29" s="38">
        <f t="shared" si="0"/>
        <v>-19</v>
      </c>
      <c r="L29" s="39">
        <f t="shared" si="12"/>
        <v>272.5</v>
      </c>
      <c r="M29" s="39">
        <f t="shared" si="1"/>
        <v>426</v>
      </c>
      <c r="N29" s="40">
        <f t="shared" si="2"/>
        <v>2.2427391320599559E-4</v>
      </c>
      <c r="O29" s="39">
        <f t="shared" si="5"/>
        <v>1.4746000147460001E-4</v>
      </c>
      <c r="P29" s="39">
        <f t="shared" si="6"/>
        <v>1.5140734010188339E-4</v>
      </c>
      <c r="Q29" s="39">
        <f t="shared" si="7"/>
        <v>7.6506703899929232E-5</v>
      </c>
      <c r="R29" s="39">
        <f t="shared" si="8"/>
        <v>7.4906367041198505E-5</v>
      </c>
      <c r="S29" s="39">
        <f t="shared" si="13"/>
        <v>1.5183146707155058E-4</v>
      </c>
      <c r="T29" s="39">
        <f t="shared" si="14"/>
        <v>1.5183146707155058E-4</v>
      </c>
      <c r="U29" s="31">
        <f t="shared" si="9"/>
        <v>1.5184299434384846E-4</v>
      </c>
      <c r="V29" s="41">
        <f>'Rodzaje martwych'!S28</f>
        <v>2</v>
      </c>
      <c r="W29" s="31">
        <f t="shared" si="10"/>
        <v>1.5184299434384846E-4</v>
      </c>
      <c r="X29" s="31">
        <f t="shared" si="11"/>
        <v>13171.5</v>
      </c>
    </row>
    <row r="30" spans="1:24" x14ac:dyDescent="0.25">
      <c r="A30" s="33">
        <v>23</v>
      </c>
      <c r="B30" s="34">
        <v>14453</v>
      </c>
      <c r="C30" s="52">
        <v>13895</v>
      </c>
      <c r="D30" s="52">
        <v>13987</v>
      </c>
      <c r="E30" s="53">
        <f t="shared" si="3"/>
        <v>13941</v>
      </c>
      <c r="F30" s="36">
        <f>'Rodzaje martwych'!M29</f>
        <v>2</v>
      </c>
      <c r="G30" s="36">
        <f>'Rodzaje martwych'!N29</f>
        <v>2</v>
      </c>
      <c r="H30" s="36">
        <f>'Rodzaje martwych'!O29</f>
        <v>1</v>
      </c>
      <c r="I30" s="36">
        <f>'Rodzaje martwych'!P29</f>
        <v>3</v>
      </c>
      <c r="J30" s="37">
        <f t="shared" si="4"/>
        <v>-19</v>
      </c>
      <c r="K30" s="38">
        <f t="shared" si="0"/>
        <v>14</v>
      </c>
      <c r="L30" s="39">
        <f t="shared" si="12"/>
        <v>426</v>
      </c>
      <c r="M30" s="39">
        <f t="shared" si="1"/>
        <v>679</v>
      </c>
      <c r="N30" s="40">
        <f t="shared" si="2"/>
        <v>3.5097571248069636E-4</v>
      </c>
      <c r="O30" s="39">
        <f t="shared" si="5"/>
        <v>4.1169205434335118E-4</v>
      </c>
      <c r="P30" s="39">
        <f t="shared" si="6"/>
        <v>2.8333554012560658E-4</v>
      </c>
      <c r="Q30" s="39">
        <f t="shared" si="7"/>
        <v>7.2595281306715069E-5</v>
      </c>
      <c r="R30" s="39">
        <f t="shared" si="8"/>
        <v>2.1075555867786013E-4</v>
      </c>
      <c r="S30" s="39">
        <f t="shared" si="13"/>
        <v>2.8688230653374448E-4</v>
      </c>
      <c r="T30" s="39">
        <f t="shared" si="14"/>
        <v>2.8688916515252937E-4</v>
      </c>
      <c r="U30" s="31">
        <f t="shared" si="9"/>
        <v>2.869234631662004E-4</v>
      </c>
      <c r="V30" s="41">
        <f>'Rodzaje martwych'!S29</f>
        <v>4</v>
      </c>
      <c r="W30" s="31">
        <f t="shared" si="10"/>
        <v>2.8693032375304864E-4</v>
      </c>
      <c r="X30" s="31">
        <f t="shared" si="11"/>
        <v>13940.666666666666</v>
      </c>
    </row>
    <row r="31" spans="1:24" x14ac:dyDescent="0.25">
      <c r="A31" s="33">
        <v>24</v>
      </c>
      <c r="B31" s="34">
        <v>15002</v>
      </c>
      <c r="C31" s="52">
        <v>14478</v>
      </c>
      <c r="D31" s="52">
        <v>15247</v>
      </c>
      <c r="E31" s="53">
        <f t="shared" si="3"/>
        <v>14862.5</v>
      </c>
      <c r="F31" s="36">
        <f>'Rodzaje martwych'!M30</f>
        <v>1</v>
      </c>
      <c r="G31" s="36">
        <f>'Rodzaje martwych'!N30</f>
        <v>1</v>
      </c>
      <c r="H31" s="36">
        <f>'Rodzaje martwych'!O30</f>
        <v>3</v>
      </c>
      <c r="I31" s="36">
        <f>'Rodzaje martwych'!P30</f>
        <v>3</v>
      </c>
      <c r="J31" s="37">
        <f t="shared" si="4"/>
        <v>14</v>
      </c>
      <c r="K31" s="38">
        <f t="shared" si="0"/>
        <v>64.5</v>
      </c>
      <c r="L31" s="39">
        <f t="shared" si="12"/>
        <v>679</v>
      </c>
      <c r="M31" s="39">
        <f t="shared" si="1"/>
        <v>765</v>
      </c>
      <c r="N31" s="40">
        <f t="shared" si="2"/>
        <v>2.6927866976337136E-4</v>
      </c>
      <c r="O31" s="39">
        <f t="shared" si="5"/>
        <v>3.9362330249950798E-4</v>
      </c>
      <c r="P31" s="39">
        <f t="shared" si="6"/>
        <v>4.0303733883095827E-4</v>
      </c>
      <c r="Q31" s="39">
        <f t="shared" si="7"/>
        <v>2.0120049629455752E-4</v>
      </c>
      <c r="R31" s="39">
        <f t="shared" si="8"/>
        <v>2.0187746038154839E-4</v>
      </c>
      <c r="S31" s="39">
        <f t="shared" si="13"/>
        <v>4.0361911809222694E-4</v>
      </c>
      <c r="T31" s="39">
        <f t="shared" si="14"/>
        <v>4.0361911809222694E-4</v>
      </c>
      <c r="U31" s="31">
        <f t="shared" si="9"/>
        <v>4.0370058873002523E-4</v>
      </c>
      <c r="V31" s="41">
        <f>'Rodzaje martwych'!S30</f>
        <v>6</v>
      </c>
      <c r="W31" s="31">
        <f t="shared" si="10"/>
        <v>4.0370058873002523E-4</v>
      </c>
      <c r="X31" s="31">
        <f t="shared" si="11"/>
        <v>14862.5</v>
      </c>
    </row>
    <row r="32" spans="1:24" x14ac:dyDescent="0.25">
      <c r="A32" s="33">
        <v>25</v>
      </c>
      <c r="B32" s="34">
        <v>16458</v>
      </c>
      <c r="C32" s="52">
        <v>15128</v>
      </c>
      <c r="D32" s="52">
        <v>16002</v>
      </c>
      <c r="E32" s="53">
        <f t="shared" si="3"/>
        <v>15565</v>
      </c>
      <c r="F32" s="36">
        <f>'Rodzaje martwych'!M31</f>
        <v>2</v>
      </c>
      <c r="G32" s="36">
        <f>'Rodzaje martwych'!N31</f>
        <v>2</v>
      </c>
      <c r="H32" s="36">
        <f>'Rodzaje martwych'!O31</f>
        <v>3</v>
      </c>
      <c r="I32" s="36">
        <f>'Rodzaje martwych'!P31</f>
        <v>3</v>
      </c>
      <c r="J32" s="37">
        <f t="shared" si="4"/>
        <v>64.5</v>
      </c>
      <c r="K32" s="38">
        <f t="shared" si="0"/>
        <v>63</v>
      </c>
      <c r="L32" s="39">
        <f t="shared" si="12"/>
        <v>765</v>
      </c>
      <c r="M32" s="39">
        <f t="shared" si="1"/>
        <v>849.5</v>
      </c>
      <c r="N32" s="40">
        <f t="shared" si="2"/>
        <v>3.2211306168465132E-4</v>
      </c>
      <c r="O32" s="39">
        <f t="shared" si="5"/>
        <v>3.1294007197621654E-4</v>
      </c>
      <c r="P32" s="39">
        <f t="shared" si="6"/>
        <v>3.8488561603333693E-4</v>
      </c>
      <c r="Q32" s="39">
        <f t="shared" si="7"/>
        <v>1.9203072491598655E-4</v>
      </c>
      <c r="R32" s="39">
        <f t="shared" si="8"/>
        <v>1.9289193229493176E-4</v>
      </c>
      <c r="S32" s="39">
        <f t="shared" si="13"/>
        <v>3.8540596094552933E-4</v>
      </c>
      <c r="T32" s="39">
        <f t="shared" si="14"/>
        <v>3.8540596094552933E-4</v>
      </c>
      <c r="U32" s="31">
        <f t="shared" si="9"/>
        <v>3.8548024413748795E-4</v>
      </c>
      <c r="V32" s="41">
        <f>'Rodzaje martwych'!S31</f>
        <v>6</v>
      </c>
      <c r="W32" s="31">
        <f t="shared" si="10"/>
        <v>3.8548024413748795E-4</v>
      </c>
      <c r="X32" s="31">
        <f t="shared" si="11"/>
        <v>15565</v>
      </c>
    </row>
    <row r="33" spans="1:24" x14ac:dyDescent="0.25">
      <c r="A33" s="33">
        <v>26</v>
      </c>
      <c r="B33" s="34">
        <v>16587</v>
      </c>
      <c r="C33" s="52">
        <v>16579</v>
      </c>
      <c r="D33" s="52">
        <v>16822</v>
      </c>
      <c r="E33" s="53">
        <f t="shared" si="3"/>
        <v>16700.5</v>
      </c>
      <c r="F33" s="36">
        <f>'Rodzaje martwych'!M32</f>
        <v>3</v>
      </c>
      <c r="G33" s="36">
        <f>'Rodzaje martwych'!N32</f>
        <v>3</v>
      </c>
      <c r="H33" s="36">
        <f>'Rodzaje martwych'!O32</f>
        <v>2</v>
      </c>
      <c r="I33" s="36">
        <f>'Rodzaje martwych'!P32</f>
        <v>2</v>
      </c>
      <c r="J33" s="37">
        <f t="shared" si="4"/>
        <v>63</v>
      </c>
      <c r="K33" s="38">
        <f t="shared" si="0"/>
        <v>65.5</v>
      </c>
      <c r="L33" s="39">
        <f t="shared" si="12"/>
        <v>849.5</v>
      </c>
      <c r="M33" s="39">
        <f t="shared" si="1"/>
        <v>792.5</v>
      </c>
      <c r="N33" s="40">
        <f t="shared" si="2"/>
        <v>2.9504182217829377E-4</v>
      </c>
      <c r="O33" s="39">
        <f t="shared" si="5"/>
        <v>3.4539331663932304E-4</v>
      </c>
      <c r="P33" s="39">
        <f t="shared" si="6"/>
        <v>2.3976101685485585E-4</v>
      </c>
      <c r="Q33" s="39">
        <f t="shared" si="7"/>
        <v>1.2195679680473192E-4</v>
      </c>
      <c r="R33" s="39">
        <f t="shared" si="8"/>
        <v>1.1781858882785231E-4</v>
      </c>
      <c r="S33" s="39">
        <f t="shared" si="13"/>
        <v>2.3948510701990723E-4</v>
      </c>
      <c r="T33" s="39">
        <f t="shared" si="14"/>
        <v>2.3948510701990723E-4</v>
      </c>
      <c r="U33" s="31">
        <f t="shared" si="9"/>
        <v>2.395137870123649E-4</v>
      </c>
      <c r="V33" s="41">
        <f>'Rodzaje martwych'!S32</f>
        <v>4</v>
      </c>
      <c r="W33" s="31">
        <f t="shared" si="10"/>
        <v>2.395137870123649E-4</v>
      </c>
      <c r="X33" s="31">
        <f t="shared" si="11"/>
        <v>16700.5</v>
      </c>
    </row>
    <row r="34" spans="1:24" x14ac:dyDescent="0.25">
      <c r="A34" s="33">
        <v>27</v>
      </c>
      <c r="B34" s="34">
        <v>16875</v>
      </c>
      <c r="C34" s="52">
        <v>16713</v>
      </c>
      <c r="D34" s="52">
        <v>18158</v>
      </c>
      <c r="E34" s="53">
        <f t="shared" si="3"/>
        <v>17435.5</v>
      </c>
      <c r="F34" s="36">
        <f>'Rodzaje martwych'!M33</f>
        <v>2</v>
      </c>
      <c r="G34" s="36">
        <f>'Rodzaje martwych'!N33</f>
        <v>0</v>
      </c>
      <c r="H34" s="36">
        <f>'Rodzaje martwych'!O33</f>
        <v>4</v>
      </c>
      <c r="I34" s="36">
        <f>'Rodzaje martwych'!P33</f>
        <v>3</v>
      </c>
      <c r="J34" s="37">
        <f t="shared" si="4"/>
        <v>65.5</v>
      </c>
      <c r="K34" s="38">
        <f t="shared" si="0"/>
        <v>85</v>
      </c>
      <c r="L34" s="39">
        <f t="shared" si="12"/>
        <v>792.5</v>
      </c>
      <c r="M34" s="39">
        <f t="shared" si="1"/>
        <v>811</v>
      </c>
      <c r="N34" s="40">
        <f t="shared" si="2"/>
        <v>2.9260727714298257E-4</v>
      </c>
      <c r="O34" s="39">
        <f t="shared" si="5"/>
        <v>2.2825838849577722E-4</v>
      </c>
      <c r="P34" s="39">
        <f t="shared" si="6"/>
        <v>4.0036187152281411E-4</v>
      </c>
      <c r="Q34" s="39">
        <f t="shared" si="7"/>
        <v>2.2515232962301056E-4</v>
      </c>
      <c r="R34" s="39">
        <f t="shared" si="8"/>
        <v>1.7524899962029382E-4</v>
      </c>
      <c r="S34" s="39">
        <f t="shared" si="13"/>
        <v>4.0139916279603185E-4</v>
      </c>
      <c r="T34" s="39">
        <f>W34/(1+(1-0.5)*W34)</f>
        <v>4.013953266115544E-4</v>
      </c>
      <c r="U34" s="31">
        <f t="shared" si="9"/>
        <v>4.0147973961171172E-4</v>
      </c>
      <c r="V34" s="41">
        <f>'Rodzaje martwych'!S33</f>
        <v>7</v>
      </c>
      <c r="W34" s="31">
        <f t="shared" si="10"/>
        <v>4.014759018869367E-4</v>
      </c>
      <c r="X34" s="31">
        <f t="shared" si="11"/>
        <v>17435.666666666668</v>
      </c>
    </row>
    <row r="35" spans="1:24" x14ac:dyDescent="0.25">
      <c r="A35" s="33">
        <v>28</v>
      </c>
      <c r="B35" s="34">
        <v>19118</v>
      </c>
      <c r="C35" s="52">
        <v>17041</v>
      </c>
      <c r="D35" s="52">
        <v>18331</v>
      </c>
      <c r="E35" s="53">
        <f t="shared" si="3"/>
        <v>17686</v>
      </c>
      <c r="F35" s="36">
        <f>'Rodzaje martwych'!M34</f>
        <v>4</v>
      </c>
      <c r="G35" s="36">
        <f>'Rodzaje martwych'!N34</f>
        <v>3</v>
      </c>
      <c r="H35" s="36">
        <f>'Rodzaje martwych'!O34</f>
        <v>1</v>
      </c>
      <c r="I35" s="36">
        <f>'Rodzaje martwych'!P34</f>
        <v>2</v>
      </c>
      <c r="J35" s="37">
        <f t="shared" si="4"/>
        <v>85</v>
      </c>
      <c r="K35" s="38">
        <f t="shared" si="0"/>
        <v>73</v>
      </c>
      <c r="L35" s="39">
        <f t="shared" si="12"/>
        <v>811</v>
      </c>
      <c r="M35" s="39">
        <f t="shared" si="1"/>
        <v>910</v>
      </c>
      <c r="N35" s="40">
        <f t="shared" si="2"/>
        <v>3.4369182299871115E-4</v>
      </c>
      <c r="O35" s="39">
        <f t="shared" si="5"/>
        <v>3.8995042058938219E-4</v>
      </c>
      <c r="P35" s="39">
        <f t="shared" si="6"/>
        <v>1.7008880352797906E-4</v>
      </c>
      <c r="Q35" s="39">
        <f t="shared" si="7"/>
        <v>5.5783337517083649E-5</v>
      </c>
      <c r="R35" s="39">
        <f t="shared" si="8"/>
        <v>1.1431184270690443E-4</v>
      </c>
      <c r="S35" s="39">
        <f t="shared" si="13"/>
        <v>1.6961130742049473E-4</v>
      </c>
      <c r="T35" s="39">
        <f t="shared" si="14"/>
        <v>1.6961290565753272E-4</v>
      </c>
      <c r="U35" s="31">
        <f t="shared" si="9"/>
        <v>1.6962569263824495E-4</v>
      </c>
      <c r="V35" s="41">
        <f>'Rodzaje martwych'!S34</f>
        <v>3</v>
      </c>
      <c r="W35" s="31">
        <f t="shared" si="10"/>
        <v>1.6962729114639778E-4</v>
      </c>
      <c r="X35" s="31">
        <f t="shared" si="11"/>
        <v>17685.833333333332</v>
      </c>
    </row>
    <row r="36" spans="1:24" x14ac:dyDescent="0.25">
      <c r="A36" s="33">
        <v>29</v>
      </c>
      <c r="B36" s="34">
        <v>20075</v>
      </c>
      <c r="C36" s="52">
        <v>19257</v>
      </c>
      <c r="D36" s="52">
        <v>18854</v>
      </c>
      <c r="E36" s="53">
        <f t="shared" si="3"/>
        <v>19055.5</v>
      </c>
      <c r="F36" s="36">
        <f>'Rodzaje martwych'!M35</f>
        <v>4</v>
      </c>
      <c r="G36" s="36">
        <f>'Rodzaje martwych'!N35</f>
        <v>4</v>
      </c>
      <c r="H36" s="36">
        <f>'Rodzaje martwych'!O35</f>
        <v>5</v>
      </c>
      <c r="I36" s="36">
        <f>'Rodzaje martwych'!P35</f>
        <v>4</v>
      </c>
      <c r="J36" s="37">
        <f t="shared" si="4"/>
        <v>73</v>
      </c>
      <c r="K36" s="38">
        <f t="shared" si="0"/>
        <v>51.5</v>
      </c>
      <c r="L36" s="39">
        <f t="shared" si="12"/>
        <v>910</v>
      </c>
      <c r="M36" s="39">
        <f t="shared" si="1"/>
        <v>553.5</v>
      </c>
      <c r="N36" s="40">
        <f t="shared" si="2"/>
        <v>4.1023011345426577E-4</v>
      </c>
      <c r="O36" s="39">
        <f t="shared" si="5"/>
        <v>6.0573938063148325E-4</v>
      </c>
      <c r="P36" s="39">
        <f t="shared" si="6"/>
        <v>4.7639822554790268E-4</v>
      </c>
      <c r="Q36" s="39">
        <f t="shared" si="7"/>
        <v>2.7168006955009778E-4</v>
      </c>
      <c r="R36" s="39">
        <f t="shared" si="8"/>
        <v>2.0477378895501376E-4</v>
      </c>
      <c r="S36" s="39">
        <f t="shared" si="13"/>
        <v>4.72193074501574E-4</v>
      </c>
      <c r="T36" s="39">
        <f t="shared" si="14"/>
        <v>4.7218894553213063E-4</v>
      </c>
      <c r="U36" s="31">
        <f t="shared" si="9"/>
        <v>4.7230458397837894E-4</v>
      </c>
      <c r="V36" s="41">
        <f>'Rodzaje martwych'!S35</f>
        <v>9</v>
      </c>
      <c r="W36" s="31">
        <f t="shared" si="10"/>
        <v>4.7230045305858272E-4</v>
      </c>
      <c r="X36" s="31">
        <f t="shared" si="11"/>
        <v>19055.666666666668</v>
      </c>
    </row>
    <row r="37" spans="1:24" x14ac:dyDescent="0.25">
      <c r="A37" s="33">
        <v>30</v>
      </c>
      <c r="B37" s="34">
        <v>20459</v>
      </c>
      <c r="C37" s="52">
        <v>20172</v>
      </c>
      <c r="D37" s="52">
        <v>20352</v>
      </c>
      <c r="E37" s="53">
        <f t="shared" si="3"/>
        <v>20262</v>
      </c>
      <c r="F37" s="36">
        <f>'Rodzaje martwych'!M36</f>
        <v>2</v>
      </c>
      <c r="G37" s="36">
        <f>'Rodzaje martwych'!N36</f>
        <v>5</v>
      </c>
      <c r="H37" s="36">
        <f>'Rodzaje martwych'!O36</f>
        <v>8</v>
      </c>
      <c r="I37" s="36">
        <f>'Rodzaje martwych'!P36</f>
        <v>8</v>
      </c>
      <c r="J37" s="37">
        <f t="shared" si="4"/>
        <v>51.5</v>
      </c>
      <c r="K37" s="38">
        <f t="shared" si="0"/>
        <v>69.5</v>
      </c>
      <c r="L37" s="39">
        <f t="shared" si="12"/>
        <v>553.5</v>
      </c>
      <c r="M37" s="39">
        <f t="shared" si="1"/>
        <v>364.5</v>
      </c>
      <c r="N37" s="40">
        <f t="shared" si="2"/>
        <v>4.9187181820417602E-4</v>
      </c>
      <c r="O37" s="39">
        <f t="shared" si="5"/>
        <v>4.3824410196479437E-4</v>
      </c>
      <c r="P37" s="39">
        <f t="shared" si="6"/>
        <v>7.9122364715877858E-4</v>
      </c>
      <c r="Q37" s="39">
        <f t="shared" si="7"/>
        <v>3.9834190183361758E-4</v>
      </c>
      <c r="R37" s="39">
        <f t="shared" si="8"/>
        <v>3.9303830895267574E-4</v>
      </c>
      <c r="S37" s="39">
        <f t="shared" si="13"/>
        <v>7.8934385791810566E-4</v>
      </c>
      <c r="T37" s="39">
        <f t="shared" si="14"/>
        <v>7.8934385791810566E-4</v>
      </c>
      <c r="U37" s="31">
        <f t="shared" si="9"/>
        <v>7.8965551278254863E-4</v>
      </c>
      <c r="V37" s="41">
        <f>'Rodzaje martwych'!S36</f>
        <v>16</v>
      </c>
      <c r="W37" s="31">
        <f t="shared" si="10"/>
        <v>7.8965551278254863E-4</v>
      </c>
      <c r="X37" s="31">
        <f t="shared" si="11"/>
        <v>20262</v>
      </c>
    </row>
    <row r="38" spans="1:24" x14ac:dyDescent="0.25">
      <c r="A38" s="33">
        <v>31</v>
      </c>
      <c r="B38" s="34">
        <v>21169</v>
      </c>
      <c r="C38" s="52">
        <v>20590</v>
      </c>
      <c r="D38" s="52">
        <v>20892</v>
      </c>
      <c r="E38" s="53">
        <f t="shared" si="3"/>
        <v>20741</v>
      </c>
      <c r="F38" s="36">
        <f>'Rodzaje martwych'!M37</f>
        <v>3</v>
      </c>
      <c r="G38" s="36">
        <f>'Rodzaje martwych'!N37</f>
        <v>3</v>
      </c>
      <c r="H38" s="36">
        <f>'Rodzaje martwych'!O37</f>
        <v>1</v>
      </c>
      <c r="I38" s="36">
        <f>'Rodzaje martwych'!P37</f>
        <v>5</v>
      </c>
      <c r="J38" s="37">
        <f t="shared" si="4"/>
        <v>69.5</v>
      </c>
      <c r="K38" s="38">
        <f t="shared" si="0"/>
        <v>50</v>
      </c>
      <c r="L38" s="39">
        <f t="shared" si="12"/>
        <v>364.5</v>
      </c>
      <c r="M38" s="39">
        <f t="shared" si="1"/>
        <v>316.5</v>
      </c>
      <c r="N38" s="40">
        <f t="shared" si="2"/>
        <v>3.8616561677889602E-4</v>
      </c>
      <c r="O38" s="39">
        <f t="shared" si="5"/>
        <v>4.3048812570253272E-4</v>
      </c>
      <c r="P38" s="39">
        <f t="shared" si="6"/>
        <v>2.8925664734957834E-4</v>
      </c>
      <c r="Q38" s="39">
        <f t="shared" si="7"/>
        <v>4.828410366597057E-5</v>
      </c>
      <c r="R38" s="39">
        <f t="shared" si="8"/>
        <v>2.4098417938862315E-4</v>
      </c>
      <c r="S38" s="39">
        <f t="shared" si="13"/>
        <v>2.8924026224450445E-4</v>
      </c>
      <c r="T38" s="39">
        <f t="shared" si="14"/>
        <v>2.8924955809095295E-4</v>
      </c>
      <c r="U38" s="31">
        <f t="shared" si="9"/>
        <v>2.8928209825948602E-4</v>
      </c>
      <c r="V38" s="41">
        <f>'Rodzaje martwych'!S37</f>
        <v>6</v>
      </c>
      <c r="W38" s="31">
        <f t="shared" si="10"/>
        <v>2.8929139679529422E-4</v>
      </c>
      <c r="X38" s="31">
        <f t="shared" si="11"/>
        <v>20740.333333333332</v>
      </c>
    </row>
    <row r="39" spans="1:24" x14ac:dyDescent="0.25">
      <c r="A39" s="33">
        <v>32</v>
      </c>
      <c r="B39" s="34">
        <v>22142</v>
      </c>
      <c r="C39" s="52">
        <v>21262</v>
      </c>
      <c r="D39" s="52">
        <v>21214</v>
      </c>
      <c r="E39" s="53">
        <f t="shared" si="3"/>
        <v>21238</v>
      </c>
      <c r="F39" s="36">
        <f>'Rodzaje martwych'!M38</f>
        <v>4</v>
      </c>
      <c r="G39" s="36">
        <f>'Rodzaje martwych'!N38</f>
        <v>3</v>
      </c>
      <c r="H39" s="36">
        <f>'Rodzaje martwych'!O38</f>
        <v>4</v>
      </c>
      <c r="I39" s="36">
        <f>'Rodzaje martwych'!P38</f>
        <v>6</v>
      </c>
      <c r="J39" s="37">
        <f t="shared" si="4"/>
        <v>50</v>
      </c>
      <c r="K39" s="38">
        <f t="shared" ref="K39:K70" si="15">J40</f>
        <v>49</v>
      </c>
      <c r="L39" s="39">
        <f t="shared" si="12"/>
        <v>316.5</v>
      </c>
      <c r="M39" s="39">
        <f t="shared" ref="M39:M70" si="16">L40</f>
        <v>116</v>
      </c>
      <c r="N39" s="40">
        <f t="shared" ref="N39:N70" si="17">(F39+I39)/(C39+F39-(J39-M39)/2)</f>
        <v>4.6950561059204659E-4</v>
      </c>
      <c r="O39" s="39">
        <f t="shared" si="5"/>
        <v>7.484329684722612E-4</v>
      </c>
      <c r="P39" s="39">
        <f t="shared" si="6"/>
        <v>4.7130821630148034E-4</v>
      </c>
      <c r="Q39" s="39">
        <f t="shared" si="7"/>
        <v>1.8993577796507557E-4</v>
      </c>
      <c r="R39" s="39">
        <f t="shared" si="8"/>
        <v>2.8142589118198874E-4</v>
      </c>
      <c r="S39" s="39">
        <f t="shared" si="13"/>
        <v>4.707433036765052E-4</v>
      </c>
      <c r="T39" s="39">
        <f t="shared" si="14"/>
        <v>4.707506904343459E-4</v>
      </c>
      <c r="U39" s="31">
        <f t="shared" si="9"/>
        <v>4.7085412939071476E-4</v>
      </c>
      <c r="V39" s="41">
        <f>'Rodzaje martwych'!S38</f>
        <v>10</v>
      </c>
      <c r="W39" s="31">
        <f t="shared" si="10"/>
        <v>4.7086151962707763E-4</v>
      </c>
      <c r="X39" s="31">
        <f t="shared" si="11"/>
        <v>21237.666666666668</v>
      </c>
    </row>
    <row r="40" spans="1:24" x14ac:dyDescent="0.25">
      <c r="A40" s="33">
        <v>33</v>
      </c>
      <c r="B40" s="34">
        <v>23477</v>
      </c>
      <c r="C40" s="52">
        <v>22232</v>
      </c>
      <c r="D40" s="52">
        <v>21478</v>
      </c>
      <c r="E40" s="53">
        <f t="shared" si="3"/>
        <v>21855</v>
      </c>
      <c r="F40" s="36">
        <f>'Rodzaje martwych'!M39</f>
        <v>5</v>
      </c>
      <c r="G40" s="36">
        <f>'Rodzaje martwych'!N39</f>
        <v>2</v>
      </c>
      <c r="H40" s="36">
        <f>'Rodzaje martwych'!O39</f>
        <v>10</v>
      </c>
      <c r="I40" s="36">
        <f>'Rodzaje martwych'!P39</f>
        <v>4</v>
      </c>
      <c r="J40" s="37">
        <f t="shared" ref="J40:J71" si="18">(1/2)*(C40-B39+F40+G39)</f>
        <v>49</v>
      </c>
      <c r="K40" s="38">
        <f t="shared" si="15"/>
        <v>21.5</v>
      </c>
      <c r="L40" s="39">
        <f t="shared" si="12"/>
        <v>116</v>
      </c>
      <c r="M40" s="39">
        <f t="shared" si="16"/>
        <v>-5.5</v>
      </c>
      <c r="N40" s="40">
        <f t="shared" si="17"/>
        <v>4.0522743389727485E-4</v>
      </c>
      <c r="O40" s="39">
        <f t="shared" si="5"/>
        <v>5.8488740917373404E-4</v>
      </c>
      <c r="P40" s="39">
        <f t="shared" si="6"/>
        <v>6.4649468278077382E-4</v>
      </c>
      <c r="Q40" s="39">
        <f t="shared" si="7"/>
        <v>4.6663555762949138E-4</v>
      </c>
      <c r="R40" s="39">
        <f t="shared" si="8"/>
        <v>1.7994309299683976E-4</v>
      </c>
      <c r="S40" s="39">
        <f t="shared" si="13"/>
        <v>6.4038056902387713E-4</v>
      </c>
      <c r="T40" s="39">
        <f t="shared" si="14"/>
        <v>6.4035127841558805E-4</v>
      </c>
      <c r="U40" s="31">
        <f t="shared" si="9"/>
        <v>6.4058567833447729E-4</v>
      </c>
      <c r="V40" s="41">
        <f>'Rodzaje martwych'!S39</f>
        <v>14</v>
      </c>
      <c r="W40" s="31">
        <f t="shared" si="10"/>
        <v>6.4055636896046854E-4</v>
      </c>
      <c r="X40" s="31">
        <f t="shared" si="11"/>
        <v>21856</v>
      </c>
    </row>
    <row r="41" spans="1:24" x14ac:dyDescent="0.25">
      <c r="A41" s="33">
        <v>34</v>
      </c>
      <c r="B41" s="34">
        <v>25025</v>
      </c>
      <c r="C41" s="52">
        <v>23514</v>
      </c>
      <c r="D41" s="52">
        <v>22208</v>
      </c>
      <c r="E41" s="53">
        <f t="shared" si="3"/>
        <v>22861</v>
      </c>
      <c r="F41" s="36">
        <f>'Rodzaje martwych'!M40</f>
        <v>4</v>
      </c>
      <c r="G41" s="36">
        <f>'Rodzaje martwych'!N40</f>
        <v>8</v>
      </c>
      <c r="H41" s="36">
        <f>'Rodzaje martwych'!O40</f>
        <v>9</v>
      </c>
      <c r="I41" s="36">
        <f>'Rodzaje martwych'!P40</f>
        <v>13</v>
      </c>
      <c r="J41" s="37">
        <f t="shared" si="18"/>
        <v>21.5</v>
      </c>
      <c r="K41" s="38">
        <f t="shared" si="15"/>
        <v>16</v>
      </c>
      <c r="L41" s="39">
        <f t="shared" si="12"/>
        <v>-5.5</v>
      </c>
      <c r="M41" s="39">
        <f t="shared" si="16"/>
        <v>-23</v>
      </c>
      <c r="N41" s="40">
        <f t="shared" si="17"/>
        <v>7.2353510741304274E-4</v>
      </c>
      <c r="O41" s="39">
        <f t="shared" si="5"/>
        <v>1.1919458516027415E-3</v>
      </c>
      <c r="P41" s="39">
        <f t="shared" si="6"/>
        <v>9.5795366307993568E-4</v>
      </c>
      <c r="Q41" s="39">
        <f t="shared" si="7"/>
        <v>4.0504506126306551E-4</v>
      </c>
      <c r="R41" s="39">
        <f t="shared" si="8"/>
        <v>5.5313264546324862E-4</v>
      </c>
      <c r="S41" s="39">
        <f t="shared" si="13"/>
        <v>9.6187478139209506E-4</v>
      </c>
      <c r="T41" s="39">
        <f t="shared" si="14"/>
        <v>9.6190281866674436E-4</v>
      </c>
      <c r="U41" s="31">
        <f t="shared" si="9"/>
        <v>9.6233760552906695E-4</v>
      </c>
      <c r="V41" s="41">
        <f>'Rodzaje martwych'!S40</f>
        <v>22</v>
      </c>
      <c r="W41" s="31">
        <f t="shared" si="10"/>
        <v>9.623656697919249E-4</v>
      </c>
      <c r="X41" s="31">
        <f t="shared" si="11"/>
        <v>22860.333333333332</v>
      </c>
    </row>
    <row r="42" spans="1:24" x14ac:dyDescent="0.25">
      <c r="A42" s="33">
        <v>35</v>
      </c>
      <c r="B42" s="34">
        <v>25881</v>
      </c>
      <c r="C42" s="52">
        <v>25040</v>
      </c>
      <c r="D42" s="52">
        <v>23440</v>
      </c>
      <c r="E42" s="53">
        <f t="shared" si="3"/>
        <v>24240</v>
      </c>
      <c r="F42" s="36">
        <f>'Rodzaje martwych'!M41</f>
        <v>9</v>
      </c>
      <c r="G42" s="36">
        <f>'Rodzaje martwych'!N41</f>
        <v>5</v>
      </c>
      <c r="H42" s="36">
        <f>'Rodzaje martwych'!O41</f>
        <v>15</v>
      </c>
      <c r="I42" s="36">
        <f>'Rodzaje martwych'!P41</f>
        <v>7</v>
      </c>
      <c r="J42" s="37">
        <f t="shared" si="18"/>
        <v>16</v>
      </c>
      <c r="K42" s="38">
        <f t="shared" si="15"/>
        <v>19.5</v>
      </c>
      <c r="L42" s="39">
        <f t="shared" si="12"/>
        <v>-23</v>
      </c>
      <c r="M42" s="39">
        <f t="shared" si="16"/>
        <v>-24.5</v>
      </c>
      <c r="N42" s="40">
        <f t="shared" si="17"/>
        <v>6.3926484542775803E-4</v>
      </c>
      <c r="O42" s="39">
        <f t="shared" si="5"/>
        <v>5.9962823049709184E-4</v>
      </c>
      <c r="P42" s="39">
        <f t="shared" si="6"/>
        <v>9.1871984979929877E-4</v>
      </c>
      <c r="Q42" s="39">
        <f t="shared" si="7"/>
        <v>6.3920908529179897E-4</v>
      </c>
      <c r="R42" s="39">
        <f t="shared" si="8"/>
        <v>2.7968954460548789E-4</v>
      </c>
      <c r="S42" s="39">
        <f t="shared" si="13"/>
        <v>9.0717908539854016E-4</v>
      </c>
      <c r="T42" s="39">
        <f t="shared" si="14"/>
        <v>9.071292109350303E-4</v>
      </c>
      <c r="U42" s="31">
        <f t="shared" si="9"/>
        <v>9.075907590759076E-4</v>
      </c>
      <c r="V42" s="41">
        <f>'Rodzaje martwych'!S41</f>
        <v>22</v>
      </c>
      <c r="W42" s="31">
        <f t="shared" si="10"/>
        <v>9.0754083933777027E-4</v>
      </c>
      <c r="X42" s="31">
        <f t="shared" si="11"/>
        <v>24241.333333333332</v>
      </c>
    </row>
    <row r="43" spans="1:24" x14ac:dyDescent="0.25">
      <c r="A43" s="33">
        <v>36</v>
      </c>
      <c r="B43" s="34">
        <v>26599</v>
      </c>
      <c r="C43" s="52">
        <v>25909</v>
      </c>
      <c r="D43" s="52">
        <v>24976</v>
      </c>
      <c r="E43" s="53">
        <f t="shared" si="3"/>
        <v>25442.5</v>
      </c>
      <c r="F43" s="36">
        <f>'Rodzaje martwych'!M42</f>
        <v>6</v>
      </c>
      <c r="G43" s="36">
        <f>'Rodzaje martwych'!N42</f>
        <v>10</v>
      </c>
      <c r="H43" s="36">
        <f>'Rodzaje martwych'!O42</f>
        <v>8</v>
      </c>
      <c r="I43" s="36">
        <f>'Rodzaje martwych'!P42</f>
        <v>10</v>
      </c>
      <c r="J43" s="37">
        <f t="shared" si="18"/>
        <v>19.5</v>
      </c>
      <c r="K43" s="38">
        <f t="shared" si="15"/>
        <v>9</v>
      </c>
      <c r="L43" s="39">
        <f t="shared" si="12"/>
        <v>-24.5</v>
      </c>
      <c r="M43" s="39">
        <f t="shared" si="16"/>
        <v>-20.5</v>
      </c>
      <c r="N43" s="40">
        <f t="shared" si="17"/>
        <v>6.1787989959451628E-4</v>
      </c>
      <c r="O43" s="39">
        <f t="shared" si="5"/>
        <v>6.9528941421866856E-4</v>
      </c>
      <c r="P43" s="39">
        <f t="shared" si="6"/>
        <v>7.0604345176605854E-4</v>
      </c>
      <c r="Q43" s="39">
        <f t="shared" si="7"/>
        <v>3.2004800720108014E-4</v>
      </c>
      <c r="R43" s="39">
        <f t="shared" si="8"/>
        <v>3.8611902118828131E-4</v>
      </c>
      <c r="S43" s="39">
        <f t="shared" si="13"/>
        <v>7.0722747185824025E-4</v>
      </c>
      <c r="T43" s="39">
        <f t="shared" si="14"/>
        <v>7.0723673439986371E-4</v>
      </c>
      <c r="U43" s="31">
        <f t="shared" si="9"/>
        <v>7.0747764567161251E-4</v>
      </c>
      <c r="V43" s="41">
        <f>'Rodzaje martwych'!S42</f>
        <v>18</v>
      </c>
      <c r="W43" s="31">
        <f t="shared" si="10"/>
        <v>7.0748691476747911E-4</v>
      </c>
      <c r="X43" s="31">
        <f t="shared" si="11"/>
        <v>25442.166666666668</v>
      </c>
    </row>
    <row r="44" spans="1:24" x14ac:dyDescent="0.25">
      <c r="A44" s="33">
        <v>37</v>
      </c>
      <c r="B44" s="34">
        <v>25384</v>
      </c>
      <c r="C44" s="52">
        <v>26598</v>
      </c>
      <c r="D44" s="52">
        <v>25850</v>
      </c>
      <c r="E44" s="53">
        <f t="shared" si="3"/>
        <v>26224</v>
      </c>
      <c r="F44" s="36">
        <f>'Rodzaje martwych'!M43</f>
        <v>9</v>
      </c>
      <c r="G44" s="36">
        <f>'Rodzaje martwych'!N43</f>
        <v>10</v>
      </c>
      <c r="H44" s="36">
        <f>'Rodzaje martwych'!O43</f>
        <v>8</v>
      </c>
      <c r="I44" s="36">
        <f>'Rodzaje martwych'!P43</f>
        <v>15</v>
      </c>
      <c r="J44" s="37">
        <f t="shared" si="18"/>
        <v>9</v>
      </c>
      <c r="K44" s="38">
        <f t="shared" si="15"/>
        <v>6.5</v>
      </c>
      <c r="L44" s="39">
        <f t="shared" si="12"/>
        <v>-20.5</v>
      </c>
      <c r="M44" s="39">
        <f t="shared" si="16"/>
        <v>17.5</v>
      </c>
      <c r="N44" s="40">
        <f t="shared" si="17"/>
        <v>9.0187420733712251E-4</v>
      </c>
      <c r="O44" s="39">
        <f t="shared" si="5"/>
        <v>1.0144464691627059E-3</v>
      </c>
      <c r="P44" s="39">
        <f t="shared" si="6"/>
        <v>8.7285178349894021E-4</v>
      </c>
      <c r="Q44" s="39">
        <f t="shared" si="7"/>
        <v>3.09259420331874E-4</v>
      </c>
      <c r="R44" s="39">
        <f t="shared" si="8"/>
        <v>5.6376671333402243E-4</v>
      </c>
      <c r="S44" s="39">
        <f t="shared" si="13"/>
        <v>8.7667473461531121E-4</v>
      </c>
      <c r="T44" s="39">
        <f t="shared" si="14"/>
        <v>8.7671372120503666E-4</v>
      </c>
      <c r="U44" s="31">
        <f t="shared" si="9"/>
        <v>8.7705918242830989E-4</v>
      </c>
      <c r="V44" s="41">
        <f>'Rodzaje martwych'!S43</f>
        <v>23</v>
      </c>
      <c r="W44" s="31">
        <f t="shared" si="10"/>
        <v>8.7709820321984024E-4</v>
      </c>
      <c r="X44" s="31">
        <f t="shared" si="11"/>
        <v>26222.833333333332</v>
      </c>
    </row>
    <row r="45" spans="1:24" x14ac:dyDescent="0.25">
      <c r="A45" s="33">
        <v>38</v>
      </c>
      <c r="B45" s="34">
        <v>25003</v>
      </c>
      <c r="C45" s="52">
        <v>25378</v>
      </c>
      <c r="D45" s="52">
        <v>26606</v>
      </c>
      <c r="E45" s="53">
        <f t="shared" si="3"/>
        <v>25992</v>
      </c>
      <c r="F45" s="36">
        <f>'Rodzaje martwych'!M44</f>
        <v>9</v>
      </c>
      <c r="G45" s="36">
        <f>'Rodzaje martwych'!N44</f>
        <v>13</v>
      </c>
      <c r="H45" s="36">
        <f>'Rodzaje martwych'!O44</f>
        <v>12</v>
      </c>
      <c r="I45" s="36">
        <f>'Rodzaje martwych'!P44</f>
        <v>7</v>
      </c>
      <c r="J45" s="37">
        <f t="shared" si="18"/>
        <v>6.5</v>
      </c>
      <c r="K45" s="38">
        <f t="shared" si="15"/>
        <v>11</v>
      </c>
      <c r="L45" s="39">
        <f t="shared" si="12"/>
        <v>17.5</v>
      </c>
      <c r="M45" s="39">
        <f t="shared" si="16"/>
        <v>13.5</v>
      </c>
      <c r="N45" s="40">
        <f t="shared" si="17"/>
        <v>6.3015694846497701E-4</v>
      </c>
      <c r="O45" s="39">
        <f t="shared" si="5"/>
        <v>8.6643167989287754E-4</v>
      </c>
      <c r="P45" s="39">
        <f t="shared" si="6"/>
        <v>7.2660275233304983E-4</v>
      </c>
      <c r="Q45" s="39">
        <f t="shared" si="7"/>
        <v>4.509709969277601E-4</v>
      </c>
      <c r="R45" s="39">
        <f t="shared" si="8"/>
        <v>2.757561134145501E-4</v>
      </c>
      <c r="S45" s="39">
        <f t="shared" si="13"/>
        <v>7.3072707343807086E-4</v>
      </c>
      <c r="T45" s="39">
        <f t="shared" si="14"/>
        <v>7.3070365480021023E-4</v>
      </c>
      <c r="U45" s="31">
        <f t="shared" si="9"/>
        <v>7.3099415204678359E-4</v>
      </c>
      <c r="V45" s="41">
        <f>'Rodzaje martwych'!S44</f>
        <v>19</v>
      </c>
      <c r="W45" s="31">
        <f t="shared" si="10"/>
        <v>7.3097071628718175E-4</v>
      </c>
      <c r="X45" s="31">
        <f t="shared" si="11"/>
        <v>25992.833333333332</v>
      </c>
    </row>
    <row r="46" spans="1:24" x14ac:dyDescent="0.25">
      <c r="A46" s="33">
        <v>39</v>
      </c>
      <c r="B46" s="34">
        <v>25061</v>
      </c>
      <c r="C46" s="52">
        <v>25006</v>
      </c>
      <c r="D46" s="52">
        <v>25383</v>
      </c>
      <c r="E46" s="53">
        <f t="shared" si="3"/>
        <v>25194.5</v>
      </c>
      <c r="F46" s="36">
        <f>'Rodzaje martwych'!M45</f>
        <v>6</v>
      </c>
      <c r="G46" s="36">
        <f>'Rodzaje martwych'!N45</f>
        <v>10</v>
      </c>
      <c r="H46" s="36">
        <f>'Rodzaje martwych'!O45</f>
        <v>15</v>
      </c>
      <c r="I46" s="36">
        <f>'Rodzaje martwych'!P45</f>
        <v>12</v>
      </c>
      <c r="J46" s="37">
        <f t="shared" si="18"/>
        <v>11</v>
      </c>
      <c r="K46" s="38">
        <f t="shared" si="15"/>
        <v>12</v>
      </c>
      <c r="L46" s="39">
        <f t="shared" si="12"/>
        <v>13.5</v>
      </c>
      <c r="M46" s="39">
        <f t="shared" si="16"/>
        <v>53</v>
      </c>
      <c r="N46" s="40">
        <f t="shared" si="17"/>
        <v>7.190508528742061E-4</v>
      </c>
      <c r="O46" s="39">
        <f t="shared" si="5"/>
        <v>1.0774572010056266E-3</v>
      </c>
      <c r="P46" s="39">
        <f t="shared" si="6"/>
        <v>1.0698483051636565E-3</v>
      </c>
      <c r="Q46" s="39">
        <f t="shared" si="7"/>
        <v>5.9075468911534484E-4</v>
      </c>
      <c r="R46" s="39">
        <f t="shared" si="8"/>
        <v>4.7937681014680918E-4</v>
      </c>
      <c r="S46" s="39">
        <f t="shared" si="13"/>
        <v>1.0710885433195812E-3</v>
      </c>
      <c r="T46" s="39">
        <f t="shared" si="14"/>
        <v>1.0710672987286033E-3</v>
      </c>
      <c r="U46" s="31">
        <f t="shared" si="9"/>
        <v>1.071662466014408E-3</v>
      </c>
      <c r="V46" s="41">
        <f>'Rodzaje martwych'!S45</f>
        <v>27</v>
      </c>
      <c r="W46" s="31">
        <f t="shared" si="10"/>
        <v>1.0716411986505258E-3</v>
      </c>
      <c r="X46" s="31">
        <f t="shared" si="11"/>
        <v>25195</v>
      </c>
    </row>
    <row r="47" spans="1:24" x14ac:dyDescent="0.25">
      <c r="A47" s="33">
        <v>40</v>
      </c>
      <c r="B47" s="42">
        <v>24315</v>
      </c>
      <c r="C47" s="54">
        <v>25061</v>
      </c>
      <c r="D47" s="54">
        <v>25085</v>
      </c>
      <c r="E47" s="53">
        <f t="shared" si="3"/>
        <v>25073</v>
      </c>
      <c r="F47" s="36">
        <f>'Rodzaje martwych'!M46</f>
        <v>14</v>
      </c>
      <c r="G47" s="36">
        <f>'Rodzaje martwych'!N46</f>
        <v>5</v>
      </c>
      <c r="H47" s="36">
        <f>'Rodzaje martwych'!O46</f>
        <v>15</v>
      </c>
      <c r="I47" s="36">
        <f>'Rodzaje martwych'!P46</f>
        <v>20</v>
      </c>
      <c r="J47" s="37">
        <f t="shared" si="18"/>
        <v>12</v>
      </c>
      <c r="K47" s="38">
        <f t="shared" si="15"/>
        <v>-7</v>
      </c>
      <c r="L47" s="39">
        <f t="shared" si="12"/>
        <v>53</v>
      </c>
      <c r="M47" s="39">
        <f t="shared" si="16"/>
        <v>27.5</v>
      </c>
      <c r="N47" s="40">
        <f t="shared" si="17"/>
        <v>1.3555132511387307E-3</v>
      </c>
      <c r="O47" s="39">
        <f t="shared" si="5"/>
        <v>1.2754847838651175E-3</v>
      </c>
      <c r="P47" s="39">
        <f t="shared" si="6"/>
        <v>1.3953791355066913E-3</v>
      </c>
      <c r="Q47" s="39">
        <f t="shared" si="7"/>
        <v>5.982411709573853E-4</v>
      </c>
      <c r="R47" s="39">
        <f t="shared" si="8"/>
        <v>7.9761513075903045E-4</v>
      </c>
      <c r="S47" s="39">
        <f t="shared" si="13"/>
        <v>1.394950279986449E-3</v>
      </c>
      <c r="T47" s="39">
        <f t="shared" si="14"/>
        <v>1.3949966121510847E-3</v>
      </c>
      <c r="U47" s="31">
        <f t="shared" si="9"/>
        <v>1.3959239022055597E-3</v>
      </c>
      <c r="V47" s="41">
        <f>'Rodzaje martwych'!S46</f>
        <v>35</v>
      </c>
      <c r="W47" s="31">
        <f t="shared" si="10"/>
        <v>1.3959702990700177E-3</v>
      </c>
      <c r="X47" s="31">
        <f t="shared" si="11"/>
        <v>25072.166666666668</v>
      </c>
    </row>
    <row r="48" spans="1:24" x14ac:dyDescent="0.25">
      <c r="A48" s="33">
        <v>41</v>
      </c>
      <c r="B48" s="42">
        <v>23831</v>
      </c>
      <c r="C48" s="54">
        <v>24286</v>
      </c>
      <c r="D48" s="54">
        <v>25084</v>
      </c>
      <c r="E48" s="53">
        <f t="shared" si="3"/>
        <v>24685</v>
      </c>
      <c r="F48" s="36">
        <f>'Rodzaje martwych'!M47</f>
        <v>10</v>
      </c>
      <c r="G48" s="36">
        <f>'Rodzaje martwych'!N47</f>
        <v>12</v>
      </c>
      <c r="H48" s="36">
        <f>'Rodzaje martwych'!O47</f>
        <v>12</v>
      </c>
      <c r="I48" s="36">
        <f>'Rodzaje martwych'!P47</f>
        <v>14</v>
      </c>
      <c r="J48" s="37">
        <f t="shared" si="18"/>
        <v>-7</v>
      </c>
      <c r="K48" s="38">
        <f t="shared" si="15"/>
        <v>13.5</v>
      </c>
      <c r="L48" s="39">
        <f t="shared" si="12"/>
        <v>27.5</v>
      </c>
      <c r="M48" s="39">
        <f t="shared" si="16"/>
        <v>72</v>
      </c>
      <c r="N48" s="40">
        <f t="shared" si="17"/>
        <v>9.8621355632717627E-4</v>
      </c>
      <c r="O48" s="39">
        <f t="shared" si="5"/>
        <v>1.1495196649971263E-3</v>
      </c>
      <c r="P48" s="39">
        <f t="shared" si="6"/>
        <v>1.0537611498282473E-3</v>
      </c>
      <c r="Q48" s="39">
        <f t="shared" si="7"/>
        <v>4.7842597853063422E-4</v>
      </c>
      <c r="R48" s="39">
        <f t="shared" si="8"/>
        <v>5.7561055834224164E-4</v>
      </c>
      <c r="S48" s="39">
        <f t="shared" si="13"/>
        <v>1.0527168191756418E-3</v>
      </c>
      <c r="T48" s="39">
        <f t="shared" si="14"/>
        <v>1.0527310272225446E-3</v>
      </c>
      <c r="U48" s="31">
        <f t="shared" si="9"/>
        <v>1.0532712173384647E-3</v>
      </c>
      <c r="V48" s="41">
        <f>'Rodzaje martwych'!S47</f>
        <v>26</v>
      </c>
      <c r="W48" s="31">
        <f t="shared" si="10"/>
        <v>1.0532854403543361E-3</v>
      </c>
      <c r="X48" s="31">
        <f t="shared" si="11"/>
        <v>24684.666666666668</v>
      </c>
    </row>
    <row r="49" spans="1:24" x14ac:dyDescent="0.25">
      <c r="A49" s="33">
        <v>42</v>
      </c>
      <c r="B49" s="42">
        <v>23208</v>
      </c>
      <c r="C49" s="54">
        <v>23837</v>
      </c>
      <c r="D49" s="54">
        <v>24402</v>
      </c>
      <c r="E49" s="53">
        <f t="shared" si="3"/>
        <v>24119.5</v>
      </c>
      <c r="F49" s="36">
        <f>'Rodzaje martwych'!M48</f>
        <v>9</v>
      </c>
      <c r="G49" s="36">
        <f>'Rodzaje martwych'!N48</f>
        <v>10</v>
      </c>
      <c r="H49" s="36">
        <f>'Rodzaje martwych'!O48</f>
        <v>14</v>
      </c>
      <c r="I49" s="36">
        <f>'Rodzaje martwych'!P48</f>
        <v>19</v>
      </c>
      <c r="J49" s="37">
        <f t="shared" si="18"/>
        <v>13.5</v>
      </c>
      <c r="K49" s="38">
        <f t="shared" si="15"/>
        <v>-0.5</v>
      </c>
      <c r="L49" s="39">
        <f t="shared" si="12"/>
        <v>72</v>
      </c>
      <c r="M49" s="39">
        <f t="shared" si="16"/>
        <v>29.5</v>
      </c>
      <c r="N49" s="40">
        <f t="shared" si="17"/>
        <v>1.1738073279114615E-3</v>
      </c>
      <c r="O49" s="39">
        <f t="shared" si="5"/>
        <v>1.340791485974064E-3</v>
      </c>
      <c r="P49" s="39">
        <f t="shared" si="6"/>
        <v>1.3703710005988912E-3</v>
      </c>
      <c r="Q49" s="39">
        <f t="shared" si="7"/>
        <v>5.742411812961444E-4</v>
      </c>
      <c r="R49" s="39">
        <f t="shared" si="8"/>
        <v>7.965872525076776E-4</v>
      </c>
      <c r="S49" s="39">
        <f t="shared" si="13"/>
        <v>1.367252237321843E-3</v>
      </c>
      <c r="T49" s="39">
        <f t="shared" si="14"/>
        <v>1.3672994454841138E-3</v>
      </c>
      <c r="U49" s="31">
        <f t="shared" si="9"/>
        <v>1.3681875660772405E-3</v>
      </c>
      <c r="V49" s="41">
        <f>'Rodzaje martwych'!S48</f>
        <v>33</v>
      </c>
      <c r="W49" s="31">
        <f t="shared" si="10"/>
        <v>1.3682348388523412E-3</v>
      </c>
      <c r="X49" s="31">
        <f t="shared" si="11"/>
        <v>24118.666666666668</v>
      </c>
    </row>
    <row r="50" spans="1:24" x14ac:dyDescent="0.25">
      <c r="A50" s="33">
        <v>43</v>
      </c>
      <c r="B50" s="42">
        <v>23251</v>
      </c>
      <c r="C50" s="54">
        <v>23179</v>
      </c>
      <c r="D50" s="54">
        <v>23864</v>
      </c>
      <c r="E50" s="53">
        <f t="shared" si="3"/>
        <v>23521.5</v>
      </c>
      <c r="F50" s="36">
        <f>'Rodzaje martwych'!M49</f>
        <v>18</v>
      </c>
      <c r="G50" s="36">
        <f>'Rodzaje martwych'!N49</f>
        <v>14</v>
      </c>
      <c r="H50" s="36">
        <f>'Rodzaje martwych'!O49</f>
        <v>13</v>
      </c>
      <c r="I50" s="36">
        <f>'Rodzaje martwych'!P49</f>
        <v>21</v>
      </c>
      <c r="J50" s="37">
        <f t="shared" si="18"/>
        <v>-0.5</v>
      </c>
      <c r="K50" s="38">
        <f t="shared" si="15"/>
        <v>-13.5</v>
      </c>
      <c r="L50" s="39">
        <f t="shared" si="12"/>
        <v>29.5</v>
      </c>
      <c r="M50" s="39">
        <f t="shared" si="16"/>
        <v>82</v>
      </c>
      <c r="N50" s="40">
        <f t="shared" si="17"/>
        <v>1.6782675115380892E-3</v>
      </c>
      <c r="O50" s="39">
        <f t="shared" si="5"/>
        <v>1.5046644598254589E-3</v>
      </c>
      <c r="P50" s="39">
        <f t="shared" si="6"/>
        <v>1.4486936121819172E-3</v>
      </c>
      <c r="Q50" s="39">
        <f t="shared" si="7"/>
        <v>5.4479355467317622E-4</v>
      </c>
      <c r="R50" s="39">
        <f t="shared" si="8"/>
        <v>9.0439276485788109E-4</v>
      </c>
      <c r="S50" s="39">
        <f t="shared" si="13"/>
        <v>1.4444420842449604E-3</v>
      </c>
      <c r="T50" s="39">
        <f t="shared" si="14"/>
        <v>1.4445239089949937E-3</v>
      </c>
      <c r="U50" s="31">
        <f t="shared" si="9"/>
        <v>1.4454860446825246E-3</v>
      </c>
      <c r="V50" s="41">
        <f>'Rodzaje martwych'!S49</f>
        <v>34</v>
      </c>
      <c r="W50" s="31">
        <f t="shared" si="10"/>
        <v>1.4455679877551887E-3</v>
      </c>
      <c r="X50" s="31">
        <f t="shared" si="11"/>
        <v>23520.166666666668</v>
      </c>
    </row>
    <row r="51" spans="1:24" x14ac:dyDescent="0.25">
      <c r="A51" s="33">
        <v>44</v>
      </c>
      <c r="B51" s="42">
        <v>22529</v>
      </c>
      <c r="C51" s="54">
        <v>23198</v>
      </c>
      <c r="D51" s="54">
        <v>23308</v>
      </c>
      <c r="E51" s="53">
        <f t="shared" si="3"/>
        <v>23253</v>
      </c>
      <c r="F51" s="36">
        <f>'Rodzaje martwych'!M50</f>
        <v>12</v>
      </c>
      <c r="G51" s="36">
        <f>'Rodzaje martwych'!N50</f>
        <v>13</v>
      </c>
      <c r="H51" s="36">
        <f>'Rodzaje martwych'!O50</f>
        <v>14</v>
      </c>
      <c r="I51" s="36">
        <f>'Rodzaje martwych'!P50</f>
        <v>20</v>
      </c>
      <c r="J51" s="37">
        <f t="shared" si="18"/>
        <v>-13.5</v>
      </c>
      <c r="K51" s="38">
        <f t="shared" si="15"/>
        <v>6.5</v>
      </c>
      <c r="L51" s="39">
        <f t="shared" si="12"/>
        <v>82</v>
      </c>
      <c r="M51" s="39">
        <f t="shared" si="16"/>
        <v>14.5</v>
      </c>
      <c r="N51" s="40">
        <f t="shared" si="17"/>
        <v>1.3778849466069584E-3</v>
      </c>
      <c r="O51" s="39">
        <f t="shared" si="5"/>
        <v>2.0678513731825525E-3</v>
      </c>
      <c r="P51" s="39">
        <f t="shared" si="6"/>
        <v>1.462704381905322E-3</v>
      </c>
      <c r="Q51" s="39">
        <f t="shared" si="7"/>
        <v>6.0134873931532156E-4</v>
      </c>
      <c r="R51" s="39">
        <f t="shared" si="8"/>
        <v>8.6187392939097833E-4</v>
      </c>
      <c r="S51" s="39">
        <f t="shared" si="13"/>
        <v>1.4611087236785563E-3</v>
      </c>
      <c r="T51" s="39">
        <f t="shared" si="14"/>
        <v>1.4611715157505695E-3</v>
      </c>
      <c r="U51" s="31">
        <f t="shared" si="9"/>
        <v>1.4621769234077324E-3</v>
      </c>
      <c r="V51" s="41">
        <f>'Rodzaje martwych'!S50</f>
        <v>34</v>
      </c>
      <c r="W51" s="31">
        <f t="shared" si="10"/>
        <v>1.4622398073284018E-3</v>
      </c>
      <c r="X51" s="31">
        <f t="shared" si="11"/>
        <v>23252</v>
      </c>
    </row>
    <row r="52" spans="1:24" x14ac:dyDescent="0.25">
      <c r="A52" s="33">
        <v>45</v>
      </c>
      <c r="B52" s="42">
        <v>21294</v>
      </c>
      <c r="C52" s="54">
        <v>22506</v>
      </c>
      <c r="D52" s="54">
        <v>23179</v>
      </c>
      <c r="E52" s="53">
        <f t="shared" si="3"/>
        <v>22842.5</v>
      </c>
      <c r="F52" s="36">
        <f>'Rodzaje martwych'!M51</f>
        <v>23</v>
      </c>
      <c r="G52" s="36">
        <f>'Rodzaje martwych'!N51</f>
        <v>10</v>
      </c>
      <c r="H52" s="36">
        <f>'Rodzaje martwych'!O51</f>
        <v>28</v>
      </c>
      <c r="I52" s="36">
        <f>'Rodzaje martwych'!P51</f>
        <v>22</v>
      </c>
      <c r="J52" s="37">
        <f t="shared" si="18"/>
        <v>6.5</v>
      </c>
      <c r="K52" s="38">
        <f t="shared" si="15"/>
        <v>-11</v>
      </c>
      <c r="L52" s="39">
        <f t="shared" si="12"/>
        <v>14.5</v>
      </c>
      <c r="M52" s="39">
        <f t="shared" si="16"/>
        <v>50.5</v>
      </c>
      <c r="N52" s="40">
        <f t="shared" si="17"/>
        <v>1.995476918983637E-3</v>
      </c>
      <c r="O52" s="39">
        <f t="shared" si="5"/>
        <v>1.994990357546605E-3</v>
      </c>
      <c r="P52" s="39">
        <f t="shared" si="6"/>
        <v>2.1821527412257957E-3</v>
      </c>
      <c r="Q52" s="39">
        <f t="shared" si="7"/>
        <v>1.2069095572150561E-3</v>
      </c>
      <c r="R52" s="39">
        <f t="shared" si="8"/>
        <v>9.7642163661581139E-4</v>
      </c>
      <c r="S52" s="39">
        <f t="shared" si="13"/>
        <v>2.1865092380015305E-3</v>
      </c>
      <c r="T52" s="39">
        <f t="shared" si="14"/>
        <v>2.1864136257297153E-3</v>
      </c>
      <c r="U52" s="31">
        <f t="shared" si="9"/>
        <v>2.1889022655138448E-3</v>
      </c>
      <c r="V52" s="41">
        <f>'Rodzaje martwych'!S51</f>
        <v>50</v>
      </c>
      <c r="W52" s="31">
        <f t="shared" si="10"/>
        <v>2.1888064438461705E-3</v>
      </c>
      <c r="X52" s="31">
        <f t="shared" si="11"/>
        <v>22843.5</v>
      </c>
    </row>
    <row r="53" spans="1:24" x14ac:dyDescent="0.25">
      <c r="A53" s="33">
        <v>46</v>
      </c>
      <c r="B53" s="42">
        <v>20248</v>
      </c>
      <c r="C53" s="54">
        <v>21240</v>
      </c>
      <c r="D53" s="54">
        <v>22562</v>
      </c>
      <c r="E53" s="53">
        <f t="shared" si="3"/>
        <v>21901</v>
      </c>
      <c r="F53" s="36">
        <f>'Rodzaje martwych'!M52</f>
        <v>22</v>
      </c>
      <c r="G53" s="36">
        <f>'Rodzaje martwych'!N52</f>
        <v>23</v>
      </c>
      <c r="H53" s="36">
        <f>'Rodzaje martwych'!O52</f>
        <v>23</v>
      </c>
      <c r="I53" s="36">
        <f>'Rodzaje martwych'!P52</f>
        <v>22</v>
      </c>
      <c r="J53" s="37">
        <f t="shared" si="18"/>
        <v>-11</v>
      </c>
      <c r="K53" s="38">
        <f t="shared" si="15"/>
        <v>6.5</v>
      </c>
      <c r="L53" s="39">
        <f t="shared" si="12"/>
        <v>50.5</v>
      </c>
      <c r="M53" s="39">
        <f t="shared" si="16"/>
        <v>49.5</v>
      </c>
      <c r="N53" s="40">
        <f t="shared" si="17"/>
        <v>2.0664795876433914E-3</v>
      </c>
      <c r="O53" s="39">
        <f t="shared" si="5"/>
        <v>2.0197750064585829E-3</v>
      </c>
      <c r="P53" s="39">
        <f t="shared" si="6"/>
        <v>2.0530360785132595E-3</v>
      </c>
      <c r="Q53" s="39">
        <f t="shared" si="7"/>
        <v>1.0195148439144936E-3</v>
      </c>
      <c r="R53" s="39">
        <f t="shared" si="8"/>
        <v>1.0345760001881047E-3</v>
      </c>
      <c r="S53" s="39">
        <f t="shared" si="13"/>
        <v>2.0525919675234341E-3</v>
      </c>
      <c r="T53" s="39">
        <f t="shared" si="14"/>
        <v>2.0525763634428548E-3</v>
      </c>
      <c r="U53" s="31">
        <f t="shared" si="9"/>
        <v>2.0547006985982374E-3</v>
      </c>
      <c r="V53" s="41">
        <f>'Rodzaje martwych'!S52</f>
        <v>45</v>
      </c>
      <c r="W53" s="31">
        <f t="shared" si="10"/>
        <v>2.0546850624395961E-3</v>
      </c>
      <c r="X53" s="31">
        <f t="shared" si="11"/>
        <v>21901.166666666668</v>
      </c>
    </row>
    <row r="54" spans="1:24" x14ac:dyDescent="0.25">
      <c r="A54" s="33">
        <v>47</v>
      </c>
      <c r="B54" s="42">
        <v>19130</v>
      </c>
      <c r="C54" s="54">
        <v>20221</v>
      </c>
      <c r="D54" s="54">
        <v>21296</v>
      </c>
      <c r="E54" s="53">
        <f t="shared" si="3"/>
        <v>20758.5</v>
      </c>
      <c r="F54" s="36">
        <f>'Rodzaje martwych'!M53</f>
        <v>17</v>
      </c>
      <c r="G54" s="36">
        <f>'Rodzaje martwych'!N53</f>
        <v>17</v>
      </c>
      <c r="H54" s="36">
        <f>'Rodzaje martwych'!O53</f>
        <v>21</v>
      </c>
      <c r="I54" s="36">
        <f>'Rodzaje martwych'!P53</f>
        <v>20</v>
      </c>
      <c r="J54" s="37">
        <f t="shared" si="18"/>
        <v>6.5</v>
      </c>
      <c r="K54" s="38">
        <f t="shared" si="15"/>
        <v>6.5</v>
      </c>
      <c r="L54" s="39">
        <f t="shared" si="12"/>
        <v>49.5</v>
      </c>
      <c r="M54" s="39">
        <f t="shared" si="16"/>
        <v>21.5</v>
      </c>
      <c r="N54" s="40">
        <f t="shared" si="17"/>
        <v>1.827566619742659E-3</v>
      </c>
      <c r="O54" s="39">
        <f t="shared" si="5"/>
        <v>2.7664567123626034E-3</v>
      </c>
      <c r="P54" s="39">
        <f t="shared" si="6"/>
        <v>1.9738446039657687E-3</v>
      </c>
      <c r="Q54" s="39">
        <f t="shared" si="7"/>
        <v>9.8627434864798232E-4</v>
      </c>
      <c r="R54" s="39">
        <f t="shared" si="8"/>
        <v>9.8854523212277734E-4</v>
      </c>
      <c r="S54" s="39">
        <f t="shared" si="13"/>
        <v>1.9731459646758747E-3</v>
      </c>
      <c r="T54" s="39">
        <f t="shared" si="14"/>
        <v>1.9731301383597352E-3</v>
      </c>
      <c r="U54" s="31">
        <f t="shared" si="9"/>
        <v>1.9750945395861936E-3</v>
      </c>
      <c r="V54" s="41">
        <f>'Rodzaje martwych'!S53</f>
        <v>41</v>
      </c>
      <c r="W54" s="31">
        <f t="shared" si="10"/>
        <v>1.9750786819962745E-3</v>
      </c>
      <c r="X54" s="31">
        <f t="shared" si="11"/>
        <v>20758.666666666668</v>
      </c>
    </row>
    <row r="55" spans="1:24" x14ac:dyDescent="0.25">
      <c r="A55" s="33">
        <v>48</v>
      </c>
      <c r="B55" s="42">
        <v>18360</v>
      </c>
      <c r="C55" s="54">
        <v>19102</v>
      </c>
      <c r="D55" s="54">
        <v>20208</v>
      </c>
      <c r="E55" s="53">
        <f t="shared" si="3"/>
        <v>19655</v>
      </c>
      <c r="F55" s="36">
        <f>'Rodzaje martwych'!M54</f>
        <v>24</v>
      </c>
      <c r="G55" s="36">
        <f>'Rodzaje martwych'!N54</f>
        <v>17</v>
      </c>
      <c r="H55" s="36">
        <f>'Rodzaje martwych'!O54</f>
        <v>36</v>
      </c>
      <c r="I55" s="36">
        <f>'Rodzaje martwych'!P54</f>
        <v>22</v>
      </c>
      <c r="J55" s="37">
        <f t="shared" si="18"/>
        <v>6.5</v>
      </c>
      <c r="K55" s="38">
        <f t="shared" si="15"/>
        <v>3</v>
      </c>
      <c r="L55" s="39">
        <f t="shared" si="12"/>
        <v>21.5</v>
      </c>
      <c r="M55" s="39">
        <f t="shared" si="16"/>
        <v>-20.5</v>
      </c>
      <c r="N55" s="40">
        <f t="shared" si="17"/>
        <v>2.4068018312622631E-3</v>
      </c>
      <c r="O55" s="39">
        <f t="shared" si="5"/>
        <v>2.8823729790634907E-3</v>
      </c>
      <c r="P55" s="39">
        <f t="shared" si="6"/>
        <v>2.929529414728238E-3</v>
      </c>
      <c r="Q55" s="39">
        <f t="shared" si="7"/>
        <v>1.7792495026750523E-3</v>
      </c>
      <c r="R55" s="39">
        <f t="shared" si="8"/>
        <v>1.152330194979507E-3</v>
      </c>
      <c r="S55" s="39">
        <f t="shared" si="13"/>
        <v>2.9465555781345259E-3</v>
      </c>
      <c r="T55" s="39">
        <f t="shared" si="14"/>
        <v>2.9462063360368444E-3</v>
      </c>
      <c r="U55" s="31">
        <f t="shared" si="9"/>
        <v>2.9509030780971762E-3</v>
      </c>
      <c r="V55" s="41">
        <f>'Rodzaje martwych'!S54</f>
        <v>58</v>
      </c>
      <c r="W55" s="31">
        <f t="shared" si="10"/>
        <v>2.9505528047208845E-3</v>
      </c>
      <c r="X55" s="31">
        <f t="shared" si="11"/>
        <v>19657.333333333332</v>
      </c>
    </row>
    <row r="56" spans="1:24" x14ac:dyDescent="0.25">
      <c r="A56" s="33">
        <v>49</v>
      </c>
      <c r="B56" s="42">
        <v>17259</v>
      </c>
      <c r="C56" s="54">
        <v>18321</v>
      </c>
      <c r="D56" s="54">
        <v>19006</v>
      </c>
      <c r="E56" s="53">
        <f t="shared" si="3"/>
        <v>18663.5</v>
      </c>
      <c r="F56" s="36">
        <f>'Rodzaje martwych'!M55</f>
        <v>28</v>
      </c>
      <c r="G56" s="36">
        <f>'Rodzaje martwych'!N55</f>
        <v>24</v>
      </c>
      <c r="H56" s="36">
        <f>'Rodzaje martwych'!O55</f>
        <v>33</v>
      </c>
      <c r="I56" s="36">
        <f>'Rodzaje martwych'!P55</f>
        <v>27</v>
      </c>
      <c r="J56" s="37">
        <f t="shared" si="18"/>
        <v>3</v>
      </c>
      <c r="K56" s="38">
        <f t="shared" si="15"/>
        <v>11</v>
      </c>
      <c r="L56" s="39">
        <f t="shared" si="12"/>
        <v>-20.5</v>
      </c>
      <c r="M56" s="39">
        <f t="shared" si="16"/>
        <v>-21.5</v>
      </c>
      <c r="N56" s="40">
        <f t="shared" si="17"/>
        <v>2.9994410132657095E-3</v>
      </c>
      <c r="O56" s="39">
        <f t="shared" si="5"/>
        <v>2.6230224869531952E-3</v>
      </c>
      <c r="P56" s="39">
        <f t="shared" si="6"/>
        <v>3.2043810774173842E-3</v>
      </c>
      <c r="Q56" s="39">
        <f t="shared" si="7"/>
        <v>1.7323516673884798E-3</v>
      </c>
      <c r="R56" s="39">
        <f t="shared" si="8"/>
        <v>1.474583907920427E-3</v>
      </c>
      <c r="S56" s="39">
        <f t="shared" si="13"/>
        <v>3.2096718110573193E-3</v>
      </c>
      <c r="T56" s="39">
        <f t="shared" si="14"/>
        <v>3.2095001203562546E-3</v>
      </c>
      <c r="U56" s="31">
        <f t="shared" si="9"/>
        <v>3.2148310874166152E-3</v>
      </c>
      <c r="V56" s="41">
        <f>'Rodzaje martwych'!S55</f>
        <v>60</v>
      </c>
      <c r="W56" s="31">
        <f t="shared" si="10"/>
        <v>3.2146588443301453E-3</v>
      </c>
      <c r="X56" s="31">
        <f t="shared" si="11"/>
        <v>18664.5</v>
      </c>
    </row>
    <row r="57" spans="1:24" x14ac:dyDescent="0.25">
      <c r="A57" s="33">
        <v>50</v>
      </c>
      <c r="B57" s="42">
        <v>16606</v>
      </c>
      <c r="C57" s="54">
        <v>17223</v>
      </c>
      <c r="D57" s="54">
        <v>18230</v>
      </c>
      <c r="E57" s="53">
        <f t="shared" si="3"/>
        <v>17726.5</v>
      </c>
      <c r="F57" s="36">
        <f>'Rodzaje martwych'!M56</f>
        <v>34</v>
      </c>
      <c r="G57" s="36">
        <f>'Rodzaje martwych'!N56</f>
        <v>21</v>
      </c>
      <c r="H57" s="36">
        <f>'Rodzaje martwych'!O56</f>
        <v>21</v>
      </c>
      <c r="I57" s="36">
        <f>'Rodzaje martwych'!P56</f>
        <v>19</v>
      </c>
      <c r="J57" s="37">
        <f t="shared" si="18"/>
        <v>11</v>
      </c>
      <c r="K57" s="38">
        <f t="shared" si="15"/>
        <v>6</v>
      </c>
      <c r="L57" s="39">
        <f t="shared" si="12"/>
        <v>-21.5</v>
      </c>
      <c r="M57" s="39">
        <f t="shared" si="16"/>
        <v>-2.5</v>
      </c>
      <c r="N57" s="40">
        <f t="shared" si="17"/>
        <v>3.072419240300865E-3</v>
      </c>
      <c r="O57" s="39">
        <f t="shared" si="5"/>
        <v>2.5550942190993293E-3</v>
      </c>
      <c r="P57" s="39">
        <f t="shared" si="6"/>
        <v>2.2519319299686424E-3</v>
      </c>
      <c r="Q57" s="39">
        <f t="shared" si="7"/>
        <v>1.1499445562446096E-3</v>
      </c>
      <c r="R57" s="39">
        <f t="shared" si="8"/>
        <v>1.1032560570209183E-3</v>
      </c>
      <c r="S57" s="39">
        <f t="shared" si="13"/>
        <v>2.2539655706759081E-3</v>
      </c>
      <c r="T57" s="39">
        <f t="shared" si="14"/>
        <v>2.2539232351311504E-3</v>
      </c>
      <c r="U57" s="31">
        <f t="shared" si="9"/>
        <v>2.2565086170422814E-3</v>
      </c>
      <c r="V57" s="41">
        <f>'Rodzaje martwych'!S56</f>
        <v>40</v>
      </c>
      <c r="W57" s="31">
        <f t="shared" si="10"/>
        <v>2.2564661859140098E-3</v>
      </c>
      <c r="X57" s="31">
        <f t="shared" si="11"/>
        <v>17726.833333333332</v>
      </c>
    </row>
    <row r="58" spans="1:24" x14ac:dyDescent="0.25">
      <c r="A58" s="33">
        <v>51</v>
      </c>
      <c r="B58" s="42">
        <v>15949</v>
      </c>
      <c r="C58" s="54">
        <v>16568</v>
      </c>
      <c r="D58" s="54">
        <v>17174</v>
      </c>
      <c r="E58" s="53">
        <f t="shared" si="3"/>
        <v>16871</v>
      </c>
      <c r="F58" s="36">
        <f>'Rodzaje martwych'!M57</f>
        <v>29</v>
      </c>
      <c r="G58" s="36">
        <f>'Rodzaje martwych'!N57</f>
        <v>25</v>
      </c>
      <c r="H58" s="36">
        <f>'Rodzaje martwych'!O57</f>
        <v>25</v>
      </c>
      <c r="I58" s="36">
        <f>'Rodzaje martwych'!P57</f>
        <v>26</v>
      </c>
      <c r="J58" s="37">
        <f t="shared" si="18"/>
        <v>6</v>
      </c>
      <c r="K58" s="38">
        <f t="shared" si="15"/>
        <v>-1.5</v>
      </c>
      <c r="L58" s="39">
        <f t="shared" si="12"/>
        <v>-2.5</v>
      </c>
      <c r="M58" s="39">
        <f t="shared" si="16"/>
        <v>-27.5</v>
      </c>
      <c r="N58" s="40">
        <f t="shared" si="17"/>
        <v>3.3171996803425764E-3</v>
      </c>
      <c r="O58" s="39">
        <f t="shared" si="5"/>
        <v>3.9902058583476917E-3</v>
      </c>
      <c r="P58" s="39">
        <f t="shared" si="6"/>
        <v>3.0217780938798233E-3</v>
      </c>
      <c r="Q58" s="39">
        <f t="shared" si="7"/>
        <v>1.4534672461156087E-3</v>
      </c>
      <c r="R58" s="39">
        <f t="shared" si="8"/>
        <v>1.5705936541975626E-3</v>
      </c>
      <c r="S58" s="39">
        <f t="shared" si="13"/>
        <v>3.0183765868671028E-3</v>
      </c>
      <c r="T58" s="39">
        <f t="shared" si="14"/>
        <v>3.018406360354318E-3</v>
      </c>
      <c r="U58" s="31">
        <f t="shared" si="9"/>
        <v>3.0229387706715667E-3</v>
      </c>
      <c r="V58" s="41">
        <f>'Rodzaje martwych'!S57</f>
        <v>51</v>
      </c>
      <c r="W58" s="31">
        <f t="shared" si="10"/>
        <v>3.0229686342306745E-3</v>
      </c>
      <c r="X58" s="31">
        <f t="shared" si="11"/>
        <v>16870.833333333332</v>
      </c>
    </row>
    <row r="59" spans="1:24" x14ac:dyDescent="0.25">
      <c r="A59" s="33">
        <v>52</v>
      </c>
      <c r="B59" s="42">
        <v>15617</v>
      </c>
      <c r="C59" s="54">
        <v>15888</v>
      </c>
      <c r="D59" s="54">
        <v>16447</v>
      </c>
      <c r="E59" s="53">
        <f t="shared" si="3"/>
        <v>16167.5</v>
      </c>
      <c r="F59" s="36">
        <f>'Rodzaje martwych'!M58</f>
        <v>33</v>
      </c>
      <c r="G59" s="36">
        <f>'Rodzaje martwych'!N58</f>
        <v>25</v>
      </c>
      <c r="H59" s="36">
        <f>'Rodzaje martwych'!O58</f>
        <v>40</v>
      </c>
      <c r="I59" s="36">
        <f>'Rodzaje martwych'!P58</f>
        <v>30</v>
      </c>
      <c r="J59" s="37">
        <f t="shared" si="18"/>
        <v>-1.5</v>
      </c>
      <c r="K59" s="38">
        <f t="shared" si="15"/>
        <v>6</v>
      </c>
      <c r="L59" s="39">
        <f t="shared" si="12"/>
        <v>-27.5</v>
      </c>
      <c r="M59" s="39">
        <f t="shared" si="16"/>
        <v>-36</v>
      </c>
      <c r="N59" s="40">
        <f t="shared" si="17"/>
        <v>3.9613298750294738E-3</v>
      </c>
      <c r="O59" s="39">
        <f t="shared" si="5"/>
        <v>4.163512490537472E-3</v>
      </c>
      <c r="P59" s="39">
        <f t="shared" si="6"/>
        <v>4.3099089240573596E-3</v>
      </c>
      <c r="Q59" s="39">
        <f t="shared" si="7"/>
        <v>2.4241322364134963E-3</v>
      </c>
      <c r="R59" s="39">
        <f t="shared" si="8"/>
        <v>1.890359168241966E-3</v>
      </c>
      <c r="S59" s="39">
        <f t="shared" si="13"/>
        <v>4.3203209381268322E-3</v>
      </c>
      <c r="T59" s="39">
        <f t="shared" si="14"/>
        <v>4.3198765749550014E-3</v>
      </c>
      <c r="U59" s="31">
        <f t="shared" si="9"/>
        <v>4.3296737281583427E-3</v>
      </c>
      <c r="V59" s="41">
        <f>'Rodzaje martwych'!S58</f>
        <v>70</v>
      </c>
      <c r="W59" s="31">
        <f t="shared" si="10"/>
        <v>4.3292274390558166E-3</v>
      </c>
      <c r="X59" s="31">
        <f t="shared" si="11"/>
        <v>16169.166666666666</v>
      </c>
    </row>
    <row r="60" spans="1:24" x14ac:dyDescent="0.25">
      <c r="A60" s="33">
        <v>53</v>
      </c>
      <c r="B60" s="42">
        <v>16140</v>
      </c>
      <c r="C60" s="54">
        <v>15575</v>
      </c>
      <c r="D60" s="54">
        <v>15750</v>
      </c>
      <c r="E60" s="53">
        <f t="shared" si="3"/>
        <v>15662.5</v>
      </c>
      <c r="F60" s="36">
        <f>'Rodzaje martwych'!M59</f>
        <v>29</v>
      </c>
      <c r="G60" s="36">
        <f>'Rodzaje martwych'!N59</f>
        <v>19</v>
      </c>
      <c r="H60" s="36">
        <f>'Rodzaje martwych'!O59</f>
        <v>36</v>
      </c>
      <c r="I60" s="36">
        <f>'Rodzaje martwych'!P59</f>
        <v>32</v>
      </c>
      <c r="J60" s="37">
        <f t="shared" si="18"/>
        <v>6</v>
      </c>
      <c r="K60" s="38">
        <f t="shared" si="15"/>
        <v>-2</v>
      </c>
      <c r="L60" s="39">
        <f t="shared" si="12"/>
        <v>-36</v>
      </c>
      <c r="M60" s="39">
        <f t="shared" si="16"/>
        <v>-19</v>
      </c>
      <c r="N60" s="40">
        <f t="shared" si="17"/>
        <v>3.9123881602155016E-3</v>
      </c>
      <c r="O60" s="39">
        <f t="shared" si="5"/>
        <v>3.8570326562098224E-3</v>
      </c>
      <c r="P60" s="39">
        <f t="shared" si="6"/>
        <v>4.3290499424541995E-3</v>
      </c>
      <c r="Q60" s="39">
        <f t="shared" si="7"/>
        <v>2.2779043280182231E-3</v>
      </c>
      <c r="R60" s="39">
        <f t="shared" si="8"/>
        <v>2.0558285952908678E-3</v>
      </c>
      <c r="S60" s="39">
        <f t="shared" si="13"/>
        <v>4.3321759627942529E-3</v>
      </c>
      <c r="T60" s="39">
        <f t="shared" si="14"/>
        <v>4.3319919730736966E-3</v>
      </c>
      <c r="U60" s="31">
        <f t="shared" si="9"/>
        <v>4.341580207501995E-3</v>
      </c>
      <c r="V60" s="41">
        <f>'Rodzaje martwych'!S59</f>
        <v>68</v>
      </c>
      <c r="W60" s="31">
        <f t="shared" si="10"/>
        <v>4.3413954181253257E-3</v>
      </c>
      <c r="X60" s="31">
        <f t="shared" si="11"/>
        <v>15663.166666666666</v>
      </c>
    </row>
    <row r="61" spans="1:24" x14ac:dyDescent="0.25">
      <c r="A61" s="33">
        <v>54</v>
      </c>
      <c r="B61" s="42">
        <v>16604</v>
      </c>
      <c r="C61" s="54">
        <v>16071</v>
      </c>
      <c r="D61" s="54">
        <v>15477</v>
      </c>
      <c r="E61" s="53">
        <f t="shared" si="3"/>
        <v>15774</v>
      </c>
      <c r="F61" s="36">
        <f>'Rodzaje martwych'!M60</f>
        <v>46</v>
      </c>
      <c r="G61" s="36">
        <f>'Rodzaje martwych'!N60</f>
        <v>27</v>
      </c>
      <c r="H61" s="36">
        <f>'Rodzaje martwych'!O60</f>
        <v>28</v>
      </c>
      <c r="I61" s="36">
        <f>'Rodzaje martwych'!P60</f>
        <v>38</v>
      </c>
      <c r="J61" s="37">
        <f t="shared" si="18"/>
        <v>-2</v>
      </c>
      <c r="K61" s="38">
        <f t="shared" si="15"/>
        <v>2.5</v>
      </c>
      <c r="L61" s="39">
        <f t="shared" si="12"/>
        <v>-19</v>
      </c>
      <c r="M61" s="39">
        <f t="shared" si="16"/>
        <v>-66</v>
      </c>
      <c r="N61" s="40">
        <f t="shared" si="17"/>
        <v>5.222256760957414E-3</v>
      </c>
      <c r="O61" s="39">
        <f t="shared" si="5"/>
        <v>4.8734770384254921E-3</v>
      </c>
      <c r="P61" s="39">
        <f t="shared" si="6"/>
        <v>4.1698598687699429E-3</v>
      </c>
      <c r="Q61" s="39">
        <f t="shared" si="7"/>
        <v>1.804763285958297E-3</v>
      </c>
      <c r="R61" s="39">
        <f t="shared" si="8"/>
        <v>2.3693727397431103E-3</v>
      </c>
      <c r="S61" s="39">
        <f t="shared" si="13"/>
        <v>4.1753653444676405E-3</v>
      </c>
      <c r="T61" s="39">
        <f t="shared" si="14"/>
        <v>4.1758056352286139E-3</v>
      </c>
      <c r="U61" s="31">
        <f t="shared" si="9"/>
        <v>4.1841004184100415E-3</v>
      </c>
      <c r="V61" s="41">
        <f>'Rodzaje martwych'!S60</f>
        <v>66</v>
      </c>
      <c r="W61" s="31">
        <f t="shared" si="10"/>
        <v>4.1845425534163191E-3</v>
      </c>
      <c r="X61" s="31">
        <f t="shared" si="11"/>
        <v>15772.333333333334</v>
      </c>
    </row>
    <row r="62" spans="1:24" x14ac:dyDescent="0.25">
      <c r="A62" s="33">
        <v>55</v>
      </c>
      <c r="B62" s="42">
        <v>17070</v>
      </c>
      <c r="C62" s="54">
        <v>16537</v>
      </c>
      <c r="D62" s="54">
        <v>15861</v>
      </c>
      <c r="E62" s="53">
        <f t="shared" si="3"/>
        <v>16199</v>
      </c>
      <c r="F62" s="36">
        <f>'Rodzaje martwych'!M61</f>
        <v>45</v>
      </c>
      <c r="G62" s="36">
        <f>'Rodzaje martwych'!N61</f>
        <v>30</v>
      </c>
      <c r="H62" s="36">
        <f>'Rodzaje martwych'!O61</f>
        <v>40</v>
      </c>
      <c r="I62" s="36">
        <f>'Rodzaje martwych'!P61</f>
        <v>53</v>
      </c>
      <c r="J62" s="37">
        <f t="shared" si="18"/>
        <v>2.5</v>
      </c>
      <c r="K62" s="38">
        <f t="shared" si="15"/>
        <v>-1</v>
      </c>
      <c r="L62" s="39">
        <f t="shared" si="12"/>
        <v>-66</v>
      </c>
      <c r="M62" s="39">
        <f t="shared" si="16"/>
        <v>-24</v>
      </c>
      <c r="N62" s="40">
        <f t="shared" si="17"/>
        <v>5.9147491512636739E-3</v>
      </c>
      <c r="O62" s="39">
        <f t="shared" si="5"/>
        <v>5.9347181008902079E-3</v>
      </c>
      <c r="P62" s="39">
        <f t="shared" si="6"/>
        <v>5.7095655737253725E-3</v>
      </c>
      <c r="Q62" s="39">
        <f t="shared" si="7"/>
        <v>2.5103552152629595E-3</v>
      </c>
      <c r="R62" s="39">
        <f t="shared" si="8"/>
        <v>3.2072617246596065E-3</v>
      </c>
      <c r="S62" s="39">
        <f t="shared" si="13"/>
        <v>5.7246622141516115E-3</v>
      </c>
      <c r="T62" s="39">
        <f t="shared" si="14"/>
        <v>5.7254258157192692E-3</v>
      </c>
      <c r="U62" s="31">
        <f t="shared" si="9"/>
        <v>5.741095129328971E-3</v>
      </c>
      <c r="V62" s="41">
        <f>'Rodzaje martwych'!S61</f>
        <v>93</v>
      </c>
      <c r="W62" s="31">
        <f t="shared" si="10"/>
        <v>5.7418631213920412E-3</v>
      </c>
      <c r="X62" s="31">
        <f t="shared" si="11"/>
        <v>16196.833333333334</v>
      </c>
    </row>
    <row r="63" spans="1:24" x14ac:dyDescent="0.25">
      <c r="A63" s="33">
        <v>56</v>
      </c>
      <c r="B63" s="42">
        <v>17635</v>
      </c>
      <c r="C63" s="54">
        <v>16981</v>
      </c>
      <c r="D63" s="54">
        <v>16391</v>
      </c>
      <c r="E63" s="53">
        <f t="shared" si="3"/>
        <v>16686</v>
      </c>
      <c r="F63" s="36">
        <f>'Rodzaje martwych'!M62</f>
        <v>57</v>
      </c>
      <c r="G63" s="36">
        <f>'Rodzaje martwych'!N62</f>
        <v>33</v>
      </c>
      <c r="H63" s="36">
        <f>'Rodzaje martwych'!O62</f>
        <v>45</v>
      </c>
      <c r="I63" s="36">
        <f>'Rodzaje martwych'!P62</f>
        <v>51</v>
      </c>
      <c r="J63" s="37">
        <f t="shared" si="18"/>
        <v>-1</v>
      </c>
      <c r="K63" s="38">
        <f t="shared" si="15"/>
        <v>-4</v>
      </c>
      <c r="L63" s="39">
        <f t="shared" si="12"/>
        <v>-24</v>
      </c>
      <c r="M63" s="39">
        <f t="shared" si="16"/>
        <v>-74.5</v>
      </c>
      <c r="N63" s="40">
        <f t="shared" si="17"/>
        <v>6.3524740827880302E-3</v>
      </c>
      <c r="O63" s="39">
        <f t="shared" si="5"/>
        <v>6.5655221364563929E-3</v>
      </c>
      <c r="P63" s="39">
        <f t="shared" si="6"/>
        <v>5.737619433436647E-3</v>
      </c>
      <c r="Q63" s="39">
        <f t="shared" si="7"/>
        <v>2.7358949416342411E-3</v>
      </c>
      <c r="R63" s="39">
        <f t="shared" si="8"/>
        <v>3.0099594245665807E-3</v>
      </c>
      <c r="S63" s="39">
        <f t="shared" si="13"/>
        <v>5.7368232341340978E-3</v>
      </c>
      <c r="T63" s="39">
        <f t="shared" si="14"/>
        <v>5.7371660790055574E-3</v>
      </c>
      <c r="U63" s="31">
        <f t="shared" si="9"/>
        <v>5.753326141675656E-3</v>
      </c>
      <c r="V63" s="41">
        <f>'Rodzaje martwych'!S62</f>
        <v>96</v>
      </c>
      <c r="W63" s="31">
        <f t="shared" si="10"/>
        <v>5.7536709619418636E-3</v>
      </c>
      <c r="X63" s="31">
        <f t="shared" si="11"/>
        <v>16685</v>
      </c>
    </row>
    <row r="64" spans="1:24" x14ac:dyDescent="0.25">
      <c r="A64" s="33">
        <v>57</v>
      </c>
      <c r="B64" s="42">
        <v>18092</v>
      </c>
      <c r="C64" s="54">
        <v>17543</v>
      </c>
      <c r="D64" s="54">
        <v>16721</v>
      </c>
      <c r="E64" s="53">
        <f t="shared" si="3"/>
        <v>17132</v>
      </c>
      <c r="F64" s="36">
        <f>'Rodzaje martwych'!M63</f>
        <v>51</v>
      </c>
      <c r="G64" s="36">
        <f>'Rodzaje martwych'!N63</f>
        <v>44</v>
      </c>
      <c r="H64" s="36">
        <f>'Rodzaje martwych'!O63</f>
        <v>60</v>
      </c>
      <c r="I64" s="36">
        <f>'Rodzaje martwych'!P63</f>
        <v>63</v>
      </c>
      <c r="J64" s="37">
        <f t="shared" si="18"/>
        <v>-4</v>
      </c>
      <c r="K64" s="38">
        <f t="shared" si="15"/>
        <v>2</v>
      </c>
      <c r="L64" s="39">
        <f t="shared" si="12"/>
        <v>-74.5</v>
      </c>
      <c r="M64" s="39">
        <f t="shared" si="16"/>
        <v>-85.5</v>
      </c>
      <c r="N64" s="40">
        <f t="shared" si="17"/>
        <v>6.4945238061327676E-3</v>
      </c>
      <c r="O64" s="39">
        <f t="shared" si="5"/>
        <v>6.4728626664757264E-3</v>
      </c>
      <c r="P64" s="39">
        <f t="shared" si="6"/>
        <v>7.154658668972913E-3</v>
      </c>
      <c r="Q64" s="39">
        <f t="shared" si="7"/>
        <v>3.5675531045144412E-3</v>
      </c>
      <c r="R64" s="39">
        <f t="shared" si="8"/>
        <v>3.5999485721632547E-3</v>
      </c>
      <c r="S64" s="39">
        <f t="shared" si="13"/>
        <v>7.1538662866781058E-3</v>
      </c>
      <c r="T64" s="39">
        <f t="shared" si="14"/>
        <v>7.1540743325772121E-3</v>
      </c>
      <c r="U64" s="31">
        <f t="shared" si="9"/>
        <v>7.1795470464627595E-3</v>
      </c>
      <c r="V64" s="41">
        <f>'Rodzaje martwych'!S63</f>
        <v>123</v>
      </c>
      <c r="W64" s="31">
        <f t="shared" si="10"/>
        <v>7.17975658874004E-3</v>
      </c>
      <c r="X64" s="31">
        <f t="shared" si="11"/>
        <v>17131.5</v>
      </c>
    </row>
    <row r="65" spans="1:24" x14ac:dyDescent="0.25">
      <c r="A65" s="33">
        <v>58</v>
      </c>
      <c r="B65" s="42">
        <v>19471</v>
      </c>
      <c r="C65" s="54">
        <v>17995</v>
      </c>
      <c r="D65" s="54">
        <v>17259</v>
      </c>
      <c r="E65" s="53">
        <f t="shared" si="3"/>
        <v>17627</v>
      </c>
      <c r="F65" s="36">
        <f>'Rodzaje martwych'!M64</f>
        <v>57</v>
      </c>
      <c r="G65" s="36">
        <f>'Rodzaje martwych'!N64</f>
        <v>42</v>
      </c>
      <c r="H65" s="36">
        <f>'Rodzaje martwych'!O64</f>
        <v>50</v>
      </c>
      <c r="I65" s="36">
        <f>'Rodzaje martwych'!P64</f>
        <v>42</v>
      </c>
      <c r="J65" s="37">
        <f t="shared" si="18"/>
        <v>2</v>
      </c>
      <c r="K65" s="38">
        <f t="shared" si="15"/>
        <v>-0.5</v>
      </c>
      <c r="L65" s="39">
        <f t="shared" si="12"/>
        <v>-85.5</v>
      </c>
      <c r="M65" s="39">
        <f t="shared" si="16"/>
        <v>-73.5</v>
      </c>
      <c r="N65" s="40">
        <f t="shared" si="17"/>
        <v>5.4956492776551897E-3</v>
      </c>
      <c r="O65" s="39">
        <f t="shared" si="5"/>
        <v>6.1378790837820496E-3</v>
      </c>
      <c r="P65" s="39">
        <f t="shared" si="6"/>
        <v>5.2135724295360175E-3</v>
      </c>
      <c r="Q65" s="39">
        <f t="shared" si="7"/>
        <v>2.8815537337732507E-3</v>
      </c>
      <c r="R65" s="39">
        <f t="shared" si="8"/>
        <v>2.3387579524730973E-3</v>
      </c>
      <c r="S65" s="39">
        <f t="shared" si="13"/>
        <v>5.2056809822893686E-3</v>
      </c>
      <c r="T65" s="39">
        <f t="shared" si="14"/>
        <v>5.2052882711276244E-3</v>
      </c>
      <c r="U65" s="31">
        <f t="shared" si="9"/>
        <v>5.2192658989050891E-3</v>
      </c>
      <c r="V65" s="41">
        <f>'Rodzaje martwych'!S64</f>
        <v>92</v>
      </c>
      <c r="W65" s="31">
        <f t="shared" si="10"/>
        <v>5.2188711354826511E-3</v>
      </c>
      <c r="X65" s="31">
        <f t="shared" si="11"/>
        <v>17628.333333333332</v>
      </c>
    </row>
    <row r="66" spans="1:24" x14ac:dyDescent="0.25">
      <c r="A66" s="33">
        <v>59</v>
      </c>
      <c r="B66" s="42">
        <v>20870</v>
      </c>
      <c r="C66" s="54">
        <v>19347</v>
      </c>
      <c r="D66" s="54">
        <v>17738</v>
      </c>
      <c r="E66" s="53">
        <f t="shared" si="3"/>
        <v>18542.5</v>
      </c>
      <c r="F66" s="36">
        <f>'Rodzaje martwych'!M65</f>
        <v>81</v>
      </c>
      <c r="G66" s="36">
        <f>'Rodzaje martwych'!N65</f>
        <v>48</v>
      </c>
      <c r="H66" s="36">
        <f>'Rodzaje martwych'!O65</f>
        <v>68</v>
      </c>
      <c r="I66" s="36">
        <f>'Rodzaje martwych'!P65</f>
        <v>70</v>
      </c>
      <c r="J66" s="37">
        <f t="shared" si="18"/>
        <v>-0.5</v>
      </c>
      <c r="K66" s="38">
        <f t="shared" si="15"/>
        <v>0</v>
      </c>
      <c r="L66" s="39">
        <f t="shared" si="12"/>
        <v>-73.5</v>
      </c>
      <c r="M66" s="39">
        <f t="shared" si="16"/>
        <v>-101.5</v>
      </c>
      <c r="N66" s="40">
        <f t="shared" si="17"/>
        <v>7.7925428976906201E-3</v>
      </c>
      <c r="O66" s="39">
        <f t="shared" si="5"/>
        <v>7.5861889792419009E-3</v>
      </c>
      <c r="P66" s="39">
        <f t="shared" si="6"/>
        <v>7.42489435666982E-3</v>
      </c>
      <c r="Q66" s="39">
        <f t="shared" si="7"/>
        <v>3.8110717238093905E-3</v>
      </c>
      <c r="R66" s="39">
        <f t="shared" si="8"/>
        <v>3.6276478590399688E-3</v>
      </c>
      <c r="S66" s="39">
        <f t="shared" si="13"/>
        <v>7.4147704376326456E-3</v>
      </c>
      <c r="T66" s="39">
        <f t="shared" si="14"/>
        <v>7.4149032390948087E-3</v>
      </c>
      <c r="U66" s="31">
        <f t="shared" si="9"/>
        <v>7.4423621410273696E-3</v>
      </c>
      <c r="V66" s="41">
        <f>'Rodzaje martwych'!S65</f>
        <v>138</v>
      </c>
      <c r="W66" s="31">
        <f t="shared" si="10"/>
        <v>7.4424959326939493E-3</v>
      </c>
      <c r="X66" s="31">
        <f t="shared" si="11"/>
        <v>18542.166666666668</v>
      </c>
    </row>
    <row r="67" spans="1:24" x14ac:dyDescent="0.25">
      <c r="A67" s="33">
        <v>60</v>
      </c>
      <c r="B67" s="42">
        <v>22348</v>
      </c>
      <c r="C67" s="54">
        <v>20744</v>
      </c>
      <c r="D67" s="54">
        <v>18998</v>
      </c>
      <c r="E67" s="53">
        <f t="shared" si="3"/>
        <v>19871</v>
      </c>
      <c r="F67" s="36">
        <f>'Rodzaje martwych'!M66</f>
        <v>78</v>
      </c>
      <c r="G67" s="36">
        <f>'Rodzaje martwych'!N66</f>
        <v>59</v>
      </c>
      <c r="H67" s="36">
        <f>'Rodzaje martwych'!O66</f>
        <v>76</v>
      </c>
      <c r="I67" s="36">
        <f>'Rodzaje martwych'!P66</f>
        <v>96</v>
      </c>
      <c r="J67" s="37">
        <f t="shared" si="18"/>
        <v>0</v>
      </c>
      <c r="K67" s="38">
        <f t="shared" si="15"/>
        <v>-3.5</v>
      </c>
      <c r="L67" s="39">
        <f t="shared" si="12"/>
        <v>-101.5</v>
      </c>
      <c r="M67" s="39">
        <f t="shared" si="16"/>
        <v>-84</v>
      </c>
      <c r="N67" s="40">
        <f t="shared" si="17"/>
        <v>8.3734359961501435E-3</v>
      </c>
      <c r="O67" s="39">
        <f t="shared" si="5"/>
        <v>9.8257502420135527E-3</v>
      </c>
      <c r="P67" s="39">
        <f t="shared" si="6"/>
        <v>8.5927133347296625E-3</v>
      </c>
      <c r="Q67" s="39">
        <f t="shared" si="7"/>
        <v>3.9739081556621654E-3</v>
      </c>
      <c r="R67" s="39">
        <f t="shared" si="8"/>
        <v>4.6372331175731814E-3</v>
      </c>
      <c r="S67" s="39">
        <f t="shared" si="13"/>
        <v>8.6185298391541817E-3</v>
      </c>
      <c r="T67" s="39">
        <f t="shared" si="14"/>
        <v>8.6199695962312691E-3</v>
      </c>
      <c r="U67" s="31">
        <f t="shared" si="9"/>
        <v>8.6558301041719087E-3</v>
      </c>
      <c r="V67" s="41">
        <f>'Rodzaje martwych'!S66</f>
        <v>172</v>
      </c>
      <c r="W67" s="31">
        <f t="shared" si="10"/>
        <v>8.6572823515594852E-3</v>
      </c>
      <c r="X67" s="31">
        <f t="shared" si="11"/>
        <v>19867.666666666668</v>
      </c>
    </row>
    <row r="68" spans="1:24" x14ac:dyDescent="0.25">
      <c r="A68" s="33">
        <v>61</v>
      </c>
      <c r="B68" s="42">
        <v>23696</v>
      </c>
      <c r="C68" s="54">
        <v>22168</v>
      </c>
      <c r="D68" s="54">
        <v>20373</v>
      </c>
      <c r="E68" s="53">
        <f t="shared" si="3"/>
        <v>21270.5</v>
      </c>
      <c r="F68" s="36">
        <f>'Rodzaje martwych'!M67</f>
        <v>114</v>
      </c>
      <c r="G68" s="36">
        <f>'Rodzaje martwych'!N67</f>
        <v>67</v>
      </c>
      <c r="H68" s="36">
        <f>'Rodzaje martwych'!O67</f>
        <v>107</v>
      </c>
      <c r="I68" s="36">
        <f>'Rodzaje martwych'!P67</f>
        <v>92</v>
      </c>
      <c r="J68" s="37">
        <f t="shared" si="18"/>
        <v>-3.5</v>
      </c>
      <c r="K68" s="38">
        <f t="shared" si="15"/>
        <v>-20</v>
      </c>
      <c r="L68" s="39">
        <f t="shared" si="12"/>
        <v>-84</v>
      </c>
      <c r="M68" s="39">
        <f t="shared" si="16"/>
        <v>-60.5</v>
      </c>
      <c r="N68" s="40">
        <f t="shared" si="17"/>
        <v>9.2569708135798855E-3</v>
      </c>
      <c r="O68" s="39">
        <f t="shared" si="5"/>
        <v>9.5442723057785825E-3</v>
      </c>
      <c r="P68" s="39">
        <f t="shared" si="6"/>
        <v>9.3480460155935807E-3</v>
      </c>
      <c r="Q68" s="39">
        <f t="shared" si="7"/>
        <v>5.2139167722444211E-3</v>
      </c>
      <c r="R68" s="39">
        <f t="shared" si="8"/>
        <v>4.1557972241984846E-3</v>
      </c>
      <c r="S68" s="39">
        <f t="shared" si="13"/>
        <v>9.312119794103884E-3</v>
      </c>
      <c r="T68" s="39">
        <f t="shared" si="14"/>
        <v>9.3110305298865353E-3</v>
      </c>
      <c r="U68" s="31">
        <f t="shared" si="9"/>
        <v>9.3556804024352985E-3</v>
      </c>
      <c r="V68" s="41">
        <f>'Rodzaje martwych'!S67</f>
        <v>199</v>
      </c>
      <c r="W68" s="31">
        <f t="shared" si="10"/>
        <v>9.3545809241761865E-3</v>
      </c>
      <c r="X68" s="31">
        <f t="shared" si="11"/>
        <v>21273</v>
      </c>
    </row>
    <row r="69" spans="1:24" x14ac:dyDescent="0.25">
      <c r="A69" s="33">
        <v>62</v>
      </c>
      <c r="B69" s="42">
        <v>23980</v>
      </c>
      <c r="C69" s="54">
        <v>23454</v>
      </c>
      <c r="D69" s="54">
        <v>21836</v>
      </c>
      <c r="E69" s="53">
        <f t="shared" si="3"/>
        <v>22645</v>
      </c>
      <c r="F69" s="36">
        <f>'Rodzaje martwych'!M68</f>
        <v>135</v>
      </c>
      <c r="G69" s="36">
        <f>'Rodzaje martwych'!N68</f>
        <v>95</v>
      </c>
      <c r="H69" s="36">
        <f>'Rodzaje martwych'!O68</f>
        <v>119</v>
      </c>
      <c r="I69" s="36">
        <f>'Rodzaje martwych'!P68</f>
        <v>147</v>
      </c>
      <c r="J69" s="37">
        <f t="shared" si="18"/>
        <v>-20</v>
      </c>
      <c r="K69" s="38">
        <f t="shared" si="15"/>
        <v>-5</v>
      </c>
      <c r="L69" s="39">
        <f t="shared" si="12"/>
        <v>-60.5</v>
      </c>
      <c r="M69" s="39">
        <f t="shared" si="16"/>
        <v>-139</v>
      </c>
      <c r="N69" s="40">
        <f t="shared" si="17"/>
        <v>1.1984955056418539E-2</v>
      </c>
      <c r="O69" s="39">
        <f t="shared" si="5"/>
        <v>1.2867252841518335E-2</v>
      </c>
      <c r="P69" s="39">
        <f t="shared" si="6"/>
        <v>1.1664909597572715E-2</v>
      </c>
      <c r="Q69" s="39">
        <f t="shared" si="7"/>
        <v>5.4127198917456026E-3</v>
      </c>
      <c r="R69" s="39">
        <f t="shared" si="8"/>
        <v>6.2862152280356645E-3</v>
      </c>
      <c r="S69" s="39">
        <f t="shared" si="13"/>
        <v>1.1677934849416104E-2</v>
      </c>
      <c r="T69" s="39">
        <f t="shared" si="14"/>
        <v>1.1680327868852459E-2</v>
      </c>
      <c r="U69" s="31">
        <f t="shared" si="9"/>
        <v>1.1746522411128285E-2</v>
      </c>
      <c r="V69" s="41">
        <f>'Rodzaje martwych'!S68</f>
        <v>266</v>
      </c>
      <c r="W69" s="31">
        <f t="shared" si="10"/>
        <v>1.1748943625682779E-2</v>
      </c>
      <c r="X69" s="31">
        <f t="shared" si="11"/>
        <v>22640.333333333332</v>
      </c>
    </row>
    <row r="70" spans="1:24" x14ac:dyDescent="0.25">
      <c r="A70" s="33">
        <v>63</v>
      </c>
      <c r="B70" s="42">
        <v>24178</v>
      </c>
      <c r="C70" s="54">
        <v>23743</v>
      </c>
      <c r="D70" s="54">
        <v>22876</v>
      </c>
      <c r="E70" s="53">
        <f t="shared" si="3"/>
        <v>23309.5</v>
      </c>
      <c r="F70" s="36">
        <f>'Rodzaje martwych'!M69</f>
        <v>132</v>
      </c>
      <c r="G70" s="36">
        <f>'Rodzaje martwych'!N69</f>
        <v>108</v>
      </c>
      <c r="H70" s="36">
        <f>'Rodzaje martwych'!O69</f>
        <v>153</v>
      </c>
      <c r="I70" s="36">
        <f>'Rodzaje martwych'!P69</f>
        <v>146</v>
      </c>
      <c r="J70" s="37">
        <f t="shared" si="18"/>
        <v>-5</v>
      </c>
      <c r="K70" s="38">
        <f t="shared" si="15"/>
        <v>-2.5</v>
      </c>
      <c r="L70" s="39">
        <f t="shared" si="12"/>
        <v>-139</v>
      </c>
      <c r="M70" s="39">
        <f t="shared" si="16"/>
        <v>-112.5</v>
      </c>
      <c r="N70" s="40">
        <f t="shared" si="17"/>
        <v>1.1670252400692659E-2</v>
      </c>
      <c r="O70" s="39">
        <f t="shared" si="5"/>
        <v>1.1637502380398214E-2</v>
      </c>
      <c r="P70" s="39">
        <f t="shared" si="6"/>
        <v>1.2746762579546433E-2</v>
      </c>
      <c r="Q70" s="39">
        <f t="shared" si="7"/>
        <v>6.6238067406974481E-3</v>
      </c>
      <c r="R70" s="39">
        <f t="shared" si="8"/>
        <v>6.1637835498749302E-3</v>
      </c>
      <c r="S70" s="39">
        <f t="shared" si="13"/>
        <v>1.2745641331685069E-2</v>
      </c>
      <c r="T70" s="39">
        <f t="shared" si="14"/>
        <v>1.2745007494973749E-2</v>
      </c>
      <c r="U70" s="31">
        <f t="shared" si="9"/>
        <v>1.2827387974860036E-2</v>
      </c>
      <c r="V70" s="41">
        <f>'Rodzaje martwych'!S69</f>
        <v>299</v>
      </c>
      <c r="W70" s="31">
        <f t="shared" si="10"/>
        <v>1.2826745981810902E-2</v>
      </c>
      <c r="X70" s="31">
        <f t="shared" si="11"/>
        <v>23310.666666666668</v>
      </c>
    </row>
    <row r="71" spans="1:24" x14ac:dyDescent="0.25">
      <c r="A71" s="33">
        <v>64</v>
      </c>
      <c r="B71" s="42">
        <v>24661</v>
      </c>
      <c r="C71" s="54">
        <v>23935</v>
      </c>
      <c r="D71" s="54">
        <v>23243</v>
      </c>
      <c r="E71" s="53">
        <f t="shared" si="3"/>
        <v>23589</v>
      </c>
      <c r="F71" s="36">
        <f>'Rodzaje martwych'!M70</f>
        <v>130</v>
      </c>
      <c r="G71" s="36">
        <f>'Rodzaje martwych'!N70</f>
        <v>120</v>
      </c>
      <c r="H71" s="36">
        <f>'Rodzaje martwych'!O70</f>
        <v>129</v>
      </c>
      <c r="I71" s="36">
        <f>'Rodzaje martwych'!P70</f>
        <v>137</v>
      </c>
      <c r="J71" s="37">
        <f t="shared" si="18"/>
        <v>-2.5</v>
      </c>
      <c r="K71" s="38">
        <f t="shared" ref="K71:K107" si="19">J72</f>
        <v>-6.5</v>
      </c>
      <c r="L71" s="39">
        <f t="shared" si="12"/>
        <v>-112.5</v>
      </c>
      <c r="M71" s="39">
        <f t="shared" ref="M71:M107" si="20">L72</f>
        <v>-113.5</v>
      </c>
      <c r="N71" s="40">
        <f t="shared" ref="N71:N102" si="21">(F71+I71)/(C71+F71-(J71-M71)/2)</f>
        <v>1.1120598096586767E-2</v>
      </c>
      <c r="O71" s="39">
        <f t="shared" si="5"/>
        <v>1.2971475347900007E-2</v>
      </c>
      <c r="P71" s="39">
        <f t="shared" si="6"/>
        <v>1.121202065399407E-2</v>
      </c>
      <c r="Q71" s="39">
        <f t="shared" si="7"/>
        <v>5.5061731029846447E-3</v>
      </c>
      <c r="R71" s="39">
        <f t="shared" si="8"/>
        <v>5.7374388826651867E-3</v>
      </c>
      <c r="S71" s="39">
        <f t="shared" si="13"/>
        <v>1.1213219795969984E-2</v>
      </c>
      <c r="T71" s="39">
        <f t="shared" si="14"/>
        <v>1.1213850088530396E-2</v>
      </c>
      <c r="U71" s="31">
        <f t="shared" si="9"/>
        <v>1.1276442409597694E-2</v>
      </c>
      <c r="V71" s="41">
        <f>'Rodzaje martwych'!S70</f>
        <v>266</v>
      </c>
      <c r="W71" s="31">
        <f t="shared" si="10"/>
        <v>1.1277079829854585E-2</v>
      </c>
      <c r="X71" s="31">
        <f t="shared" si="11"/>
        <v>23587.666666666668</v>
      </c>
    </row>
    <row r="72" spans="1:24" x14ac:dyDescent="0.25">
      <c r="A72" s="33">
        <v>65</v>
      </c>
      <c r="B72" s="42">
        <v>23686</v>
      </c>
      <c r="C72" s="54">
        <v>24391</v>
      </c>
      <c r="D72" s="54">
        <v>23399</v>
      </c>
      <c r="E72" s="53">
        <f t="shared" ref="E72:E107" si="22">(C72+D72)/2</f>
        <v>23895</v>
      </c>
      <c r="F72" s="36">
        <f>'Rodzaje martwych'!M71</f>
        <v>137</v>
      </c>
      <c r="G72" s="36">
        <f>'Rodzaje martwych'!N71</f>
        <v>133</v>
      </c>
      <c r="H72" s="36">
        <f>'Rodzaje martwych'!O71</f>
        <v>172</v>
      </c>
      <c r="I72" s="36">
        <f>'Rodzaje martwych'!P71</f>
        <v>169</v>
      </c>
      <c r="J72" s="37">
        <f t="shared" ref="J72:J107" si="23">(1/2)*(C72-B71+F72+G71)</f>
        <v>-6.5</v>
      </c>
      <c r="K72" s="38">
        <f t="shared" si="19"/>
        <v>19.5</v>
      </c>
      <c r="L72" s="39">
        <f t="shared" si="12"/>
        <v>-113.5</v>
      </c>
      <c r="M72" s="39">
        <f t="shared" si="20"/>
        <v>-125.5</v>
      </c>
      <c r="N72" s="40">
        <f t="shared" si="21"/>
        <v>1.2505874900382123E-2</v>
      </c>
      <c r="O72" s="39">
        <f t="shared" ref="O72:O107" si="24">(I72+H73)/(C72+(0.5*(M72+L73)))</f>
        <v>1.504193196101461E-2</v>
      </c>
      <c r="P72" s="39">
        <f t="shared" ref="P72:P107" si="25">1-(1-Q72)*(1-R72)</f>
        <v>1.4175663872360023E-2</v>
      </c>
      <c r="Q72" s="39">
        <f t="shared" ref="Q72:Q107" si="26">H72/(D72+H72-(0.5*L72))</f>
        <v>7.2795759223794054E-3</v>
      </c>
      <c r="R72" s="39">
        <f t="shared" ref="R72:R107" si="27">I72/(C72+(0.5*M72))</f>
        <v>6.9466566645771891E-3</v>
      </c>
      <c r="S72" s="39">
        <f t="shared" si="13"/>
        <v>1.4169661964222643E-2</v>
      </c>
      <c r="T72" s="39">
        <f t="shared" si="14"/>
        <v>1.4169367572508935E-2</v>
      </c>
      <c r="U72" s="31">
        <f t="shared" ref="U72:U107" si="28">V72/E72</f>
        <v>1.4270767943084328E-2</v>
      </c>
      <c r="V72" s="41">
        <f>'Rodzaje martwych'!S71</f>
        <v>341</v>
      </c>
      <c r="W72" s="31">
        <f t="shared" ref="W72:W106" si="29">V72/X72</f>
        <v>1.4270469335230483E-2</v>
      </c>
      <c r="X72" s="31">
        <f t="shared" ref="X72:X107" si="30">0.5*(C72+D72)+(1/6)*(H72-I72)</f>
        <v>23895.5</v>
      </c>
    </row>
    <row r="73" spans="1:24" x14ac:dyDescent="0.25">
      <c r="A73" s="33">
        <v>66</v>
      </c>
      <c r="B73" s="42">
        <v>23415</v>
      </c>
      <c r="C73" s="54">
        <v>23430</v>
      </c>
      <c r="D73" s="54">
        <v>23775</v>
      </c>
      <c r="E73" s="53">
        <f t="shared" si="22"/>
        <v>23602.5</v>
      </c>
      <c r="F73" s="36">
        <f>'Rodzaje martwych'!M72</f>
        <v>162</v>
      </c>
      <c r="G73" s="36">
        <f>'Rodzaje martwych'!N72</f>
        <v>97</v>
      </c>
      <c r="H73" s="36">
        <f>'Rodzaje martwych'!O72</f>
        <v>196</v>
      </c>
      <c r="I73" s="36">
        <f>'Rodzaje martwych'!P72</f>
        <v>181</v>
      </c>
      <c r="J73" s="37">
        <f t="shared" si="23"/>
        <v>19.5</v>
      </c>
      <c r="K73" s="38">
        <f t="shared" si="19"/>
        <v>-24</v>
      </c>
      <c r="L73" s="39">
        <f t="shared" ref="L73:L107" si="31">(1/2)*(D73-C72+H73+I72)</f>
        <v>-125.5</v>
      </c>
      <c r="M73" s="39">
        <f t="shared" si="20"/>
        <v>-124</v>
      </c>
      <c r="N73" s="40">
        <f t="shared" si="21"/>
        <v>1.4583178325060321E-2</v>
      </c>
      <c r="O73" s="39">
        <f t="shared" si="24"/>
        <v>1.6261906805114561E-2</v>
      </c>
      <c r="P73" s="39">
        <f t="shared" si="25"/>
        <v>1.5837666284611696E-2</v>
      </c>
      <c r="Q73" s="39">
        <f t="shared" si="26"/>
        <v>8.1551984188901021E-3</v>
      </c>
      <c r="R73" s="39">
        <f t="shared" si="27"/>
        <v>7.7456350564875046E-3</v>
      </c>
      <c r="S73" s="39">
        <f t="shared" ref="S73:S107" si="32">U73/(1+(1-0.5)*U73)</f>
        <v>1.5846328443529064E-2</v>
      </c>
      <c r="T73" s="39">
        <f t="shared" ref="T73:T107" si="33">W73/(1+(1-0.5)*W73)</f>
        <v>1.5844663458507574E-2</v>
      </c>
      <c r="U73" s="31">
        <f t="shared" si="28"/>
        <v>1.5972884228365639E-2</v>
      </c>
      <c r="V73" s="41">
        <f>'Rodzaje martwych'!S72</f>
        <v>377</v>
      </c>
      <c r="W73" s="31">
        <f t="shared" si="29"/>
        <v>1.5971192543952552E-2</v>
      </c>
      <c r="X73" s="31">
        <f t="shared" si="30"/>
        <v>23605</v>
      </c>
    </row>
    <row r="74" spans="1:24" x14ac:dyDescent="0.25">
      <c r="A74" s="33">
        <v>67</v>
      </c>
      <c r="B74" s="42">
        <v>23575</v>
      </c>
      <c r="C74" s="54">
        <v>23065</v>
      </c>
      <c r="D74" s="54">
        <v>22803</v>
      </c>
      <c r="E74" s="53">
        <f t="shared" si="22"/>
        <v>22934</v>
      </c>
      <c r="F74" s="36">
        <f>'Rodzaje martwych'!M73</f>
        <v>205</v>
      </c>
      <c r="G74" s="36">
        <f>'Rodzaje martwych'!N73</f>
        <v>152</v>
      </c>
      <c r="H74" s="36">
        <f>'Rodzaje martwych'!O73</f>
        <v>198</v>
      </c>
      <c r="I74" s="36">
        <f>'Rodzaje martwych'!P73</f>
        <v>187</v>
      </c>
      <c r="J74" s="37">
        <f t="shared" si="23"/>
        <v>-24</v>
      </c>
      <c r="K74" s="38">
        <f t="shared" si="19"/>
        <v>-2</v>
      </c>
      <c r="L74" s="39">
        <f t="shared" si="31"/>
        <v>-124</v>
      </c>
      <c r="M74" s="39">
        <f t="shared" si="20"/>
        <v>-130</v>
      </c>
      <c r="N74" s="40">
        <f t="shared" si="21"/>
        <v>1.688417969591248E-2</v>
      </c>
      <c r="O74" s="39">
        <f t="shared" si="24"/>
        <v>1.6481360366252452E-2</v>
      </c>
      <c r="P74" s="39">
        <f t="shared" si="25"/>
        <v>1.6645813263857612E-2</v>
      </c>
      <c r="Q74" s="39">
        <f t="shared" si="26"/>
        <v>8.5851797251008111E-3</v>
      </c>
      <c r="R74" s="39">
        <f t="shared" si="27"/>
        <v>8.1304347826086955E-3</v>
      </c>
      <c r="S74" s="39">
        <f t="shared" si="32"/>
        <v>1.6647568806347695E-2</v>
      </c>
      <c r="T74" s="39">
        <f t="shared" si="33"/>
        <v>1.6646249189306052E-2</v>
      </c>
      <c r="U74" s="31">
        <f t="shared" si="28"/>
        <v>1.6787302694689109E-2</v>
      </c>
      <c r="V74" s="41">
        <f>'Rodzaje martwych'!S73</f>
        <v>385</v>
      </c>
      <c r="W74" s="31">
        <f t="shared" si="29"/>
        <v>1.678596083275806E-2</v>
      </c>
      <c r="X74" s="31">
        <f t="shared" si="30"/>
        <v>22935.833333333332</v>
      </c>
    </row>
    <row r="75" spans="1:24" x14ac:dyDescent="0.25">
      <c r="A75" s="33">
        <v>68</v>
      </c>
      <c r="B75" s="42">
        <v>23242</v>
      </c>
      <c r="C75" s="54">
        <v>23206</v>
      </c>
      <c r="D75" s="54">
        <v>22427</v>
      </c>
      <c r="E75" s="53">
        <f t="shared" si="22"/>
        <v>22816.5</v>
      </c>
      <c r="F75" s="36">
        <f>'Rodzaje martwych'!M74</f>
        <v>213</v>
      </c>
      <c r="G75" s="36">
        <f>'Rodzaje martwych'!N74</f>
        <v>157</v>
      </c>
      <c r="H75" s="36">
        <f>'Rodzaje martwych'!O74</f>
        <v>191</v>
      </c>
      <c r="I75" s="36">
        <f>'Rodzaje martwych'!P74</f>
        <v>207</v>
      </c>
      <c r="J75" s="37">
        <f t="shared" si="23"/>
        <v>-2</v>
      </c>
      <c r="K75" s="38">
        <f t="shared" si="19"/>
        <v>-1</v>
      </c>
      <c r="L75" s="39">
        <f t="shared" si="31"/>
        <v>-130</v>
      </c>
      <c r="M75" s="39">
        <f t="shared" si="20"/>
        <v>-117.5</v>
      </c>
      <c r="N75" s="40">
        <f t="shared" si="21"/>
        <v>1.797849002086789E-2</v>
      </c>
      <c r="O75" s="39">
        <f t="shared" si="24"/>
        <v>1.7887693007341318E-2</v>
      </c>
      <c r="P75" s="39">
        <f t="shared" si="25"/>
        <v>1.7287848390525218E-2</v>
      </c>
      <c r="Q75" s="39">
        <f t="shared" si="26"/>
        <v>8.4204029449367369E-3</v>
      </c>
      <c r="R75" s="39">
        <f t="shared" si="27"/>
        <v>8.9427469785827683E-3</v>
      </c>
      <c r="S75" s="39">
        <f t="shared" si="32"/>
        <v>1.7292694054007081E-2</v>
      </c>
      <c r="T75" s="39">
        <f t="shared" si="33"/>
        <v>1.729469788596218E-2</v>
      </c>
      <c r="U75" s="31">
        <f t="shared" si="28"/>
        <v>1.7443516753226831E-2</v>
      </c>
      <c r="V75" s="41">
        <f>'Rodzaje martwych'!S74</f>
        <v>398</v>
      </c>
      <c r="W75" s="31">
        <f t="shared" si="29"/>
        <v>1.7445555693548505E-2</v>
      </c>
      <c r="X75" s="31">
        <f t="shared" si="30"/>
        <v>22813.833333333332</v>
      </c>
    </row>
    <row r="76" spans="1:24" x14ac:dyDescent="0.25">
      <c r="A76" s="33">
        <v>69</v>
      </c>
      <c r="B76" s="42">
        <v>21457</v>
      </c>
      <c r="C76" s="54">
        <v>22841</v>
      </c>
      <c r="D76" s="54">
        <v>22558</v>
      </c>
      <c r="E76" s="53">
        <f t="shared" si="22"/>
        <v>22699.5</v>
      </c>
      <c r="F76" s="36">
        <f>'Rodzaje martwych'!M75</f>
        <v>242</v>
      </c>
      <c r="G76" s="36">
        <f>'Rodzaje martwych'!N75</f>
        <v>164</v>
      </c>
      <c r="H76" s="36">
        <f>'Rodzaje martwych'!O75</f>
        <v>206</v>
      </c>
      <c r="I76" s="36">
        <f>'Rodzaje martwych'!P75</f>
        <v>205</v>
      </c>
      <c r="J76" s="37">
        <f t="shared" si="23"/>
        <v>-1</v>
      </c>
      <c r="K76" s="38">
        <f t="shared" si="19"/>
        <v>17.5</v>
      </c>
      <c r="L76" s="39">
        <f t="shared" si="31"/>
        <v>-117.5</v>
      </c>
      <c r="M76" s="39">
        <f t="shared" si="20"/>
        <v>-119.5</v>
      </c>
      <c r="N76" s="40">
        <f t="shared" si="21"/>
        <v>1.9414734784733156E-2</v>
      </c>
      <c r="O76" s="39">
        <f t="shared" si="24"/>
        <v>2.0157119908456748E-2</v>
      </c>
      <c r="P76" s="39">
        <f t="shared" si="25"/>
        <v>1.7943487338360931E-2</v>
      </c>
      <c r="Q76" s="39">
        <f t="shared" si="26"/>
        <v>9.0260814319045694E-3</v>
      </c>
      <c r="R76" s="39">
        <f t="shared" si="27"/>
        <v>8.9986282578875167E-3</v>
      </c>
      <c r="S76" s="39">
        <f t="shared" si="32"/>
        <v>1.7943680419122462E-2</v>
      </c>
      <c r="T76" s="39">
        <f t="shared" si="33"/>
        <v>1.794354985410861E-2</v>
      </c>
      <c r="U76" s="31">
        <f t="shared" si="28"/>
        <v>1.8106125685587789E-2</v>
      </c>
      <c r="V76" s="41">
        <f>'Rodzaje martwych'!S75</f>
        <v>411</v>
      </c>
      <c r="W76" s="31">
        <f t="shared" si="29"/>
        <v>1.8105992745855299E-2</v>
      </c>
      <c r="X76" s="31">
        <f t="shared" si="30"/>
        <v>22699.666666666668</v>
      </c>
    </row>
    <row r="77" spans="1:24" x14ac:dyDescent="0.25">
      <c r="A77" s="33">
        <v>70</v>
      </c>
      <c r="B77" s="34">
        <v>20452</v>
      </c>
      <c r="C77" s="52">
        <v>21120</v>
      </c>
      <c r="D77" s="52">
        <v>22144</v>
      </c>
      <c r="E77" s="53">
        <f t="shared" si="22"/>
        <v>21632</v>
      </c>
      <c r="F77" s="36">
        <f>'Rodzaje martwych'!M76</f>
        <v>208</v>
      </c>
      <c r="G77" s="36">
        <f>'Rodzaje martwych'!N76</f>
        <v>151</v>
      </c>
      <c r="H77" s="36">
        <f>'Rodzaje martwych'!O76</f>
        <v>253</v>
      </c>
      <c r="I77" s="36">
        <f>'Rodzaje martwych'!P76</f>
        <v>209</v>
      </c>
      <c r="J77" s="37">
        <f t="shared" si="23"/>
        <v>17.5</v>
      </c>
      <c r="K77" s="38">
        <f t="shared" si="19"/>
        <v>-16.5</v>
      </c>
      <c r="L77" s="39">
        <f t="shared" si="31"/>
        <v>-119.5</v>
      </c>
      <c r="M77" s="39">
        <f t="shared" si="20"/>
        <v>-102.5</v>
      </c>
      <c r="N77" s="40">
        <f t="shared" si="21"/>
        <v>1.9606921196163252E-2</v>
      </c>
      <c r="O77" s="39">
        <f t="shared" si="24"/>
        <v>2.0792196978708221E-2</v>
      </c>
      <c r="P77" s="39">
        <f t="shared" si="25"/>
        <v>2.1074246819218656E-2</v>
      </c>
      <c r="Q77" s="39">
        <f t="shared" si="26"/>
        <v>1.1266100392977613E-2</v>
      </c>
      <c r="R77" s="39">
        <f t="shared" si="27"/>
        <v>9.9199050726787308E-3</v>
      </c>
      <c r="S77" s="39">
        <f t="shared" si="32"/>
        <v>2.1131592187714408E-2</v>
      </c>
      <c r="T77" s="39">
        <f t="shared" si="33"/>
        <v>2.1124506561399768E-2</v>
      </c>
      <c r="U77" s="31">
        <f t="shared" si="28"/>
        <v>2.1357248520710061E-2</v>
      </c>
      <c r="V77" s="41">
        <f>'Rodzaje martwych'!S76</f>
        <v>462</v>
      </c>
      <c r="W77" s="31">
        <f t="shared" si="29"/>
        <v>2.1350010782833731E-2</v>
      </c>
      <c r="X77" s="31">
        <f t="shared" si="30"/>
        <v>21639.333333333332</v>
      </c>
    </row>
    <row r="78" spans="1:24" x14ac:dyDescent="0.25">
      <c r="A78" s="33">
        <v>71</v>
      </c>
      <c r="B78" s="34">
        <v>19392</v>
      </c>
      <c r="C78" s="52">
        <v>20052</v>
      </c>
      <c r="D78" s="52">
        <v>20478</v>
      </c>
      <c r="E78" s="53">
        <f t="shared" si="22"/>
        <v>20265</v>
      </c>
      <c r="F78" s="36">
        <f>'Rodzaje martwych'!M77</f>
        <v>216</v>
      </c>
      <c r="G78" s="36">
        <f>'Rodzaje martwych'!N77</f>
        <v>204</v>
      </c>
      <c r="H78" s="36">
        <f>'Rodzaje martwych'!O77</f>
        <v>228</v>
      </c>
      <c r="I78" s="36">
        <f>'Rodzaje martwych'!P77</f>
        <v>245</v>
      </c>
      <c r="J78" s="37">
        <f t="shared" si="23"/>
        <v>-16.5</v>
      </c>
      <c r="K78" s="38">
        <f t="shared" si="19"/>
        <v>11</v>
      </c>
      <c r="L78" s="39">
        <f t="shared" si="31"/>
        <v>-102.5</v>
      </c>
      <c r="M78" s="39">
        <f t="shared" si="20"/>
        <v>-84.5</v>
      </c>
      <c r="N78" s="40">
        <f t="shared" si="21"/>
        <v>2.2783433824256204E-2</v>
      </c>
      <c r="O78" s="39">
        <f t="shared" si="24"/>
        <v>2.5591586327782648E-2</v>
      </c>
      <c r="P78" s="39">
        <f t="shared" si="25"/>
        <v>2.3093655186627093E-2</v>
      </c>
      <c r="Q78" s="39">
        <f t="shared" si="26"/>
        <v>1.0984113984270556E-2</v>
      </c>
      <c r="R78" s="39">
        <f t="shared" si="27"/>
        <v>1.2244031034870501E-2</v>
      </c>
      <c r="S78" s="39">
        <f t="shared" si="32"/>
        <v>2.307148257444577E-2</v>
      </c>
      <c r="T78" s="39">
        <f t="shared" si="33"/>
        <v>2.307467152335111E-2</v>
      </c>
      <c r="U78" s="31">
        <f t="shared" si="28"/>
        <v>2.3340735257833704E-2</v>
      </c>
      <c r="V78" s="41">
        <f>'Rodzaje martwych'!S77</f>
        <v>473</v>
      </c>
      <c r="W78" s="31">
        <f t="shared" si="29"/>
        <v>2.3343999078742812E-2</v>
      </c>
      <c r="X78" s="31">
        <f t="shared" si="30"/>
        <v>20262.166666666668</v>
      </c>
    </row>
    <row r="79" spans="1:24" x14ac:dyDescent="0.25">
      <c r="A79" s="33">
        <v>72</v>
      </c>
      <c r="B79" s="34">
        <v>17229</v>
      </c>
      <c r="C79" s="52">
        <v>18966</v>
      </c>
      <c r="D79" s="52">
        <v>19372</v>
      </c>
      <c r="E79" s="53">
        <f t="shared" si="22"/>
        <v>19169</v>
      </c>
      <c r="F79" s="36">
        <f>'Rodzaje martwych'!M78</f>
        <v>244</v>
      </c>
      <c r="G79" s="36">
        <f>'Rodzaje martwych'!N78</f>
        <v>171</v>
      </c>
      <c r="H79" s="36">
        <f>'Rodzaje martwych'!O78</f>
        <v>266</v>
      </c>
      <c r="I79" s="36">
        <f>'Rodzaje martwych'!P78</f>
        <v>249</v>
      </c>
      <c r="J79" s="37">
        <f t="shared" si="23"/>
        <v>11</v>
      </c>
      <c r="K79" s="38">
        <f t="shared" si="19"/>
        <v>-4.5</v>
      </c>
      <c r="L79" s="39">
        <f t="shared" si="31"/>
        <v>-84.5</v>
      </c>
      <c r="M79" s="39">
        <f t="shared" si="20"/>
        <v>-75</v>
      </c>
      <c r="N79" s="40">
        <f t="shared" si="21"/>
        <v>2.5721291803620806E-2</v>
      </c>
      <c r="O79" s="39">
        <f t="shared" si="24"/>
        <v>2.8690911015827644E-2</v>
      </c>
      <c r="P79" s="39">
        <f t="shared" si="25"/>
        <v>2.6493054096697E-2</v>
      </c>
      <c r="Q79" s="39">
        <f t="shared" si="26"/>
        <v>1.351608846432337E-2</v>
      </c>
      <c r="R79" s="39">
        <f t="shared" si="27"/>
        <v>1.3154766621760837E-2</v>
      </c>
      <c r="S79" s="39">
        <f t="shared" si="32"/>
        <v>2.651017939412658E-2</v>
      </c>
      <c r="T79" s="39">
        <f t="shared" si="33"/>
        <v>2.6506313477902829E-2</v>
      </c>
      <c r="U79" s="31">
        <f t="shared" si="28"/>
        <v>2.6866294538056237E-2</v>
      </c>
      <c r="V79" s="41">
        <f>'Rodzaje martwych'!S78</f>
        <v>515</v>
      </c>
      <c r="W79" s="31">
        <f t="shared" si="29"/>
        <v>2.6862324069163966E-2</v>
      </c>
      <c r="X79" s="31">
        <f t="shared" si="30"/>
        <v>19171.833333333332</v>
      </c>
    </row>
    <row r="80" spans="1:24" x14ac:dyDescent="0.25">
      <c r="A80" s="33">
        <v>73</v>
      </c>
      <c r="B80" s="34">
        <v>14338</v>
      </c>
      <c r="C80" s="52">
        <v>16825</v>
      </c>
      <c r="D80" s="52">
        <v>18274</v>
      </c>
      <c r="E80" s="53">
        <f t="shared" si="22"/>
        <v>17549.5</v>
      </c>
      <c r="F80" s="36">
        <f>'Rodzaje martwych'!M79</f>
        <v>224</v>
      </c>
      <c r="G80" s="36">
        <f>'Rodzaje martwych'!N79</f>
        <v>179</v>
      </c>
      <c r="H80" s="36">
        <f>'Rodzaje martwych'!O79</f>
        <v>293</v>
      </c>
      <c r="I80" s="36">
        <f>'Rodzaje martwych'!P79</f>
        <v>225</v>
      </c>
      <c r="J80" s="37">
        <f t="shared" si="23"/>
        <v>-4.5</v>
      </c>
      <c r="K80" s="38">
        <f t="shared" si="19"/>
        <v>9</v>
      </c>
      <c r="L80" s="39">
        <f t="shared" si="31"/>
        <v>-75</v>
      </c>
      <c r="M80" s="39">
        <f t="shared" si="20"/>
        <v>-84.5</v>
      </c>
      <c r="N80" s="40">
        <f t="shared" si="21"/>
        <v>2.6397789405608794E-2</v>
      </c>
      <c r="O80" s="39">
        <f t="shared" si="24"/>
        <v>2.8672978704339776E-2</v>
      </c>
      <c r="P80" s="39">
        <f t="shared" si="25"/>
        <v>2.894436156387481E-2</v>
      </c>
      <c r="Q80" s="39">
        <f t="shared" si="26"/>
        <v>1.5748877959633423E-2</v>
      </c>
      <c r="R80" s="39">
        <f t="shared" si="27"/>
        <v>1.340662287169862E-2</v>
      </c>
      <c r="S80" s="39">
        <f t="shared" si="32"/>
        <v>2.9087233624392847E-2</v>
      </c>
      <c r="T80" s="39">
        <f t="shared" si="33"/>
        <v>2.9068734275479569E-2</v>
      </c>
      <c r="U80" s="31">
        <f t="shared" si="28"/>
        <v>2.9516510441892931E-2</v>
      </c>
      <c r="V80" s="41">
        <f>'Rodzaje martwych'!S79</f>
        <v>518</v>
      </c>
      <c r="W80" s="31">
        <f t="shared" si="29"/>
        <v>2.9497461206282924E-2</v>
      </c>
      <c r="X80" s="31">
        <f t="shared" si="30"/>
        <v>17560.833333333332</v>
      </c>
    </row>
    <row r="81" spans="1:24" x14ac:dyDescent="0.25">
      <c r="A81" s="33">
        <v>74</v>
      </c>
      <c r="B81" s="34">
        <v>9580</v>
      </c>
      <c r="C81" s="52">
        <v>13976</v>
      </c>
      <c r="D81" s="52">
        <v>16176</v>
      </c>
      <c r="E81" s="53">
        <f t="shared" si="22"/>
        <v>15076</v>
      </c>
      <c r="F81" s="36">
        <f>'Rodzaje martwych'!M80</f>
        <v>201</v>
      </c>
      <c r="G81" s="36">
        <f>'Rodzaje martwych'!N80</f>
        <v>180</v>
      </c>
      <c r="H81" s="36">
        <f>'Rodzaje martwych'!O80</f>
        <v>255</v>
      </c>
      <c r="I81" s="36">
        <f>'Rodzaje martwych'!P80</f>
        <v>203</v>
      </c>
      <c r="J81" s="37">
        <f t="shared" si="23"/>
        <v>9</v>
      </c>
      <c r="K81" s="38">
        <f t="shared" si="19"/>
        <v>40</v>
      </c>
      <c r="L81" s="39">
        <f t="shared" si="31"/>
        <v>-84.5</v>
      </c>
      <c r="M81" s="39">
        <f t="shared" si="20"/>
        <v>-41</v>
      </c>
      <c r="N81" s="40">
        <f t="shared" si="21"/>
        <v>2.85472018089316E-2</v>
      </c>
      <c r="O81" s="39">
        <f t="shared" si="24"/>
        <v>2.9996411912450664E-2</v>
      </c>
      <c r="P81" s="39">
        <f t="shared" si="25"/>
        <v>2.980070696898407E-2</v>
      </c>
      <c r="Q81" s="39">
        <f t="shared" si="26"/>
        <v>1.5479641236550165E-2</v>
      </c>
      <c r="R81" s="39">
        <f t="shared" si="27"/>
        <v>1.4546236250940489E-2</v>
      </c>
      <c r="S81" s="39">
        <f t="shared" si="32"/>
        <v>2.9924861156484805E-2</v>
      </c>
      <c r="T81" s="39">
        <f t="shared" si="33"/>
        <v>2.9907925382555892E-2</v>
      </c>
      <c r="U81" s="31">
        <f t="shared" si="28"/>
        <v>3.0379410984345979E-2</v>
      </c>
      <c r="V81" s="41">
        <f>'Rodzaje martwych'!S80</f>
        <v>458</v>
      </c>
      <c r="W81" s="31">
        <f t="shared" si="29"/>
        <v>3.036195695408141E-2</v>
      </c>
      <c r="X81" s="31">
        <f t="shared" si="30"/>
        <v>15084.666666666666</v>
      </c>
    </row>
    <row r="82" spans="1:24" x14ac:dyDescent="0.25">
      <c r="A82" s="33">
        <v>75</v>
      </c>
      <c r="B82" s="34">
        <v>9431</v>
      </c>
      <c r="C82" s="52">
        <v>9289</v>
      </c>
      <c r="D82" s="52">
        <v>13476</v>
      </c>
      <c r="E82" s="53">
        <f t="shared" si="22"/>
        <v>11382.5</v>
      </c>
      <c r="F82" s="36">
        <f>'Rodzaje martwych'!M81</f>
        <v>191</v>
      </c>
      <c r="G82" s="36">
        <f>'Rodzaje martwych'!N81</f>
        <v>107</v>
      </c>
      <c r="H82" s="36">
        <f>'Rodzaje martwych'!O81</f>
        <v>215</v>
      </c>
      <c r="I82" s="36">
        <f>'Rodzaje martwych'!P81</f>
        <v>122</v>
      </c>
      <c r="J82" s="37">
        <f t="shared" si="23"/>
        <v>40</v>
      </c>
      <c r="K82" s="38">
        <f t="shared" si="19"/>
        <v>-7.5</v>
      </c>
      <c r="L82" s="39">
        <f t="shared" si="31"/>
        <v>-41</v>
      </c>
      <c r="M82" s="39">
        <f t="shared" si="20"/>
        <v>-38</v>
      </c>
      <c r="N82" s="40">
        <f t="shared" si="21"/>
        <v>3.3153267662323904E-2</v>
      </c>
      <c r="O82" s="39">
        <f t="shared" si="24"/>
        <v>3.2753215868554751E-2</v>
      </c>
      <c r="P82" s="39">
        <f t="shared" si="25"/>
        <v>2.863463810270217E-2</v>
      </c>
      <c r="Q82" s="39">
        <f t="shared" si="26"/>
        <v>1.5680268387849614E-2</v>
      </c>
      <c r="R82" s="39">
        <f t="shared" si="27"/>
        <v>1.3160733549083063E-2</v>
      </c>
      <c r="S82" s="39">
        <f t="shared" si="32"/>
        <v>2.9174963206648776E-2</v>
      </c>
      <c r="T82" s="39">
        <f t="shared" si="33"/>
        <v>2.9135866511044828E-2</v>
      </c>
      <c r="U82" s="31">
        <f t="shared" si="28"/>
        <v>2.9606852624643094E-2</v>
      </c>
      <c r="V82" s="41">
        <f>'Rodzaje martwych'!S81</f>
        <v>337</v>
      </c>
      <c r="W82" s="31">
        <f t="shared" si="29"/>
        <v>2.9566590629935077E-2</v>
      </c>
      <c r="X82" s="31">
        <f t="shared" si="30"/>
        <v>11398</v>
      </c>
    </row>
    <row r="83" spans="1:24" x14ac:dyDescent="0.25">
      <c r="A83" s="33">
        <v>76</v>
      </c>
      <c r="B83" s="34">
        <v>8803</v>
      </c>
      <c r="C83" s="52">
        <v>9136</v>
      </c>
      <c r="D83" s="52">
        <v>8910</v>
      </c>
      <c r="E83" s="53">
        <f t="shared" si="22"/>
        <v>9023</v>
      </c>
      <c r="F83" s="36">
        <f>'Rodzaje martwych'!M82</f>
        <v>173</v>
      </c>
      <c r="G83" s="36">
        <f>'Rodzaje martwych'!N82</f>
        <v>113</v>
      </c>
      <c r="H83" s="36">
        <f>'Rodzaje martwych'!O82</f>
        <v>181</v>
      </c>
      <c r="I83" s="36">
        <f>'Rodzaje martwych'!P82</f>
        <v>160</v>
      </c>
      <c r="J83" s="37">
        <f t="shared" si="23"/>
        <v>-7.5</v>
      </c>
      <c r="K83" s="38">
        <f t="shared" si="19"/>
        <v>-20.5</v>
      </c>
      <c r="L83" s="39">
        <f t="shared" si="31"/>
        <v>-38</v>
      </c>
      <c r="M83" s="39">
        <f t="shared" si="20"/>
        <v>-25</v>
      </c>
      <c r="N83" s="40">
        <f t="shared" si="21"/>
        <v>3.580548909975538E-2</v>
      </c>
      <c r="O83" s="39">
        <f t="shared" si="24"/>
        <v>3.6658983646142028E-2</v>
      </c>
      <c r="P83" s="39">
        <f t="shared" si="25"/>
        <v>3.705697347238468E-2</v>
      </c>
      <c r="Q83" s="39">
        <f t="shared" si="26"/>
        <v>1.986827661909989E-2</v>
      </c>
      <c r="R83" s="39">
        <f t="shared" si="27"/>
        <v>1.7537129391132788E-2</v>
      </c>
      <c r="S83" s="39">
        <f t="shared" si="32"/>
        <v>3.7091423288192746E-2</v>
      </c>
      <c r="T83" s="39">
        <f t="shared" si="33"/>
        <v>3.7077307817766664E-2</v>
      </c>
      <c r="U83" s="31">
        <f t="shared" si="28"/>
        <v>3.7792308544829879E-2</v>
      </c>
      <c r="V83" s="41">
        <f>'Rodzaje martwych'!S82</f>
        <v>341</v>
      </c>
      <c r="W83" s="31">
        <f t="shared" si="29"/>
        <v>3.7777654683432117E-2</v>
      </c>
      <c r="X83" s="31">
        <f t="shared" si="30"/>
        <v>9026.5</v>
      </c>
    </row>
    <row r="84" spans="1:24" x14ac:dyDescent="0.25">
      <c r="A84" s="33">
        <v>77</v>
      </c>
      <c r="B84" s="34">
        <v>8670</v>
      </c>
      <c r="C84" s="52">
        <v>8483</v>
      </c>
      <c r="D84" s="52">
        <v>8752</v>
      </c>
      <c r="E84" s="53">
        <f t="shared" si="22"/>
        <v>8617.5</v>
      </c>
      <c r="F84" s="36">
        <f>'Rodzaje martwych'!M83</f>
        <v>166</v>
      </c>
      <c r="G84" s="36">
        <f>'Rodzaje martwych'!N83</f>
        <v>156</v>
      </c>
      <c r="H84" s="36">
        <f>'Rodzaje martwych'!O83</f>
        <v>174</v>
      </c>
      <c r="I84" s="36">
        <f>'Rodzaje martwych'!P83</f>
        <v>181</v>
      </c>
      <c r="J84" s="37">
        <f t="shared" si="23"/>
        <v>-20.5</v>
      </c>
      <c r="K84" s="38">
        <f t="shared" si="19"/>
        <v>19.5</v>
      </c>
      <c r="L84" s="39">
        <f t="shared" si="31"/>
        <v>-25</v>
      </c>
      <c r="M84" s="39">
        <f t="shared" si="20"/>
        <v>-10.5</v>
      </c>
      <c r="N84" s="40">
        <f t="shared" si="21"/>
        <v>4.0097064941067712E-2</v>
      </c>
      <c r="O84" s="39">
        <f t="shared" si="24"/>
        <v>4.4024786072587786E-2</v>
      </c>
      <c r="P84" s="39">
        <f t="shared" si="25"/>
        <v>4.040075110682928E-2</v>
      </c>
      <c r="Q84" s="39">
        <f t="shared" si="26"/>
        <v>1.9466353415002517E-2</v>
      </c>
      <c r="R84" s="39">
        <f t="shared" si="27"/>
        <v>2.1350004423343456E-2</v>
      </c>
      <c r="S84" s="39">
        <f t="shared" si="32"/>
        <v>4.0363843092666295E-2</v>
      </c>
      <c r="T84" s="39">
        <f t="shared" si="33"/>
        <v>4.0369198112313556E-2</v>
      </c>
      <c r="U84" s="31">
        <f t="shared" si="28"/>
        <v>4.1195242239628664E-2</v>
      </c>
      <c r="V84" s="41">
        <f>'Rodzaje martwych'!S83</f>
        <v>355</v>
      </c>
      <c r="W84" s="31">
        <f t="shared" si="29"/>
        <v>4.1200820147781342E-2</v>
      </c>
      <c r="X84" s="31">
        <f t="shared" si="30"/>
        <v>8616.3333333333339</v>
      </c>
    </row>
    <row r="85" spans="1:24" x14ac:dyDescent="0.25">
      <c r="A85" s="33">
        <v>78</v>
      </c>
      <c r="B85" s="34">
        <v>9285</v>
      </c>
      <c r="C85" s="52">
        <v>8373</v>
      </c>
      <c r="D85" s="52">
        <v>8089</v>
      </c>
      <c r="E85" s="53">
        <f t="shared" si="22"/>
        <v>8231</v>
      </c>
      <c r="F85" s="36">
        <f>'Rodzaje martwych'!M84</f>
        <v>180</v>
      </c>
      <c r="G85" s="36">
        <f>'Rodzaje martwych'!N84</f>
        <v>124</v>
      </c>
      <c r="H85" s="36">
        <f>'Rodzaje martwych'!O84</f>
        <v>192</v>
      </c>
      <c r="I85" s="36">
        <f>'Rodzaje martwych'!P84</f>
        <v>179</v>
      </c>
      <c r="J85" s="37">
        <f t="shared" si="23"/>
        <v>19.5</v>
      </c>
      <c r="K85" s="38">
        <f t="shared" si="19"/>
        <v>-7.5</v>
      </c>
      <c r="L85" s="39">
        <f t="shared" si="31"/>
        <v>-10.5</v>
      </c>
      <c r="M85" s="39">
        <f t="shared" si="20"/>
        <v>-33.5</v>
      </c>
      <c r="N85" s="40">
        <f t="shared" si="21"/>
        <v>4.2104028616665692E-2</v>
      </c>
      <c r="O85" s="39">
        <f t="shared" si="24"/>
        <v>4.520654715510522E-2</v>
      </c>
      <c r="P85" s="39">
        <f t="shared" si="25"/>
        <v>4.4095661354265681E-2</v>
      </c>
      <c r="Q85" s="39">
        <f t="shared" si="26"/>
        <v>2.317091567355559E-2</v>
      </c>
      <c r="R85" s="39">
        <f t="shared" si="27"/>
        <v>2.1421091997008226E-2</v>
      </c>
      <c r="S85" s="39">
        <f t="shared" si="32"/>
        <v>4.4080080793679081E-2</v>
      </c>
      <c r="T85" s="39">
        <f t="shared" si="33"/>
        <v>4.4068736141906872E-2</v>
      </c>
      <c r="U85" s="31">
        <f t="shared" si="28"/>
        <v>4.5073502612076294E-2</v>
      </c>
      <c r="V85" s="41">
        <f>'Rodzaje martwych'!S84</f>
        <v>371</v>
      </c>
      <c r="W85" s="31">
        <f t="shared" si="29"/>
        <v>4.5061640923905348E-2</v>
      </c>
      <c r="X85" s="31">
        <f t="shared" si="30"/>
        <v>8233.1666666666661</v>
      </c>
    </row>
    <row r="86" spans="1:24" x14ac:dyDescent="0.25">
      <c r="A86" s="33">
        <v>79</v>
      </c>
      <c r="B86" s="34">
        <v>9745</v>
      </c>
      <c r="C86" s="52">
        <v>8906</v>
      </c>
      <c r="D86" s="52">
        <v>7929</v>
      </c>
      <c r="E86" s="53">
        <f t="shared" si="22"/>
        <v>8417.5</v>
      </c>
      <c r="F86" s="36">
        <f>'Rodzaje martwych'!M85</f>
        <v>240</v>
      </c>
      <c r="G86" s="36">
        <f>'Rodzaje martwych'!N85</f>
        <v>145</v>
      </c>
      <c r="H86" s="36">
        <f>'Rodzaje martwych'!O85</f>
        <v>198</v>
      </c>
      <c r="I86" s="36">
        <f>'Rodzaje martwych'!P85</f>
        <v>191</v>
      </c>
      <c r="J86" s="37">
        <f t="shared" si="23"/>
        <v>-7.5</v>
      </c>
      <c r="K86" s="38">
        <f t="shared" si="19"/>
        <v>-11</v>
      </c>
      <c r="L86" s="39">
        <f t="shared" si="31"/>
        <v>-33.5</v>
      </c>
      <c r="M86" s="39">
        <f t="shared" si="20"/>
        <v>-30.5</v>
      </c>
      <c r="N86" s="40">
        <f t="shared" si="21"/>
        <v>4.7183753900049266E-2</v>
      </c>
      <c r="O86" s="39">
        <f t="shared" si="24"/>
        <v>4.8785983888231646E-2</v>
      </c>
      <c r="P86" s="39">
        <f t="shared" si="25"/>
        <v>4.5273806675468653E-2</v>
      </c>
      <c r="Q86" s="39">
        <f t="shared" si="26"/>
        <v>2.4313123561013048E-2</v>
      </c>
      <c r="R86" s="39">
        <f t="shared" si="27"/>
        <v>2.1483001996456991E-2</v>
      </c>
      <c r="S86" s="39">
        <f t="shared" si="32"/>
        <v>4.5169530887134234E-2</v>
      </c>
      <c r="T86" s="39">
        <f t="shared" si="33"/>
        <v>4.5163412604733062E-2</v>
      </c>
      <c r="U86" s="31">
        <f t="shared" si="28"/>
        <v>4.6213246213246212E-2</v>
      </c>
      <c r="V86" s="41">
        <f>'Rodzaje martwych'!S85</f>
        <v>389</v>
      </c>
      <c r="W86" s="31">
        <f t="shared" si="29"/>
        <v>4.6206841938549258E-2</v>
      </c>
      <c r="X86" s="31">
        <f t="shared" si="30"/>
        <v>8418.6666666666661</v>
      </c>
    </row>
    <row r="87" spans="1:24" x14ac:dyDescent="0.25">
      <c r="A87" s="33">
        <v>80</v>
      </c>
      <c r="B87" s="34">
        <v>9572</v>
      </c>
      <c r="C87" s="52">
        <v>9314</v>
      </c>
      <c r="D87" s="52">
        <v>8412</v>
      </c>
      <c r="E87" s="53">
        <f t="shared" si="22"/>
        <v>8863</v>
      </c>
      <c r="F87" s="36">
        <f>'Rodzaje martwych'!M86</f>
        <v>264</v>
      </c>
      <c r="G87" s="36">
        <f>'Rodzaje martwych'!N86</f>
        <v>161</v>
      </c>
      <c r="H87" s="36">
        <f>'Rodzaje martwych'!O86</f>
        <v>242</v>
      </c>
      <c r="I87" s="36">
        <f>'Rodzaje martwych'!P86</f>
        <v>227</v>
      </c>
      <c r="J87" s="37">
        <f t="shared" si="23"/>
        <v>-11</v>
      </c>
      <c r="K87" s="38">
        <f t="shared" si="19"/>
        <v>-21</v>
      </c>
      <c r="L87" s="39">
        <f t="shared" si="31"/>
        <v>-30.5</v>
      </c>
      <c r="M87" s="39">
        <f t="shared" si="20"/>
        <v>-23.5</v>
      </c>
      <c r="N87" s="40">
        <f t="shared" si="21"/>
        <v>5.1296784809465354E-2</v>
      </c>
      <c r="O87" s="39">
        <f t="shared" si="24"/>
        <v>4.9943490662504711E-2</v>
      </c>
      <c r="P87" s="39">
        <f t="shared" si="25"/>
        <v>5.163625907801328E-2</v>
      </c>
      <c r="Q87" s="39">
        <f t="shared" si="26"/>
        <v>2.7914756178446808E-2</v>
      </c>
      <c r="R87" s="39">
        <f t="shared" si="27"/>
        <v>2.440269827192346E-2</v>
      </c>
      <c r="S87" s="39">
        <f t="shared" si="32"/>
        <v>5.1552624347348169E-2</v>
      </c>
      <c r="T87" s="39">
        <f t="shared" si="33"/>
        <v>5.1538461538461547E-2</v>
      </c>
      <c r="U87" s="31">
        <f t="shared" si="28"/>
        <v>5.2916619654744444E-2</v>
      </c>
      <c r="V87" s="41">
        <f>'Rodzaje martwych'!S86</f>
        <v>469</v>
      </c>
      <c r="W87" s="31">
        <f t="shared" si="29"/>
        <v>5.2901697591788394E-2</v>
      </c>
      <c r="X87" s="31">
        <f t="shared" si="30"/>
        <v>8865.5</v>
      </c>
    </row>
    <row r="88" spans="1:24" x14ac:dyDescent="0.25">
      <c r="A88" s="33">
        <v>81</v>
      </c>
      <c r="B88" s="34">
        <v>9129</v>
      </c>
      <c r="C88" s="52">
        <v>9107</v>
      </c>
      <c r="D88" s="52">
        <v>8803</v>
      </c>
      <c r="E88" s="53">
        <f t="shared" si="22"/>
        <v>8955</v>
      </c>
      <c r="F88" s="36">
        <f>'Rodzaje martwych'!M87</f>
        <v>262</v>
      </c>
      <c r="G88" s="36">
        <f>'Rodzaje martwych'!N87</f>
        <v>192</v>
      </c>
      <c r="H88" s="36">
        <f>'Rodzaje martwych'!O87</f>
        <v>237</v>
      </c>
      <c r="I88" s="36">
        <f>'Rodzaje martwych'!P87</f>
        <v>244</v>
      </c>
      <c r="J88" s="37">
        <f t="shared" si="23"/>
        <v>-21</v>
      </c>
      <c r="K88" s="38">
        <f t="shared" si="19"/>
        <v>-13</v>
      </c>
      <c r="L88" s="39">
        <f t="shared" si="31"/>
        <v>-23.5</v>
      </c>
      <c r="M88" s="39">
        <f t="shared" si="20"/>
        <v>-32.5</v>
      </c>
      <c r="N88" s="40">
        <f t="shared" si="21"/>
        <v>5.4041064801217523E-2</v>
      </c>
      <c r="O88" s="39">
        <f t="shared" si="24"/>
        <v>5.8956416331478322E-2</v>
      </c>
      <c r="P88" s="39">
        <f t="shared" si="25"/>
        <v>5.2320493866990447E-2</v>
      </c>
      <c r="Q88" s="39">
        <f t="shared" si="26"/>
        <v>2.6182782334907614E-2</v>
      </c>
      <c r="R88" s="39">
        <f t="shared" si="27"/>
        <v>2.6840469708219895E-2</v>
      </c>
      <c r="S88" s="39">
        <f t="shared" si="32"/>
        <v>5.2308194225436352E-2</v>
      </c>
      <c r="T88" s="39">
        <f t="shared" si="33"/>
        <v>5.2314831599173398E-2</v>
      </c>
      <c r="U88" s="31">
        <f t="shared" si="28"/>
        <v>5.3713009491903961E-2</v>
      </c>
      <c r="V88" s="41">
        <f>'Rodzaje martwych'!S87</f>
        <v>481</v>
      </c>
      <c r="W88" s="31">
        <f t="shared" si="29"/>
        <v>5.3720008190160637E-2</v>
      </c>
      <c r="X88" s="31">
        <f t="shared" si="30"/>
        <v>8953.8333333333339</v>
      </c>
    </row>
    <row r="89" spans="1:24" x14ac:dyDescent="0.25">
      <c r="A89" s="33">
        <v>82</v>
      </c>
      <c r="B89" s="34">
        <v>9036</v>
      </c>
      <c r="C89" s="52">
        <v>8582</v>
      </c>
      <c r="D89" s="52">
        <v>8507</v>
      </c>
      <c r="E89" s="53">
        <f t="shared" si="22"/>
        <v>8544.5</v>
      </c>
      <c r="F89" s="36">
        <f>'Rodzaje martwych'!M88</f>
        <v>329</v>
      </c>
      <c r="G89" s="36">
        <f>'Rodzaje martwych'!N88</f>
        <v>220</v>
      </c>
      <c r="H89" s="36">
        <f>'Rodzaje martwych'!O88</f>
        <v>291</v>
      </c>
      <c r="I89" s="36">
        <f>'Rodzaje martwych'!P88</f>
        <v>293</v>
      </c>
      <c r="J89" s="37">
        <f t="shared" si="23"/>
        <v>-13</v>
      </c>
      <c r="K89" s="38">
        <f t="shared" si="19"/>
        <v>-8.5</v>
      </c>
      <c r="L89" s="39">
        <f t="shared" si="31"/>
        <v>-32.5</v>
      </c>
      <c r="M89" s="39">
        <f t="shared" si="20"/>
        <v>-25</v>
      </c>
      <c r="N89" s="40">
        <f t="shared" si="21"/>
        <v>6.9848399775407077E-2</v>
      </c>
      <c r="O89" s="39">
        <f t="shared" si="24"/>
        <v>6.8949398153558494E-2</v>
      </c>
      <c r="P89" s="39">
        <f t="shared" si="25"/>
        <v>6.607693961856842E-2</v>
      </c>
      <c r="Q89" s="39">
        <f t="shared" si="26"/>
        <v>3.3014720481039227E-2</v>
      </c>
      <c r="R89" s="39">
        <f t="shared" si="27"/>
        <v>3.4191026314254039E-2</v>
      </c>
      <c r="S89" s="39">
        <f t="shared" si="32"/>
        <v>6.6089515079499797E-2</v>
      </c>
      <c r="T89" s="39">
        <f t="shared" si="33"/>
        <v>6.6092008223777282E-2</v>
      </c>
      <c r="U89" s="31">
        <f t="shared" si="28"/>
        <v>6.8348060155655685E-2</v>
      </c>
      <c r="V89" s="41">
        <f>'Rodzaje martwych'!S88</f>
        <v>584</v>
      </c>
      <c r="W89" s="31">
        <f t="shared" si="29"/>
        <v>6.8350726616600022E-2</v>
      </c>
      <c r="X89" s="31">
        <f t="shared" si="30"/>
        <v>8544.1666666666661</v>
      </c>
    </row>
    <row r="90" spans="1:24" x14ac:dyDescent="0.25">
      <c r="A90" s="33">
        <v>83</v>
      </c>
      <c r="B90" s="34">
        <v>8838</v>
      </c>
      <c r="C90" s="52">
        <v>8499</v>
      </c>
      <c r="D90" s="52">
        <v>7942</v>
      </c>
      <c r="E90" s="53">
        <f t="shared" si="22"/>
        <v>8220.5</v>
      </c>
      <c r="F90" s="36">
        <f>'Rodzaje martwych'!M89</f>
        <v>300</v>
      </c>
      <c r="G90" s="36">
        <f>'Rodzaje martwych'!N89</f>
        <v>239</v>
      </c>
      <c r="H90" s="36">
        <f>'Rodzaje martwych'!O89</f>
        <v>297</v>
      </c>
      <c r="I90" s="36">
        <f>'Rodzaje martwych'!P89</f>
        <v>311</v>
      </c>
      <c r="J90" s="37">
        <f t="shared" si="23"/>
        <v>-8.5</v>
      </c>
      <c r="K90" s="38">
        <f t="shared" si="19"/>
        <v>-35</v>
      </c>
      <c r="L90" s="39">
        <f t="shared" si="31"/>
        <v>-25</v>
      </c>
      <c r="M90" s="39">
        <f t="shared" si="20"/>
        <v>-24.5</v>
      </c>
      <c r="N90" s="40">
        <f t="shared" si="21"/>
        <v>6.9502900693891478E-2</v>
      </c>
      <c r="O90" s="39">
        <f t="shared" si="24"/>
        <v>7.5402678624107614E-2</v>
      </c>
      <c r="P90" s="39">
        <f t="shared" si="25"/>
        <v>7.1319821572221387E-2</v>
      </c>
      <c r="Q90" s="39">
        <f t="shared" si="26"/>
        <v>3.5993455735320853E-2</v>
      </c>
      <c r="R90" s="39">
        <f t="shared" si="27"/>
        <v>3.6645358941879987E-2</v>
      </c>
      <c r="S90" s="39">
        <f t="shared" si="32"/>
        <v>7.132383130975424E-2</v>
      </c>
      <c r="T90" s="39">
        <f t="shared" si="33"/>
        <v>7.1343359474312099E-2</v>
      </c>
      <c r="U90" s="31">
        <f t="shared" si="28"/>
        <v>7.3961437868742777E-2</v>
      </c>
      <c r="V90" s="41">
        <f>'Rodzaje martwych'!S89</f>
        <v>608</v>
      </c>
      <c r="W90" s="31">
        <f t="shared" si="29"/>
        <v>7.3982437283254585E-2</v>
      </c>
      <c r="X90" s="31">
        <f t="shared" si="30"/>
        <v>8218.1666666666661</v>
      </c>
    </row>
    <row r="91" spans="1:24" x14ac:dyDescent="0.25">
      <c r="A91" s="33">
        <v>84</v>
      </c>
      <c r="B91" s="34">
        <v>8054</v>
      </c>
      <c r="C91" s="52">
        <v>8184</v>
      </c>
      <c r="D91" s="52">
        <v>7811</v>
      </c>
      <c r="E91" s="53">
        <f t="shared" si="22"/>
        <v>7997.5</v>
      </c>
      <c r="F91" s="36">
        <f>'Rodzaje martwych'!M90</f>
        <v>345</v>
      </c>
      <c r="G91" s="36">
        <f>'Rodzaje martwych'!N90</f>
        <v>309</v>
      </c>
      <c r="H91" s="36">
        <f>'Rodzaje martwych'!O90</f>
        <v>328</v>
      </c>
      <c r="I91" s="36">
        <f>'Rodzaje martwych'!P90</f>
        <v>308</v>
      </c>
      <c r="J91" s="37">
        <f t="shared" si="23"/>
        <v>-35</v>
      </c>
      <c r="K91" s="38">
        <f t="shared" si="19"/>
        <v>28.5</v>
      </c>
      <c r="L91" s="39">
        <f t="shared" si="31"/>
        <v>-24.5</v>
      </c>
      <c r="M91" s="39">
        <f t="shared" si="20"/>
        <v>-35</v>
      </c>
      <c r="N91" s="40">
        <f t="shared" si="21"/>
        <v>7.656231680150076E-2</v>
      </c>
      <c r="O91" s="39">
        <f t="shared" si="24"/>
        <v>8.5654681556019144E-2</v>
      </c>
      <c r="P91" s="39">
        <f t="shared" si="25"/>
        <v>7.6436657841528644E-2</v>
      </c>
      <c r="Q91" s="39">
        <f t="shared" si="26"/>
        <v>4.0239227112406073E-2</v>
      </c>
      <c r="R91" s="39">
        <f t="shared" si="27"/>
        <v>3.7715055409294068E-2</v>
      </c>
      <c r="S91" s="39">
        <f t="shared" si="32"/>
        <v>7.6483675064638337E-2</v>
      </c>
      <c r="T91" s="39">
        <f t="shared" si="33"/>
        <v>7.64530282691884E-2</v>
      </c>
      <c r="U91" s="31">
        <f t="shared" si="28"/>
        <v>7.9524851516098782E-2</v>
      </c>
      <c r="V91" s="41">
        <f>'Rodzaje martwych'!S90</f>
        <v>636</v>
      </c>
      <c r="W91" s="31">
        <f t="shared" si="29"/>
        <v>7.9491719612540368E-2</v>
      </c>
      <c r="X91" s="31">
        <f t="shared" si="30"/>
        <v>8000.833333333333</v>
      </c>
    </row>
    <row r="92" spans="1:24" x14ac:dyDescent="0.25">
      <c r="A92" s="33">
        <v>85</v>
      </c>
      <c r="B92" s="34">
        <v>7343</v>
      </c>
      <c r="C92" s="52">
        <v>7400</v>
      </c>
      <c r="D92" s="52">
        <v>7416</v>
      </c>
      <c r="E92" s="53">
        <f t="shared" si="22"/>
        <v>7408</v>
      </c>
      <c r="F92" s="36">
        <f>'Rodzaje martwych'!M91</f>
        <v>402</v>
      </c>
      <c r="G92" s="36">
        <f>'Rodzaje martwych'!N91</f>
        <v>256</v>
      </c>
      <c r="H92" s="36">
        <f>'Rodzaje martwych'!O91</f>
        <v>390</v>
      </c>
      <c r="I92" s="36">
        <f>'Rodzaje martwych'!P91</f>
        <v>363</v>
      </c>
      <c r="J92" s="37">
        <f t="shared" si="23"/>
        <v>28.5</v>
      </c>
      <c r="K92" s="38">
        <f t="shared" si="19"/>
        <v>-22.5</v>
      </c>
      <c r="L92" s="39">
        <f t="shared" si="31"/>
        <v>-35</v>
      </c>
      <c r="M92" s="39">
        <f t="shared" si="20"/>
        <v>-41</v>
      </c>
      <c r="N92" s="40">
        <f t="shared" si="21"/>
        <v>9.849045672535324E-2</v>
      </c>
      <c r="O92" s="39">
        <f t="shared" si="24"/>
        <v>9.7703492322326405E-2</v>
      </c>
      <c r="P92" s="39">
        <f t="shared" si="25"/>
        <v>9.6588007608561122E-2</v>
      </c>
      <c r="Q92" s="39">
        <f t="shared" si="26"/>
        <v>4.9849811465456639E-2</v>
      </c>
      <c r="R92" s="39">
        <f t="shared" si="27"/>
        <v>4.9190324547733588E-2</v>
      </c>
      <c r="S92" s="39">
        <f t="shared" si="32"/>
        <v>9.6730682767037057E-2</v>
      </c>
      <c r="T92" s="39">
        <f t="shared" si="33"/>
        <v>9.6674797791757611E-2</v>
      </c>
      <c r="U92" s="31">
        <f t="shared" si="28"/>
        <v>0.10164686825053995</v>
      </c>
      <c r="V92" s="41">
        <f>'Rodzaje martwych'!S91</f>
        <v>753</v>
      </c>
      <c r="W92" s="31">
        <f t="shared" si="29"/>
        <v>0.10158516020236087</v>
      </c>
      <c r="X92" s="31">
        <f t="shared" si="30"/>
        <v>7412.5</v>
      </c>
    </row>
    <row r="93" spans="1:24" x14ac:dyDescent="0.25">
      <c r="A93" s="33">
        <v>86</v>
      </c>
      <c r="B93" s="34">
        <v>6533</v>
      </c>
      <c r="C93" s="52">
        <v>6610</v>
      </c>
      <c r="D93" s="52">
        <v>6599</v>
      </c>
      <c r="E93" s="53">
        <f t="shared" si="22"/>
        <v>6604.5</v>
      </c>
      <c r="F93" s="36">
        <f>'Rodzaje martwych'!M92</f>
        <v>432</v>
      </c>
      <c r="G93" s="36">
        <f>'Rodzaje martwych'!N92</f>
        <v>298</v>
      </c>
      <c r="H93" s="36">
        <f>'Rodzaje martwych'!O92</f>
        <v>356</v>
      </c>
      <c r="I93" s="36">
        <f>'Rodzaje martwych'!P92</f>
        <v>324</v>
      </c>
      <c r="J93" s="37">
        <f t="shared" si="23"/>
        <v>-22.5</v>
      </c>
      <c r="K93" s="38">
        <f t="shared" si="19"/>
        <v>7.5</v>
      </c>
      <c r="L93" s="39">
        <f t="shared" si="31"/>
        <v>-41</v>
      </c>
      <c r="M93" s="39">
        <f t="shared" si="20"/>
        <v>-28.5</v>
      </c>
      <c r="N93" s="40">
        <f t="shared" si="21"/>
        <v>0.10740161954823128</v>
      </c>
      <c r="O93" s="39">
        <f t="shared" si="24"/>
        <v>0.10970143584289296</v>
      </c>
      <c r="P93" s="39">
        <f t="shared" si="25"/>
        <v>9.7651302465696754E-2</v>
      </c>
      <c r="Q93" s="39">
        <f t="shared" si="26"/>
        <v>5.1035768045301411E-2</v>
      </c>
      <c r="R93" s="39">
        <f t="shared" si="27"/>
        <v>4.9122541030208848E-2</v>
      </c>
      <c r="S93" s="39">
        <f t="shared" si="32"/>
        <v>9.7919216646266821E-2</v>
      </c>
      <c r="T93" s="39">
        <f t="shared" si="33"/>
        <v>9.7844072999352508E-2</v>
      </c>
      <c r="U93" s="31">
        <f t="shared" si="28"/>
        <v>0.10296010296010295</v>
      </c>
      <c r="V93" s="41">
        <f>'Rodzaje martwych'!S92</f>
        <v>680</v>
      </c>
      <c r="W93" s="31">
        <f t="shared" si="29"/>
        <v>0.1028770266522101</v>
      </c>
      <c r="X93" s="31">
        <f t="shared" si="30"/>
        <v>6609.833333333333</v>
      </c>
    </row>
    <row r="94" spans="1:24" x14ac:dyDescent="0.25">
      <c r="A94" s="33">
        <v>87</v>
      </c>
      <c r="B94" s="34">
        <v>6167</v>
      </c>
      <c r="C94" s="52">
        <v>5887</v>
      </c>
      <c r="D94" s="52">
        <v>5831</v>
      </c>
      <c r="E94" s="53">
        <f t="shared" si="22"/>
        <v>5859</v>
      </c>
      <c r="F94" s="36">
        <f>'Rodzaje martwych'!M93</f>
        <v>363</v>
      </c>
      <c r="G94" s="36">
        <f>'Rodzaje martwych'!N93</f>
        <v>293</v>
      </c>
      <c r="H94" s="36">
        <f>'Rodzaje martwych'!O93</f>
        <v>398</v>
      </c>
      <c r="I94" s="36">
        <f>'Rodzaje martwych'!P93</f>
        <v>377</v>
      </c>
      <c r="J94" s="37">
        <f t="shared" si="23"/>
        <v>7.5</v>
      </c>
      <c r="K94" s="38">
        <f t="shared" si="19"/>
        <v>-4.5</v>
      </c>
      <c r="L94" s="39">
        <f t="shared" si="31"/>
        <v>-28.5</v>
      </c>
      <c r="M94" s="39">
        <f t="shared" si="20"/>
        <v>-33</v>
      </c>
      <c r="N94" s="40">
        <f t="shared" si="21"/>
        <v>0.11878486295597737</v>
      </c>
      <c r="O94" s="39">
        <f t="shared" si="24"/>
        <v>0.13272975743081653</v>
      </c>
      <c r="P94" s="39">
        <f t="shared" si="25"/>
        <v>0.12387433790046776</v>
      </c>
      <c r="Q94" s="39">
        <f t="shared" si="26"/>
        <v>6.3748848756657192E-2</v>
      </c>
      <c r="R94" s="39">
        <f t="shared" si="27"/>
        <v>6.4219402095221867E-2</v>
      </c>
      <c r="S94" s="39">
        <f t="shared" si="32"/>
        <v>0.12406947890818859</v>
      </c>
      <c r="T94" s="39">
        <f t="shared" si="33"/>
        <v>0.124</v>
      </c>
      <c r="U94" s="31">
        <f t="shared" si="28"/>
        <v>0.13227513227513227</v>
      </c>
      <c r="V94" s="41">
        <f>'Rodzaje martwych'!S93</f>
        <v>775</v>
      </c>
      <c r="W94" s="31">
        <f t="shared" si="29"/>
        <v>0.13219616204690832</v>
      </c>
      <c r="X94" s="31">
        <f t="shared" si="30"/>
        <v>5862.5</v>
      </c>
    </row>
    <row r="95" spans="1:24" x14ac:dyDescent="0.25">
      <c r="A95" s="33">
        <v>88</v>
      </c>
      <c r="B95" s="34">
        <v>5273</v>
      </c>
      <c r="C95" s="52">
        <v>5472</v>
      </c>
      <c r="D95" s="52">
        <v>5044</v>
      </c>
      <c r="E95" s="53">
        <f t="shared" si="22"/>
        <v>5258</v>
      </c>
      <c r="F95" s="36">
        <f>'Rodzaje martwych'!M94</f>
        <v>393</v>
      </c>
      <c r="G95" s="36">
        <f>'Rodzaje martwych'!N94</f>
        <v>299</v>
      </c>
      <c r="H95" s="36">
        <f>'Rodzaje martwych'!O94</f>
        <v>400</v>
      </c>
      <c r="I95" s="36">
        <f>'Rodzaje martwych'!P94</f>
        <v>350</v>
      </c>
      <c r="J95" s="37">
        <f t="shared" si="23"/>
        <v>-4.5</v>
      </c>
      <c r="K95" s="38">
        <f t="shared" si="19"/>
        <v>-5.5</v>
      </c>
      <c r="L95" s="39">
        <f t="shared" si="31"/>
        <v>-33</v>
      </c>
      <c r="M95" s="39">
        <f t="shared" si="20"/>
        <v>-45</v>
      </c>
      <c r="N95" s="40">
        <f t="shared" si="21"/>
        <v>0.12712263142136104</v>
      </c>
      <c r="O95" s="39">
        <f t="shared" si="24"/>
        <v>0.1398562741846324</v>
      </c>
      <c r="P95" s="39">
        <f t="shared" si="25"/>
        <v>0.13277466468619115</v>
      </c>
      <c r="Q95" s="39">
        <f t="shared" si="26"/>
        <v>7.3253365076458202E-2</v>
      </c>
      <c r="R95" s="39">
        <f t="shared" si="27"/>
        <v>6.4226075786769435E-2</v>
      </c>
      <c r="S95" s="39">
        <f t="shared" si="32"/>
        <v>0.13314397301615483</v>
      </c>
      <c r="T95" s="39">
        <f t="shared" si="33"/>
        <v>0.13294729378397543</v>
      </c>
      <c r="U95" s="31">
        <f t="shared" si="28"/>
        <v>0.14263978699125143</v>
      </c>
      <c r="V95" s="41">
        <f>'Rodzaje martwych'!S94</f>
        <v>750</v>
      </c>
      <c r="W95" s="31">
        <f t="shared" si="29"/>
        <v>0.14241407684030635</v>
      </c>
      <c r="X95" s="31">
        <f t="shared" si="30"/>
        <v>5266.333333333333</v>
      </c>
    </row>
    <row r="96" spans="1:24" x14ac:dyDescent="0.25">
      <c r="A96" s="33">
        <v>89</v>
      </c>
      <c r="B96" s="34">
        <v>4849</v>
      </c>
      <c r="C96" s="52">
        <v>4568</v>
      </c>
      <c r="D96" s="52">
        <v>4623</v>
      </c>
      <c r="E96" s="53">
        <f t="shared" si="22"/>
        <v>4595.5</v>
      </c>
      <c r="F96" s="36">
        <f>'Rodzaje martwych'!M95</f>
        <v>395</v>
      </c>
      <c r="G96" s="36">
        <f>'Rodzaje martwych'!N95</f>
        <v>307</v>
      </c>
      <c r="H96" s="36">
        <f>'Rodzaje martwych'!O95</f>
        <v>409</v>
      </c>
      <c r="I96" s="36">
        <f>'Rodzaje martwych'!P95</f>
        <v>357</v>
      </c>
      <c r="J96" s="37">
        <f t="shared" si="23"/>
        <v>-5.5</v>
      </c>
      <c r="K96" s="38">
        <f t="shared" si="19"/>
        <v>-7</v>
      </c>
      <c r="L96" s="39">
        <f t="shared" si="31"/>
        <v>-45</v>
      </c>
      <c r="M96" s="39">
        <f t="shared" si="20"/>
        <v>-27.5</v>
      </c>
      <c r="N96" s="40">
        <f t="shared" si="21"/>
        <v>0.15185783521809371</v>
      </c>
      <c r="O96" s="39">
        <f t="shared" si="24"/>
        <v>0.16231692544873913</v>
      </c>
      <c r="P96" s="39">
        <f t="shared" si="25"/>
        <v>0.15296328698636252</v>
      </c>
      <c r="Q96" s="39">
        <f t="shared" si="26"/>
        <v>8.091799386685132E-2</v>
      </c>
      <c r="R96" s="39">
        <f t="shared" si="27"/>
        <v>7.8388318603502219E-2</v>
      </c>
      <c r="S96" s="39">
        <f t="shared" si="32"/>
        <v>0.15386160490107464</v>
      </c>
      <c r="T96" s="39">
        <f t="shared" si="33"/>
        <v>0.15359422517795676</v>
      </c>
      <c r="U96" s="31">
        <f t="shared" si="28"/>
        <v>0.16668480034816668</v>
      </c>
      <c r="V96" s="41">
        <f>'Rodzaje martwych'!S95</f>
        <v>766</v>
      </c>
      <c r="W96" s="31">
        <f t="shared" si="29"/>
        <v>0.1663710407239819</v>
      </c>
      <c r="X96" s="31">
        <f t="shared" si="30"/>
        <v>4604.166666666667</v>
      </c>
    </row>
    <row r="97" spans="1:24" x14ac:dyDescent="0.25">
      <c r="A97" s="33">
        <v>90</v>
      </c>
      <c r="B97" s="34">
        <v>3999</v>
      </c>
      <c r="C97" s="52">
        <v>4130</v>
      </c>
      <c r="D97" s="52">
        <v>3776</v>
      </c>
      <c r="E97" s="53">
        <f t="shared" si="22"/>
        <v>3953</v>
      </c>
      <c r="F97" s="36">
        <f>'Rodzaje martwych'!M96</f>
        <v>398</v>
      </c>
      <c r="G97" s="36">
        <f>'Rodzaje martwych'!N96</f>
        <v>326</v>
      </c>
      <c r="H97" s="36">
        <f>'Rodzaje martwych'!O96</f>
        <v>380</v>
      </c>
      <c r="I97" s="36">
        <f>'Rodzaje martwych'!P96</f>
        <v>354</v>
      </c>
      <c r="J97" s="37">
        <f t="shared" si="23"/>
        <v>-7</v>
      </c>
      <c r="K97" s="38">
        <f t="shared" si="19"/>
        <v>8</v>
      </c>
      <c r="L97" s="39">
        <f t="shared" si="31"/>
        <v>-27.5</v>
      </c>
      <c r="M97" s="39">
        <f t="shared" si="20"/>
        <v>-48</v>
      </c>
      <c r="N97" s="40">
        <f t="shared" si="21"/>
        <v>0.1668330560177482</v>
      </c>
      <c r="O97" s="39">
        <f t="shared" si="24"/>
        <v>0.18177364037236649</v>
      </c>
      <c r="P97" s="39">
        <f t="shared" si="25"/>
        <v>0.16949083591439951</v>
      </c>
      <c r="Q97" s="39">
        <f t="shared" si="26"/>
        <v>9.1132561904190904E-2</v>
      </c>
      <c r="R97" s="39">
        <f t="shared" si="27"/>
        <v>8.621529469069654E-2</v>
      </c>
      <c r="S97" s="39">
        <f t="shared" si="32"/>
        <v>0.1699074074074074</v>
      </c>
      <c r="T97" s="39">
        <f t="shared" si="33"/>
        <v>0.16973714638094503</v>
      </c>
      <c r="U97" s="31">
        <f t="shared" si="28"/>
        <v>0.18568176068808501</v>
      </c>
      <c r="V97" s="41">
        <f>'Rodzaje martwych'!S96</f>
        <v>734</v>
      </c>
      <c r="W97" s="31">
        <f t="shared" si="29"/>
        <v>0.18547843665768193</v>
      </c>
      <c r="X97" s="31">
        <f t="shared" si="30"/>
        <v>3957.3333333333335</v>
      </c>
    </row>
    <row r="98" spans="1:24" x14ac:dyDescent="0.25">
      <c r="A98" s="33">
        <v>91</v>
      </c>
      <c r="B98" s="34">
        <v>3364</v>
      </c>
      <c r="C98" s="52">
        <v>3300</v>
      </c>
      <c r="D98" s="52">
        <v>3292</v>
      </c>
      <c r="E98" s="53">
        <f t="shared" si="22"/>
        <v>3296</v>
      </c>
      <c r="F98" s="36">
        <f>'Rodzaje martwych'!M97</f>
        <v>389</v>
      </c>
      <c r="G98" s="36">
        <f>'Rodzaje martwych'!N97</f>
        <v>302</v>
      </c>
      <c r="H98" s="36">
        <f>'Rodzaje martwych'!O97</f>
        <v>388</v>
      </c>
      <c r="I98" s="36">
        <f>'Rodzaje martwych'!P97</f>
        <v>304</v>
      </c>
      <c r="J98" s="37">
        <f t="shared" si="23"/>
        <v>8</v>
      </c>
      <c r="K98" s="38">
        <f t="shared" si="19"/>
        <v>14</v>
      </c>
      <c r="L98" s="39">
        <f t="shared" si="31"/>
        <v>-48</v>
      </c>
      <c r="M98" s="39">
        <f t="shared" si="20"/>
        <v>-38.5</v>
      </c>
      <c r="N98" s="40">
        <f t="shared" si="21"/>
        <v>0.18904726181545387</v>
      </c>
      <c r="O98" s="39">
        <f t="shared" si="24"/>
        <v>0.19837498083703817</v>
      </c>
      <c r="P98" s="39">
        <f t="shared" si="25"/>
        <v>0.18770689154895803</v>
      </c>
      <c r="Q98" s="39">
        <f t="shared" si="26"/>
        <v>0.10475161987041037</v>
      </c>
      <c r="R98" s="39">
        <f t="shared" si="27"/>
        <v>9.2661738931646725E-2</v>
      </c>
      <c r="S98" s="39">
        <f t="shared" si="32"/>
        <v>0.19000549148819329</v>
      </c>
      <c r="T98" s="39">
        <f t="shared" si="33"/>
        <v>0.18927789934354486</v>
      </c>
      <c r="U98" s="31">
        <f t="shared" si="28"/>
        <v>0.2099514563106796</v>
      </c>
      <c r="V98" s="41">
        <f>'Rodzaje martwych'!S97</f>
        <v>692</v>
      </c>
      <c r="W98" s="31">
        <f t="shared" si="29"/>
        <v>0.20906344410876132</v>
      </c>
      <c r="X98" s="31">
        <f t="shared" si="30"/>
        <v>3310</v>
      </c>
    </row>
    <row r="99" spans="1:24" x14ac:dyDescent="0.25">
      <c r="A99" s="33">
        <v>92</v>
      </c>
      <c r="B99" s="34">
        <v>2574</v>
      </c>
      <c r="C99" s="52">
        <v>2769</v>
      </c>
      <c r="D99" s="52">
        <v>2576</v>
      </c>
      <c r="E99" s="53">
        <f t="shared" si="22"/>
        <v>2672.5</v>
      </c>
      <c r="F99" s="36">
        <f>'Rodzaje martwych'!M98</f>
        <v>321</v>
      </c>
      <c r="G99" s="36">
        <f>'Rodzaje martwych'!N98</f>
        <v>273</v>
      </c>
      <c r="H99" s="36">
        <f>'Rodzaje martwych'!O98</f>
        <v>343</v>
      </c>
      <c r="I99" s="36">
        <f>'Rodzaje martwych'!P98</f>
        <v>292</v>
      </c>
      <c r="J99" s="37">
        <f t="shared" si="23"/>
        <v>14</v>
      </c>
      <c r="K99" s="38">
        <f t="shared" si="19"/>
        <v>3</v>
      </c>
      <c r="L99" s="39">
        <f t="shared" si="31"/>
        <v>-38.5</v>
      </c>
      <c r="M99" s="39">
        <f t="shared" si="20"/>
        <v>-31</v>
      </c>
      <c r="N99" s="40">
        <f t="shared" si="21"/>
        <v>0.19983700081499592</v>
      </c>
      <c r="O99" s="39">
        <f t="shared" si="24"/>
        <v>0.21621621621621623</v>
      </c>
      <c r="P99" s="39">
        <f t="shared" si="25"/>
        <v>0.21040350074781633</v>
      </c>
      <c r="Q99" s="39">
        <f t="shared" si="26"/>
        <v>0.11673615247170935</v>
      </c>
      <c r="R99" s="39">
        <f t="shared" si="27"/>
        <v>0.10604684946431814</v>
      </c>
      <c r="S99" s="39">
        <f t="shared" si="32"/>
        <v>0.21237458193979933</v>
      </c>
      <c r="T99" s="39">
        <f t="shared" si="33"/>
        <v>0.21177255294313824</v>
      </c>
      <c r="U99" s="31">
        <f t="shared" si="28"/>
        <v>0.23760523854069224</v>
      </c>
      <c r="V99" s="41">
        <f>'Rodzaje martwych'!S98</f>
        <v>635</v>
      </c>
      <c r="W99" s="31">
        <f t="shared" si="29"/>
        <v>0.23685192092502796</v>
      </c>
      <c r="X99" s="31">
        <f t="shared" si="30"/>
        <v>2681</v>
      </c>
    </row>
    <row r="100" spans="1:24" x14ac:dyDescent="0.25">
      <c r="A100" s="33">
        <v>93</v>
      </c>
      <c r="B100" s="34">
        <v>2072</v>
      </c>
      <c r="C100" s="52">
        <v>2026</v>
      </c>
      <c r="D100" s="52">
        <v>2115</v>
      </c>
      <c r="E100" s="53">
        <f t="shared" si="22"/>
        <v>2070.5</v>
      </c>
      <c r="F100" s="36">
        <f>'Rodzaje martwych'!M99</f>
        <v>281</v>
      </c>
      <c r="G100" s="36">
        <f>'Rodzaje martwych'!N99</f>
        <v>276</v>
      </c>
      <c r="H100" s="36">
        <f>'Rodzaje martwych'!O99</f>
        <v>300</v>
      </c>
      <c r="I100" s="36">
        <f>'Rodzaje martwych'!P99</f>
        <v>233</v>
      </c>
      <c r="J100" s="37">
        <f t="shared" si="23"/>
        <v>3</v>
      </c>
      <c r="K100" s="38">
        <f t="shared" si="19"/>
        <v>23</v>
      </c>
      <c r="L100" s="39">
        <f t="shared" si="31"/>
        <v>-31</v>
      </c>
      <c r="M100" s="39">
        <f t="shared" si="20"/>
        <v>-22.5</v>
      </c>
      <c r="N100" s="40">
        <f t="shared" si="21"/>
        <v>0.22403835676146888</v>
      </c>
      <c r="O100" s="39">
        <f t="shared" si="24"/>
        <v>0.24207636635887197</v>
      </c>
      <c r="P100" s="39">
        <f t="shared" si="25"/>
        <v>0.22480401239582626</v>
      </c>
      <c r="Q100" s="39">
        <f t="shared" si="26"/>
        <v>0.12343139271754783</v>
      </c>
      <c r="R100" s="39">
        <f t="shared" si="27"/>
        <v>0.11564710261819085</v>
      </c>
      <c r="S100" s="39">
        <f t="shared" si="32"/>
        <v>0.22807017543859648</v>
      </c>
      <c r="T100" s="39">
        <f t="shared" si="33"/>
        <v>0.22698559159628082</v>
      </c>
      <c r="U100" s="31">
        <f t="shared" si="28"/>
        <v>0.25742574257425743</v>
      </c>
      <c r="V100" s="41">
        <f>'Rodzaje martwych'!S99</f>
        <v>533</v>
      </c>
      <c r="W100" s="31">
        <f t="shared" si="29"/>
        <v>0.25604483586869498</v>
      </c>
      <c r="X100" s="31">
        <f t="shared" si="30"/>
        <v>2081.6666666666665</v>
      </c>
    </row>
    <row r="101" spans="1:24" x14ac:dyDescent="0.25">
      <c r="A101" s="33">
        <v>94</v>
      </c>
      <c r="B101" s="34">
        <v>1637</v>
      </c>
      <c r="C101" s="52">
        <v>1590</v>
      </c>
      <c r="D101" s="52">
        <v>1496</v>
      </c>
      <c r="E101" s="53">
        <f t="shared" si="22"/>
        <v>1543</v>
      </c>
      <c r="F101" s="36">
        <f>'Rodzaje martwych'!M100</f>
        <v>252</v>
      </c>
      <c r="G101" s="36">
        <f>'Rodzaje martwych'!N100</f>
        <v>230</v>
      </c>
      <c r="H101" s="36">
        <f>'Rodzaje martwych'!O100</f>
        <v>252</v>
      </c>
      <c r="I101" s="36">
        <f>'Rodzaje martwych'!P100</f>
        <v>196</v>
      </c>
      <c r="J101" s="37">
        <f t="shared" si="23"/>
        <v>23</v>
      </c>
      <c r="K101" s="38">
        <f t="shared" si="19"/>
        <v>11.5</v>
      </c>
      <c r="L101" s="39">
        <f t="shared" si="31"/>
        <v>-22.5</v>
      </c>
      <c r="M101" s="39">
        <f t="shared" si="20"/>
        <v>-31</v>
      </c>
      <c r="N101" s="40">
        <f t="shared" si="21"/>
        <v>0.24683195592286503</v>
      </c>
      <c r="O101" s="39">
        <f t="shared" si="24"/>
        <v>0.25529185375240537</v>
      </c>
      <c r="P101" s="39">
        <f t="shared" si="25"/>
        <v>0.24989538353121754</v>
      </c>
      <c r="Q101" s="39">
        <f t="shared" si="26"/>
        <v>0.14324285917294302</v>
      </c>
      <c r="R101" s="39">
        <f t="shared" si="27"/>
        <v>0.12448396316290886</v>
      </c>
      <c r="S101" s="39">
        <f t="shared" si="32"/>
        <v>0.25353706847764573</v>
      </c>
      <c r="T101" s="39">
        <f t="shared" si="33"/>
        <v>0.25220491649465193</v>
      </c>
      <c r="U101" s="31">
        <f t="shared" si="28"/>
        <v>0.29034348671419313</v>
      </c>
      <c r="V101" s="41">
        <f>'Rodzaje martwych'!S100</f>
        <v>448</v>
      </c>
      <c r="W101" s="31">
        <f t="shared" si="29"/>
        <v>0.28859780974876531</v>
      </c>
      <c r="X101" s="31">
        <f t="shared" si="30"/>
        <v>1552.3333333333333</v>
      </c>
    </row>
    <row r="102" spans="1:24" x14ac:dyDescent="0.25">
      <c r="A102" s="33">
        <v>95</v>
      </c>
      <c r="B102" s="34">
        <v>1118</v>
      </c>
      <c r="C102" s="52">
        <v>1235</v>
      </c>
      <c r="D102" s="52">
        <v>1130</v>
      </c>
      <c r="E102" s="53">
        <f t="shared" si="22"/>
        <v>1182.5</v>
      </c>
      <c r="F102" s="36">
        <f>'Rodzaje martwych'!M101</f>
        <v>195</v>
      </c>
      <c r="G102" s="36">
        <f>'Rodzaje martwych'!N101</f>
        <v>202</v>
      </c>
      <c r="H102" s="36">
        <f>'Rodzaje martwych'!O101</f>
        <v>202</v>
      </c>
      <c r="I102" s="36">
        <f>'Rodzaje martwych'!P101</f>
        <v>157</v>
      </c>
      <c r="J102" s="37">
        <f t="shared" si="23"/>
        <v>11.5</v>
      </c>
      <c r="K102" s="38">
        <f t="shared" si="19"/>
        <v>35</v>
      </c>
      <c r="L102" s="39">
        <f t="shared" si="31"/>
        <v>-31</v>
      </c>
      <c r="M102" s="39">
        <f t="shared" si="20"/>
        <v>-28.5</v>
      </c>
      <c r="N102" s="40">
        <f t="shared" si="21"/>
        <v>0.24964539007092199</v>
      </c>
      <c r="O102" s="39">
        <f t="shared" si="24"/>
        <v>0.26191462909241608</v>
      </c>
      <c r="P102" s="39">
        <f t="shared" si="25"/>
        <v>0.25923720818545426</v>
      </c>
      <c r="Q102" s="39">
        <f t="shared" si="26"/>
        <v>0.14990723562152133</v>
      </c>
      <c r="R102" s="39">
        <f t="shared" si="27"/>
        <v>0.12860946139668236</v>
      </c>
      <c r="S102" s="39">
        <f t="shared" si="32"/>
        <v>0.26358296622613808</v>
      </c>
      <c r="T102" s="39">
        <f t="shared" si="33"/>
        <v>0.26213946695874407</v>
      </c>
      <c r="U102" s="31">
        <f t="shared" si="28"/>
        <v>0.3035940803382664</v>
      </c>
      <c r="V102" s="41">
        <f>'Rodzaje martwych'!S101</f>
        <v>359</v>
      </c>
      <c r="W102" s="31">
        <f t="shared" si="29"/>
        <v>0.30168067226890755</v>
      </c>
      <c r="X102" s="31">
        <f t="shared" si="30"/>
        <v>1190</v>
      </c>
    </row>
    <row r="103" spans="1:24" x14ac:dyDescent="0.25">
      <c r="A103" s="33">
        <v>96</v>
      </c>
      <c r="B103" s="34">
        <v>821</v>
      </c>
      <c r="C103" s="52">
        <v>838</v>
      </c>
      <c r="D103" s="52">
        <v>862</v>
      </c>
      <c r="E103" s="53">
        <f t="shared" si="22"/>
        <v>850</v>
      </c>
      <c r="F103" s="36">
        <f>'Rodzaje martwych'!M102</f>
        <v>148</v>
      </c>
      <c r="G103" s="36">
        <f>'Rodzaje martwych'!N102</f>
        <v>131</v>
      </c>
      <c r="H103" s="36">
        <f>'Rodzaje martwych'!O102</f>
        <v>159</v>
      </c>
      <c r="I103" s="36">
        <f>'Rodzaje martwych'!P102</f>
        <v>106</v>
      </c>
      <c r="J103" s="37">
        <f t="shared" si="23"/>
        <v>35</v>
      </c>
      <c r="K103" s="38">
        <f t="shared" si="19"/>
        <v>18</v>
      </c>
      <c r="L103" s="39">
        <f t="shared" si="31"/>
        <v>-28.5</v>
      </c>
      <c r="M103" s="39">
        <f t="shared" si="20"/>
        <v>-27.5</v>
      </c>
      <c r="N103" s="40">
        <f>(F103+I103)/(C103+F103-(J103-M103)/2)</f>
        <v>0.26603822990311599</v>
      </c>
      <c r="O103" s="39">
        <f t="shared" si="24"/>
        <v>0.28130783466995679</v>
      </c>
      <c r="P103" s="39">
        <f t="shared" si="25"/>
        <v>0.26243640809186231</v>
      </c>
      <c r="Q103" s="39">
        <f t="shared" si="26"/>
        <v>0.15358609031634871</v>
      </c>
      <c r="R103" s="39">
        <f t="shared" si="27"/>
        <v>0.12860175917500757</v>
      </c>
      <c r="S103" s="39">
        <f t="shared" si="32"/>
        <v>0.26972010178117051</v>
      </c>
      <c r="T103" s="39">
        <f t="shared" si="33"/>
        <v>0.2673167451244115</v>
      </c>
      <c r="U103" s="31">
        <f t="shared" si="28"/>
        <v>0.31176470588235294</v>
      </c>
      <c r="V103" s="41">
        <f>'Rodzaje martwych'!S102</f>
        <v>265</v>
      </c>
      <c r="W103" s="31">
        <f t="shared" si="29"/>
        <v>0.30855812148263145</v>
      </c>
      <c r="X103" s="31">
        <f t="shared" si="30"/>
        <v>858.83333333333337</v>
      </c>
    </row>
    <row r="104" spans="1:24" x14ac:dyDescent="0.25">
      <c r="A104" s="33">
        <v>97</v>
      </c>
      <c r="B104" s="34">
        <v>581</v>
      </c>
      <c r="C104" s="52">
        <v>617</v>
      </c>
      <c r="D104" s="52">
        <v>555</v>
      </c>
      <c r="E104" s="53">
        <f t="shared" si="22"/>
        <v>586</v>
      </c>
      <c r="F104" s="36">
        <f>'Rodzaje martwych'!M103</f>
        <v>109</v>
      </c>
      <c r="G104" s="36">
        <f>'Rodzaje martwych'!N103</f>
        <v>97</v>
      </c>
      <c r="H104" s="36">
        <f>'Rodzaje martwych'!O103</f>
        <v>122</v>
      </c>
      <c r="I104" s="36">
        <f>'Rodzaje martwych'!P103</f>
        <v>89</v>
      </c>
      <c r="J104" s="37">
        <f t="shared" si="23"/>
        <v>18</v>
      </c>
      <c r="K104" s="38">
        <f t="shared" si="19"/>
        <v>9</v>
      </c>
      <c r="L104" s="39">
        <f t="shared" si="31"/>
        <v>-27.5</v>
      </c>
      <c r="M104" s="39">
        <f t="shared" si="20"/>
        <v>-21</v>
      </c>
      <c r="N104" s="40">
        <f>(F104+I104)/(C104+F104-(J104-M104)/2)</f>
        <v>0.28025477707006369</v>
      </c>
      <c r="O104" s="39">
        <f t="shared" si="24"/>
        <v>0.29865771812080538</v>
      </c>
      <c r="P104" s="39">
        <f t="shared" si="25"/>
        <v>0.29744542698400334</v>
      </c>
      <c r="Q104" s="39">
        <f t="shared" si="26"/>
        <v>0.17661961635903003</v>
      </c>
      <c r="R104" s="39">
        <f t="shared" si="27"/>
        <v>0.14674361088211046</v>
      </c>
      <c r="S104" s="39">
        <f t="shared" si="32"/>
        <v>0.30513376717281276</v>
      </c>
      <c r="T104" s="39">
        <f t="shared" si="33"/>
        <v>0.30272596843615496</v>
      </c>
      <c r="U104" s="31">
        <f t="shared" si="28"/>
        <v>0.36006825938566556</v>
      </c>
      <c r="V104" s="41">
        <f>'Rodzaje martwych'!S103</f>
        <v>211</v>
      </c>
      <c r="W104" s="31">
        <f t="shared" si="29"/>
        <v>0.35672020287404904</v>
      </c>
      <c r="X104" s="31">
        <f t="shared" si="30"/>
        <v>591.5</v>
      </c>
    </row>
    <row r="105" spans="1:24" x14ac:dyDescent="0.25">
      <c r="A105" s="33">
        <v>98</v>
      </c>
      <c r="B105" s="34">
        <v>267</v>
      </c>
      <c r="C105" s="52">
        <v>425</v>
      </c>
      <c r="D105" s="52">
        <v>397</v>
      </c>
      <c r="E105" s="53">
        <f t="shared" si="22"/>
        <v>411</v>
      </c>
      <c r="F105" s="36">
        <f>'Rodzaje martwych'!M104</f>
        <v>77</v>
      </c>
      <c r="G105" s="36">
        <f>'Rodzaje martwych'!N104</f>
        <v>80</v>
      </c>
      <c r="H105" s="36">
        <f>'Rodzaje martwych'!O104</f>
        <v>89</v>
      </c>
      <c r="I105" s="36">
        <f>'Rodzaje martwych'!P104</f>
        <v>69</v>
      </c>
      <c r="J105" s="37">
        <f t="shared" si="23"/>
        <v>9</v>
      </c>
      <c r="K105" s="38">
        <f t="shared" si="19"/>
        <v>20.5</v>
      </c>
      <c r="L105" s="39">
        <f t="shared" si="31"/>
        <v>-21</v>
      </c>
      <c r="M105" s="39">
        <f t="shared" si="20"/>
        <v>-27.5</v>
      </c>
      <c r="N105" s="40">
        <f>(F105+I105)/(C105+F105-(J105-M105)/2)</f>
        <v>0.30180878552971574</v>
      </c>
      <c r="O105" s="39">
        <f t="shared" si="24"/>
        <v>0.30440251572327043</v>
      </c>
      <c r="P105" s="39">
        <f t="shared" si="25"/>
        <v>0.31696036388457804</v>
      </c>
      <c r="Q105" s="39">
        <f t="shared" si="26"/>
        <v>0.17925478348439072</v>
      </c>
      <c r="R105" s="39">
        <f t="shared" si="27"/>
        <v>0.16778115501519758</v>
      </c>
      <c r="S105" s="39">
        <f t="shared" si="32"/>
        <v>0.32244897959183666</v>
      </c>
      <c r="T105" s="39">
        <f t="shared" si="33"/>
        <v>0.32027027027027027</v>
      </c>
      <c r="U105" s="31">
        <f t="shared" si="28"/>
        <v>0.38442822384428221</v>
      </c>
      <c r="V105" s="41">
        <f>'Rodzaje martwych'!S104</f>
        <v>158</v>
      </c>
      <c r="W105" s="31">
        <f t="shared" si="29"/>
        <v>0.38133547868061146</v>
      </c>
      <c r="X105" s="31">
        <f t="shared" si="30"/>
        <v>414.33333333333331</v>
      </c>
    </row>
    <row r="106" spans="1:24" x14ac:dyDescent="0.25">
      <c r="A106" s="33">
        <v>99</v>
      </c>
      <c r="B106" s="34">
        <v>189</v>
      </c>
      <c r="C106" s="52">
        <v>185</v>
      </c>
      <c r="D106" s="52">
        <v>249</v>
      </c>
      <c r="E106" s="53">
        <f t="shared" si="22"/>
        <v>217</v>
      </c>
      <c r="F106" s="36">
        <f>'Rodzaje martwych'!M105</f>
        <v>43</v>
      </c>
      <c r="G106" s="36">
        <f>'Rodzaje martwych'!N105</f>
        <v>38</v>
      </c>
      <c r="H106" s="36">
        <f>'Rodzaje martwych'!O105</f>
        <v>52</v>
      </c>
      <c r="I106" s="36">
        <f>'Rodzaje martwych'!P105</f>
        <v>27</v>
      </c>
      <c r="J106" s="37">
        <f t="shared" si="23"/>
        <v>20.5</v>
      </c>
      <c r="K106" s="38">
        <f t="shared" si="19"/>
        <v>111.5</v>
      </c>
      <c r="L106" s="39">
        <f t="shared" si="31"/>
        <v>-27.5</v>
      </c>
      <c r="M106" s="39">
        <f t="shared" si="20"/>
        <v>74.5</v>
      </c>
      <c r="N106" s="40">
        <f>(F106+I106)/(C106+F106-(J106-M106)/2)</f>
        <v>0.27450980392156865</v>
      </c>
      <c r="O106" s="39">
        <f>(I106+H107)/(C106+(0.5*(M106+L107)))</f>
        <v>0.17726396917148363</v>
      </c>
      <c r="P106" s="39">
        <f t="shared" si="25"/>
        <v>0.26662473386219898</v>
      </c>
      <c r="Q106" s="39">
        <f t="shared" si="26"/>
        <v>0.16521048451151707</v>
      </c>
      <c r="R106" s="39">
        <f t="shared" si="27"/>
        <v>0.12148481439820022</v>
      </c>
      <c r="S106" s="39">
        <f t="shared" si="32"/>
        <v>0.30799220272904482</v>
      </c>
      <c r="T106" s="39">
        <f t="shared" si="33"/>
        <v>0.3030690537084399</v>
      </c>
      <c r="U106" s="31">
        <f t="shared" si="28"/>
        <v>0.36405529953917048</v>
      </c>
      <c r="V106" s="41">
        <f>'Rodzaje martwych'!S105</f>
        <v>79</v>
      </c>
      <c r="W106" s="31">
        <f t="shared" si="29"/>
        <v>0.35719668425018841</v>
      </c>
      <c r="X106" s="31">
        <f t="shared" si="30"/>
        <v>221.16666666666666</v>
      </c>
    </row>
    <row r="107" spans="1:24" x14ac:dyDescent="0.25">
      <c r="A107" s="43">
        <v>100</v>
      </c>
      <c r="B107" s="44">
        <v>283</v>
      </c>
      <c r="C107" s="55">
        <v>342</v>
      </c>
      <c r="D107" s="55">
        <v>288</v>
      </c>
      <c r="E107" s="56">
        <f t="shared" si="22"/>
        <v>315</v>
      </c>
      <c r="F107" s="36">
        <f>'Rodzaje martwych'!M106</f>
        <v>32</v>
      </c>
      <c r="G107" s="36">
        <f>'Rodzaje martwych'!N106</f>
        <v>27</v>
      </c>
      <c r="H107" s="36">
        <f>'Rodzaje martwych'!O106</f>
        <v>19</v>
      </c>
      <c r="I107" s="36">
        <f>'Rodzaje martwych'!P106</f>
        <v>20</v>
      </c>
      <c r="J107" s="37">
        <f t="shared" si="23"/>
        <v>111.5</v>
      </c>
      <c r="K107" s="38">
        <f t="shared" si="19"/>
        <v>0</v>
      </c>
      <c r="L107" s="39">
        <f t="shared" si="31"/>
        <v>74.5</v>
      </c>
      <c r="M107" s="39">
        <f t="shared" si="20"/>
        <v>0</v>
      </c>
      <c r="N107" s="40">
        <f>(F107+I107)/(C107+F107-(J107-M107)/2)</f>
        <v>0.16339355852317361</v>
      </c>
      <c r="O107" s="39">
        <f t="shared" si="24"/>
        <v>5.8479532163742687E-2</v>
      </c>
      <c r="P107" s="39">
        <f t="shared" si="25"/>
        <v>0.12479608040800183</v>
      </c>
      <c r="Q107" s="39">
        <f t="shared" si="26"/>
        <v>7.0435588507877664E-2</v>
      </c>
      <c r="R107" s="39">
        <f t="shared" si="27"/>
        <v>5.8479532163742687E-2</v>
      </c>
      <c r="S107" s="39">
        <f t="shared" si="32"/>
        <v>0.11659192825112108</v>
      </c>
      <c r="T107" s="39">
        <f t="shared" si="33"/>
        <v>0.11665004985044868</v>
      </c>
      <c r="U107" s="31">
        <f t="shared" si="28"/>
        <v>0.12380952380952381</v>
      </c>
      <c r="V107" s="41">
        <f>'Rodzaje martwych'!S106</f>
        <v>39</v>
      </c>
      <c r="W107" s="31">
        <f>V107/X107</f>
        <v>0.1238750661725781</v>
      </c>
      <c r="X107" s="31">
        <f t="shared" si="30"/>
        <v>314.83333333333331</v>
      </c>
    </row>
    <row r="108" spans="1:24" x14ac:dyDescent="0.25">
      <c r="A108" s="18"/>
      <c r="B108" s="18"/>
      <c r="F108" s="15"/>
      <c r="G108" s="15"/>
      <c r="H108" s="15"/>
      <c r="I108" s="15"/>
      <c r="J108" s="15"/>
      <c r="K108" s="15"/>
      <c r="Q108" s="15"/>
      <c r="R108" s="15"/>
    </row>
    <row r="109" spans="1:24" x14ac:dyDescent="0.25">
      <c r="A109" s="18"/>
      <c r="B109" s="18"/>
      <c r="F109" s="15"/>
      <c r="G109" s="15"/>
      <c r="H109" s="15"/>
      <c r="I109" s="15"/>
      <c r="J109" s="15"/>
      <c r="K109" s="15"/>
      <c r="Q109" s="15"/>
      <c r="R109" s="15"/>
    </row>
    <row r="110" spans="1:24" x14ac:dyDescent="0.25">
      <c r="A110" s="18"/>
      <c r="B110" s="18"/>
      <c r="F110" s="15"/>
      <c r="G110" s="15"/>
      <c r="H110" s="15"/>
      <c r="I110" s="15"/>
      <c r="J110" s="15"/>
      <c r="K110" s="15"/>
      <c r="Q110" s="15"/>
      <c r="R110" s="15"/>
    </row>
    <row r="111" spans="1:24" x14ac:dyDescent="0.25">
      <c r="A111" s="18"/>
      <c r="B111" s="18"/>
      <c r="F111" s="15"/>
      <c r="G111" s="15"/>
      <c r="H111" s="15"/>
      <c r="I111" s="15"/>
      <c r="J111" s="15"/>
      <c r="K111" s="15"/>
      <c r="Q111" s="15"/>
      <c r="R111" s="15"/>
    </row>
    <row r="112" spans="1:24" x14ac:dyDescent="0.25">
      <c r="A112" s="18"/>
      <c r="B112" s="18"/>
      <c r="F112" s="15"/>
      <c r="G112" s="15"/>
      <c r="H112" s="15"/>
      <c r="I112" s="15"/>
      <c r="J112" s="15"/>
      <c r="K112" s="15"/>
      <c r="Q112" s="15"/>
      <c r="R112" s="15"/>
    </row>
    <row r="113" spans="1:18" x14ac:dyDescent="0.25">
      <c r="A113" s="18"/>
      <c r="B113" s="18"/>
      <c r="F113" s="15"/>
      <c r="G113" s="15"/>
      <c r="H113" s="15"/>
      <c r="I113" s="15"/>
      <c r="J113" s="15"/>
      <c r="K113" s="15"/>
      <c r="Q113" s="15"/>
      <c r="R113" s="15"/>
    </row>
    <row r="114" spans="1:18" x14ac:dyDescent="0.25">
      <c r="A114" s="18"/>
      <c r="B114" s="18"/>
      <c r="F114" s="15"/>
      <c r="G114" s="15"/>
      <c r="H114" s="15"/>
      <c r="I114" s="15"/>
      <c r="J114" s="15"/>
      <c r="K114" s="15"/>
      <c r="Q114" s="15"/>
      <c r="R114" s="15"/>
    </row>
    <row r="115" spans="1:18" x14ac:dyDescent="0.25">
      <c r="A115" s="18"/>
      <c r="B115" s="18"/>
      <c r="F115" s="15"/>
      <c r="G115" s="15"/>
      <c r="H115" s="15"/>
      <c r="I115" s="15"/>
      <c r="J115" s="15"/>
      <c r="K115" s="15"/>
      <c r="Q115" s="15"/>
      <c r="R115" s="15"/>
    </row>
    <row r="116" spans="1:18" x14ac:dyDescent="0.25">
      <c r="A116" s="18"/>
      <c r="B116" s="18"/>
      <c r="F116" s="15"/>
      <c r="G116" s="15"/>
      <c r="H116" s="15"/>
      <c r="I116" s="15"/>
      <c r="J116" s="15"/>
      <c r="K116" s="15"/>
      <c r="Q116" s="15"/>
      <c r="R116" s="15"/>
    </row>
    <row r="117" spans="1:18" x14ac:dyDescent="0.25">
      <c r="A117" s="18"/>
      <c r="B117" s="18"/>
      <c r="F117" s="15"/>
      <c r="G117" s="15"/>
      <c r="H117" s="15"/>
      <c r="I117" s="15"/>
      <c r="J117" s="15"/>
      <c r="K117" s="15"/>
      <c r="Q117" s="15"/>
      <c r="R117" s="15"/>
    </row>
  </sheetData>
  <mergeCells count="5">
    <mergeCell ref="B5:D5"/>
    <mergeCell ref="F5:G5"/>
    <mergeCell ref="H5:I5"/>
    <mergeCell ref="J5:K5"/>
    <mergeCell ref="L5:M5"/>
  </mergeCells>
  <pageMargins left="0.7" right="0.7" top="0.75" bottom="0.75" header="0.3" footer="0.3"/>
  <ignoredErrors>
    <ignoredError sqref="L7:L8" formula="1"/>
  </ignoredError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04"/>
  <sheetViews>
    <sheetView topLeftCell="F1" zoomScaleNormal="100" workbookViewId="0">
      <selection activeCell="P2" sqref="P2:X103"/>
    </sheetView>
  </sheetViews>
  <sheetFormatPr defaultRowHeight="13.2" x14ac:dyDescent="0.25"/>
  <cols>
    <col min="19" max="19" width="9.5546875" bestFit="1" customWidth="1"/>
    <col min="20" max="20" width="7.5546875" bestFit="1" customWidth="1"/>
    <col min="22" max="22" width="9.5546875" bestFit="1" customWidth="1"/>
    <col min="23" max="23" width="10.5546875" bestFit="1" customWidth="1"/>
  </cols>
  <sheetData>
    <row r="1" spans="1:27" x14ac:dyDescent="0.25">
      <c r="A1" s="20"/>
    </row>
    <row r="2" spans="1:27" x14ac:dyDescent="0.25">
      <c r="A2" s="142" t="s">
        <v>1</v>
      </c>
      <c r="B2" s="142"/>
      <c r="C2" s="142"/>
      <c r="D2" s="142"/>
      <c r="E2" s="142"/>
      <c r="F2" s="142"/>
      <c r="G2" s="142"/>
      <c r="H2" s="142" t="s">
        <v>2</v>
      </c>
      <c r="I2" s="142"/>
      <c r="J2" s="142"/>
      <c r="K2" s="142"/>
      <c r="L2" s="142"/>
      <c r="M2" s="142"/>
      <c r="N2" s="142"/>
      <c r="P2" s="143" t="s">
        <v>0</v>
      </c>
      <c r="Q2" s="143"/>
      <c r="R2" s="143"/>
      <c r="S2" s="143"/>
      <c r="T2" s="143"/>
      <c r="U2" s="143"/>
      <c r="V2" s="143"/>
      <c r="W2" s="143"/>
      <c r="X2" s="143"/>
    </row>
    <row r="3" spans="1:27" x14ac:dyDescent="0.25">
      <c r="A3" s="60" t="s">
        <v>43</v>
      </c>
      <c r="B3" s="61" t="s">
        <v>44</v>
      </c>
      <c r="C3" s="62" t="s">
        <v>42</v>
      </c>
      <c r="D3" s="61" t="s">
        <v>45</v>
      </c>
      <c r="E3" s="61" t="s">
        <v>46</v>
      </c>
      <c r="F3" s="61" t="s">
        <v>47</v>
      </c>
      <c r="G3" s="63" t="s">
        <v>48</v>
      </c>
      <c r="H3" s="60" t="s">
        <v>43</v>
      </c>
      <c r="I3" s="60" t="s">
        <v>44</v>
      </c>
      <c r="J3" s="64" t="s">
        <v>42</v>
      </c>
      <c r="K3" s="60" t="s">
        <v>45</v>
      </c>
      <c r="L3" s="60" t="s">
        <v>46</v>
      </c>
      <c r="M3" s="60" t="s">
        <v>47</v>
      </c>
      <c r="N3" s="65" t="s">
        <v>48</v>
      </c>
      <c r="O3" s="60" t="s">
        <v>106</v>
      </c>
      <c r="P3" s="79" t="s">
        <v>43</v>
      </c>
      <c r="Q3" s="79" t="s">
        <v>102</v>
      </c>
      <c r="R3" s="79" t="s">
        <v>103</v>
      </c>
      <c r="S3" s="79" t="s">
        <v>44</v>
      </c>
      <c r="T3" s="79" t="s">
        <v>42</v>
      </c>
      <c r="U3" s="79" t="s">
        <v>45</v>
      </c>
      <c r="V3" s="79" t="s">
        <v>46</v>
      </c>
      <c r="W3" s="79" t="s">
        <v>47</v>
      </c>
      <c r="X3" s="79" t="s">
        <v>48</v>
      </c>
      <c r="Y3" s="78"/>
      <c r="Z3" s="78"/>
    </row>
    <row r="4" spans="1:27" x14ac:dyDescent="0.25">
      <c r="A4" s="124">
        <v>0</v>
      </c>
      <c r="B4" s="125">
        <v>100000</v>
      </c>
      <c r="C4" s="126">
        <f>'Liczymy metody dla męzczyzn 2'!S7</f>
        <v>5.9716034541011549E-3</v>
      </c>
      <c r="D4" s="127">
        <f>B4*C4</f>
        <v>597.1603454101155</v>
      </c>
      <c r="E4" s="125">
        <f>B5+0.1*D4</f>
        <v>99462.555689130895</v>
      </c>
      <c r="F4" s="125">
        <f>SUM(E4:$E$103)</f>
        <v>7141141.2029601242</v>
      </c>
      <c r="G4" s="128">
        <f>F4/B4</f>
        <v>71.411412029601237</v>
      </c>
      <c r="H4" s="124">
        <v>0</v>
      </c>
      <c r="I4" s="125">
        <v>100000</v>
      </c>
      <c r="J4" s="126">
        <f>'Liczymy metody dla kobiet 2'!S7</f>
        <v>2.9107239386253073E-3</v>
      </c>
      <c r="K4" s="125">
        <f>I4*J4</f>
        <v>291.0723938625307</v>
      </c>
      <c r="L4" s="125">
        <f>I5+0.1*K4</f>
        <v>99738.034845523725</v>
      </c>
      <c r="M4" s="125">
        <f>SUM(L4:$L$103)</f>
        <v>7949532.6719108755</v>
      </c>
      <c r="N4" s="128">
        <f>M4/I4</f>
        <v>79.49532671910876</v>
      </c>
      <c r="O4" s="129">
        <f>N4-G4</f>
        <v>8.0839146895075231</v>
      </c>
      <c r="P4" s="83">
        <v>0</v>
      </c>
      <c r="Q4" s="83">
        <f>I4*0.485</f>
        <v>48500</v>
      </c>
      <c r="R4" s="83">
        <f>0.515*B4</f>
        <v>51500</v>
      </c>
      <c r="S4" s="83">
        <f>Q4+R4</f>
        <v>100000</v>
      </c>
      <c r="T4" s="130">
        <f>U4/S4</f>
        <v>4.4870768890953334E-3</v>
      </c>
      <c r="U4" s="129">
        <f>S4-S5</f>
        <v>448.70768890953332</v>
      </c>
      <c r="V4" s="129">
        <f>S5+0.1*U4</f>
        <v>99596.163079981416</v>
      </c>
      <c r="W4" s="129">
        <f>SUM(V4:$V$103)</f>
        <v>7533211.0654012412</v>
      </c>
      <c r="X4" s="129">
        <f>W4/S4</f>
        <v>75.332110654012411</v>
      </c>
      <c r="Y4" s="29"/>
      <c r="Z4" s="29"/>
    </row>
    <row r="5" spans="1:27" x14ac:dyDescent="0.25">
      <c r="A5" s="124">
        <v>1</v>
      </c>
      <c r="B5" s="125">
        <f>B4-D4</f>
        <v>99402.839654589887</v>
      </c>
      <c r="C5" s="126">
        <f>'Liczymy metody dla męzczyzn 2'!S8</f>
        <v>4.4851429639319754E-4</v>
      </c>
      <c r="D5" s="127">
        <f t="shared" ref="D5:D68" si="0">B5*C5</f>
        <v>44.583594687164215</v>
      </c>
      <c r="E5" s="125">
        <f>(B5+B6)/2</f>
        <v>99380.547857246303</v>
      </c>
      <c r="F5" s="125">
        <f>SUM(E5:$E$103)</f>
        <v>7041678.6472709933</v>
      </c>
      <c r="G5" s="128">
        <f t="shared" ref="G5:G68" si="1">F5/B5</f>
        <v>70.839813749182426</v>
      </c>
      <c r="H5" s="124">
        <v>1</v>
      </c>
      <c r="I5" s="125">
        <f>I4-K4</f>
        <v>99708.927606137469</v>
      </c>
      <c r="J5" s="126">
        <f>'Liczymy metody dla kobiet 2'!S8</f>
        <v>7.9264426125554851E-5</v>
      </c>
      <c r="K5" s="125">
        <f t="shared" ref="K5:K68" si="2">I5*J5</f>
        <v>7.9033709262949801</v>
      </c>
      <c r="L5" s="125">
        <f>(I5+I6)/2</f>
        <v>99704.975920674318</v>
      </c>
      <c r="M5" s="125">
        <f>SUM(L5:$L$103)</f>
        <v>7849794.6370653529</v>
      </c>
      <c r="N5" s="128">
        <f t="shared" ref="N5:N68" si="3">M5/I5</f>
        <v>78.727099222980385</v>
      </c>
      <c r="O5" s="129">
        <f t="shared" ref="O5:O68" si="4">N5-G5</f>
        <v>7.8872854737979594</v>
      </c>
      <c r="P5" s="83">
        <v>1</v>
      </c>
      <c r="Q5" s="83">
        <f t="shared" ref="Q5:Q68" si="5">I5*0.485</f>
        <v>48358.829888976674</v>
      </c>
      <c r="R5" s="83">
        <f t="shared" ref="R5:R68" si="6">0.515*B5</f>
        <v>51192.462422113793</v>
      </c>
      <c r="S5" s="83">
        <f t="shared" ref="S5:S68" si="7">Q5+R5</f>
        <v>99551.292311090467</v>
      </c>
      <c r="T5" s="130">
        <f t="shared" ref="T5:T68" si="8">U5/S5</f>
        <v>2.6914453384912124E-4</v>
      </c>
      <c r="U5" s="129">
        <f t="shared" ref="U5:U68" si="9">S5-S6</f>
        <v>26.793686163146049</v>
      </c>
      <c r="V5" s="129">
        <f>(S5+S6)*50%</f>
        <v>99537.895468008894</v>
      </c>
      <c r="W5" s="129">
        <f>SUM(V5:$V$103)</f>
        <v>7433614.9023212595</v>
      </c>
      <c r="X5" s="129">
        <f t="shared" ref="X5:X68" si="10">W5/S5</f>
        <v>74.671204459021581</v>
      </c>
      <c r="Y5" s="29"/>
      <c r="Z5" s="29"/>
      <c r="AA5" s="21"/>
    </row>
    <row r="6" spans="1:27" x14ac:dyDescent="0.25">
      <c r="A6" s="124">
        <v>2</v>
      </c>
      <c r="B6" s="125">
        <f t="shared" ref="B6:B69" si="11">B5-D5</f>
        <v>99358.25605990272</v>
      </c>
      <c r="C6" s="126">
        <f>'Liczymy metody dla męzczyzn 2'!S9</f>
        <v>1.4128284826222097E-4</v>
      </c>
      <c r="D6" s="127">
        <f t="shared" si="0"/>
        <v>14.037617414510134</v>
      </c>
      <c r="E6" s="125">
        <f t="shared" ref="E6:E69" si="12">(B6+B7)/2</f>
        <v>99351.237251195475</v>
      </c>
      <c r="F6" s="125">
        <f>SUM(E6:$E$103)</f>
        <v>6942298.099413746</v>
      </c>
      <c r="G6" s="128">
        <f t="shared" si="1"/>
        <v>69.871376317517701</v>
      </c>
      <c r="H6" s="124">
        <v>2</v>
      </c>
      <c r="I6" s="125">
        <f t="shared" ref="I6:I69" si="13">I5-K5</f>
        <v>99701.024235211167</v>
      </c>
      <c r="J6" s="126">
        <f>'Liczymy metody dla kobiet 2'!S9</f>
        <v>1.5067048365225254E-4</v>
      </c>
      <c r="K6" s="125">
        <f t="shared" si="2"/>
        <v>15.022001542144219</v>
      </c>
      <c r="L6" s="125">
        <f t="shared" ref="L6:L69" si="14">(I6+I7)/2</f>
        <v>99693.513234440092</v>
      </c>
      <c r="M6" s="125">
        <f>SUM(L6:$L$103)</f>
        <v>7750089.6611446785</v>
      </c>
      <c r="N6" s="128">
        <f t="shared" si="3"/>
        <v>77.733300340635807</v>
      </c>
      <c r="O6" s="129">
        <f t="shared" si="4"/>
        <v>7.8619240231181067</v>
      </c>
      <c r="P6" s="83">
        <v>2</v>
      </c>
      <c r="Q6" s="83">
        <f t="shared" si="5"/>
        <v>48354.996754077416</v>
      </c>
      <c r="R6" s="83">
        <f t="shared" si="6"/>
        <v>51169.501870849905</v>
      </c>
      <c r="S6" s="83">
        <f t="shared" si="7"/>
        <v>99524.498624927321</v>
      </c>
      <c r="T6" s="130">
        <f t="shared" si="8"/>
        <v>1.4584392704281447E-4</v>
      </c>
      <c r="U6" s="129">
        <f t="shared" si="9"/>
        <v>14.51504371642659</v>
      </c>
      <c r="V6" s="129">
        <f t="shared" ref="V6:V69" si="15">(S6+S7)*50%</f>
        <v>99517.2411030691</v>
      </c>
      <c r="W6" s="129">
        <f>SUM(V6:$V$103)</f>
        <v>7334077.0068532499</v>
      </c>
      <c r="X6" s="129">
        <f t="shared" si="10"/>
        <v>73.691172607588769</v>
      </c>
      <c r="Y6" s="29"/>
      <c r="Z6" s="29"/>
    </row>
    <row r="7" spans="1:27" x14ac:dyDescent="0.25">
      <c r="A7" s="124">
        <v>3</v>
      </c>
      <c r="B7" s="125">
        <f t="shared" si="11"/>
        <v>99344.218442488214</v>
      </c>
      <c r="C7" s="126">
        <f>'Liczymy metody dla męzczyzn 2'!S10</f>
        <v>2.0583190394511151E-4</v>
      </c>
      <c r="D7" s="127">
        <f t="shared" si="0"/>
        <v>20.448209627956409</v>
      </c>
      <c r="E7" s="125">
        <f t="shared" si="12"/>
        <v>99333.99433767423</v>
      </c>
      <c r="F7" s="125">
        <f>SUM(E7:$E$103)</f>
        <v>6842946.8621625509</v>
      </c>
      <c r="G7" s="128">
        <f t="shared" si="1"/>
        <v>68.88117868805854</v>
      </c>
      <c r="H7" s="124">
        <v>3</v>
      </c>
      <c r="I7" s="125">
        <f t="shared" si="13"/>
        <v>99686.002233669016</v>
      </c>
      <c r="J7" s="126">
        <f>'Liczymy metody dla kobiet 2'!S10</f>
        <v>1.4340515541533719E-4</v>
      </c>
      <c r="K7" s="125">
        <f t="shared" si="2"/>
        <v>14.295486643052955</v>
      </c>
      <c r="L7" s="125">
        <f t="shared" si="14"/>
        <v>99678.854490347498</v>
      </c>
      <c r="M7" s="125">
        <f>SUM(L7:$L$103)</f>
        <v>7650396.1479102392</v>
      </c>
      <c r="N7" s="128">
        <f t="shared" si="3"/>
        <v>76.744938872935492</v>
      </c>
      <c r="O7" s="129">
        <f t="shared" si="4"/>
        <v>7.8637601848769521</v>
      </c>
      <c r="P7" s="83">
        <v>3</v>
      </c>
      <c r="Q7" s="83">
        <f t="shared" si="5"/>
        <v>48347.711083329472</v>
      </c>
      <c r="R7" s="83">
        <f t="shared" si="6"/>
        <v>51162.272497881429</v>
      </c>
      <c r="S7" s="83">
        <f t="shared" si="7"/>
        <v>99509.983581210894</v>
      </c>
      <c r="T7" s="130">
        <f t="shared" si="8"/>
        <v>1.75501375357014E-4</v>
      </c>
      <c r="U7" s="129">
        <f t="shared" si="9"/>
        <v>17.464138980256394</v>
      </c>
      <c r="V7" s="129">
        <f t="shared" si="15"/>
        <v>99501.251511720766</v>
      </c>
      <c r="W7" s="129">
        <f>SUM(V7:$V$103)</f>
        <v>7234559.7657501809</v>
      </c>
      <c r="X7" s="129">
        <f t="shared" si="10"/>
        <v>72.70184865266306</v>
      </c>
      <c r="Y7" s="29"/>
      <c r="Z7" s="29"/>
    </row>
    <row r="8" spans="1:27" x14ac:dyDescent="0.25">
      <c r="A8" s="124">
        <v>4</v>
      </c>
      <c r="B8" s="125">
        <f t="shared" si="11"/>
        <v>99323.770232860261</v>
      </c>
      <c r="C8" s="126">
        <f>'Liczymy metody dla męzczyzn 2'!S11</f>
        <v>0</v>
      </c>
      <c r="D8" s="127">
        <f t="shared" si="0"/>
        <v>0</v>
      </c>
      <c r="E8" s="125">
        <f t="shared" si="12"/>
        <v>99323.770232860261</v>
      </c>
      <c r="F8" s="125">
        <f>SUM(E8:$E$103)</f>
        <v>6743612.8678248767</v>
      </c>
      <c r="G8" s="128">
        <f t="shared" si="1"/>
        <v>67.895256613948192</v>
      </c>
      <c r="H8" s="124">
        <v>4</v>
      </c>
      <c r="I8" s="125">
        <f t="shared" si="13"/>
        <v>99671.706747025964</v>
      </c>
      <c r="J8" s="126">
        <f>'Liczymy metody dla kobiet 2'!S11</f>
        <v>2.1353073063098328E-4</v>
      </c>
      <c r="K8" s="125">
        <f t="shared" si="2"/>
        <v>21.282972364929559</v>
      </c>
      <c r="L8" s="125">
        <f t="shared" si="14"/>
        <v>99661.06526084349</v>
      </c>
      <c r="M8" s="125">
        <f>SUM(L8:$L$103)</f>
        <v>7550717.293419891</v>
      </c>
      <c r="N8" s="128">
        <f t="shared" si="3"/>
        <v>75.755874358449191</v>
      </c>
      <c r="O8" s="129">
        <f t="shared" si="4"/>
        <v>7.860617744500999</v>
      </c>
      <c r="P8" s="83">
        <v>4</v>
      </c>
      <c r="Q8" s="83">
        <f t="shared" si="5"/>
        <v>48340.777772307592</v>
      </c>
      <c r="R8" s="83">
        <f t="shared" si="6"/>
        <v>51151.741669923038</v>
      </c>
      <c r="S8" s="83">
        <f t="shared" si="7"/>
        <v>99492.519442230638</v>
      </c>
      <c r="T8" s="130">
        <f t="shared" si="8"/>
        <v>1.0374892157583264E-4</v>
      </c>
      <c r="U8" s="129">
        <f t="shared" si="9"/>
        <v>10.32224159699399</v>
      </c>
      <c r="V8" s="129">
        <f t="shared" si="15"/>
        <v>99487.358321432141</v>
      </c>
      <c r="W8" s="129">
        <f>SUM(V8:$V$103)</f>
        <v>7135058.51423846</v>
      </c>
      <c r="X8" s="129">
        <f t="shared" si="10"/>
        <v>71.714522400665132</v>
      </c>
      <c r="Y8" s="29"/>
      <c r="Z8" s="29"/>
    </row>
    <row r="9" spans="1:27" x14ac:dyDescent="0.25">
      <c r="A9" s="124">
        <v>5</v>
      </c>
      <c r="B9" s="125">
        <f t="shared" si="11"/>
        <v>99323.770232860261</v>
      </c>
      <c r="C9" s="126">
        <f>'Liczymy metody dla męzczyzn 2'!S12</f>
        <v>6.9659712305388181E-5</v>
      </c>
      <c r="D9" s="127">
        <f t="shared" si="0"/>
        <v>6.9188652595075242</v>
      </c>
      <c r="E9" s="125">
        <f t="shared" si="12"/>
        <v>99320.310800230509</v>
      </c>
      <c r="F9" s="125">
        <f>SUM(E9:$E$103)</f>
        <v>6644289.0975920176</v>
      </c>
      <c r="G9" s="128">
        <f t="shared" si="1"/>
        <v>66.895256613948206</v>
      </c>
      <c r="H9" s="124">
        <v>5</v>
      </c>
      <c r="I9" s="125">
        <f t="shared" si="13"/>
        <v>99650.423774661031</v>
      </c>
      <c r="J9" s="126">
        <f>'Liczymy metody dla kobiet 2'!S12</f>
        <v>0</v>
      </c>
      <c r="K9" s="125">
        <f t="shared" si="2"/>
        <v>0</v>
      </c>
      <c r="L9" s="125">
        <f t="shared" si="14"/>
        <v>99650.423774661031</v>
      </c>
      <c r="M9" s="125">
        <f>SUM(L9:$L$103)</f>
        <v>7451056.2281590486</v>
      </c>
      <c r="N9" s="128">
        <f t="shared" si="3"/>
        <v>74.771947232337737</v>
      </c>
      <c r="O9" s="129">
        <f t="shared" si="4"/>
        <v>7.8766906183895316</v>
      </c>
      <c r="P9" s="83">
        <v>5</v>
      </c>
      <c r="Q9" s="83">
        <f t="shared" si="5"/>
        <v>48330.455530710598</v>
      </c>
      <c r="R9" s="83">
        <f t="shared" si="6"/>
        <v>51151.741669923038</v>
      </c>
      <c r="S9" s="83">
        <f t="shared" si="7"/>
        <v>99482.197200633644</v>
      </c>
      <c r="T9" s="130">
        <f t="shared" si="8"/>
        <v>3.58176207293063E-5</v>
      </c>
      <c r="U9" s="129">
        <f t="shared" si="9"/>
        <v>3.5632156086503528</v>
      </c>
      <c r="V9" s="129">
        <f t="shared" si="15"/>
        <v>99480.415592829318</v>
      </c>
      <c r="W9" s="129">
        <f>SUM(V9:$V$103)</f>
        <v>7035571.1559170289</v>
      </c>
      <c r="X9" s="129">
        <f t="shared" si="10"/>
        <v>70.721911597185922</v>
      </c>
      <c r="Y9" s="29"/>
      <c r="Z9" s="29"/>
    </row>
    <row r="10" spans="1:27" x14ac:dyDescent="0.25">
      <c r="A10" s="124">
        <v>6</v>
      </c>
      <c r="B10" s="125">
        <f t="shared" si="11"/>
        <v>99316.851367600757</v>
      </c>
      <c r="C10" s="126">
        <f>'Liczymy metody dla męzczyzn 2'!S13</f>
        <v>7.0018204733230633E-5</v>
      </c>
      <c r="D10" s="127">
        <f t="shared" si="0"/>
        <v>6.9539876325165064</v>
      </c>
      <c r="E10" s="125">
        <f t="shared" si="12"/>
        <v>99313.374373784492</v>
      </c>
      <c r="F10" s="125">
        <f>SUM(E10:$E$103)</f>
        <v>6544968.7867917875</v>
      </c>
      <c r="G10" s="128">
        <f t="shared" si="1"/>
        <v>65.899882010626186</v>
      </c>
      <c r="H10" s="124">
        <v>6</v>
      </c>
      <c r="I10" s="125">
        <f t="shared" si="13"/>
        <v>99650.423774661031</v>
      </c>
      <c r="J10" s="126">
        <f>'Liczymy metody dla kobiet 2'!S13</f>
        <v>7.3459193418056273E-5</v>
      </c>
      <c r="K10" s="125">
        <f t="shared" si="2"/>
        <v>7.3202397542540982</v>
      </c>
      <c r="L10" s="125">
        <f t="shared" si="14"/>
        <v>99646.763654783907</v>
      </c>
      <c r="M10" s="125">
        <f>SUM(L10:$L$103)</f>
        <v>7351405.8043843862</v>
      </c>
      <c r="N10" s="128">
        <f t="shared" si="3"/>
        <v>73.771947232337723</v>
      </c>
      <c r="O10" s="129">
        <f t="shared" si="4"/>
        <v>7.8720652217115372</v>
      </c>
      <c r="P10" s="83">
        <v>6</v>
      </c>
      <c r="Q10" s="83">
        <f t="shared" si="5"/>
        <v>48330.455530710598</v>
      </c>
      <c r="R10" s="83">
        <f t="shared" si="6"/>
        <v>51148.178454314388</v>
      </c>
      <c r="S10" s="83">
        <f t="shared" si="7"/>
        <v>99478.633985024993</v>
      </c>
      <c r="T10" s="130">
        <f t="shared" si="8"/>
        <v>7.1689966235635364E-5</v>
      </c>
      <c r="U10" s="129">
        <f>S10-S11</f>
        <v>7.131619911553571</v>
      </c>
      <c r="V10" s="129">
        <f t="shared" si="15"/>
        <v>99475.068175069217</v>
      </c>
      <c r="W10" s="129">
        <f>SUM(V10:$V$103)</f>
        <v>6936090.7403242001</v>
      </c>
      <c r="X10" s="129">
        <f t="shared" si="10"/>
        <v>69.724426869073454</v>
      </c>
      <c r="Y10" s="29"/>
      <c r="Z10" s="29"/>
    </row>
    <row r="11" spans="1:27" x14ac:dyDescent="0.25">
      <c r="A11" s="124">
        <v>7</v>
      </c>
      <c r="B11" s="125">
        <f t="shared" si="11"/>
        <v>99309.897379968243</v>
      </c>
      <c r="C11" s="126">
        <f>'Liczymy metody dla męzczyzn 2'!S14</f>
        <v>2.1236682830141933E-4</v>
      </c>
      <c r="D11" s="127">
        <f t="shared" si="0"/>
        <v>21.090127925523291</v>
      </c>
      <c r="E11" s="125">
        <f t="shared" si="12"/>
        <v>99299.352316005476</v>
      </c>
      <c r="F11" s="125">
        <f>SUM(E11:$E$103)</f>
        <v>6445655.4124180032</v>
      </c>
      <c r="G11" s="128">
        <f t="shared" si="1"/>
        <v>64.904461513602911</v>
      </c>
      <c r="H11" s="124">
        <v>7</v>
      </c>
      <c r="I11" s="125">
        <f t="shared" si="13"/>
        <v>99643.103534906782</v>
      </c>
      <c r="J11" s="126">
        <f>'Liczymy metody dla kobiet 2'!S14</f>
        <v>7.4460163812360393E-5</v>
      </c>
      <c r="K11" s="125">
        <f t="shared" si="2"/>
        <v>7.4194418119811463</v>
      </c>
      <c r="L11" s="125">
        <f t="shared" si="14"/>
        <v>99639.393814000796</v>
      </c>
      <c r="M11" s="125">
        <f>SUM(L11:$L$103)</f>
        <v>7251759.0407296019</v>
      </c>
      <c r="N11" s="128">
        <f t="shared" si="3"/>
        <v>72.777330125904598</v>
      </c>
      <c r="O11" s="129">
        <f t="shared" si="4"/>
        <v>7.8728686123016871</v>
      </c>
      <c r="P11" s="83">
        <v>7</v>
      </c>
      <c r="Q11" s="83">
        <f t="shared" si="5"/>
        <v>48326.905214429789</v>
      </c>
      <c r="R11" s="83">
        <f t="shared" si="6"/>
        <v>51144.597150683643</v>
      </c>
      <c r="S11" s="83">
        <f t="shared" si="7"/>
        <v>99471.50236511344</v>
      </c>
      <c r="T11" s="130">
        <f t="shared" si="8"/>
        <v>1.4536671123533391E-4</v>
      </c>
      <c r="U11" s="129">
        <f t="shared" si="9"/>
        <v>14.459845160454279</v>
      </c>
      <c r="V11" s="129">
        <f t="shared" si="15"/>
        <v>99464.272442533213</v>
      </c>
      <c r="W11" s="129">
        <f>SUM(V11:$V$103)</f>
        <v>6836615.6721491301</v>
      </c>
      <c r="X11" s="129">
        <f t="shared" si="10"/>
        <v>68.72938992169945</v>
      </c>
      <c r="Y11" s="29"/>
      <c r="Z11" s="29"/>
    </row>
    <row r="12" spans="1:27" x14ac:dyDescent="0.25">
      <c r="A12" s="124">
        <v>8</v>
      </c>
      <c r="B12" s="125">
        <f t="shared" si="11"/>
        <v>99288.807252042723</v>
      </c>
      <c r="C12" s="126">
        <f>'Liczymy metody dla męzczyzn 2'!S15</f>
        <v>0</v>
      </c>
      <c r="D12" s="127">
        <f t="shared" si="0"/>
        <v>0</v>
      </c>
      <c r="E12" s="125">
        <f t="shared" si="12"/>
        <v>99288.807252042723</v>
      </c>
      <c r="F12" s="125">
        <f>SUM(E12:$E$103)</f>
        <v>6346356.060101998</v>
      </c>
      <c r="G12" s="128">
        <f t="shared" si="1"/>
        <v>63.918141790059934</v>
      </c>
      <c r="H12" s="124">
        <v>8</v>
      </c>
      <c r="I12" s="125">
        <f t="shared" si="13"/>
        <v>99635.684093094795</v>
      </c>
      <c r="J12" s="126">
        <f>'Liczymy metody dla kobiet 2'!S15</f>
        <v>7.4515648286140076E-5</v>
      </c>
      <c r="K12" s="125">
        <f t="shared" si="2"/>
        <v>7.4244175926300136</v>
      </c>
      <c r="L12" s="125">
        <f t="shared" si="14"/>
        <v>99631.971884298488</v>
      </c>
      <c r="M12" s="125">
        <f>SUM(L12:$L$103)</f>
        <v>7152119.6469156016</v>
      </c>
      <c r="N12" s="128">
        <f t="shared" si="3"/>
        <v>71.782712308503889</v>
      </c>
      <c r="O12" s="129">
        <f t="shared" si="4"/>
        <v>7.8645705184439549</v>
      </c>
      <c r="P12" s="83">
        <v>8</v>
      </c>
      <c r="Q12" s="83">
        <f t="shared" si="5"/>
        <v>48323.306785150977</v>
      </c>
      <c r="R12" s="83">
        <f t="shared" si="6"/>
        <v>51133.735734802001</v>
      </c>
      <c r="S12" s="83">
        <f t="shared" si="7"/>
        <v>99457.042519952985</v>
      </c>
      <c r="T12" s="130">
        <f t="shared" si="8"/>
        <v>3.620500309686424E-5</v>
      </c>
      <c r="U12" s="129">
        <f t="shared" si="9"/>
        <v>3.6008425324398559</v>
      </c>
      <c r="V12" s="129">
        <f t="shared" si="15"/>
        <v>99455.242098686766</v>
      </c>
      <c r="W12" s="129">
        <f>SUM(V12:$V$103)</f>
        <v>6737151.3997065965</v>
      </c>
      <c r="X12" s="129">
        <f t="shared" si="10"/>
        <v>67.739309645719615</v>
      </c>
      <c r="Y12" s="29"/>
      <c r="Z12" s="29"/>
    </row>
    <row r="13" spans="1:27" x14ac:dyDescent="0.25">
      <c r="A13" s="124">
        <v>9</v>
      </c>
      <c r="B13" s="125">
        <f t="shared" si="11"/>
        <v>99288.807252042723</v>
      </c>
      <c r="C13" s="126">
        <f>'Liczymy metody dla męzczyzn 2'!S16</f>
        <v>1.347164219318335E-4</v>
      </c>
      <c r="D13" s="127">
        <f t="shared" si="0"/>
        <v>13.375832850874676</v>
      </c>
      <c r="E13" s="125">
        <f t="shared" si="12"/>
        <v>99282.119335617288</v>
      </c>
      <c r="F13" s="125">
        <f>SUM(E13:$E$103)</f>
        <v>6247067.2528499551</v>
      </c>
      <c r="G13" s="128">
        <f t="shared" si="1"/>
        <v>62.918141790059934</v>
      </c>
      <c r="H13" s="124">
        <v>9</v>
      </c>
      <c r="I13" s="125">
        <f t="shared" si="13"/>
        <v>99628.259675502166</v>
      </c>
      <c r="J13" s="126">
        <f>'Liczymy metody dla kobiet 2'!S16</f>
        <v>7.1875224610076915E-5</v>
      </c>
      <c r="K13" s="125">
        <f t="shared" si="2"/>
        <v>7.1608035416877867</v>
      </c>
      <c r="L13" s="125">
        <f t="shared" si="14"/>
        <v>99624.679273731323</v>
      </c>
      <c r="M13" s="125">
        <f>SUM(L13:$L$103)</f>
        <v>7052487.6750313034</v>
      </c>
      <c r="N13" s="128">
        <f t="shared" si="3"/>
        <v>70.788024381855749</v>
      </c>
      <c r="O13" s="129">
        <f t="shared" si="4"/>
        <v>7.8698825917958146</v>
      </c>
      <c r="P13" s="83">
        <v>9</v>
      </c>
      <c r="Q13" s="83">
        <f t="shared" si="5"/>
        <v>48319.705942618551</v>
      </c>
      <c r="R13" s="83">
        <f t="shared" si="6"/>
        <v>51133.735734802001</v>
      </c>
      <c r="S13" s="83">
        <f t="shared" si="7"/>
        <v>99453.441677420546</v>
      </c>
      <c r="T13" s="130">
        <f t="shared" si="8"/>
        <v>1.0418486742287302E-4</v>
      </c>
      <c r="U13" s="129">
        <f t="shared" si="9"/>
        <v>10.361543635910493</v>
      </c>
      <c r="V13" s="129">
        <f t="shared" si="15"/>
        <v>99448.260905602598</v>
      </c>
      <c r="W13" s="129">
        <f>SUM(V13:$V$103)</f>
        <v>6637696.1576079102</v>
      </c>
      <c r="X13" s="129">
        <f t="shared" si="10"/>
        <v>66.741744133274196</v>
      </c>
      <c r="Y13" s="29"/>
      <c r="Z13" s="29"/>
    </row>
    <row r="14" spans="1:27" x14ac:dyDescent="0.25">
      <c r="A14" s="124">
        <v>10</v>
      </c>
      <c r="B14" s="125">
        <f t="shared" si="11"/>
        <v>99275.431419191853</v>
      </c>
      <c r="C14" s="126">
        <f>'Liczymy metody dla męzczyzn 2'!S17</f>
        <v>0</v>
      </c>
      <c r="D14" s="127">
        <f t="shared" si="0"/>
        <v>0</v>
      </c>
      <c r="E14" s="125">
        <f t="shared" si="12"/>
        <v>99275.431419191853</v>
      </c>
      <c r="F14" s="125">
        <f>SUM(E14:$E$103)</f>
        <v>6147785.1335143372</v>
      </c>
      <c r="G14" s="128">
        <f t="shared" si="1"/>
        <v>61.926551671734686</v>
      </c>
      <c r="H14" s="124">
        <v>10</v>
      </c>
      <c r="I14" s="125">
        <f t="shared" si="13"/>
        <v>99621.098871960479</v>
      </c>
      <c r="J14" s="126">
        <f>'Liczymy metody dla kobiet 2'!S17</f>
        <v>6.9976557853119203E-5</v>
      </c>
      <c r="K14" s="125">
        <f t="shared" si="2"/>
        <v>6.9711415886050503</v>
      </c>
      <c r="L14" s="125">
        <f t="shared" si="14"/>
        <v>99617.613301166173</v>
      </c>
      <c r="M14" s="125">
        <f>SUM(L14:$L$103)</f>
        <v>6952862.9957575714</v>
      </c>
      <c r="N14" s="128">
        <f t="shared" si="3"/>
        <v>69.793076712532994</v>
      </c>
      <c r="O14" s="129">
        <f t="shared" si="4"/>
        <v>7.8665250407983081</v>
      </c>
      <c r="P14" s="83">
        <v>10</v>
      </c>
      <c r="Q14" s="83">
        <f t="shared" si="5"/>
        <v>48316.232952900828</v>
      </c>
      <c r="R14" s="83">
        <f t="shared" si="6"/>
        <v>51126.847180883808</v>
      </c>
      <c r="S14" s="83">
        <f t="shared" si="7"/>
        <v>99443.080133784635</v>
      </c>
      <c r="T14" s="130">
        <f t="shared" si="8"/>
        <v>3.3999386039919369E-5</v>
      </c>
      <c r="U14" s="129">
        <f t="shared" si="9"/>
        <v>3.3810036704671802</v>
      </c>
      <c r="V14" s="129">
        <f t="shared" si="15"/>
        <v>99441.389631949394</v>
      </c>
      <c r="W14" s="129">
        <f>SUM(V14:$V$103)</f>
        <v>6538247.8967023073</v>
      </c>
      <c r="X14" s="129">
        <f t="shared" si="10"/>
        <v>65.748646239699625</v>
      </c>
      <c r="Y14" s="29"/>
      <c r="Z14" s="29"/>
    </row>
    <row r="15" spans="1:27" x14ac:dyDescent="0.25">
      <c r="A15" s="124">
        <v>11</v>
      </c>
      <c r="B15" s="125">
        <f t="shared" si="11"/>
        <v>99275.431419191853</v>
      </c>
      <c r="C15" s="126">
        <f>'Liczymy metody dla męzczyzn 2'!S18</f>
        <v>0</v>
      </c>
      <c r="D15" s="127">
        <f t="shared" si="0"/>
        <v>0</v>
      </c>
      <c r="E15" s="125">
        <f t="shared" si="12"/>
        <v>99275.431419191853</v>
      </c>
      <c r="F15" s="125">
        <f>SUM(E15:$E$103)</f>
        <v>6048509.7020951463</v>
      </c>
      <c r="G15" s="128">
        <f t="shared" si="1"/>
        <v>60.926551671734693</v>
      </c>
      <c r="H15" s="124">
        <v>11</v>
      </c>
      <c r="I15" s="125">
        <f t="shared" si="13"/>
        <v>99614.127730371867</v>
      </c>
      <c r="J15" s="126">
        <f>'Liczymy metody dla kobiet 2'!S18</f>
        <v>6.5720294426919044E-5</v>
      </c>
      <c r="K15" s="125">
        <f t="shared" si="2"/>
        <v>6.5466698035207598</v>
      </c>
      <c r="L15" s="125">
        <f t="shared" si="14"/>
        <v>99610.854395470116</v>
      </c>
      <c r="M15" s="125">
        <f>SUM(L15:$L$103)</f>
        <v>6853245.3824564051</v>
      </c>
      <c r="N15" s="128">
        <f t="shared" si="3"/>
        <v>68.797925942856835</v>
      </c>
      <c r="O15" s="129">
        <f t="shared" si="4"/>
        <v>7.8713742711221428</v>
      </c>
      <c r="P15" s="83">
        <v>11</v>
      </c>
      <c r="Q15" s="83">
        <f t="shared" si="5"/>
        <v>48312.851949230353</v>
      </c>
      <c r="R15" s="83">
        <f t="shared" si="6"/>
        <v>51126.847180883808</v>
      </c>
      <c r="S15" s="83">
        <f t="shared" si="7"/>
        <v>99439.699130114168</v>
      </c>
      <c r="T15" s="130">
        <f t="shared" si="8"/>
        <v>3.1930254038246644E-5</v>
      </c>
      <c r="U15" s="129">
        <f t="shared" si="9"/>
        <v>3.1751348547113594</v>
      </c>
      <c r="V15" s="129">
        <f t="shared" si="15"/>
        <v>99438.111562686812</v>
      </c>
      <c r="W15" s="129">
        <f>SUM(V15:$V$103)</f>
        <v>6438806.507070357</v>
      </c>
      <c r="X15" s="129">
        <f t="shared" si="10"/>
        <v>64.75086472903898</v>
      </c>
      <c r="Y15" s="29"/>
      <c r="Z15" s="29"/>
    </row>
    <row r="16" spans="1:27" x14ac:dyDescent="0.25">
      <c r="A16" s="124">
        <v>12</v>
      </c>
      <c r="B16" s="125">
        <f t="shared" si="11"/>
        <v>99275.431419191853</v>
      </c>
      <c r="C16" s="126">
        <f>'Liczymy metody dla męzczyzn 2'!S19</f>
        <v>6.2938603392390726E-5</v>
      </c>
      <c r="D16" s="127">
        <f t="shared" si="0"/>
        <v>6.2482570047010011</v>
      </c>
      <c r="E16" s="125">
        <f t="shared" si="12"/>
        <v>99272.307290689496</v>
      </c>
      <c r="F16" s="125">
        <f>SUM(E16:$E$103)</f>
        <v>5949234.2706759535</v>
      </c>
      <c r="G16" s="128">
        <f t="shared" si="1"/>
        <v>59.926551671734686</v>
      </c>
      <c r="H16" s="124">
        <v>12</v>
      </c>
      <c r="I16" s="125">
        <f t="shared" si="13"/>
        <v>99607.581060568351</v>
      </c>
      <c r="J16" s="126">
        <f>'Liczymy metody dla kobiet 2'!S19</f>
        <v>6.5578070693160203E-5</v>
      </c>
      <c r="K16" s="125">
        <f t="shared" si="2"/>
        <v>6.532072992364637</v>
      </c>
      <c r="L16" s="125">
        <f t="shared" si="14"/>
        <v>99604.315024072159</v>
      </c>
      <c r="M16" s="125">
        <f>SUM(L16:$L$103)</f>
        <v>6753634.5280609345</v>
      </c>
      <c r="N16" s="128">
        <f t="shared" si="3"/>
        <v>67.802414797667396</v>
      </c>
      <c r="O16" s="129">
        <f t="shared" si="4"/>
        <v>7.8758631259327103</v>
      </c>
      <c r="P16" s="83">
        <v>12</v>
      </c>
      <c r="Q16" s="83">
        <f t="shared" si="5"/>
        <v>48309.676814375649</v>
      </c>
      <c r="R16" s="83">
        <f t="shared" si="6"/>
        <v>51126.847180883808</v>
      </c>
      <c r="S16" s="83">
        <f t="shared" si="7"/>
        <v>99436.523995259457</v>
      </c>
      <c r="T16" s="130">
        <f t="shared" si="8"/>
        <v>6.4220947214830733E-5</v>
      </c>
      <c r="U16" s="129">
        <f t="shared" si="9"/>
        <v>6.3859077587258071</v>
      </c>
      <c r="V16" s="129">
        <f t="shared" si="15"/>
        <v>99433.331041380094</v>
      </c>
      <c r="W16" s="129">
        <f>SUM(V16:$V$103)</f>
        <v>6339368.3955076709</v>
      </c>
      <c r="X16" s="129">
        <f t="shared" si="10"/>
        <v>63.752916340980448</v>
      </c>
      <c r="Y16" s="29"/>
      <c r="Z16" s="29"/>
    </row>
    <row r="17" spans="1:28" x14ac:dyDescent="0.25">
      <c r="A17" s="124">
        <v>13</v>
      </c>
      <c r="B17" s="125">
        <f t="shared" si="11"/>
        <v>99269.183162187153</v>
      </c>
      <c r="C17" s="126">
        <f>'Liczymy metody dla męzczyzn 2'!S20</f>
        <v>6.5269890999282033E-5</v>
      </c>
      <c r="D17" s="127">
        <f t="shared" si="0"/>
        <v>6.4792887645837185</v>
      </c>
      <c r="E17" s="125">
        <f t="shared" si="12"/>
        <v>99265.943517804859</v>
      </c>
      <c r="F17" s="125">
        <f>SUM(E17:$E$103)</f>
        <v>5849961.9633852653</v>
      </c>
      <c r="G17" s="128">
        <f t="shared" si="1"/>
        <v>58.930292131320641</v>
      </c>
      <c r="H17" s="124">
        <v>13</v>
      </c>
      <c r="I17" s="125">
        <f t="shared" si="13"/>
        <v>99601.048987575981</v>
      </c>
      <c r="J17" s="126">
        <f>'Liczymy metody dla kobiet 2'!S20</f>
        <v>6.8201193520886605E-5</v>
      </c>
      <c r="K17" s="125">
        <f t="shared" si="2"/>
        <v>6.7929104168849763</v>
      </c>
      <c r="L17" s="125">
        <f t="shared" si="14"/>
        <v>99597.652532367531</v>
      </c>
      <c r="M17" s="125">
        <f>SUM(L17:$L$103)</f>
        <v>6654030.2130368631</v>
      </c>
      <c r="N17" s="128">
        <f t="shared" si="3"/>
        <v>66.806828649634724</v>
      </c>
      <c r="O17" s="129">
        <f t="shared" si="4"/>
        <v>7.876536518314083</v>
      </c>
      <c r="P17" s="83">
        <v>13</v>
      </c>
      <c r="Q17" s="83">
        <f t="shared" si="5"/>
        <v>48306.508758974349</v>
      </c>
      <c r="R17" s="83">
        <f t="shared" si="6"/>
        <v>51123.629328526382</v>
      </c>
      <c r="S17" s="83">
        <f t="shared" si="7"/>
        <v>99430.138087500731</v>
      </c>
      <c r="T17" s="130">
        <f t="shared" si="8"/>
        <v>6.6694016457253673E-5</v>
      </c>
      <c r="U17" s="129">
        <f t="shared" si="9"/>
        <v>6.6313952659547795</v>
      </c>
      <c r="V17" s="129">
        <f t="shared" si="15"/>
        <v>99426.822389867753</v>
      </c>
      <c r="W17" s="129">
        <f>SUM(V17:$V$103)</f>
        <v>6239935.0644662911</v>
      </c>
      <c r="X17" s="129">
        <f t="shared" si="10"/>
        <v>62.756978764074624</v>
      </c>
      <c r="Y17" s="29"/>
      <c r="Z17" s="29"/>
    </row>
    <row r="18" spans="1:28" x14ac:dyDescent="0.25">
      <c r="A18" s="124">
        <v>14</v>
      </c>
      <c r="B18" s="125">
        <f t="shared" si="11"/>
        <v>99262.703873422564</v>
      </c>
      <c r="C18" s="126">
        <f>'Liczymy metody dla męzczyzn 2'!S21</f>
        <v>2.8074115665356538E-4</v>
      </c>
      <c r="D18" s="127">
        <f t="shared" si="0"/>
        <v>27.867126297984996</v>
      </c>
      <c r="E18" s="125">
        <f t="shared" si="12"/>
        <v>99248.770310273569</v>
      </c>
      <c r="F18" s="125">
        <f>SUM(E18:$E$103)</f>
        <v>5750696.0198674612</v>
      </c>
      <c r="G18" s="128">
        <f t="shared" si="1"/>
        <v>57.934106119057688</v>
      </c>
      <c r="H18" s="124">
        <v>14</v>
      </c>
      <c r="I18" s="125">
        <f t="shared" si="13"/>
        <v>99594.256077159094</v>
      </c>
      <c r="J18" s="126">
        <f>'Liczymy metody dla kobiet 2'!S21</f>
        <v>2.9368575624082231E-4</v>
      </c>
      <c r="K18" s="125">
        <f t="shared" si="2"/>
        <v>29.249414413262581</v>
      </c>
      <c r="L18" s="125">
        <f t="shared" si="14"/>
        <v>99579.631369952462</v>
      </c>
      <c r="M18" s="125">
        <f>SUM(L18:$L$103)</f>
        <v>6554432.5605044942</v>
      </c>
      <c r="N18" s="128">
        <f t="shared" si="3"/>
        <v>65.811351162928005</v>
      </c>
      <c r="O18" s="129">
        <f t="shared" si="4"/>
        <v>7.8772450438703174</v>
      </c>
      <c r="P18" s="83">
        <v>14</v>
      </c>
      <c r="Q18" s="83">
        <f t="shared" si="5"/>
        <v>48303.214197422159</v>
      </c>
      <c r="R18" s="83">
        <f t="shared" si="6"/>
        <v>51120.292494812624</v>
      </c>
      <c r="S18" s="83">
        <f t="shared" si="7"/>
        <v>99423.506692234776</v>
      </c>
      <c r="T18" s="130">
        <f t="shared" si="8"/>
        <v>2.8703006948077922E-4</v>
      </c>
      <c r="U18" s="129">
        <f t="shared" si="9"/>
        <v>28.537536033894867</v>
      </c>
      <c r="V18" s="129">
        <f t="shared" si="15"/>
        <v>99409.237924217829</v>
      </c>
      <c r="W18" s="129">
        <f>SUM(V18:$V$103)</f>
        <v>6140508.2420764221</v>
      </c>
      <c r="X18" s="129">
        <f t="shared" si="10"/>
        <v>61.761131208984111</v>
      </c>
      <c r="Y18" s="29"/>
      <c r="Z18" s="29"/>
    </row>
    <row r="19" spans="1:28" x14ac:dyDescent="0.25">
      <c r="A19" s="124">
        <v>15</v>
      </c>
      <c r="B19" s="125">
        <f t="shared" si="11"/>
        <v>99234.836747124573</v>
      </c>
      <c r="C19" s="126">
        <f>'Liczymy metody dla męzczyzn 2'!S22</f>
        <v>2.22667557336896E-4</v>
      </c>
      <c r="D19" s="127">
        <f t="shared" si="0"/>
        <v>22.096378701207875</v>
      </c>
      <c r="E19" s="125">
        <f t="shared" si="12"/>
        <v>99223.788557773965</v>
      </c>
      <c r="F19" s="125">
        <f>SUM(E19:$E$103)</f>
        <v>5651447.2495571878</v>
      </c>
      <c r="G19" s="128">
        <f t="shared" si="1"/>
        <v>56.95023476441547</v>
      </c>
      <c r="H19" s="124">
        <v>15</v>
      </c>
      <c r="I19" s="125">
        <f t="shared" si="13"/>
        <v>99565.006662745829</v>
      </c>
      <c r="J19" s="126">
        <f>'Liczymy metody dla kobiet 2'!S22</f>
        <v>3.8869669996501732E-4</v>
      </c>
      <c r="K19" s="125">
        <f t="shared" si="2"/>
        <v>38.700589521804268</v>
      </c>
      <c r="L19" s="125">
        <f t="shared" si="14"/>
        <v>99545.656367984921</v>
      </c>
      <c r="M19" s="125">
        <f>SUM(L19:$L$103)</f>
        <v>6454852.9291345421</v>
      </c>
      <c r="N19" s="128">
        <f t="shared" si="3"/>
        <v>64.830537811330757</v>
      </c>
      <c r="O19" s="129">
        <f t="shared" si="4"/>
        <v>7.8803030469152873</v>
      </c>
      <c r="P19" s="83">
        <v>15</v>
      </c>
      <c r="Q19" s="83">
        <f t="shared" si="5"/>
        <v>48289.028231431723</v>
      </c>
      <c r="R19" s="83">
        <f t="shared" si="6"/>
        <v>51105.940924769158</v>
      </c>
      <c r="S19" s="83">
        <f t="shared" si="7"/>
        <v>99394.969156200881</v>
      </c>
      <c r="T19" s="130">
        <f t="shared" si="8"/>
        <v>3.0332944619977252E-4</v>
      </c>
      <c r="U19" s="129">
        <f t="shared" si="9"/>
        <v>30.149420949193882</v>
      </c>
      <c r="V19" s="129">
        <f t="shared" si="15"/>
        <v>99379.894445726284</v>
      </c>
      <c r="W19" s="129">
        <f>SUM(V19:$V$103)</f>
        <v>6041099.0041522048</v>
      </c>
      <c r="X19" s="129">
        <f t="shared" si="10"/>
        <v>60.778720044256119</v>
      </c>
      <c r="Y19" s="29"/>
      <c r="Z19" s="29"/>
    </row>
    <row r="20" spans="1:28" x14ac:dyDescent="0.25">
      <c r="A20" s="124">
        <v>16</v>
      </c>
      <c r="B20" s="125">
        <f t="shared" si="11"/>
        <v>99212.740368423358</v>
      </c>
      <c r="C20" s="126">
        <f>'Liczymy metody dla męzczyzn 2'!S23</f>
        <v>6.2247121070650485E-4</v>
      </c>
      <c r="D20" s="127">
        <f t="shared" si="0"/>
        <v>61.757074614642619</v>
      </c>
      <c r="E20" s="125">
        <f t="shared" si="12"/>
        <v>99181.861831116039</v>
      </c>
      <c r="F20" s="125">
        <f>SUM(E20:$E$103)</f>
        <v>5552223.4609994134</v>
      </c>
      <c r="G20" s="128">
        <f t="shared" si="1"/>
        <v>55.962807199775028</v>
      </c>
      <c r="H20" s="124">
        <v>16</v>
      </c>
      <c r="I20" s="125">
        <f t="shared" si="13"/>
        <v>99526.306073224026</v>
      </c>
      <c r="J20" s="126">
        <f>'Liczymy metody dla kobiet 2'!S23</f>
        <v>2.4554941682013501E-4</v>
      </c>
      <c r="K20" s="125">
        <f t="shared" si="2"/>
        <v>24.438626414542423</v>
      </c>
      <c r="L20" s="125">
        <f t="shared" si="14"/>
        <v>99514.086760016755</v>
      </c>
      <c r="M20" s="125">
        <f>SUM(L20:$L$103)</f>
        <v>6355307.2727665566</v>
      </c>
      <c r="N20" s="128">
        <f t="shared" si="3"/>
        <v>63.85555260225167</v>
      </c>
      <c r="O20" s="129">
        <f t="shared" si="4"/>
        <v>7.8927454024766419</v>
      </c>
      <c r="P20" s="83">
        <v>16</v>
      </c>
      <c r="Q20" s="83">
        <f t="shared" si="5"/>
        <v>48270.258445513653</v>
      </c>
      <c r="R20" s="83">
        <f t="shared" si="6"/>
        <v>51094.561289738027</v>
      </c>
      <c r="S20" s="83">
        <f t="shared" si="7"/>
        <v>99364.819735251687</v>
      </c>
      <c r="T20" s="130">
        <f t="shared" si="8"/>
        <v>4.3936704513648371E-4</v>
      </c>
      <c r="U20" s="129">
        <f t="shared" si="9"/>
        <v>43.657627237596898</v>
      </c>
      <c r="V20" s="129">
        <f t="shared" si="15"/>
        <v>99342.990921632882</v>
      </c>
      <c r="W20" s="129">
        <f>SUM(V20:$V$103)</f>
        <v>5941719.1097064791</v>
      </c>
      <c r="X20" s="129">
        <f t="shared" si="10"/>
        <v>59.797009902877463</v>
      </c>
      <c r="Y20" s="29"/>
      <c r="Z20" s="29"/>
    </row>
    <row r="21" spans="1:28" x14ac:dyDescent="0.25">
      <c r="A21" s="124">
        <v>17</v>
      </c>
      <c r="B21" s="125">
        <f t="shared" si="11"/>
        <v>99150.98329380872</v>
      </c>
      <c r="C21" s="126">
        <f>'Liczymy metody dla męzczyzn 2'!S24</f>
        <v>2.4406117800195251E-4</v>
      </c>
      <c r="D21" s="127">
        <f t="shared" si="0"/>
        <v>24.198905782738869</v>
      </c>
      <c r="E21" s="125">
        <f t="shared" si="12"/>
        <v>99138.883840917348</v>
      </c>
      <c r="F21" s="125">
        <f>SUM(E21:$E$103)</f>
        <v>5453041.5991682969</v>
      </c>
      <c r="G21" s="128">
        <f t="shared" si="1"/>
        <v>54.997352704103754</v>
      </c>
      <c r="H21" s="124">
        <v>17</v>
      </c>
      <c r="I21" s="125">
        <f t="shared" si="13"/>
        <v>99501.867446809483</v>
      </c>
      <c r="J21" s="126">
        <f>'Liczymy metody dla kobiet 2'!S24</f>
        <v>1.7185821697099891E-4</v>
      </c>
      <c r="K21" s="125">
        <f t="shared" si="2"/>
        <v>17.100213524693359</v>
      </c>
      <c r="L21" s="125">
        <f t="shared" si="14"/>
        <v>99493.317340047128</v>
      </c>
      <c r="M21" s="125">
        <f>SUM(L21:$L$103)</f>
        <v>6255793.1860065395</v>
      </c>
      <c r="N21" s="128">
        <f t="shared" si="3"/>
        <v>62.871113342176081</v>
      </c>
      <c r="O21" s="129">
        <f t="shared" si="4"/>
        <v>7.8737606380723264</v>
      </c>
      <c r="P21" s="83">
        <v>17</v>
      </c>
      <c r="Q21" s="83">
        <f t="shared" si="5"/>
        <v>48258.405711702595</v>
      </c>
      <c r="R21" s="83">
        <f t="shared" si="6"/>
        <v>51062.756396311495</v>
      </c>
      <c r="S21" s="83">
        <f t="shared" si="7"/>
        <v>99321.16210801409</v>
      </c>
      <c r="T21" s="130">
        <f t="shared" si="8"/>
        <v>2.0897902921254995E-4</v>
      </c>
      <c r="U21" s="129">
        <f t="shared" si="9"/>
        <v>20.756040037595085</v>
      </c>
      <c r="V21" s="129">
        <f t="shared" si="15"/>
        <v>99310.7840879953</v>
      </c>
      <c r="W21" s="129">
        <f>SUM(V21:$V$103)</f>
        <v>5842376.1187848467</v>
      </c>
      <c r="X21" s="129">
        <f t="shared" si="10"/>
        <v>58.823074506831944</v>
      </c>
      <c r="Y21" s="29"/>
      <c r="Z21" s="29"/>
    </row>
    <row r="22" spans="1:28" x14ac:dyDescent="0.25">
      <c r="A22" s="124">
        <v>18</v>
      </c>
      <c r="B22" s="125">
        <f t="shared" si="11"/>
        <v>99126.784388025975</v>
      </c>
      <c r="C22" s="126">
        <f>'Liczymy metody dla męzczyzn 2'!S25</f>
        <v>1.0613544515654979E-3</v>
      </c>
      <c r="D22" s="127">
        <f t="shared" si="0"/>
        <v>105.20865387960467</v>
      </c>
      <c r="E22" s="125">
        <f t="shared" si="12"/>
        <v>99074.180061086168</v>
      </c>
      <c r="F22" s="125">
        <f>SUM(E22:$E$103)</f>
        <v>5353902.7153273793</v>
      </c>
      <c r="G22" s="128">
        <f t="shared" si="1"/>
        <v>54.010656639176773</v>
      </c>
      <c r="H22" s="124">
        <v>18</v>
      </c>
      <c r="I22" s="125">
        <f t="shared" si="13"/>
        <v>99484.767233284787</v>
      </c>
      <c r="J22" s="126">
        <f>'Liczymy metody dla kobiet 2'!S25</f>
        <v>3.4969620142501201E-4</v>
      </c>
      <c r="K22" s="125">
        <f t="shared" si="2"/>
        <v>34.789445201131194</v>
      </c>
      <c r="L22" s="125">
        <f t="shared" si="14"/>
        <v>99467.372510684218</v>
      </c>
      <c r="M22" s="125">
        <f>SUM(L22:$L$103)</f>
        <v>6156299.8686664924</v>
      </c>
      <c r="N22" s="128">
        <f t="shared" si="3"/>
        <v>61.881834172968432</v>
      </c>
      <c r="O22" s="129">
        <f t="shared" si="4"/>
        <v>7.8711775337916592</v>
      </c>
      <c r="P22" s="83">
        <v>18</v>
      </c>
      <c r="Q22" s="83">
        <f t="shared" si="5"/>
        <v>48250.112108143119</v>
      </c>
      <c r="R22" s="83">
        <f t="shared" si="6"/>
        <v>51050.293959833376</v>
      </c>
      <c r="S22" s="83">
        <f t="shared" si="7"/>
        <v>99300.406067976495</v>
      </c>
      <c r="T22" s="130">
        <f t="shared" si="8"/>
        <v>7.1555938675512006E-4</v>
      </c>
      <c r="U22" s="129">
        <f t="shared" si="9"/>
        <v>71.055337670535664</v>
      </c>
      <c r="V22" s="129">
        <f t="shared" si="15"/>
        <v>99264.87839914122</v>
      </c>
      <c r="W22" s="129">
        <f>SUM(V22:$V$103)</f>
        <v>5743065.3346968507</v>
      </c>
      <c r="X22" s="129">
        <f t="shared" si="10"/>
        <v>57.835265353954462</v>
      </c>
      <c r="Y22" s="29"/>
      <c r="Z22" s="29"/>
    </row>
    <row r="23" spans="1:28" x14ac:dyDescent="0.25">
      <c r="A23" s="124">
        <v>19</v>
      </c>
      <c r="B23" s="125">
        <f t="shared" si="11"/>
        <v>99021.575734146376</v>
      </c>
      <c r="C23" s="126">
        <f>'Liczymy metody dla męzczyzn 2'!S26</f>
        <v>8.6682427107959018E-4</v>
      </c>
      <c r="D23" s="127">
        <f t="shared" si="0"/>
        <v>85.834305206903863</v>
      </c>
      <c r="E23" s="125">
        <f t="shared" si="12"/>
        <v>98978.658581542928</v>
      </c>
      <c r="F23" s="125">
        <f>SUM(E23:$E$103)</f>
        <v>5254828.5352662932</v>
      </c>
      <c r="G23" s="128">
        <f t="shared" si="1"/>
        <v>53.067510755176059</v>
      </c>
      <c r="H23" s="124">
        <v>19</v>
      </c>
      <c r="I23" s="125">
        <f t="shared" si="13"/>
        <v>99449.977788083663</v>
      </c>
      <c r="J23" s="126">
        <f>'Liczymy metody dla kobiet 2'!S26</f>
        <v>4.1325729399123895E-4</v>
      </c>
      <c r="K23" s="125">
        <f t="shared" si="2"/>
        <v>41.098428708192273</v>
      </c>
      <c r="L23" s="125">
        <f t="shared" si="14"/>
        <v>99429.428573729558</v>
      </c>
      <c r="M23" s="125">
        <f>SUM(L23:$L$103)</f>
        <v>6056832.4961558087</v>
      </c>
      <c r="N23" s="128">
        <f t="shared" si="3"/>
        <v>60.903306676067984</v>
      </c>
      <c r="O23" s="129">
        <f t="shared" si="4"/>
        <v>7.8357959208919254</v>
      </c>
      <c r="P23" s="83">
        <v>19</v>
      </c>
      <c r="Q23" s="83">
        <f t="shared" si="5"/>
        <v>48233.239227220576</v>
      </c>
      <c r="R23" s="83">
        <f t="shared" si="6"/>
        <v>50996.111503085383</v>
      </c>
      <c r="S23" s="83">
        <f t="shared" si="7"/>
        <v>99229.35073030596</v>
      </c>
      <c r="T23" s="130">
        <f t="shared" si="8"/>
        <v>6.4635518254427737E-4</v>
      </c>
      <c r="U23" s="129">
        <f t="shared" si="9"/>
        <v>64.137405105037033</v>
      </c>
      <c r="V23" s="129">
        <f t="shared" si="15"/>
        <v>99197.282027753448</v>
      </c>
      <c r="W23" s="129">
        <f>SUM(V23:$V$103)</f>
        <v>5643800.4562977087</v>
      </c>
      <c r="X23" s="129">
        <f t="shared" si="10"/>
        <v>56.876321519395141</v>
      </c>
      <c r="Y23" s="29"/>
      <c r="Z23" s="29"/>
    </row>
    <row r="24" spans="1:28" x14ac:dyDescent="0.25">
      <c r="A24" s="124">
        <v>20</v>
      </c>
      <c r="B24" s="125">
        <f t="shared" si="11"/>
        <v>98935.741428939466</v>
      </c>
      <c r="C24" s="126">
        <f>'Liczymy metody dla męzczyzn 2'!S27</f>
        <v>6.2099747719774896E-4</v>
      </c>
      <c r="D24" s="127">
        <f t="shared" si="0"/>
        <v>61.438845832060224</v>
      </c>
      <c r="E24" s="125">
        <f t="shared" si="12"/>
        <v>98905.022006023442</v>
      </c>
      <c r="F24" s="125">
        <f>SUM(E24:$E$103)</f>
        <v>5155849.8766847495</v>
      </c>
      <c r="G24" s="128">
        <f t="shared" si="1"/>
        <v>52.113117082039913</v>
      </c>
      <c r="H24" s="124">
        <v>20</v>
      </c>
      <c r="I24" s="125">
        <f t="shared" si="13"/>
        <v>99408.879359375467</v>
      </c>
      <c r="J24" s="126">
        <f>'Liczymy metody dla kobiet 2'!S27</f>
        <v>7.9283279156425901E-5</v>
      </c>
      <c r="K24" s="125">
        <f t="shared" si="2"/>
        <v>7.8814619328768298</v>
      </c>
      <c r="L24" s="125">
        <f t="shared" si="14"/>
        <v>99404.938628409029</v>
      </c>
      <c r="M24" s="125">
        <f>SUM(L24:$L$103)</f>
        <v>5957403.0675820792</v>
      </c>
      <c r="N24" s="128">
        <f t="shared" si="3"/>
        <v>59.928279103170716</v>
      </c>
      <c r="O24" s="129">
        <f t="shared" si="4"/>
        <v>7.8151620211308028</v>
      </c>
      <c r="P24" s="83">
        <v>20</v>
      </c>
      <c r="Q24" s="83">
        <f t="shared" si="5"/>
        <v>48213.306489297102</v>
      </c>
      <c r="R24" s="83">
        <f t="shared" si="6"/>
        <v>50951.906835903828</v>
      </c>
      <c r="S24" s="83">
        <f t="shared" si="7"/>
        <v>99165.213325200923</v>
      </c>
      <c r="T24" s="130">
        <f t="shared" si="8"/>
        <v>3.5762051481357578E-4</v>
      </c>
      <c r="U24" s="129">
        <f t="shared" si="9"/>
        <v>35.463514640956419</v>
      </c>
      <c r="V24" s="129">
        <f t="shared" si="15"/>
        <v>99147.481567880444</v>
      </c>
      <c r="W24" s="129">
        <f>SUM(V24:$V$103)</f>
        <v>5544603.1742699547</v>
      </c>
      <c r="X24" s="129">
        <f t="shared" si="10"/>
        <v>55.912784214834147</v>
      </c>
      <c r="Y24" s="29"/>
      <c r="Z24" s="29"/>
      <c r="AB24" t="s">
        <v>101</v>
      </c>
    </row>
    <row r="25" spans="1:28" x14ac:dyDescent="0.25">
      <c r="A25" s="124">
        <v>21</v>
      </c>
      <c r="B25" s="125">
        <f t="shared" si="11"/>
        <v>98874.302583107405</v>
      </c>
      <c r="C25" s="126">
        <f>'Liczymy metody dla męzczyzn 2'!S28</f>
        <v>1.1404242378164678E-3</v>
      </c>
      <c r="D25" s="127">
        <f t="shared" si="0"/>
        <v>112.75865116297507</v>
      </c>
      <c r="E25" s="125">
        <f t="shared" si="12"/>
        <v>98817.923257525923</v>
      </c>
      <c r="F25" s="125">
        <f>SUM(E25:$E$103)</f>
        <v>5056944.8546787268</v>
      </c>
      <c r="G25" s="128">
        <f t="shared" si="1"/>
        <v>51.145188613878545</v>
      </c>
      <c r="H25" s="124">
        <v>21</v>
      </c>
      <c r="I25" s="125">
        <f t="shared" si="13"/>
        <v>99400.99789744259</v>
      </c>
      <c r="J25" s="126">
        <f>'Liczymy metody dla kobiet 2'!S28</f>
        <v>3.1144158523766885E-4</v>
      </c>
      <c r="K25" s="125">
        <f t="shared" si="2"/>
        <v>30.957604359385709</v>
      </c>
      <c r="L25" s="125">
        <f t="shared" si="14"/>
        <v>99385.519095262891</v>
      </c>
      <c r="M25" s="125">
        <f>SUM(L25:$L$103)</f>
        <v>5857998.1289536702</v>
      </c>
      <c r="N25" s="128">
        <f t="shared" si="3"/>
        <v>58.932991145598812</v>
      </c>
      <c r="O25" s="129">
        <f t="shared" si="4"/>
        <v>7.787802531720267</v>
      </c>
      <c r="P25" s="83">
        <v>21</v>
      </c>
      <c r="Q25" s="83">
        <f t="shared" si="5"/>
        <v>48209.483980259654</v>
      </c>
      <c r="R25" s="83">
        <f t="shared" si="6"/>
        <v>50920.265830300312</v>
      </c>
      <c r="S25" s="83">
        <f t="shared" si="7"/>
        <v>99129.749810559966</v>
      </c>
      <c r="T25" s="130">
        <f t="shared" si="8"/>
        <v>7.3726750650438422E-4</v>
      </c>
      <c r="U25" s="129">
        <f t="shared" si="9"/>
        <v>73.085143463234999</v>
      </c>
      <c r="V25" s="129">
        <f t="shared" si="15"/>
        <v>99093.207238828356</v>
      </c>
      <c r="W25" s="129">
        <f>SUM(V25:$V$103)</f>
        <v>5445455.6927020745</v>
      </c>
      <c r="X25" s="129">
        <f t="shared" si="10"/>
        <v>54.932608052663397</v>
      </c>
      <c r="Y25" s="29"/>
      <c r="Z25" s="29"/>
    </row>
    <row r="26" spans="1:28" x14ac:dyDescent="0.25">
      <c r="A26" s="124">
        <v>22</v>
      </c>
      <c r="B26" s="125">
        <f t="shared" si="11"/>
        <v>98761.543931944427</v>
      </c>
      <c r="C26" s="126">
        <f>'Liczymy metody dla męzczyzn 2'!S29</f>
        <v>6.6004180264750097E-4</v>
      </c>
      <c r="D26" s="127">
        <f t="shared" si="0"/>
        <v>65.186747489090962</v>
      </c>
      <c r="E26" s="125">
        <f t="shared" si="12"/>
        <v>98728.950558199882</v>
      </c>
      <c r="F26" s="125">
        <f>SUM(E26:$E$103)</f>
        <v>4958126.9314212017</v>
      </c>
      <c r="G26" s="128">
        <f t="shared" si="1"/>
        <v>50.20301155718866</v>
      </c>
      <c r="H26" s="124">
        <v>22</v>
      </c>
      <c r="I26" s="125">
        <f t="shared" si="13"/>
        <v>99370.040293083206</v>
      </c>
      <c r="J26" s="126">
        <f>'Liczymy metody dla kobiet 2'!S29</f>
        <v>1.5183146707155058E-4</v>
      </c>
      <c r="K26" s="125">
        <f t="shared" si="2"/>
        <v>15.087499000657917</v>
      </c>
      <c r="L26" s="125">
        <f t="shared" si="14"/>
        <v>99362.496543582878</v>
      </c>
      <c r="M26" s="125">
        <f>SUM(L26:$L$103)</f>
        <v>5758612.6098584067</v>
      </c>
      <c r="N26" s="128">
        <f t="shared" si="3"/>
        <v>57.951195278515378</v>
      </c>
      <c r="O26" s="129">
        <f t="shared" si="4"/>
        <v>7.7481837213267184</v>
      </c>
      <c r="P26" s="83">
        <v>22</v>
      </c>
      <c r="Q26" s="83">
        <f t="shared" si="5"/>
        <v>48194.469542145351</v>
      </c>
      <c r="R26" s="83">
        <f t="shared" si="6"/>
        <v>50862.19512495138</v>
      </c>
      <c r="S26" s="83">
        <f t="shared" si="7"/>
        <v>99056.664667096731</v>
      </c>
      <c r="T26" s="130">
        <f t="shared" si="8"/>
        <v>4.1278001949305329E-4</v>
      </c>
      <c r="U26" s="129">
        <f t="shared" si="9"/>
        <v>40.888611972201033</v>
      </c>
      <c r="V26" s="129">
        <f t="shared" si="15"/>
        <v>99036.220361110638</v>
      </c>
      <c r="W26" s="129">
        <f>SUM(V26:$V$103)</f>
        <v>5346362.4854632458</v>
      </c>
      <c r="X26" s="129">
        <f t="shared" si="10"/>
        <v>53.972769055277169</v>
      </c>
      <c r="Y26" s="29"/>
      <c r="Z26" s="29"/>
    </row>
    <row r="27" spans="1:28" x14ac:dyDescent="0.25">
      <c r="A27" s="124">
        <v>23</v>
      </c>
      <c r="B27" s="125">
        <f t="shared" si="11"/>
        <v>98696.357184455337</v>
      </c>
      <c r="C27" s="126">
        <f>'Liczymy metody dla męzczyzn 2'!S30</f>
        <v>6.9759330310429019E-4</v>
      </c>
      <c r="D27" s="127">
        <f t="shared" si="0"/>
        <v>68.849917812665041</v>
      </c>
      <c r="E27" s="125">
        <f t="shared" si="12"/>
        <v>98661.932225549011</v>
      </c>
      <c r="F27" s="125">
        <f>SUM(E27:$E$103)</f>
        <v>4859397.9808630003</v>
      </c>
      <c r="G27" s="128">
        <f t="shared" si="1"/>
        <v>49.235839290209938</v>
      </c>
      <c r="H27" s="124">
        <v>23</v>
      </c>
      <c r="I27" s="125">
        <f t="shared" si="13"/>
        <v>99354.95279408255</v>
      </c>
      <c r="J27" s="126">
        <f>'Liczymy metody dla kobiet 2'!S30</f>
        <v>2.8688230653374448E-4</v>
      </c>
      <c r="K27" s="125">
        <f t="shared" si="2"/>
        <v>28.503178023117702</v>
      </c>
      <c r="L27" s="125">
        <f t="shared" si="14"/>
        <v>99340.701205070989</v>
      </c>
      <c r="M27" s="125">
        <f>SUM(L27:$L$103)</f>
        <v>5659250.1133148232</v>
      </c>
      <c r="N27" s="128">
        <f t="shared" si="3"/>
        <v>56.959919502391237</v>
      </c>
      <c r="O27" s="129">
        <f t="shared" si="4"/>
        <v>7.724080212181299</v>
      </c>
      <c r="P27" s="83">
        <v>23</v>
      </c>
      <c r="Q27" s="83">
        <f t="shared" si="5"/>
        <v>48187.152105130037</v>
      </c>
      <c r="R27" s="83">
        <f t="shared" si="6"/>
        <v>50828.6239499945</v>
      </c>
      <c r="S27" s="83">
        <f t="shared" si="7"/>
        <v>99015.77605512453</v>
      </c>
      <c r="T27" s="130">
        <f t="shared" si="8"/>
        <v>4.9771613149092279E-4</v>
      </c>
      <c r="U27" s="129">
        <f t="shared" si="9"/>
        <v>49.281749014728121</v>
      </c>
      <c r="V27" s="129">
        <f t="shared" si="15"/>
        <v>98991.135180617159</v>
      </c>
      <c r="W27" s="129">
        <f>SUM(V27:$V$103)</f>
        <v>5247326.2651021369</v>
      </c>
      <c r="X27" s="129">
        <f t="shared" si="10"/>
        <v>52.994850660775718</v>
      </c>
      <c r="Y27" s="29"/>
      <c r="Z27" s="29"/>
    </row>
    <row r="28" spans="1:28" x14ac:dyDescent="0.25">
      <c r="A28" s="124">
        <v>24</v>
      </c>
      <c r="B28" s="125">
        <f t="shared" si="11"/>
        <v>98627.507266642671</v>
      </c>
      <c r="C28" s="126">
        <f>'Liczymy metody dla męzczyzn 2'!S31</f>
        <v>1.053116566839992E-3</v>
      </c>
      <c r="D28" s="127">
        <f t="shared" si="0"/>
        <v>103.8662618486331</v>
      </c>
      <c r="E28" s="125">
        <f t="shared" si="12"/>
        <v>98575.574135718358</v>
      </c>
      <c r="F28" s="125">
        <f>SUM(E28:$E$103)</f>
        <v>4760736.0486374516</v>
      </c>
      <c r="G28" s="128">
        <f t="shared" si="1"/>
        <v>48.269860818510267</v>
      </c>
      <c r="H28" s="124">
        <v>24</v>
      </c>
      <c r="I28" s="125">
        <f t="shared" si="13"/>
        <v>99326.449616059428</v>
      </c>
      <c r="J28" s="126">
        <f>'Liczymy metody dla kobiet 2'!S31</f>
        <v>4.0361911809222694E-4</v>
      </c>
      <c r="K28" s="125">
        <f t="shared" si="2"/>
        <v>40.090053997265919</v>
      </c>
      <c r="L28" s="125">
        <f t="shared" si="14"/>
        <v>99306.404589060796</v>
      </c>
      <c r="M28" s="125">
        <f>SUM(L28:$L$103)</f>
        <v>5559909.4121097522</v>
      </c>
      <c r="N28" s="128">
        <f t="shared" si="3"/>
        <v>55.976121502391926</v>
      </c>
      <c r="O28" s="129">
        <f t="shared" si="4"/>
        <v>7.7062606838816592</v>
      </c>
      <c r="P28" s="83">
        <v>24</v>
      </c>
      <c r="Q28" s="83">
        <f t="shared" si="5"/>
        <v>48173.328063788824</v>
      </c>
      <c r="R28" s="83">
        <f t="shared" si="6"/>
        <v>50793.166242320978</v>
      </c>
      <c r="S28" s="83">
        <f t="shared" si="7"/>
        <v>98966.494306109802</v>
      </c>
      <c r="T28" s="130">
        <f t="shared" si="8"/>
        <v>7.3696458131713256E-4</v>
      </c>
      <c r="U28" s="129">
        <f t="shared" si="9"/>
        <v>72.934801040726597</v>
      </c>
      <c r="V28" s="129">
        <f t="shared" si="15"/>
        <v>98930.026905589446</v>
      </c>
      <c r="W28" s="129">
        <f>SUM(V28:$V$103)</f>
        <v>5148335.1299215201</v>
      </c>
      <c r="X28" s="129">
        <f t="shared" si="10"/>
        <v>52.020991205340515</v>
      </c>
      <c r="Y28" s="29"/>
      <c r="Z28" s="29"/>
    </row>
    <row r="29" spans="1:28" x14ac:dyDescent="0.25">
      <c r="A29" s="124">
        <v>25</v>
      </c>
      <c r="B29" s="125">
        <f t="shared" si="11"/>
        <v>98523.641004794044</v>
      </c>
      <c r="C29" s="126">
        <f>'Liczymy metody dla męzczyzn 2'!S32</f>
        <v>8.7700065775049335E-4</v>
      </c>
      <c r="D29" s="127">
        <f t="shared" si="0"/>
        <v>86.405297965177851</v>
      </c>
      <c r="E29" s="125">
        <f t="shared" si="12"/>
        <v>98480.438355811464</v>
      </c>
      <c r="F29" s="125">
        <f>SUM(E29:$E$103)</f>
        <v>4662160.4745017327</v>
      </c>
      <c r="G29" s="128">
        <f t="shared" si="1"/>
        <v>47.320221085565414</v>
      </c>
      <c r="H29" s="124">
        <v>25</v>
      </c>
      <c r="I29" s="125">
        <f t="shared" si="13"/>
        <v>99286.359562062164</v>
      </c>
      <c r="J29" s="126">
        <f>'Liczymy metody dla kobiet 2'!S32</f>
        <v>3.8540596094552933E-4</v>
      </c>
      <c r="K29" s="125">
        <f t="shared" si="2"/>
        <v>38.265554815799909</v>
      </c>
      <c r="L29" s="125">
        <f t="shared" si="14"/>
        <v>99267.226784654267</v>
      </c>
      <c r="M29" s="125">
        <f>SUM(L29:$L$103)</f>
        <v>5460603.0075206915</v>
      </c>
      <c r="N29" s="128">
        <f t="shared" si="3"/>
        <v>54.99852176680286</v>
      </c>
      <c r="O29" s="129">
        <f t="shared" si="4"/>
        <v>7.6783006812374452</v>
      </c>
      <c r="P29" s="83">
        <v>25</v>
      </c>
      <c r="Q29" s="83">
        <f t="shared" si="5"/>
        <v>48153.884387600148</v>
      </c>
      <c r="R29" s="83">
        <f t="shared" si="6"/>
        <v>50739.675117468934</v>
      </c>
      <c r="S29" s="83">
        <f t="shared" si="7"/>
        <v>98893.559505069075</v>
      </c>
      <c r="T29" s="130">
        <f t="shared" si="8"/>
        <v>6.3763022438764999E-4</v>
      </c>
      <c r="U29" s="129">
        <f t="shared" si="9"/>
        <v>63.057522537710611</v>
      </c>
      <c r="V29" s="129">
        <f t="shared" si="15"/>
        <v>98862.03074380022</v>
      </c>
      <c r="W29" s="129">
        <f>SUM(V29:$V$103)</f>
        <v>5049405.1030159304</v>
      </c>
      <c r="X29" s="129">
        <f t="shared" si="10"/>
        <v>51.058988353605663</v>
      </c>
      <c r="Y29" s="29"/>
      <c r="Z29" s="29"/>
    </row>
    <row r="30" spans="1:28" x14ac:dyDescent="0.25">
      <c r="A30" s="124">
        <v>26</v>
      </c>
      <c r="B30" s="125">
        <f t="shared" si="11"/>
        <v>98437.235706828869</v>
      </c>
      <c r="C30" s="126">
        <f>'Liczymy metody dla męzczyzn 2'!S33</f>
        <v>8.8991723769689423E-4</v>
      </c>
      <c r="D30" s="127">
        <f t="shared" si="0"/>
        <v>87.600992886739235</v>
      </c>
      <c r="E30" s="125">
        <f t="shared" si="12"/>
        <v>98393.435210385505</v>
      </c>
      <c r="F30" s="125">
        <f>SUM(E30:$E$103)</f>
        <v>4563680.0361459209</v>
      </c>
      <c r="G30" s="128">
        <f t="shared" si="1"/>
        <v>46.361318492706573</v>
      </c>
      <c r="H30" s="124">
        <v>26</v>
      </c>
      <c r="I30" s="125">
        <f t="shared" si="13"/>
        <v>99248.094007246371</v>
      </c>
      <c r="J30" s="126">
        <f>'Liczymy metody dla kobiet 2'!S33</f>
        <v>2.3948510701990723E-4</v>
      </c>
      <c r="K30" s="125">
        <f t="shared" si="2"/>
        <v>23.768440414847213</v>
      </c>
      <c r="L30" s="125">
        <f t="shared" si="14"/>
        <v>99236.209787038941</v>
      </c>
      <c r="M30" s="125">
        <f>SUM(L30:$L$103)</f>
        <v>5361335.7807360375</v>
      </c>
      <c r="N30" s="128">
        <f t="shared" si="3"/>
        <v>54.019533920163667</v>
      </c>
      <c r="O30" s="129">
        <f t="shared" si="4"/>
        <v>7.6582154274570939</v>
      </c>
      <c r="P30" s="83">
        <v>26</v>
      </c>
      <c r="Q30" s="83">
        <f t="shared" si="5"/>
        <v>48135.325593514492</v>
      </c>
      <c r="R30" s="83">
        <f t="shared" si="6"/>
        <v>50695.176389016866</v>
      </c>
      <c r="S30" s="83">
        <f t="shared" si="7"/>
        <v>98830.501982531365</v>
      </c>
      <c r="T30" s="130">
        <f t="shared" si="8"/>
        <v>5.7312473175423159E-4</v>
      </c>
      <c r="U30" s="129">
        <f t="shared" si="9"/>
        <v>56.64220493787434</v>
      </c>
      <c r="V30" s="129">
        <f t="shared" si="15"/>
        <v>98802.180880062428</v>
      </c>
      <c r="W30" s="129">
        <f>SUM(V30:$V$103)</f>
        <v>4950543.0722721303</v>
      </c>
      <c r="X30" s="129">
        <f t="shared" si="10"/>
        <v>50.091246861694138</v>
      </c>
      <c r="Y30" s="29"/>
      <c r="Z30" s="29"/>
    </row>
    <row r="31" spans="1:28" x14ac:dyDescent="0.25">
      <c r="A31" s="124">
        <v>27</v>
      </c>
      <c r="B31" s="125">
        <f t="shared" si="11"/>
        <v>98349.634713942127</v>
      </c>
      <c r="C31" s="126">
        <f>'Liczymy metody dla męzczyzn 2'!S34</f>
        <v>1.6547788873038517E-3</v>
      </c>
      <c r="D31" s="127">
        <f t="shared" si="0"/>
        <v>162.74689909867743</v>
      </c>
      <c r="E31" s="125">
        <f t="shared" si="12"/>
        <v>98268.261264392786</v>
      </c>
      <c r="F31" s="125">
        <f>SUM(E31:$E$103)</f>
        <v>4465286.6009355355</v>
      </c>
      <c r="G31" s="128">
        <f t="shared" si="1"/>
        <v>45.402167622921866</v>
      </c>
      <c r="H31" s="124">
        <v>27</v>
      </c>
      <c r="I31" s="125">
        <f t="shared" si="13"/>
        <v>99224.325566831525</v>
      </c>
      <c r="J31" s="126">
        <f>'Liczymy metody dla kobiet 2'!S34</f>
        <v>4.0139916279603185E-4</v>
      </c>
      <c r="K31" s="125">
        <f t="shared" si="2"/>
        <v>39.828561211527074</v>
      </c>
      <c r="L31" s="125">
        <f t="shared" si="14"/>
        <v>99204.411286225761</v>
      </c>
      <c r="M31" s="125">
        <f>SUM(L31:$L$103)</f>
        <v>5262099.5709489984</v>
      </c>
      <c r="N31" s="128">
        <f t="shared" si="3"/>
        <v>53.032354121719528</v>
      </c>
      <c r="O31" s="129">
        <f t="shared" si="4"/>
        <v>7.6301864987976629</v>
      </c>
      <c r="P31" s="83">
        <v>27</v>
      </c>
      <c r="Q31" s="83">
        <f t="shared" si="5"/>
        <v>48123.79789991329</v>
      </c>
      <c r="R31" s="83">
        <f t="shared" si="6"/>
        <v>50650.0618776802</v>
      </c>
      <c r="S31" s="83">
        <f t="shared" si="7"/>
        <v>98773.85977759349</v>
      </c>
      <c r="T31" s="130">
        <f t="shared" si="8"/>
        <v>1.0441173955907583E-3</v>
      </c>
      <c r="U31" s="129">
        <f t="shared" si="9"/>
        <v>103.13150522342767</v>
      </c>
      <c r="V31" s="129">
        <f t="shared" si="15"/>
        <v>98722.294024981777</v>
      </c>
      <c r="W31" s="129">
        <f>SUM(V31:$V$103)</f>
        <v>4851740.8913920671</v>
      </c>
      <c r="X31" s="129">
        <f t="shared" si="10"/>
        <v>49.11968513042423</v>
      </c>
      <c r="Y31" s="29"/>
      <c r="Z31" s="29"/>
    </row>
    <row r="32" spans="1:28" x14ac:dyDescent="0.25">
      <c r="A32" s="124">
        <v>28</v>
      </c>
      <c r="B32" s="125">
        <f t="shared" si="11"/>
        <v>98186.887814843445</v>
      </c>
      <c r="C32" s="126">
        <f>'Liczymy metody dla męzczyzn 2'!S35</f>
        <v>1.5989854712871836E-3</v>
      </c>
      <c r="D32" s="127">
        <f t="shared" si="0"/>
        <v>156.99940708683926</v>
      </c>
      <c r="E32" s="125">
        <f t="shared" si="12"/>
        <v>98108.388111300024</v>
      </c>
      <c r="F32" s="125">
        <f>SUM(E32:$E$103)</f>
        <v>4367018.3396711433</v>
      </c>
      <c r="G32" s="128">
        <f t="shared" si="1"/>
        <v>44.476593940998278</v>
      </c>
      <c r="H32" s="124">
        <v>28</v>
      </c>
      <c r="I32" s="125">
        <f t="shared" si="13"/>
        <v>99184.497005619996</v>
      </c>
      <c r="J32" s="126">
        <f>'Liczymy metody dla kobiet 2'!S35</f>
        <v>1.6961130742049473E-4</v>
      </c>
      <c r="K32" s="125">
        <f t="shared" si="2"/>
        <v>16.822812212967353</v>
      </c>
      <c r="L32" s="125">
        <f t="shared" si="14"/>
        <v>99176.085599513521</v>
      </c>
      <c r="M32" s="125">
        <f>SUM(L32:$L$103)</f>
        <v>5162895.1596627729</v>
      </c>
      <c r="N32" s="128">
        <f t="shared" si="3"/>
        <v>52.053449032163087</v>
      </c>
      <c r="O32" s="129">
        <f t="shared" si="4"/>
        <v>7.5768550911648092</v>
      </c>
      <c r="P32" s="83">
        <v>28</v>
      </c>
      <c r="Q32" s="83">
        <f t="shared" si="5"/>
        <v>48104.481047725698</v>
      </c>
      <c r="R32" s="83">
        <f t="shared" si="6"/>
        <v>50566.247224644372</v>
      </c>
      <c r="S32" s="83">
        <f t="shared" si="7"/>
        <v>98670.728272370063</v>
      </c>
      <c r="T32" s="130">
        <f t="shared" si="8"/>
        <v>9.021293359394156E-4</v>
      </c>
      <c r="U32" s="129">
        <f t="shared" si="9"/>
        <v>89.013758573011728</v>
      </c>
      <c r="V32" s="129">
        <f t="shared" si="15"/>
        <v>98626.221393083557</v>
      </c>
      <c r="W32" s="129">
        <f>SUM(V32:$V$103)</f>
        <v>4753018.5973670846</v>
      </c>
      <c r="X32" s="129">
        <f t="shared" si="10"/>
        <v>48.170502849101119</v>
      </c>
      <c r="Y32" s="29"/>
      <c r="Z32" s="29"/>
    </row>
    <row r="33" spans="1:36" x14ac:dyDescent="0.25">
      <c r="A33" s="124">
        <v>29</v>
      </c>
      <c r="B33" s="125">
        <f t="shared" si="11"/>
        <v>98029.888407756604</v>
      </c>
      <c r="C33" s="126">
        <f>'Liczymy metody dla męzczyzn 2'!S36</f>
        <v>1.3507896924355777E-3</v>
      </c>
      <c r="D33" s="127">
        <f t="shared" si="0"/>
        <v>132.41776281180753</v>
      </c>
      <c r="E33" s="125">
        <f t="shared" si="12"/>
        <v>97963.679526350694</v>
      </c>
      <c r="F33" s="125">
        <f>SUM(E33:$E$103)</f>
        <v>4268909.9515598435</v>
      </c>
      <c r="G33" s="128">
        <f t="shared" si="1"/>
        <v>43.547024493216362</v>
      </c>
      <c r="H33" s="124">
        <v>29</v>
      </c>
      <c r="I33" s="125">
        <f t="shared" si="13"/>
        <v>99167.674193407031</v>
      </c>
      <c r="J33" s="126">
        <f>'Liczymy metody dla kobiet 2'!S36</f>
        <v>4.72193074501574E-4</v>
      </c>
      <c r="K33" s="125">
        <f t="shared" si="2"/>
        <v>46.826288968555261</v>
      </c>
      <c r="L33" s="125">
        <f t="shared" si="14"/>
        <v>99144.261048922752</v>
      </c>
      <c r="M33" s="125">
        <f>SUM(L33:$L$103)</f>
        <v>5063719.0740632592</v>
      </c>
      <c r="N33" s="128">
        <f t="shared" si="3"/>
        <v>51.062194563396453</v>
      </c>
      <c r="O33" s="129">
        <f t="shared" si="4"/>
        <v>7.5151700701800905</v>
      </c>
      <c r="P33" s="83">
        <v>29</v>
      </c>
      <c r="Q33" s="83">
        <f t="shared" si="5"/>
        <v>48096.321983802409</v>
      </c>
      <c r="R33" s="83">
        <f t="shared" si="6"/>
        <v>50485.39252999465</v>
      </c>
      <c r="S33" s="83">
        <f t="shared" si="7"/>
        <v>98581.714513797051</v>
      </c>
      <c r="T33" s="130">
        <f t="shared" si="8"/>
        <v>9.2213752262435738E-4</v>
      </c>
      <c r="U33" s="129">
        <f t="shared" si="9"/>
        <v>90.905897997814463</v>
      </c>
      <c r="V33" s="129">
        <f t="shared" si="15"/>
        <v>98536.261564798144</v>
      </c>
      <c r="W33" s="129">
        <f>SUM(V33:$V$103)</f>
        <v>4654392.3759740023</v>
      </c>
      <c r="X33" s="129">
        <f t="shared" si="10"/>
        <v>47.213546639246111</v>
      </c>
      <c r="Y33" s="29"/>
      <c r="Z33" s="29"/>
    </row>
    <row r="34" spans="1:36" x14ac:dyDescent="0.25">
      <c r="A34" s="124">
        <v>30</v>
      </c>
      <c r="B34" s="125">
        <f t="shared" si="11"/>
        <v>97897.470644944799</v>
      </c>
      <c r="C34" s="126">
        <f>'Liczymy metody dla męzczyzn 2'!S37</f>
        <v>1.7531471426136501E-3</v>
      </c>
      <c r="D34" s="127">
        <f t="shared" si="0"/>
        <v>171.62867093028865</v>
      </c>
      <c r="E34" s="125">
        <f t="shared" si="12"/>
        <v>97811.656309479644</v>
      </c>
      <c r="F34" s="125">
        <f>SUM(E34:$E$103)</f>
        <v>4170946.2720334935</v>
      </c>
      <c r="G34" s="128">
        <f t="shared" si="1"/>
        <v>42.60525062144567</v>
      </c>
      <c r="H34" s="124">
        <v>30</v>
      </c>
      <c r="I34" s="125">
        <f t="shared" si="13"/>
        <v>99120.847904438473</v>
      </c>
      <c r="J34" s="126">
        <f>'Liczymy metody dla kobiet 2'!S37</f>
        <v>7.8934385791810566E-4</v>
      </c>
      <c r="K34" s="125">
        <f t="shared" si="2"/>
        <v>78.24043248500324</v>
      </c>
      <c r="L34" s="125">
        <f t="shared" si="14"/>
        <v>99081.72768819597</v>
      </c>
      <c r="M34" s="125">
        <f>SUM(L34:$L$103)</f>
        <v>4964574.8130143369</v>
      </c>
      <c r="N34" s="128">
        <f t="shared" si="3"/>
        <v>50.086080960492176</v>
      </c>
      <c r="O34" s="129">
        <f t="shared" si="4"/>
        <v>7.4808303390465056</v>
      </c>
      <c r="P34" s="83">
        <v>30</v>
      </c>
      <c r="Q34" s="83">
        <f t="shared" si="5"/>
        <v>48073.611233652657</v>
      </c>
      <c r="R34" s="83">
        <f t="shared" si="6"/>
        <v>50417.197382146573</v>
      </c>
      <c r="S34" s="83">
        <f t="shared" si="7"/>
        <v>98490.808615799237</v>
      </c>
      <c r="T34" s="130">
        <f t="shared" si="8"/>
        <v>1.2827123369162151E-3</v>
      </c>
      <c r="U34" s="129">
        <f t="shared" si="9"/>
        <v>126.33537528433953</v>
      </c>
      <c r="V34" s="129">
        <f t="shared" si="15"/>
        <v>98427.640928157067</v>
      </c>
      <c r="W34" s="129">
        <f>SUM(V34:$V$103)</f>
        <v>4555856.1144092036</v>
      </c>
      <c r="X34" s="129">
        <f t="shared" si="10"/>
        <v>46.256662712365866</v>
      </c>
      <c r="Y34" s="29"/>
      <c r="Z34" s="29"/>
    </row>
    <row r="35" spans="1:36" x14ac:dyDescent="0.25">
      <c r="A35" s="124">
        <v>31</v>
      </c>
      <c r="B35" s="125">
        <f t="shared" si="11"/>
        <v>97725.841974014504</v>
      </c>
      <c r="C35" s="126">
        <f>'Liczymy metody dla męzczyzn 2'!S38</f>
        <v>9.5068330362448007E-4</v>
      </c>
      <c r="D35" s="127">
        <f t="shared" si="0"/>
        <v>92.906326297339987</v>
      </c>
      <c r="E35" s="125">
        <f t="shared" si="12"/>
        <v>97679.388810865843</v>
      </c>
      <c r="F35" s="125">
        <f>SUM(E35:$E$103)</f>
        <v>4073134.6157240146</v>
      </c>
      <c r="G35" s="128">
        <f t="shared" si="1"/>
        <v>41.679196960073973</v>
      </c>
      <c r="H35" s="124">
        <v>31</v>
      </c>
      <c r="I35" s="125">
        <f t="shared" si="13"/>
        <v>99042.607471953466</v>
      </c>
      <c r="J35" s="126">
        <f>'Liczymy metody dla kobiet 2'!S38</f>
        <v>2.8924026224450445E-4</v>
      </c>
      <c r="K35" s="125">
        <f t="shared" si="2"/>
        <v>28.647109758567336</v>
      </c>
      <c r="L35" s="125">
        <f t="shared" si="14"/>
        <v>99028.283917074179</v>
      </c>
      <c r="M35" s="125">
        <f>SUM(L35:$L$103)</f>
        <v>4865493.0853261407</v>
      </c>
      <c r="N35" s="128">
        <f t="shared" si="3"/>
        <v>49.125252348631207</v>
      </c>
      <c r="O35" s="129">
        <f t="shared" si="4"/>
        <v>7.4460553885572338</v>
      </c>
      <c r="P35" s="83">
        <v>31</v>
      </c>
      <c r="Q35" s="83">
        <f t="shared" si="5"/>
        <v>48035.664623897428</v>
      </c>
      <c r="R35" s="83">
        <f t="shared" si="6"/>
        <v>50328.808616617469</v>
      </c>
      <c r="S35" s="83">
        <f t="shared" si="7"/>
        <v>98364.473240514897</v>
      </c>
      <c r="T35" s="130">
        <f t="shared" si="8"/>
        <v>6.2767180306108053E-4</v>
      </c>
      <c r="U35" s="129">
        <f t="shared" si="9"/>
        <v>61.740606276027393</v>
      </c>
      <c r="V35" s="129">
        <f t="shared" si="15"/>
        <v>98333.602937376883</v>
      </c>
      <c r="W35" s="129">
        <f>SUM(V35:$V$103)</f>
        <v>4457428.473481047</v>
      </c>
      <c r="X35" s="129">
        <f t="shared" si="10"/>
        <v>45.315430730585128</v>
      </c>
      <c r="Y35" s="29"/>
      <c r="Z35" s="29"/>
    </row>
    <row r="36" spans="1:36" x14ac:dyDescent="0.25">
      <c r="A36" s="124">
        <v>32</v>
      </c>
      <c r="B36" s="125">
        <f t="shared" si="11"/>
        <v>97632.935647717168</v>
      </c>
      <c r="C36" s="126">
        <f>'Liczymy metody dla męzczyzn 2'!S39</f>
        <v>1.7659223458884213E-3</v>
      </c>
      <c r="D36" s="127">
        <f t="shared" si="0"/>
        <v>172.41218275498997</v>
      </c>
      <c r="E36" s="125">
        <f t="shared" si="12"/>
        <v>97546.729556339676</v>
      </c>
      <c r="F36" s="125">
        <f>SUM(E36:$E$103)</f>
        <v>3975455.2269131481</v>
      </c>
      <c r="G36" s="128">
        <f t="shared" si="1"/>
        <v>40.718382588202971</v>
      </c>
      <c r="H36" s="124">
        <v>32</v>
      </c>
      <c r="I36" s="125">
        <f t="shared" si="13"/>
        <v>99013.960362194892</v>
      </c>
      <c r="J36" s="126">
        <f>'Liczymy metody dla kobiet 2'!S39</f>
        <v>4.707433036765052E-4</v>
      </c>
      <c r="K36" s="125">
        <f t="shared" si="2"/>
        <v>46.610158810994157</v>
      </c>
      <c r="L36" s="125">
        <f t="shared" si="14"/>
        <v>98990.655282789405</v>
      </c>
      <c r="M36" s="125">
        <f>SUM(L36:$L$103)</f>
        <v>4766464.8014090657</v>
      </c>
      <c r="N36" s="128">
        <f t="shared" si="3"/>
        <v>48.139320798534364</v>
      </c>
      <c r="O36" s="129">
        <f t="shared" si="4"/>
        <v>7.4209382103313928</v>
      </c>
      <c r="P36" s="83">
        <v>32</v>
      </c>
      <c r="Q36" s="83">
        <f t="shared" si="5"/>
        <v>48021.770775664518</v>
      </c>
      <c r="R36" s="83">
        <f t="shared" si="6"/>
        <v>50280.961858574345</v>
      </c>
      <c r="S36" s="83">
        <f t="shared" si="7"/>
        <v>98302.73263423887</v>
      </c>
      <c r="T36" s="130">
        <f t="shared" si="8"/>
        <v>1.1332157118829338E-3</v>
      </c>
      <c r="U36" s="129">
        <f t="shared" si="9"/>
        <v>111.39820114214672</v>
      </c>
      <c r="V36" s="129">
        <f t="shared" si="15"/>
        <v>98247.033533667796</v>
      </c>
      <c r="W36" s="129">
        <f>SUM(V36:$V$103)</f>
        <v>4359094.8705436708</v>
      </c>
      <c r="X36" s="129">
        <f t="shared" si="10"/>
        <v>44.343577779905957</v>
      </c>
      <c r="Y36" s="29"/>
      <c r="Z36" s="29"/>
    </row>
    <row r="37" spans="1:36" x14ac:dyDescent="0.25">
      <c r="A37" s="124">
        <v>33</v>
      </c>
      <c r="B37" s="125">
        <f t="shared" si="11"/>
        <v>97460.523464962171</v>
      </c>
      <c r="C37" s="126">
        <f>'Liczymy metody dla męzczyzn 2'!S40</f>
        <v>1.612722589315713E-3</v>
      </c>
      <c r="D37" s="127">
        <f t="shared" si="0"/>
        <v>157.17678775847861</v>
      </c>
      <c r="E37" s="125">
        <f t="shared" si="12"/>
        <v>97381.935071082931</v>
      </c>
      <c r="F37" s="125">
        <f>SUM(E37:$E$103)</f>
        <v>3877908.4973568083</v>
      </c>
      <c r="G37" s="128">
        <f t="shared" si="1"/>
        <v>39.789530770896661</v>
      </c>
      <c r="H37" s="124">
        <v>33</v>
      </c>
      <c r="I37" s="125">
        <f t="shared" si="13"/>
        <v>98967.350203383903</v>
      </c>
      <c r="J37" s="126">
        <f>'Liczymy metody dla kobiet 2'!S40</f>
        <v>6.4038056902387713E-4</v>
      </c>
      <c r="K37" s="125">
        <f t="shared" si="2"/>
        <v>63.37676803802831</v>
      </c>
      <c r="L37" s="125">
        <f t="shared" si="14"/>
        <v>98935.66181936489</v>
      </c>
      <c r="M37" s="125">
        <f>SUM(L37:$L$103)</f>
        <v>4667474.1461262759</v>
      </c>
      <c r="N37" s="128">
        <f t="shared" si="3"/>
        <v>47.161757251602005</v>
      </c>
      <c r="O37" s="129">
        <f t="shared" si="4"/>
        <v>7.3722264807053435</v>
      </c>
      <c r="P37" s="83">
        <v>33</v>
      </c>
      <c r="Q37" s="83">
        <f t="shared" si="5"/>
        <v>47999.164848641194</v>
      </c>
      <c r="R37" s="83">
        <f t="shared" si="6"/>
        <v>50192.169584455522</v>
      </c>
      <c r="S37" s="83">
        <f t="shared" si="7"/>
        <v>98191.334433096723</v>
      </c>
      <c r="T37" s="130">
        <f t="shared" si="8"/>
        <v>1.1374097198991299E-3</v>
      </c>
      <c r="U37" s="129">
        <f t="shared" si="9"/>
        <v>111.68377819407033</v>
      </c>
      <c r="V37" s="129">
        <f t="shared" si="15"/>
        <v>98135.492543999688</v>
      </c>
      <c r="W37" s="129">
        <f>SUM(V37:$V$103)</f>
        <v>4260847.8370100027</v>
      </c>
      <c r="X37" s="129">
        <f t="shared" si="10"/>
        <v>43.393318377938513</v>
      </c>
      <c r="Y37" s="29"/>
      <c r="Z37" s="29"/>
    </row>
    <row r="38" spans="1:36" x14ac:dyDescent="0.25">
      <c r="A38" s="124">
        <v>34</v>
      </c>
      <c r="B38" s="125">
        <f t="shared" si="11"/>
        <v>97303.346677203692</v>
      </c>
      <c r="C38" s="126">
        <f>'Liczymy metody dla męzczyzn 2'!S41</f>
        <v>1.7795525076499054E-3</v>
      </c>
      <c r="D38" s="127">
        <f t="shared" si="0"/>
        <v>173.15641458214591</v>
      </c>
      <c r="E38" s="125">
        <f t="shared" si="12"/>
        <v>97216.768469912611</v>
      </c>
      <c r="F38" s="125">
        <f>SUM(E38:$E$103)</f>
        <v>3780526.5622857255</v>
      </c>
      <c r="G38" s="128">
        <f t="shared" si="1"/>
        <v>38.85299623688514</v>
      </c>
      <c r="H38" s="124">
        <v>34</v>
      </c>
      <c r="I38" s="125">
        <f t="shared" si="13"/>
        <v>98903.973435345877</v>
      </c>
      <c r="J38" s="126">
        <f>'Liczymy metody dla kobiet 2'!S41</f>
        <v>9.6187478139209506E-4</v>
      </c>
      <c r="K38" s="125">
        <f t="shared" si="2"/>
        <v>95.133237826932898</v>
      </c>
      <c r="L38" s="125">
        <f t="shared" si="14"/>
        <v>98856.406816432413</v>
      </c>
      <c r="M38" s="125">
        <f>SUM(L38:$L$103)</f>
        <v>4568538.4843069119</v>
      </c>
      <c r="N38" s="128">
        <f t="shared" si="3"/>
        <v>46.191657681917029</v>
      </c>
      <c r="O38" s="129">
        <f t="shared" si="4"/>
        <v>7.3386614450318888</v>
      </c>
      <c r="P38" s="83">
        <v>34</v>
      </c>
      <c r="Q38" s="83">
        <f t="shared" si="5"/>
        <v>47968.427116142746</v>
      </c>
      <c r="R38" s="83">
        <f t="shared" si="6"/>
        <v>50111.223538759899</v>
      </c>
      <c r="S38" s="83">
        <f t="shared" si="7"/>
        <v>98079.650654902653</v>
      </c>
      <c r="T38" s="130">
        <f t="shared" si="8"/>
        <v>1.3796457568143101E-3</v>
      </c>
      <c r="U38" s="129">
        <f t="shared" si="9"/>
        <v>135.31517385586631</v>
      </c>
      <c r="V38" s="129">
        <f t="shared" si="15"/>
        <v>98011.993067974719</v>
      </c>
      <c r="W38" s="129">
        <f>SUM(V38:$V$103)</f>
        <v>4162712.3444660027</v>
      </c>
      <c r="X38" s="129">
        <f t="shared" si="10"/>
        <v>42.442161209491658</v>
      </c>
      <c r="Y38" s="29"/>
      <c r="Z38" s="29"/>
    </row>
    <row r="39" spans="1:36" x14ac:dyDescent="0.25">
      <c r="A39" s="124">
        <v>35</v>
      </c>
      <c r="B39" s="125">
        <f t="shared" si="11"/>
        <v>97130.190262621545</v>
      </c>
      <c r="C39" s="126">
        <f>'Liczymy metody dla męzczyzn 2'!S42</f>
        <v>2.2129333661175315E-3</v>
      </c>
      <c r="D39" s="127">
        <f t="shared" si="0"/>
        <v>214.94263888949939</v>
      </c>
      <c r="E39" s="125">
        <f t="shared" si="12"/>
        <v>97022.718943176791</v>
      </c>
      <c r="F39" s="125">
        <f>SUM(E39:$E$103)</f>
        <v>3683309.7938158135</v>
      </c>
      <c r="G39" s="128">
        <f t="shared" si="1"/>
        <v>37.921369080579836</v>
      </c>
      <c r="H39" s="124">
        <v>35</v>
      </c>
      <c r="I39" s="125">
        <f t="shared" si="13"/>
        <v>98808.840197518948</v>
      </c>
      <c r="J39" s="126">
        <f>'Liczymy metody dla kobiet 2'!S42</f>
        <v>9.0717908539854016E-4</v>
      </c>
      <c r="K39" s="125">
        <f t="shared" si="2"/>
        <v>89.637313279675752</v>
      </c>
      <c r="L39" s="125">
        <f t="shared" si="14"/>
        <v>98764.021540879112</v>
      </c>
      <c r="M39" s="125">
        <f>SUM(L39:$L$103)</f>
        <v>4469682.0774904806</v>
      </c>
      <c r="N39" s="128">
        <f t="shared" si="3"/>
        <v>45.235649649925882</v>
      </c>
      <c r="O39" s="129">
        <f t="shared" si="4"/>
        <v>7.314280569346046</v>
      </c>
      <c r="P39" s="83">
        <v>35</v>
      </c>
      <c r="Q39" s="83">
        <f t="shared" si="5"/>
        <v>47922.287495796685</v>
      </c>
      <c r="R39" s="83">
        <f t="shared" si="6"/>
        <v>50022.047985250094</v>
      </c>
      <c r="S39" s="83">
        <f t="shared" si="7"/>
        <v>97944.335481046786</v>
      </c>
      <c r="T39" s="130">
        <f t="shared" si="8"/>
        <v>1.5740528047032318E-3</v>
      </c>
      <c r="U39" s="129">
        <f t="shared" si="9"/>
        <v>154.16955596873595</v>
      </c>
      <c r="V39" s="129">
        <f t="shared" si="15"/>
        <v>97867.250703062426</v>
      </c>
      <c r="W39" s="129">
        <f>SUM(V39:$V$103)</f>
        <v>4064700.3513980275</v>
      </c>
      <c r="X39" s="129">
        <f t="shared" si="10"/>
        <v>41.500106478180022</v>
      </c>
      <c r="Y39" s="29"/>
      <c r="Z39" s="29"/>
    </row>
    <row r="40" spans="1:36" x14ac:dyDescent="0.25">
      <c r="A40" s="124">
        <v>36</v>
      </c>
      <c r="B40" s="125">
        <f t="shared" si="11"/>
        <v>96915.247623732052</v>
      </c>
      <c r="C40" s="126">
        <f>'Liczymy metody dla męzczyzn 2'!S43</f>
        <v>1.9206760779794487E-3</v>
      </c>
      <c r="D40" s="127">
        <f t="shared" si="0"/>
        <v>186.14279770235677</v>
      </c>
      <c r="E40" s="125">
        <f t="shared" si="12"/>
        <v>96822.176224880881</v>
      </c>
      <c r="F40" s="125">
        <f>SUM(E40:$E$103)</f>
        <v>3586287.0748726367</v>
      </c>
      <c r="G40" s="128">
        <f t="shared" si="1"/>
        <v>37.00436373847171</v>
      </c>
      <c r="H40" s="124">
        <v>36</v>
      </c>
      <c r="I40" s="125">
        <f t="shared" si="13"/>
        <v>98719.202884239276</v>
      </c>
      <c r="J40" s="126">
        <f>'Liczymy metody dla kobiet 2'!S43</f>
        <v>7.0722747185824025E-4</v>
      </c>
      <c r="K40" s="125">
        <f t="shared" si="2"/>
        <v>69.816932279681239</v>
      </c>
      <c r="L40" s="125">
        <f t="shared" si="14"/>
        <v>98684.294418099438</v>
      </c>
      <c r="M40" s="125">
        <f>SUM(L40:$L$103)</f>
        <v>4370918.0559496004</v>
      </c>
      <c r="N40" s="128">
        <f t="shared" si="3"/>
        <v>44.276269745361027</v>
      </c>
      <c r="O40" s="129">
        <f t="shared" si="4"/>
        <v>7.2719060068893171</v>
      </c>
      <c r="P40" s="83">
        <v>36</v>
      </c>
      <c r="Q40" s="83">
        <f t="shared" si="5"/>
        <v>47878.813398856044</v>
      </c>
      <c r="R40" s="83">
        <f t="shared" si="6"/>
        <v>49911.352526222006</v>
      </c>
      <c r="S40" s="83">
        <f t="shared" si="7"/>
        <v>97790.16592507805</v>
      </c>
      <c r="T40" s="130">
        <f t="shared" si="8"/>
        <v>1.3265623567071379E-3</v>
      </c>
      <c r="U40" s="129">
        <f t="shared" si="9"/>
        <v>129.7247529723536</v>
      </c>
      <c r="V40" s="129">
        <f t="shared" si="15"/>
        <v>97725.303548591881</v>
      </c>
      <c r="W40" s="129">
        <f>SUM(V40:$V$103)</f>
        <v>3966833.1006949656</v>
      </c>
      <c r="X40" s="129">
        <f t="shared" si="10"/>
        <v>40.564744554520495</v>
      </c>
      <c r="Y40" s="29"/>
      <c r="Z40" s="29"/>
    </row>
    <row r="41" spans="1:36" x14ac:dyDescent="0.25">
      <c r="A41" s="124">
        <v>37</v>
      </c>
      <c r="B41" s="125">
        <f t="shared" si="11"/>
        <v>96729.104826029696</v>
      </c>
      <c r="C41" s="126">
        <f>'Liczymy metody dla męzczyzn 2'!S44</f>
        <v>2.5509732517514832E-3</v>
      </c>
      <c r="D41" s="127">
        <f t="shared" si="0"/>
        <v>246.75335907706705</v>
      </c>
      <c r="E41" s="125">
        <f t="shared" si="12"/>
        <v>96605.728146491165</v>
      </c>
      <c r="F41" s="125">
        <f>SUM(E41:$E$103)</f>
        <v>3489464.8986477559</v>
      </c>
      <c r="G41" s="128">
        <f t="shared" si="1"/>
        <v>36.074611720264208</v>
      </c>
      <c r="H41" s="124">
        <v>37</v>
      </c>
      <c r="I41" s="125">
        <f t="shared" si="13"/>
        <v>98649.385951959601</v>
      </c>
      <c r="J41" s="126">
        <f>'Liczymy metody dla kobiet 2'!S44</f>
        <v>8.7667473461531121E-4</v>
      </c>
      <c r="K41" s="125">
        <f t="shared" si="2"/>
        <v>86.483424249397586</v>
      </c>
      <c r="L41" s="125">
        <f t="shared" si="14"/>
        <v>98606.144239834903</v>
      </c>
      <c r="M41" s="125">
        <f>SUM(L41:$L$103)</f>
        <v>4272233.7615315011</v>
      </c>
      <c r="N41" s="128">
        <f t="shared" si="3"/>
        <v>43.307251437043902</v>
      </c>
      <c r="O41" s="129">
        <f t="shared" si="4"/>
        <v>7.2326397167796941</v>
      </c>
      <c r="P41" s="83">
        <v>37</v>
      </c>
      <c r="Q41" s="83">
        <f t="shared" si="5"/>
        <v>47844.952186700408</v>
      </c>
      <c r="R41" s="83">
        <f t="shared" si="6"/>
        <v>49815.488985405296</v>
      </c>
      <c r="S41" s="83">
        <f t="shared" si="7"/>
        <v>97660.441172105697</v>
      </c>
      <c r="T41" s="130">
        <f t="shared" si="8"/>
        <v>1.7307155144607347E-3</v>
      </c>
      <c r="U41" s="129">
        <f t="shared" si="9"/>
        <v>169.02244068564323</v>
      </c>
      <c r="V41" s="129">
        <f t="shared" si="15"/>
        <v>97575.929951762868</v>
      </c>
      <c r="W41" s="129">
        <f>SUM(V41:$V$103)</f>
        <v>3869107.7971463734</v>
      </c>
      <c r="X41" s="129">
        <f t="shared" si="10"/>
        <v>39.617963534773473</v>
      </c>
      <c r="Y41" s="29"/>
      <c r="Z41" s="29"/>
    </row>
    <row r="42" spans="1:36" x14ac:dyDescent="0.25">
      <c r="A42" s="124">
        <v>38</v>
      </c>
      <c r="B42" s="125">
        <f t="shared" si="11"/>
        <v>96482.351466952634</v>
      </c>
      <c r="C42" s="126">
        <f>'Liczymy metody dla męzczyzn 2'!S45</f>
        <v>2.5641978520197705E-3</v>
      </c>
      <c r="D42" s="127">
        <f t="shared" si="0"/>
        <v>247.3998383893765</v>
      </c>
      <c r="E42" s="125">
        <f t="shared" si="12"/>
        <v>96358.651547757938</v>
      </c>
      <c r="F42" s="125">
        <f>SUM(E42:$E$103)</f>
        <v>3392859.1705012647</v>
      </c>
      <c r="G42" s="128">
        <f t="shared" si="1"/>
        <v>35.165593695790001</v>
      </c>
      <c r="H42" s="124">
        <v>38</v>
      </c>
      <c r="I42" s="125">
        <f t="shared" si="13"/>
        <v>98562.902527710205</v>
      </c>
      <c r="J42" s="126">
        <f>'Liczymy metody dla kobiet 2'!S45</f>
        <v>7.3072707343807086E-4</v>
      </c>
      <c r="K42" s="125">
        <f t="shared" si="2"/>
        <v>72.022581313635513</v>
      </c>
      <c r="L42" s="125">
        <f t="shared" si="14"/>
        <v>98526.89123705338</v>
      </c>
      <c r="M42" s="125">
        <f>SUM(L42:$L$103)</f>
        <v>4173627.617291668</v>
      </c>
      <c r="N42" s="128">
        <f t="shared" si="3"/>
        <v>42.34481240158572</v>
      </c>
      <c r="O42" s="129">
        <f t="shared" si="4"/>
        <v>7.1792187057957193</v>
      </c>
      <c r="P42" s="83">
        <v>38</v>
      </c>
      <c r="Q42" s="83">
        <f t="shared" si="5"/>
        <v>47803.007725939446</v>
      </c>
      <c r="R42" s="83">
        <f t="shared" si="6"/>
        <v>49688.411005480608</v>
      </c>
      <c r="S42" s="83">
        <f t="shared" si="7"/>
        <v>97491.418731420054</v>
      </c>
      <c r="T42" s="130">
        <f t="shared" si="8"/>
        <v>1.6651913657639008E-3</v>
      </c>
      <c r="U42" s="129">
        <f t="shared" si="9"/>
        <v>162.34186870763369</v>
      </c>
      <c r="V42" s="129">
        <f t="shared" si="15"/>
        <v>97410.247797066229</v>
      </c>
      <c r="W42" s="129">
        <f>SUM(V42:$V$103)</f>
        <v>3771531.8671946106</v>
      </c>
      <c r="X42" s="129">
        <f t="shared" si="10"/>
        <v>38.68578297731861</v>
      </c>
      <c r="Y42" s="29"/>
      <c r="Z42" s="29"/>
    </row>
    <row r="43" spans="1:36" x14ac:dyDescent="0.25">
      <c r="A43" s="124">
        <v>39</v>
      </c>
      <c r="B43" s="125">
        <f t="shared" si="11"/>
        <v>96234.951628563256</v>
      </c>
      <c r="C43" s="126">
        <f>'Liczymy metody dla męzczyzn 2'!S46</f>
        <v>3.0332490764145435E-3</v>
      </c>
      <c r="D43" s="127">
        <f t="shared" si="0"/>
        <v>291.90457814613779</v>
      </c>
      <c r="E43" s="125">
        <f t="shared" si="12"/>
        <v>96088.999339490198</v>
      </c>
      <c r="F43" s="125">
        <f>SUM(E43:$E$103)</f>
        <v>3296500.5189535068</v>
      </c>
      <c r="G43" s="128">
        <f t="shared" si="1"/>
        <v>34.254711652757571</v>
      </c>
      <c r="H43" s="124">
        <v>39</v>
      </c>
      <c r="I43" s="125">
        <f t="shared" si="13"/>
        <v>98490.87994639657</v>
      </c>
      <c r="J43" s="126">
        <f>'Liczymy metody dla kobiet 2'!S46</f>
        <v>1.0710885433195812E-3</v>
      </c>
      <c r="K43" s="125">
        <f t="shared" si="2"/>
        <v>105.49245313204965</v>
      </c>
      <c r="L43" s="125">
        <f t="shared" si="14"/>
        <v>98438.133719830541</v>
      </c>
      <c r="M43" s="125">
        <f>SUM(L43:$L$103)</f>
        <v>4075100.7260546139</v>
      </c>
      <c r="N43" s="128">
        <f t="shared" si="3"/>
        <v>41.375411898771517</v>
      </c>
      <c r="O43" s="129">
        <f t="shared" si="4"/>
        <v>7.1207002460139464</v>
      </c>
      <c r="P43" s="83">
        <v>39</v>
      </c>
      <c r="Q43" s="83">
        <f t="shared" si="5"/>
        <v>47768.076774002337</v>
      </c>
      <c r="R43" s="83">
        <f t="shared" si="6"/>
        <v>49561.000088710076</v>
      </c>
      <c r="S43" s="83">
        <f t="shared" si="7"/>
        <v>97329.07686271242</v>
      </c>
      <c r="T43" s="130">
        <f t="shared" si="8"/>
        <v>2.0702415353073644E-3</v>
      </c>
      <c r="U43" s="129">
        <f t="shared" si="9"/>
        <v>201.49469751431025</v>
      </c>
      <c r="V43" s="129">
        <f t="shared" si="15"/>
        <v>97228.329513955265</v>
      </c>
      <c r="W43" s="129">
        <f>SUM(V43:$V$103)</f>
        <v>3674121.6193975443</v>
      </c>
      <c r="X43" s="129">
        <f t="shared" si="10"/>
        <v>37.749475673955878</v>
      </c>
      <c r="Y43" s="29"/>
      <c r="Z43" s="29"/>
      <c r="AJ43" s="29"/>
    </row>
    <row r="44" spans="1:36" x14ac:dyDescent="0.25">
      <c r="A44" s="124">
        <v>40</v>
      </c>
      <c r="B44" s="125">
        <f t="shared" si="11"/>
        <v>95943.047050417124</v>
      </c>
      <c r="C44" s="126">
        <f>'Liczymy metody dla męzczyzn 2'!S47</f>
        <v>2.9097200377477192E-3</v>
      </c>
      <c r="D44" s="127">
        <f t="shared" si="0"/>
        <v>279.16740648517089</v>
      </c>
      <c r="E44" s="125">
        <f t="shared" si="12"/>
        <v>95803.463347174547</v>
      </c>
      <c r="F44" s="125">
        <f>SUM(E44:$E$103)</f>
        <v>3200411.5196140171</v>
      </c>
      <c r="G44" s="128">
        <f t="shared" si="1"/>
        <v>33.357409609184423</v>
      </c>
      <c r="H44" s="124">
        <v>40</v>
      </c>
      <c r="I44" s="125">
        <f t="shared" si="13"/>
        <v>98385.387493264527</v>
      </c>
      <c r="J44" s="126">
        <f>'Liczymy metody dla kobiet 2'!S47</f>
        <v>1.394950279986449E-3</v>
      </c>
      <c r="K44" s="125">
        <f t="shared" si="2"/>
        <v>137.24272383030464</v>
      </c>
      <c r="L44" s="125">
        <f t="shared" si="14"/>
        <v>98316.766131349374</v>
      </c>
      <c r="M44" s="125">
        <f>SUM(L44:$L$103)</f>
        <v>3976662.5923347841</v>
      </c>
      <c r="N44" s="128">
        <f t="shared" si="3"/>
        <v>40.419240027966822</v>
      </c>
      <c r="O44" s="129">
        <f t="shared" si="4"/>
        <v>7.0618304187823995</v>
      </c>
      <c r="P44" s="83">
        <v>40</v>
      </c>
      <c r="Q44" s="83">
        <f t="shared" si="5"/>
        <v>47716.912934233296</v>
      </c>
      <c r="R44" s="83">
        <f t="shared" si="6"/>
        <v>49410.669230964821</v>
      </c>
      <c r="S44" s="83">
        <f t="shared" si="7"/>
        <v>97127.58216519811</v>
      </c>
      <c r="T44" s="130">
        <f t="shared" si="8"/>
        <v>2.1655427913341561E-3</v>
      </c>
      <c r="U44" s="129">
        <f t="shared" si="9"/>
        <v>210.33393539756071</v>
      </c>
      <c r="V44" s="129">
        <f t="shared" si="15"/>
        <v>97022.415197499329</v>
      </c>
      <c r="W44" s="129">
        <f>SUM(V44:$V$103)</f>
        <v>3576893.2898835894</v>
      </c>
      <c r="X44" s="129">
        <f t="shared" si="10"/>
        <v>36.826751064387452</v>
      </c>
      <c r="Y44" s="29"/>
      <c r="Z44" s="29"/>
    </row>
    <row r="45" spans="1:36" x14ac:dyDescent="0.25">
      <c r="A45" s="124">
        <v>41</v>
      </c>
      <c r="B45" s="125">
        <f t="shared" si="11"/>
        <v>95663.879643931956</v>
      </c>
      <c r="C45" s="126">
        <f>'Liczymy metody dla męzczyzn 2'!S48</f>
        <v>3.2263141328297139E-3</v>
      </c>
      <c r="D45" s="127">
        <f t="shared" si="0"/>
        <v>308.64172689653844</v>
      </c>
      <c r="E45" s="125">
        <f t="shared" si="12"/>
        <v>95509.558780483683</v>
      </c>
      <c r="F45" s="125">
        <f>SUM(E45:$E$103)</f>
        <v>3104608.0562668424</v>
      </c>
      <c r="G45" s="128">
        <f t="shared" si="1"/>
        <v>32.453294470414782</v>
      </c>
      <c r="H45" s="124">
        <v>41</v>
      </c>
      <c r="I45" s="125">
        <f t="shared" si="13"/>
        <v>98248.144769434221</v>
      </c>
      <c r="J45" s="126">
        <f>'Liczymy metody dla kobiet 2'!S48</f>
        <v>1.0527168191756418E-3</v>
      </c>
      <c r="K45" s="125">
        <f t="shared" si="2"/>
        <v>103.42747445158676</v>
      </c>
      <c r="L45" s="125">
        <f t="shared" si="14"/>
        <v>98196.431032208435</v>
      </c>
      <c r="M45" s="125">
        <f>SUM(L45:$L$103)</f>
        <v>3878345.8262034352</v>
      </c>
      <c r="N45" s="128">
        <f t="shared" si="3"/>
        <v>39.475003169831041</v>
      </c>
      <c r="O45" s="129">
        <f t="shared" si="4"/>
        <v>7.0217086994162585</v>
      </c>
      <c r="P45" s="83">
        <v>41</v>
      </c>
      <c r="Q45" s="83">
        <f t="shared" si="5"/>
        <v>47650.350213175596</v>
      </c>
      <c r="R45" s="83">
        <f t="shared" si="6"/>
        <v>49266.89801662496</v>
      </c>
      <c r="S45" s="83">
        <f t="shared" si="7"/>
        <v>96917.248229800549</v>
      </c>
      <c r="T45" s="130">
        <f t="shared" si="8"/>
        <v>2.157642919915638E-3</v>
      </c>
      <c r="U45" s="129">
        <f t="shared" si="9"/>
        <v>209.11281446073554</v>
      </c>
      <c r="V45" s="129">
        <f t="shared" si="15"/>
        <v>96812.691822570181</v>
      </c>
      <c r="W45" s="129">
        <f>SUM(V45:$V$103)</f>
        <v>3479870.8746860893</v>
      </c>
      <c r="X45" s="129">
        <f t="shared" si="10"/>
        <v>35.905588925048363</v>
      </c>
      <c r="Y45" s="29"/>
      <c r="Z45" s="29"/>
    </row>
    <row r="46" spans="1:36" x14ac:dyDescent="0.25">
      <c r="A46" s="124">
        <v>42</v>
      </c>
      <c r="B46" s="125">
        <f t="shared" si="11"/>
        <v>95355.237917035411</v>
      </c>
      <c r="C46" s="126">
        <f>'Liczymy metody dla męzczyzn 2'!S49</f>
        <v>3.4927403797339832E-3</v>
      </c>
      <c r="D46" s="127">
        <f t="shared" si="0"/>
        <v>333.05108989197055</v>
      </c>
      <c r="E46" s="125">
        <f t="shared" si="12"/>
        <v>95188.712372089416</v>
      </c>
      <c r="F46" s="125">
        <f>SUM(E46:$E$103)</f>
        <v>3009098.497486358</v>
      </c>
      <c r="G46" s="128">
        <f t="shared" si="1"/>
        <v>31.556719517646723</v>
      </c>
      <c r="H46" s="124">
        <v>42</v>
      </c>
      <c r="I46" s="125">
        <f t="shared" si="13"/>
        <v>98144.717294982634</v>
      </c>
      <c r="J46" s="126">
        <f>'Liczymy metody dla kobiet 2'!S49</f>
        <v>1.367252237321843E-3</v>
      </c>
      <c r="K46" s="125">
        <f t="shared" si="2"/>
        <v>134.18858430288478</v>
      </c>
      <c r="L46" s="125">
        <f t="shared" si="14"/>
        <v>98077.623002831184</v>
      </c>
      <c r="M46" s="125">
        <f>SUM(L46:$L$103)</f>
        <v>3780149.3951712265</v>
      </c>
      <c r="N46" s="128">
        <f t="shared" si="3"/>
        <v>38.516076049306385</v>
      </c>
      <c r="O46" s="129">
        <f t="shared" si="4"/>
        <v>6.9593565316596617</v>
      </c>
      <c r="P46" s="83">
        <v>42</v>
      </c>
      <c r="Q46" s="83">
        <f t="shared" si="5"/>
        <v>47600.187888066575</v>
      </c>
      <c r="R46" s="83">
        <f t="shared" si="6"/>
        <v>49107.947527273238</v>
      </c>
      <c r="S46" s="83">
        <f t="shared" si="7"/>
        <v>96708.135415339813</v>
      </c>
      <c r="T46" s="130">
        <f t="shared" si="8"/>
        <v>2.4465653656241589E-3</v>
      </c>
      <c r="U46" s="129">
        <f t="shared" si="9"/>
        <v>236.60277468126151</v>
      </c>
      <c r="V46" s="129">
        <f t="shared" si="15"/>
        <v>96589.834027999183</v>
      </c>
      <c r="W46" s="129">
        <f>SUM(V46:$V$103)</f>
        <v>3383058.1828635195</v>
      </c>
      <c r="X46" s="129">
        <f t="shared" si="10"/>
        <v>34.982146727718835</v>
      </c>
      <c r="Y46" s="29"/>
      <c r="Z46" s="29"/>
    </row>
    <row r="47" spans="1:36" x14ac:dyDescent="0.25">
      <c r="A47" s="124">
        <v>43</v>
      </c>
      <c r="B47" s="125">
        <f t="shared" si="11"/>
        <v>95022.186827143436</v>
      </c>
      <c r="C47" s="126">
        <f>'Liczymy metody dla męzczyzn 2'!S50</f>
        <v>3.7287152504453746E-3</v>
      </c>
      <c r="D47" s="127">
        <f t="shared" si="0"/>
        <v>354.31067715303931</v>
      </c>
      <c r="E47" s="125">
        <f t="shared" si="12"/>
        <v>94845.031488566921</v>
      </c>
      <c r="F47" s="125">
        <f>SUM(E47:$E$103)</f>
        <v>2913909.7851142688</v>
      </c>
      <c r="G47" s="128">
        <f t="shared" si="1"/>
        <v>30.665572772125465</v>
      </c>
      <c r="H47" s="124">
        <v>43</v>
      </c>
      <c r="I47" s="125">
        <f t="shared" si="13"/>
        <v>98010.528710679748</v>
      </c>
      <c r="J47" s="126">
        <f>'Liczymy metody dla kobiet 2'!S50</f>
        <v>1.4444420842449604E-3</v>
      </c>
      <c r="K47" s="125">
        <f t="shared" si="2"/>
        <v>141.57053236880478</v>
      </c>
      <c r="L47" s="125">
        <f t="shared" si="14"/>
        <v>97939.74344449534</v>
      </c>
      <c r="M47" s="125">
        <f>SUM(L47:$L$103)</f>
        <v>3682071.7721683956</v>
      </c>
      <c r="N47" s="128">
        <f t="shared" si="3"/>
        <v>37.568124778079863</v>
      </c>
      <c r="O47" s="129">
        <f t="shared" si="4"/>
        <v>6.9025520059543979</v>
      </c>
      <c r="P47" s="83">
        <v>43</v>
      </c>
      <c r="Q47" s="83">
        <f t="shared" si="5"/>
        <v>47535.106424679674</v>
      </c>
      <c r="R47" s="83">
        <f t="shared" si="6"/>
        <v>48936.42621597887</v>
      </c>
      <c r="S47" s="83">
        <f t="shared" si="7"/>
        <v>96471.532640658552</v>
      </c>
      <c r="T47" s="130">
        <f t="shared" si="8"/>
        <v>2.6031690391829588E-3</v>
      </c>
      <c r="U47" s="129">
        <f t="shared" si="9"/>
        <v>251.13170693269058</v>
      </c>
      <c r="V47" s="129">
        <f t="shared" si="15"/>
        <v>96345.966787192214</v>
      </c>
      <c r="W47" s="129">
        <f>SUM(V47:$V$103)</f>
        <v>3286468.3488355195</v>
      </c>
      <c r="X47" s="129">
        <f t="shared" si="10"/>
        <v>34.066716459010792</v>
      </c>
      <c r="Y47" s="29"/>
      <c r="Z47" s="29"/>
    </row>
    <row r="48" spans="1:36" x14ac:dyDescent="0.25">
      <c r="A48" s="124">
        <v>44</v>
      </c>
      <c r="B48" s="125">
        <f t="shared" si="11"/>
        <v>94667.876149990392</v>
      </c>
      <c r="C48" s="126">
        <f>'Liczymy metody dla męzczyzn 2'!S51</f>
        <v>5.2607406788860592E-3</v>
      </c>
      <c r="D48" s="127">
        <f t="shared" si="0"/>
        <v>498.02314704600184</v>
      </c>
      <c r="E48" s="125">
        <f t="shared" si="12"/>
        <v>94418.8645764674</v>
      </c>
      <c r="F48" s="125">
        <f>SUM(E48:$E$103)</f>
        <v>2819064.7536257021</v>
      </c>
      <c r="G48" s="128">
        <f t="shared" si="1"/>
        <v>29.778472574574476</v>
      </c>
      <c r="H48" s="124">
        <v>44</v>
      </c>
      <c r="I48" s="125">
        <f t="shared" si="13"/>
        <v>97868.958178310946</v>
      </c>
      <c r="J48" s="126">
        <f>'Liczymy metody dla kobiet 2'!S51</f>
        <v>1.4611087236785563E-3</v>
      </c>
      <c r="K48" s="125">
        <f t="shared" si="2"/>
        <v>142.99718857166192</v>
      </c>
      <c r="L48" s="125">
        <f t="shared" si="14"/>
        <v>97797.459584025113</v>
      </c>
      <c r="M48" s="125">
        <f>SUM(L48:$L$103)</f>
        <v>3584132.0287238997</v>
      </c>
      <c r="N48" s="128">
        <f t="shared" si="3"/>
        <v>36.621744988782261</v>
      </c>
      <c r="O48" s="129">
        <f t="shared" si="4"/>
        <v>6.8432724142077852</v>
      </c>
      <c r="P48" s="83">
        <v>44</v>
      </c>
      <c r="Q48" s="83">
        <f t="shared" si="5"/>
        <v>47466.444716480808</v>
      </c>
      <c r="R48" s="83">
        <f t="shared" si="6"/>
        <v>48753.956217245053</v>
      </c>
      <c r="S48" s="83">
        <f t="shared" si="7"/>
        <v>96220.400933725861</v>
      </c>
      <c r="T48" s="130">
        <f t="shared" si="8"/>
        <v>3.3863458686933766E-3</v>
      </c>
      <c r="U48" s="129">
        <f t="shared" si="9"/>
        <v>325.83555718594289</v>
      </c>
      <c r="V48" s="129">
        <f t="shared" si="15"/>
        <v>96057.483155132883</v>
      </c>
      <c r="W48" s="129">
        <f>SUM(V48:$V$103)</f>
        <v>3190122.3820483275</v>
      </c>
      <c r="X48" s="129">
        <f t="shared" si="10"/>
        <v>33.154324354204277</v>
      </c>
      <c r="Y48" s="29"/>
      <c r="Z48" s="29"/>
    </row>
    <row r="49" spans="1:26" x14ac:dyDescent="0.25">
      <c r="A49" s="124">
        <v>45</v>
      </c>
      <c r="B49" s="125">
        <f t="shared" si="11"/>
        <v>94169.853002944394</v>
      </c>
      <c r="C49" s="126">
        <f>'Liczymy metody dla męzczyzn 2'!S52</f>
        <v>4.8650378747466128E-3</v>
      </c>
      <c r="D49" s="127">
        <f t="shared" si="0"/>
        <v>458.1399015186455</v>
      </c>
      <c r="E49" s="125">
        <f t="shared" si="12"/>
        <v>93940.78305218507</v>
      </c>
      <c r="F49" s="125">
        <f>SUM(E49:$E$103)</f>
        <v>2724645.8890492348</v>
      </c>
      <c r="G49" s="128">
        <f t="shared" si="1"/>
        <v>28.933313604769499</v>
      </c>
      <c r="H49" s="124">
        <v>45</v>
      </c>
      <c r="I49" s="125">
        <f t="shared" si="13"/>
        <v>97725.96098973928</v>
      </c>
      <c r="J49" s="126">
        <f>'Liczymy metody dla kobiet 2'!S52</f>
        <v>2.1865092380015305E-3</v>
      </c>
      <c r="K49" s="125">
        <f t="shared" si="2"/>
        <v>213.67871649664212</v>
      </c>
      <c r="L49" s="125">
        <f t="shared" si="14"/>
        <v>97619.121631490969</v>
      </c>
      <c r="M49" s="125">
        <f>SUM(L49:$L$103)</f>
        <v>3486334.569139875</v>
      </c>
      <c r="N49" s="128">
        <f t="shared" si="3"/>
        <v>35.674600012436024</v>
      </c>
      <c r="O49" s="129">
        <f t="shared" si="4"/>
        <v>6.7412864076665251</v>
      </c>
      <c r="P49" s="83">
        <v>45</v>
      </c>
      <c r="Q49" s="83">
        <f t="shared" si="5"/>
        <v>47397.091080023551</v>
      </c>
      <c r="R49" s="83">
        <f t="shared" si="6"/>
        <v>48497.47429651636</v>
      </c>
      <c r="S49" s="83">
        <f t="shared" si="7"/>
        <v>95894.565376539918</v>
      </c>
      <c r="T49" s="130">
        <f t="shared" si="8"/>
        <v>3.5411415177659328E-3</v>
      </c>
      <c r="U49" s="129">
        <f t="shared" si="9"/>
        <v>339.57622678298503</v>
      </c>
      <c r="V49" s="129">
        <f t="shared" si="15"/>
        <v>95724.777263148426</v>
      </c>
      <c r="W49" s="129">
        <f>SUM(V49:$V$103)</f>
        <v>3094064.8988931952</v>
      </c>
      <c r="X49" s="129">
        <f t="shared" si="10"/>
        <v>32.265278921115389</v>
      </c>
      <c r="Y49" s="29"/>
      <c r="Z49" s="29"/>
    </row>
    <row r="50" spans="1:26" x14ac:dyDescent="0.25">
      <c r="A50" s="124">
        <v>46</v>
      </c>
      <c r="B50" s="125">
        <f t="shared" si="11"/>
        <v>93711.713101425747</v>
      </c>
      <c r="C50" s="126">
        <f>'Liczymy metody dla męzczyzn 2'!S53</f>
        <v>5.770004920159234E-3</v>
      </c>
      <c r="D50" s="127">
        <f t="shared" si="0"/>
        <v>540.7170456717771</v>
      </c>
      <c r="E50" s="125">
        <f t="shared" si="12"/>
        <v>93441.35457858986</v>
      </c>
      <c r="F50" s="125">
        <f>SUM(E50:$E$103)</f>
        <v>2630705.1059970497</v>
      </c>
      <c r="G50" s="128">
        <f t="shared" si="1"/>
        <v>28.072319018966112</v>
      </c>
      <c r="H50" s="124">
        <v>46</v>
      </c>
      <c r="I50" s="125">
        <f t="shared" si="13"/>
        <v>97512.282273242643</v>
      </c>
      <c r="J50" s="126">
        <f>'Liczymy metody dla kobiet 2'!S53</f>
        <v>2.0525919675234341E-3</v>
      </c>
      <c r="K50" s="125">
        <f t="shared" si="2"/>
        <v>200.15292732893559</v>
      </c>
      <c r="L50" s="125">
        <f t="shared" si="14"/>
        <v>97412.205809578183</v>
      </c>
      <c r="M50" s="125">
        <f>SUM(L50:$L$103)</f>
        <v>3388715.447508384</v>
      </c>
      <c r="N50" s="128">
        <f t="shared" si="3"/>
        <v>34.751678132327406</v>
      </c>
      <c r="O50" s="129">
        <f t="shared" si="4"/>
        <v>6.6793591133612935</v>
      </c>
      <c r="P50" s="83">
        <v>46</v>
      </c>
      <c r="Q50" s="83">
        <f t="shared" si="5"/>
        <v>47293.456902522681</v>
      </c>
      <c r="R50" s="83">
        <f t="shared" si="6"/>
        <v>48261.53224723426</v>
      </c>
      <c r="S50" s="83">
        <f t="shared" si="7"/>
        <v>95554.989149756933</v>
      </c>
      <c r="T50" s="130">
        <f t="shared" si="8"/>
        <v>3.9301291498962439E-3</v>
      </c>
      <c r="U50" s="129">
        <f t="shared" si="9"/>
        <v>375.54344827547902</v>
      </c>
      <c r="V50" s="129">
        <f t="shared" si="15"/>
        <v>95367.217425619194</v>
      </c>
      <c r="W50" s="129">
        <f>SUM(V50:$V$103)</f>
        <v>2998340.1216300465</v>
      </c>
      <c r="X50" s="129">
        <f t="shared" si="10"/>
        <v>31.378164011205619</v>
      </c>
      <c r="Y50" s="29"/>
      <c r="Z50" s="29"/>
    </row>
    <row r="51" spans="1:26" x14ac:dyDescent="0.25">
      <c r="A51" s="124">
        <v>47</v>
      </c>
      <c r="B51" s="125">
        <f t="shared" si="11"/>
        <v>93170.996055753974</v>
      </c>
      <c r="C51" s="126">
        <f>'Liczymy metody dla męzczyzn 2'!S54</f>
        <v>5.5887089135170974E-3</v>
      </c>
      <c r="D51" s="127">
        <f t="shared" si="0"/>
        <v>520.70557613805852</v>
      </c>
      <c r="E51" s="125">
        <f t="shared" si="12"/>
        <v>92910.643267684936</v>
      </c>
      <c r="F51" s="125">
        <f>SUM(E51:$E$103)</f>
        <v>2537263.7514184602</v>
      </c>
      <c r="G51" s="128">
        <f t="shared" si="1"/>
        <v>27.23233472678718</v>
      </c>
      <c r="H51" s="124">
        <v>47</v>
      </c>
      <c r="I51" s="125">
        <f t="shared" si="13"/>
        <v>97312.129345913709</v>
      </c>
      <c r="J51" s="126">
        <f>'Liczymy metody dla kobiet 2'!S54</f>
        <v>1.9731459646758747E-3</v>
      </c>
      <c r="K51" s="125">
        <f t="shared" si="2"/>
        <v>192.0110353329064</v>
      </c>
      <c r="L51" s="125">
        <f t="shared" si="14"/>
        <v>97216.123828247248</v>
      </c>
      <c r="M51" s="125">
        <f>SUM(L51:$L$103)</f>
        <v>3291303.2416988057</v>
      </c>
      <c r="N51" s="128">
        <f t="shared" si="3"/>
        <v>33.822127455450783</v>
      </c>
      <c r="O51" s="129">
        <f t="shared" si="4"/>
        <v>6.5897927286636033</v>
      </c>
      <c r="P51" s="83">
        <v>47</v>
      </c>
      <c r="Q51" s="83">
        <f t="shared" si="5"/>
        <v>47196.38273276815</v>
      </c>
      <c r="R51" s="83">
        <f t="shared" si="6"/>
        <v>47983.062968713297</v>
      </c>
      <c r="S51" s="83">
        <f t="shared" si="7"/>
        <v>95179.445701481454</v>
      </c>
      <c r="T51" s="130">
        <f t="shared" si="8"/>
        <v>3.7958691730639428E-3</v>
      </c>
      <c r="U51" s="129">
        <f t="shared" si="9"/>
        <v>361.28872384756687</v>
      </c>
      <c r="V51" s="129">
        <f t="shared" si="15"/>
        <v>94998.801339557671</v>
      </c>
      <c r="W51" s="129">
        <f>SUM(V51:$V$103)</f>
        <v>2902972.9042044273</v>
      </c>
      <c r="X51" s="129">
        <f t="shared" si="10"/>
        <v>30.499998007019734</v>
      </c>
      <c r="Y51" s="29"/>
      <c r="Z51" s="29"/>
    </row>
    <row r="52" spans="1:26" x14ac:dyDescent="0.25">
      <c r="A52" s="124">
        <v>48</v>
      </c>
      <c r="B52" s="125">
        <f t="shared" si="11"/>
        <v>92650.290479615913</v>
      </c>
      <c r="C52" s="126">
        <f>'Liczymy metody dla męzczyzn 2'!S55</f>
        <v>4.8778059827783585E-3</v>
      </c>
      <c r="D52" s="127">
        <f t="shared" si="0"/>
        <v>451.93014120762331</v>
      </c>
      <c r="E52" s="125">
        <f t="shared" si="12"/>
        <v>92424.325409012105</v>
      </c>
      <c r="F52" s="125">
        <f>SUM(E52:$E$103)</f>
        <v>2444353.1081507755</v>
      </c>
      <c r="G52" s="128">
        <f t="shared" si="1"/>
        <v>26.382573605514601</v>
      </c>
      <c r="H52" s="124">
        <v>48</v>
      </c>
      <c r="I52" s="125">
        <f t="shared" si="13"/>
        <v>97120.118310580801</v>
      </c>
      <c r="J52" s="126">
        <f>'Liczymy metody dla kobiet 2'!S55</f>
        <v>2.9465555781345259E-3</v>
      </c>
      <c r="K52" s="125">
        <f t="shared" si="2"/>
        <v>286.16982635712696</v>
      </c>
      <c r="L52" s="125">
        <f t="shared" si="14"/>
        <v>96977.033397402236</v>
      </c>
      <c r="M52" s="125">
        <f>SUM(L52:$L$103)</f>
        <v>3194087.117870559</v>
      </c>
      <c r="N52" s="128">
        <f t="shared" si="3"/>
        <v>32.888006866467926</v>
      </c>
      <c r="O52" s="129">
        <f t="shared" si="4"/>
        <v>6.5054332609533247</v>
      </c>
      <c r="P52" s="83">
        <v>48</v>
      </c>
      <c r="Q52" s="83">
        <f t="shared" si="5"/>
        <v>47103.257380631687</v>
      </c>
      <c r="R52" s="83">
        <f t="shared" si="6"/>
        <v>47714.899597002193</v>
      </c>
      <c r="S52" s="83">
        <f t="shared" si="7"/>
        <v>94818.156977633887</v>
      </c>
      <c r="T52" s="130">
        <f t="shared" si="8"/>
        <v>3.9184097260271935E-3</v>
      </c>
      <c r="U52" s="129">
        <f t="shared" si="9"/>
        <v>371.5363885051338</v>
      </c>
      <c r="V52" s="129">
        <f t="shared" si="15"/>
        <v>94632.388783381321</v>
      </c>
      <c r="W52" s="129">
        <f>SUM(V52:$V$103)</f>
        <v>2807974.1028648699</v>
      </c>
      <c r="X52" s="129">
        <f t="shared" si="10"/>
        <v>29.614307980350503</v>
      </c>
      <c r="Y52" s="29"/>
      <c r="Z52" s="29"/>
    </row>
    <row r="53" spans="1:26" x14ac:dyDescent="0.25">
      <c r="A53" s="124">
        <v>49</v>
      </c>
      <c r="B53" s="125">
        <f t="shared" si="11"/>
        <v>92198.360338408296</v>
      </c>
      <c r="C53" s="126">
        <f>'Liczymy metody dla męzczyzn 2'!S56</f>
        <v>6.6044658769263019E-3</v>
      </c>
      <c r="D53" s="127">
        <f t="shared" si="0"/>
        <v>608.92092476357288</v>
      </c>
      <c r="E53" s="125">
        <f t="shared" si="12"/>
        <v>91893.899876026509</v>
      </c>
      <c r="F53" s="125">
        <f>SUM(E53:$E$103)</f>
        <v>2351928.7827417632</v>
      </c>
      <c r="G53" s="128">
        <f t="shared" si="1"/>
        <v>25.509442620336806</v>
      </c>
      <c r="H53" s="124">
        <v>49</v>
      </c>
      <c r="I53" s="125">
        <f t="shared" si="13"/>
        <v>96833.948484223671</v>
      </c>
      <c r="J53" s="126">
        <f>'Liczymy metody dla kobiet 2'!S56</f>
        <v>3.2096718110573193E-3</v>
      </c>
      <c r="K53" s="125">
        <f t="shared" si="2"/>
        <v>310.80519480318935</v>
      </c>
      <c r="L53" s="125">
        <f t="shared" si="14"/>
        <v>96678.545886822074</v>
      </c>
      <c r="M53" s="125">
        <f>SUM(L53:$L$103)</f>
        <v>3097110.0844731564</v>
      </c>
      <c r="N53" s="128">
        <f t="shared" si="3"/>
        <v>31.983721958603621</v>
      </c>
      <c r="O53" s="129">
        <f t="shared" si="4"/>
        <v>6.4742793382668147</v>
      </c>
      <c r="P53" s="83">
        <v>49</v>
      </c>
      <c r="Q53" s="83">
        <f t="shared" si="5"/>
        <v>46964.46501484848</v>
      </c>
      <c r="R53" s="83">
        <f t="shared" si="6"/>
        <v>47482.155574280274</v>
      </c>
      <c r="S53" s="83">
        <f t="shared" si="7"/>
        <v>94446.620589128754</v>
      </c>
      <c r="T53" s="130">
        <f t="shared" si="8"/>
        <v>4.9163727917041046E-3</v>
      </c>
      <c r="U53" s="129">
        <f t="shared" si="9"/>
        <v>464.33479573279328</v>
      </c>
      <c r="V53" s="129">
        <f t="shared" si="15"/>
        <v>94214.45319126235</v>
      </c>
      <c r="W53" s="129">
        <f>SUM(V53:$V$103)</f>
        <v>2713341.714081489</v>
      </c>
      <c r="X53" s="129">
        <f t="shared" si="10"/>
        <v>28.728838545588019</v>
      </c>
      <c r="Y53" s="29"/>
      <c r="Z53" s="29"/>
    </row>
    <row r="54" spans="1:26" x14ac:dyDescent="0.25">
      <c r="A54" s="124">
        <v>50</v>
      </c>
      <c r="B54" s="125">
        <f t="shared" si="11"/>
        <v>91589.439413644723</v>
      </c>
      <c r="C54" s="126">
        <f>'Liczymy metody dla męzczyzn 2'!S57</f>
        <v>6.814500363067643E-3</v>
      </c>
      <c r="D54" s="127">
        <f t="shared" si="0"/>
        <v>624.13626813744384</v>
      </c>
      <c r="E54" s="125">
        <f t="shared" si="12"/>
        <v>91277.371279576008</v>
      </c>
      <c r="F54" s="125">
        <f>SUM(E54:$E$103)</f>
        <v>2260034.8828657367</v>
      </c>
      <c r="G54" s="128">
        <f t="shared" si="1"/>
        <v>24.675714769458928</v>
      </c>
      <c r="H54" s="124">
        <v>50</v>
      </c>
      <c r="I54" s="125">
        <f t="shared" si="13"/>
        <v>96523.143289420477</v>
      </c>
      <c r="J54" s="126">
        <f>'Liczymy metody dla kobiet 2'!S57</f>
        <v>2.2539655706759081E-3</v>
      </c>
      <c r="K54" s="125">
        <f t="shared" si="2"/>
        <v>217.55984174777109</v>
      </c>
      <c r="L54" s="125">
        <f t="shared" si="14"/>
        <v>96414.36336854659</v>
      </c>
      <c r="M54" s="125">
        <f>SUM(L54:$L$103)</f>
        <v>3000431.5385863343</v>
      </c>
      <c r="N54" s="128">
        <f t="shared" si="3"/>
        <v>31.085099762962233</v>
      </c>
      <c r="O54" s="129">
        <f t="shared" si="4"/>
        <v>6.4093849935033056</v>
      </c>
      <c r="P54" s="83">
        <v>50</v>
      </c>
      <c r="Q54" s="83">
        <f t="shared" si="5"/>
        <v>46813.72449536893</v>
      </c>
      <c r="R54" s="83">
        <f t="shared" si="6"/>
        <v>47168.561298027031</v>
      </c>
      <c r="S54" s="83">
        <f t="shared" si="7"/>
        <v>93982.28579339596</v>
      </c>
      <c r="T54" s="130">
        <f t="shared" si="8"/>
        <v>4.5428422785654104E-3</v>
      </c>
      <c r="U54" s="129">
        <f t="shared" si="9"/>
        <v>426.94670133845648</v>
      </c>
      <c r="V54" s="129">
        <f t="shared" si="15"/>
        <v>93768.812442726732</v>
      </c>
      <c r="W54" s="129">
        <f>SUM(V54:$V$103)</f>
        <v>2619127.2608902263</v>
      </c>
      <c r="X54" s="129">
        <f t="shared" si="10"/>
        <v>27.868307721818251</v>
      </c>
      <c r="Y54" s="29"/>
      <c r="Z54" s="29"/>
    </row>
    <row r="55" spans="1:26" x14ac:dyDescent="0.25">
      <c r="A55" s="124">
        <v>51</v>
      </c>
      <c r="B55" s="125">
        <f t="shared" si="11"/>
        <v>90965.303145507278</v>
      </c>
      <c r="C55" s="126">
        <f>'Liczymy metody dla męzczyzn 2'!S58</f>
        <v>7.4542980535999533E-3</v>
      </c>
      <c r="D55" s="127">
        <f t="shared" si="0"/>
        <v>678.08248218268466</v>
      </c>
      <c r="E55" s="125">
        <f t="shared" si="12"/>
        <v>90626.261904415936</v>
      </c>
      <c r="F55" s="125">
        <f>SUM(E55:$E$103)</f>
        <v>2168757.5115861609</v>
      </c>
      <c r="G55" s="128">
        <f t="shared" si="1"/>
        <v>23.841590547079647</v>
      </c>
      <c r="H55" s="124">
        <v>51</v>
      </c>
      <c r="I55" s="125">
        <f t="shared" si="13"/>
        <v>96305.583447672703</v>
      </c>
      <c r="J55" s="126">
        <f>'Liczymy metody dla kobiet 2'!S58</f>
        <v>3.0183765868671028E-3</v>
      </c>
      <c r="K55" s="125">
        <f t="shared" si="2"/>
        <v>290.6865182630313</v>
      </c>
      <c r="L55" s="125">
        <f t="shared" si="14"/>
        <v>96160.240188541182</v>
      </c>
      <c r="M55" s="125">
        <f>SUM(L55:$L$103)</f>
        <v>2904017.1752177882</v>
      </c>
      <c r="N55" s="128">
        <f t="shared" si="3"/>
        <v>30.154193259165243</v>
      </c>
      <c r="O55" s="129">
        <f t="shared" si="4"/>
        <v>6.3126027120855959</v>
      </c>
      <c r="P55" s="83">
        <v>51</v>
      </c>
      <c r="Q55" s="83">
        <f t="shared" si="5"/>
        <v>46708.207972121258</v>
      </c>
      <c r="R55" s="83">
        <f t="shared" si="6"/>
        <v>46847.131119936246</v>
      </c>
      <c r="S55" s="83">
        <f t="shared" si="7"/>
        <v>93555.339092057504</v>
      </c>
      <c r="T55" s="130">
        <f t="shared" si="8"/>
        <v>5.2396308370952112E-3</v>
      </c>
      <c r="U55" s="129">
        <f t="shared" si="9"/>
        <v>490.19543968164362</v>
      </c>
      <c r="V55" s="129">
        <f t="shared" si="15"/>
        <v>93310.241372216682</v>
      </c>
      <c r="W55" s="129">
        <f>SUM(V55:$V$103)</f>
        <v>2525358.4484474994</v>
      </c>
      <c r="X55" s="129">
        <f t="shared" si="10"/>
        <v>26.993205015937917</v>
      </c>
      <c r="Y55" s="29"/>
      <c r="Z55" s="29"/>
    </row>
    <row r="56" spans="1:26" x14ac:dyDescent="0.25">
      <c r="A56" s="124">
        <v>52</v>
      </c>
      <c r="B56" s="125">
        <f t="shared" si="11"/>
        <v>90287.220663324595</v>
      </c>
      <c r="C56" s="126">
        <f>'Liczymy metody dla męzczyzn 2'!S59</f>
        <v>8.732001857872736E-3</v>
      </c>
      <c r="D56" s="127">
        <f t="shared" si="0"/>
        <v>788.38817857431604</v>
      </c>
      <c r="E56" s="125">
        <f t="shared" si="12"/>
        <v>89893.026574037445</v>
      </c>
      <c r="F56" s="125">
        <f>SUM(E56:$E$103)</f>
        <v>2078131.249681745</v>
      </c>
      <c r="G56" s="128">
        <f t="shared" si="1"/>
        <v>23.016892472866857</v>
      </c>
      <c r="H56" s="124">
        <v>52</v>
      </c>
      <c r="I56" s="125">
        <f t="shared" si="13"/>
        <v>96014.896929409675</v>
      </c>
      <c r="J56" s="126">
        <f>'Liczymy metody dla kobiet 2'!S59</f>
        <v>4.3203209381268322E-3</v>
      </c>
      <c r="K56" s="125">
        <f t="shared" si="2"/>
        <v>414.8151695762183</v>
      </c>
      <c r="L56" s="125">
        <f t="shared" si="14"/>
        <v>95807.489344621572</v>
      </c>
      <c r="M56" s="125">
        <f>SUM(L56:$L$103)</f>
        <v>2807856.9350292468</v>
      </c>
      <c r="N56" s="128">
        <f t="shared" si="3"/>
        <v>29.243971767147638</v>
      </c>
      <c r="O56" s="129">
        <f t="shared" si="4"/>
        <v>6.2270792942807809</v>
      </c>
      <c r="P56" s="83">
        <v>52</v>
      </c>
      <c r="Q56" s="83">
        <f t="shared" si="5"/>
        <v>46567.225010763694</v>
      </c>
      <c r="R56" s="83">
        <f t="shared" si="6"/>
        <v>46497.918641612167</v>
      </c>
      <c r="S56" s="83">
        <f t="shared" si="7"/>
        <v>93065.14365237586</v>
      </c>
      <c r="T56" s="130">
        <f t="shared" si="8"/>
        <v>6.5245186906744586E-3</v>
      </c>
      <c r="U56" s="129">
        <f t="shared" si="9"/>
        <v>607.20526921022974</v>
      </c>
      <c r="V56" s="129">
        <f t="shared" si="15"/>
        <v>92761.541017770738</v>
      </c>
      <c r="W56" s="129">
        <f>SUM(V56:$V$103)</f>
        <v>2432048.2070752829</v>
      </c>
      <c r="X56" s="129">
        <f t="shared" si="10"/>
        <v>26.132750798297351</v>
      </c>
      <c r="Y56" s="29"/>
      <c r="Z56" s="29"/>
    </row>
    <row r="57" spans="1:26" x14ac:dyDescent="0.25">
      <c r="A57" s="124">
        <v>53</v>
      </c>
      <c r="B57" s="125">
        <f t="shared" si="11"/>
        <v>89498.832484750281</v>
      </c>
      <c r="C57" s="126">
        <f>'Liczymy metody dla męzczyzn 2'!S60</f>
        <v>1.1320392696108217E-2</v>
      </c>
      <c r="D57" s="127">
        <f t="shared" si="0"/>
        <v>1013.1619295705799</v>
      </c>
      <c r="E57" s="125">
        <f t="shared" si="12"/>
        <v>88992.251519964993</v>
      </c>
      <c r="F57" s="125">
        <f>SUM(E57:$E$103)</f>
        <v>1988238.2231077075</v>
      </c>
      <c r="G57" s="128">
        <f t="shared" si="1"/>
        <v>22.215242008285234</v>
      </c>
      <c r="H57" s="124">
        <v>53</v>
      </c>
      <c r="I57" s="125">
        <f t="shared" si="13"/>
        <v>95600.081759833454</v>
      </c>
      <c r="J57" s="126">
        <f>'Liczymy metody dla kobiet 2'!S60</f>
        <v>4.3321759627942529E-3</v>
      </c>
      <c r="K57" s="125">
        <f t="shared" si="2"/>
        <v>414.15637624111577</v>
      </c>
      <c r="L57" s="125">
        <f t="shared" si="14"/>
        <v>95393.003571712907</v>
      </c>
      <c r="M57" s="125">
        <f>SUM(L57:$L$103)</f>
        <v>2712049.4456846253</v>
      </c>
      <c r="N57" s="128">
        <f t="shared" si="3"/>
        <v>28.368693789382277</v>
      </c>
      <c r="O57" s="129">
        <f t="shared" si="4"/>
        <v>6.1534517810970435</v>
      </c>
      <c r="P57" s="83">
        <v>53</v>
      </c>
      <c r="Q57" s="83">
        <f t="shared" si="5"/>
        <v>46366.039653519227</v>
      </c>
      <c r="R57" s="83">
        <f t="shared" si="6"/>
        <v>46091.898729646397</v>
      </c>
      <c r="S57" s="83">
        <f t="shared" si="7"/>
        <v>92457.938383165631</v>
      </c>
      <c r="T57" s="130">
        <f t="shared" si="8"/>
        <v>7.8159241796090292E-3</v>
      </c>
      <c r="U57" s="129">
        <f t="shared" si="9"/>
        <v>722.644236205786</v>
      </c>
      <c r="V57" s="129">
        <f t="shared" si="15"/>
        <v>92096.616265062738</v>
      </c>
      <c r="W57" s="129">
        <f>SUM(V57:$V$103)</f>
        <v>2339286.6660575117</v>
      </c>
      <c r="X57" s="129">
        <f t="shared" si="10"/>
        <v>25.301090495474856</v>
      </c>
      <c r="Y57" s="29"/>
      <c r="Z57" s="29"/>
    </row>
    <row r="58" spans="1:26" x14ac:dyDescent="0.25">
      <c r="A58" s="124">
        <v>54</v>
      </c>
      <c r="B58" s="125">
        <f t="shared" si="11"/>
        <v>88485.670555179706</v>
      </c>
      <c r="C58" s="126">
        <f>'Liczymy metody dla męzczyzn 2'!S61</f>
        <v>1.0064425141831469E-2</v>
      </c>
      <c r="D58" s="127">
        <f t="shared" si="0"/>
        <v>890.55740742736714</v>
      </c>
      <c r="E58" s="125">
        <f t="shared" si="12"/>
        <v>88040.391851466033</v>
      </c>
      <c r="F58" s="125">
        <f>SUM(E58:$E$103)</f>
        <v>1899245.9715877424</v>
      </c>
      <c r="G58" s="128">
        <f t="shared" si="1"/>
        <v>21.463881775110377</v>
      </c>
      <c r="H58" s="124">
        <v>54</v>
      </c>
      <c r="I58" s="125">
        <f t="shared" si="13"/>
        <v>95185.925383592345</v>
      </c>
      <c r="J58" s="126">
        <f>'Liczymy metody dla kobiet 2'!S61</f>
        <v>4.1753653444676405E-3</v>
      </c>
      <c r="K58" s="125">
        <f t="shared" si="2"/>
        <v>397.43601412773415</v>
      </c>
      <c r="L58" s="125">
        <f t="shared" si="14"/>
        <v>94987.207376528473</v>
      </c>
      <c r="M58" s="125">
        <f>SUM(L58:$L$103)</f>
        <v>2616656.4421129129</v>
      </c>
      <c r="N58" s="128">
        <f t="shared" si="3"/>
        <v>27.489951183097482</v>
      </c>
      <c r="O58" s="129">
        <f t="shared" si="4"/>
        <v>6.0260694079871051</v>
      </c>
      <c r="P58" s="83">
        <v>54</v>
      </c>
      <c r="Q58" s="83">
        <f t="shared" si="5"/>
        <v>46165.173811042288</v>
      </c>
      <c r="R58" s="83">
        <f t="shared" si="6"/>
        <v>45570.120335917549</v>
      </c>
      <c r="S58" s="83">
        <f t="shared" si="7"/>
        <v>91735.294146959845</v>
      </c>
      <c r="T58" s="130">
        <f t="shared" si="8"/>
        <v>7.1007951490679204E-3</v>
      </c>
      <c r="U58" s="129">
        <f t="shared" si="9"/>
        <v>651.39353167705121</v>
      </c>
      <c r="V58" s="129">
        <f t="shared" si="15"/>
        <v>91409.597381121319</v>
      </c>
      <c r="W58" s="129">
        <f>SUM(V58:$V$103)</f>
        <v>2247190.049792449</v>
      </c>
      <c r="X58" s="129">
        <f t="shared" si="10"/>
        <v>24.496460938932106</v>
      </c>
      <c r="Y58" s="29"/>
      <c r="Z58" s="29"/>
    </row>
    <row r="59" spans="1:26" x14ac:dyDescent="0.25">
      <c r="A59" s="124">
        <v>55</v>
      </c>
      <c r="B59" s="125">
        <f t="shared" si="11"/>
        <v>87595.113147752345</v>
      </c>
      <c r="C59" s="126">
        <f>'Liczymy metody dla męzczyzn 2'!S62</f>
        <v>1.3234130125059362E-2</v>
      </c>
      <c r="D59" s="127">
        <f t="shared" si="0"/>
        <v>1159.2451257166526</v>
      </c>
      <c r="E59" s="125">
        <f t="shared" si="12"/>
        <v>87015.490584894025</v>
      </c>
      <c r="F59" s="125">
        <f>SUM(E59:$E$103)</f>
        <v>1811205.5797362763</v>
      </c>
      <c r="G59" s="128">
        <f t="shared" si="1"/>
        <v>20.677016270088021</v>
      </c>
      <c r="H59" s="124">
        <v>55</v>
      </c>
      <c r="I59" s="125">
        <f t="shared" si="13"/>
        <v>94788.489369464616</v>
      </c>
      <c r="J59" s="126">
        <f>'Liczymy metody dla kobiet 2'!S62</f>
        <v>5.7246622141516115E-3</v>
      </c>
      <c r="K59" s="125">
        <f t="shared" si="2"/>
        <v>542.63208342988582</v>
      </c>
      <c r="L59" s="125">
        <f t="shared" si="14"/>
        <v>94517.173327749682</v>
      </c>
      <c r="M59" s="125">
        <f>SUM(L59:$L$103)</f>
        <v>2521669.2347363844</v>
      </c>
      <c r="N59" s="128">
        <f t="shared" si="3"/>
        <v>26.603116596863085</v>
      </c>
      <c r="O59" s="129">
        <f t="shared" si="4"/>
        <v>5.9261003267750638</v>
      </c>
      <c r="P59" s="83">
        <v>55</v>
      </c>
      <c r="Q59" s="83">
        <f t="shared" si="5"/>
        <v>45972.41734419034</v>
      </c>
      <c r="R59" s="83">
        <f t="shared" si="6"/>
        <v>45111.48327109246</v>
      </c>
      <c r="S59" s="83">
        <f t="shared" si="7"/>
        <v>91083.900615282793</v>
      </c>
      <c r="T59" s="130">
        <f t="shared" si="8"/>
        <v>9.443906051419414E-3</v>
      </c>
      <c r="U59" s="129">
        <f t="shared" si="9"/>
        <v>860.18780020755366</v>
      </c>
      <c r="V59" s="129">
        <f t="shared" si="15"/>
        <v>90653.806715179016</v>
      </c>
      <c r="W59" s="129">
        <f>SUM(V59:$V$103)</f>
        <v>2155780.452411328</v>
      </c>
      <c r="X59" s="129">
        <f t="shared" si="10"/>
        <v>23.668073477845915</v>
      </c>
      <c r="Y59" s="29"/>
      <c r="Z59" s="29"/>
    </row>
    <row r="60" spans="1:26" x14ac:dyDescent="0.25">
      <c r="A60" s="124">
        <v>56</v>
      </c>
      <c r="B60" s="125">
        <f t="shared" si="11"/>
        <v>86435.868022035691</v>
      </c>
      <c r="C60" s="126">
        <f>'Liczymy metody dla męzczyzn 2'!S63</f>
        <v>1.3242123760512113E-2</v>
      </c>
      <c r="D60" s="127">
        <f t="shared" si="0"/>
        <v>1144.5944616950881</v>
      </c>
      <c r="E60" s="125">
        <f t="shared" si="12"/>
        <v>85863.570791188147</v>
      </c>
      <c r="F60" s="125">
        <f>SUM(E60:$E$103)</f>
        <v>1724190.0891513822</v>
      </c>
      <c r="G60" s="128">
        <f t="shared" si="1"/>
        <v>19.947622770582029</v>
      </c>
      <c r="H60" s="124">
        <v>56</v>
      </c>
      <c r="I60" s="125">
        <f t="shared" si="13"/>
        <v>94245.857286034734</v>
      </c>
      <c r="J60" s="126">
        <f>'Liczymy metody dla kobiet 2'!S63</f>
        <v>5.7368232341340978E-3</v>
      </c>
      <c r="K60" s="125">
        <f t="shared" si="2"/>
        <v>540.67182379941039</v>
      </c>
      <c r="L60" s="125">
        <f t="shared" si="14"/>
        <v>93975.521374135031</v>
      </c>
      <c r="M60" s="125">
        <f>SUM(L60:$L$103)</f>
        <v>2427152.0614086338</v>
      </c>
      <c r="N60" s="128">
        <f t="shared" si="3"/>
        <v>25.753408492452508</v>
      </c>
      <c r="O60" s="129">
        <f t="shared" si="4"/>
        <v>5.8057857218704783</v>
      </c>
      <c r="P60" s="83">
        <v>56</v>
      </c>
      <c r="Q60" s="83">
        <f t="shared" si="5"/>
        <v>45709.240783726847</v>
      </c>
      <c r="R60" s="83">
        <f t="shared" si="6"/>
        <v>44514.472031348385</v>
      </c>
      <c r="S60" s="83">
        <f t="shared" si="7"/>
        <v>90223.71281507524</v>
      </c>
      <c r="T60" s="130">
        <f t="shared" si="8"/>
        <v>9.4397798066829363E-3</v>
      </c>
      <c r="U60" s="129">
        <f t="shared" si="9"/>
        <v>851.69198231570772</v>
      </c>
      <c r="V60" s="129">
        <f t="shared" si="15"/>
        <v>89797.866823917386</v>
      </c>
      <c r="W60" s="129">
        <f>SUM(V60:$V$103)</f>
        <v>2065126.6456961497</v>
      </c>
      <c r="X60" s="129">
        <f t="shared" si="10"/>
        <v>22.888956586489456</v>
      </c>
      <c r="Y60" s="29"/>
      <c r="Z60" s="29"/>
    </row>
    <row r="61" spans="1:26" x14ac:dyDescent="0.25">
      <c r="A61" s="124">
        <v>57</v>
      </c>
      <c r="B61" s="125">
        <f t="shared" si="11"/>
        <v>85291.273560340604</v>
      </c>
      <c r="C61" s="126">
        <f>'Liczymy metody dla męzczyzn 2'!S64</f>
        <v>1.3443191673894189E-2</v>
      </c>
      <c r="D61" s="127">
        <f t="shared" si="0"/>
        <v>1146.5869385822023</v>
      </c>
      <c r="E61" s="125">
        <f t="shared" si="12"/>
        <v>84717.980091049511</v>
      </c>
      <c r="F61" s="125">
        <f>SUM(E61:$E$103)</f>
        <v>1638326.5183601943</v>
      </c>
      <c r="G61" s="128">
        <f t="shared" si="1"/>
        <v>19.208606578035621</v>
      </c>
      <c r="H61" s="124">
        <v>57</v>
      </c>
      <c r="I61" s="125">
        <f t="shared" si="13"/>
        <v>93705.185462235328</v>
      </c>
      <c r="J61" s="126">
        <f>'Liczymy metody dla kobiet 2'!S64</f>
        <v>7.1538662866781058E-3</v>
      </c>
      <c r="K61" s="125">
        <f t="shared" si="2"/>
        <v>670.35436716520462</v>
      </c>
      <c r="L61" s="125">
        <f t="shared" si="14"/>
        <v>93370.008278652735</v>
      </c>
      <c r="M61" s="125">
        <f>SUM(L61:$L$103)</f>
        <v>2333176.5400344995</v>
      </c>
      <c r="N61" s="128">
        <f t="shared" si="3"/>
        <v>24.899118747006874</v>
      </c>
      <c r="O61" s="129">
        <f t="shared" si="4"/>
        <v>5.690512168971253</v>
      </c>
      <c r="P61" s="83">
        <v>57</v>
      </c>
      <c r="Q61" s="83">
        <f t="shared" si="5"/>
        <v>45447.014949184129</v>
      </c>
      <c r="R61" s="83">
        <f t="shared" si="6"/>
        <v>43925.00588357541</v>
      </c>
      <c r="S61" s="83">
        <f t="shared" si="7"/>
        <v>89372.020832759532</v>
      </c>
      <c r="T61" s="130">
        <f t="shared" si="8"/>
        <v>1.0244975249673631E-2</v>
      </c>
      <c r="U61" s="129">
        <f t="shared" si="9"/>
        <v>915.61414144493756</v>
      </c>
      <c r="V61" s="129">
        <f t="shared" si="15"/>
        <v>88914.213762037063</v>
      </c>
      <c r="W61" s="129">
        <f>SUM(V61:$V$103)</f>
        <v>1975328.7788722322</v>
      </c>
      <c r="X61" s="129">
        <f t="shared" si="10"/>
        <v>22.102317486684498</v>
      </c>
      <c r="Y61" s="29"/>
      <c r="Z61" s="29"/>
    </row>
    <row r="62" spans="1:26" x14ac:dyDescent="0.25">
      <c r="A62" s="124">
        <v>58</v>
      </c>
      <c r="B62" s="125">
        <f t="shared" si="11"/>
        <v>84144.686621758403</v>
      </c>
      <c r="C62" s="126">
        <f>'Liczymy metody dla męzczyzn 2'!S65</f>
        <v>1.5755755142077676E-2</v>
      </c>
      <c r="D62" s="127">
        <f t="shared" si="0"/>
        <v>1325.7630789192847</v>
      </c>
      <c r="E62" s="125">
        <f t="shared" si="12"/>
        <v>83481.805082298757</v>
      </c>
      <c r="F62" s="125">
        <f>SUM(E62:$E$103)</f>
        <v>1553608.5382691447</v>
      </c>
      <c r="G62" s="128">
        <f t="shared" si="1"/>
        <v>18.463537041296767</v>
      </c>
      <c r="H62" s="124">
        <v>58</v>
      </c>
      <c r="I62" s="125">
        <f t="shared" si="13"/>
        <v>93034.831095070127</v>
      </c>
      <c r="J62" s="126">
        <f>'Liczymy metody dla kobiet 2'!S65</f>
        <v>5.2056809822893686E-3</v>
      </c>
      <c r="K62" s="125">
        <f t="shared" si="2"/>
        <v>484.30965092211017</v>
      </c>
      <c r="L62" s="125">
        <f t="shared" si="14"/>
        <v>92792.676269609074</v>
      </c>
      <c r="M62" s="125">
        <f>SUM(L62:$L$103)</f>
        <v>2239806.5317558469</v>
      </c>
      <c r="N62" s="128">
        <f t="shared" si="3"/>
        <v>24.074924470675299</v>
      </c>
      <c r="O62" s="129">
        <f t="shared" si="4"/>
        <v>5.6113874293785315</v>
      </c>
      <c r="P62" s="83">
        <v>58</v>
      </c>
      <c r="Q62" s="83">
        <f t="shared" si="5"/>
        <v>45121.89308110901</v>
      </c>
      <c r="R62" s="83">
        <f t="shared" si="6"/>
        <v>43334.513610205577</v>
      </c>
      <c r="S62" s="83">
        <f t="shared" si="7"/>
        <v>88456.406691314594</v>
      </c>
      <c r="T62" s="130">
        <f t="shared" si="8"/>
        <v>1.0374128914630354E-2</v>
      </c>
      <c r="U62" s="129">
        <f t="shared" si="9"/>
        <v>917.65816634066869</v>
      </c>
      <c r="V62" s="129">
        <f t="shared" si="15"/>
        <v>87997.57760814426</v>
      </c>
      <c r="W62" s="129">
        <f>SUM(V62:$V$103)</f>
        <v>1886414.565110195</v>
      </c>
      <c r="X62" s="129">
        <f t="shared" si="10"/>
        <v>21.325923533082193</v>
      </c>
      <c r="Y62" s="29"/>
      <c r="Z62" s="29"/>
    </row>
    <row r="63" spans="1:26" x14ac:dyDescent="0.25">
      <c r="A63" s="124">
        <v>59</v>
      </c>
      <c r="B63" s="125">
        <f t="shared" si="11"/>
        <v>82818.923542839111</v>
      </c>
      <c r="C63" s="126">
        <f>'Liczymy metody dla męzczyzn 2'!S66</f>
        <v>1.7255546425636814E-2</v>
      </c>
      <c r="D63" s="127">
        <f t="shared" si="0"/>
        <v>1429.085780114726</v>
      </c>
      <c r="E63" s="125">
        <f t="shared" si="12"/>
        <v>82104.380652781751</v>
      </c>
      <c r="F63" s="125">
        <f>SUM(E63:$E$103)</f>
        <v>1470126.7331868459</v>
      </c>
      <c r="G63" s="128">
        <f t="shared" si="1"/>
        <v>17.751096854409184</v>
      </c>
      <c r="H63" s="124">
        <v>59</v>
      </c>
      <c r="I63" s="125">
        <f t="shared" si="13"/>
        <v>92550.52144414802</v>
      </c>
      <c r="J63" s="126">
        <f>'Liczymy metody dla kobiet 2'!S66</f>
        <v>7.4147704376326456E-3</v>
      </c>
      <c r="K63" s="125">
        <f t="shared" si="2"/>
        <v>686.24087039155495</v>
      </c>
      <c r="L63" s="125">
        <f t="shared" si="14"/>
        <v>92207.401008952234</v>
      </c>
      <c r="M63" s="125">
        <f>SUM(L63:$L$103)</f>
        <v>2147013.8554862379</v>
      </c>
      <c r="N63" s="128">
        <f t="shared" si="3"/>
        <v>23.198290209330786</v>
      </c>
      <c r="O63" s="129">
        <f t="shared" si="4"/>
        <v>5.4471933549216018</v>
      </c>
      <c r="P63" s="83">
        <v>59</v>
      </c>
      <c r="Q63" s="83">
        <f t="shared" si="5"/>
        <v>44887.00290041179</v>
      </c>
      <c r="R63" s="83">
        <f t="shared" si="6"/>
        <v>42651.745624562143</v>
      </c>
      <c r="S63" s="83">
        <f t="shared" si="7"/>
        <v>87538.748524973926</v>
      </c>
      <c r="T63" s="130">
        <f t="shared" si="8"/>
        <v>1.2209518834897038E-2</v>
      </c>
      <c r="U63" s="129">
        <f t="shared" si="9"/>
        <v>1068.8059988989844</v>
      </c>
      <c r="V63" s="129">
        <f t="shared" si="15"/>
        <v>87004.345525524433</v>
      </c>
      <c r="W63" s="129">
        <f>SUM(V63:$V$103)</f>
        <v>1798416.9875020506</v>
      </c>
      <c r="X63" s="129">
        <f t="shared" si="10"/>
        <v>20.544239183279853</v>
      </c>
      <c r="Y63" s="29"/>
      <c r="Z63" s="29"/>
    </row>
    <row r="64" spans="1:26" x14ac:dyDescent="0.25">
      <c r="A64" s="124">
        <v>60</v>
      </c>
      <c r="B64" s="125">
        <f t="shared" si="11"/>
        <v>81389.83776272439</v>
      </c>
      <c r="C64" s="126">
        <f>'Liczymy metody dla męzczyzn 2'!S67</f>
        <v>1.9350533807829182E-2</v>
      </c>
      <c r="D64" s="127">
        <f t="shared" si="0"/>
        <v>1574.9368072413306</v>
      </c>
      <c r="E64" s="125">
        <f t="shared" si="12"/>
        <v>80602.36935910373</v>
      </c>
      <c r="F64" s="125">
        <f>SUM(E64:$E$103)</f>
        <v>1388022.3525340643</v>
      </c>
      <c r="G64" s="128">
        <f t="shared" si="1"/>
        <v>17.054000728943123</v>
      </c>
      <c r="H64" s="124">
        <v>60</v>
      </c>
      <c r="I64" s="125">
        <f t="shared" si="13"/>
        <v>91864.280573756463</v>
      </c>
      <c r="J64" s="126">
        <f>'Liczymy metody dla kobiet 2'!S67</f>
        <v>8.6185298391541817E-3</v>
      </c>
      <c r="K64" s="125">
        <f t="shared" si="2"/>
        <v>791.73504327735191</v>
      </c>
      <c r="L64" s="125">
        <f t="shared" si="14"/>
        <v>91468.413052117787</v>
      </c>
      <c r="M64" s="125">
        <f>SUM(L64:$L$103)</f>
        <v>2054806.4544772853</v>
      </c>
      <c r="N64" s="128">
        <f t="shared" si="3"/>
        <v>22.367850067987106</v>
      </c>
      <c r="O64" s="129">
        <f t="shared" si="4"/>
        <v>5.3138493390439834</v>
      </c>
      <c r="P64" s="83">
        <v>60</v>
      </c>
      <c r="Q64" s="83">
        <f t="shared" si="5"/>
        <v>44554.176078271885</v>
      </c>
      <c r="R64" s="83">
        <f t="shared" si="6"/>
        <v>41915.766447803064</v>
      </c>
      <c r="S64" s="83">
        <f t="shared" si="7"/>
        <v>86469.942526074941</v>
      </c>
      <c r="T64" s="130">
        <f t="shared" si="8"/>
        <v>1.3820801966630464E-2</v>
      </c>
      <c r="U64" s="129">
        <f t="shared" si="9"/>
        <v>1195.0839517187997</v>
      </c>
      <c r="V64" s="129">
        <f t="shared" si="15"/>
        <v>85872.400550215534</v>
      </c>
      <c r="W64" s="129">
        <f>SUM(V64:$V$103)</f>
        <v>1711412.6419765262</v>
      </c>
      <c r="X64" s="129">
        <f t="shared" si="10"/>
        <v>19.791994674455243</v>
      </c>
      <c r="Y64" s="29"/>
      <c r="Z64" s="29"/>
    </row>
    <row r="65" spans="1:26" x14ac:dyDescent="0.25">
      <c r="A65" s="124">
        <v>61</v>
      </c>
      <c r="B65" s="125">
        <f t="shared" si="11"/>
        <v>79814.900955483055</v>
      </c>
      <c r="C65" s="126">
        <f>'Liczymy metody dla męzczyzn 2'!S68</f>
        <v>2.3280311808701149E-2</v>
      </c>
      <c r="D65" s="127">
        <f t="shared" si="0"/>
        <v>1858.1157812242448</v>
      </c>
      <c r="E65" s="125">
        <f t="shared" si="12"/>
        <v>78885.843064870933</v>
      </c>
      <c r="F65" s="125">
        <f>SUM(E65:$E$103)</f>
        <v>1307419.9831749606</v>
      </c>
      <c r="G65" s="128">
        <f t="shared" si="1"/>
        <v>16.380650323730617</v>
      </c>
      <c r="H65" s="124">
        <v>61</v>
      </c>
      <c r="I65" s="125">
        <f t="shared" si="13"/>
        <v>91072.54553047911</v>
      </c>
      <c r="J65" s="126">
        <f>'Liczymy metody dla kobiet 2'!S68</f>
        <v>9.312119794103884E-3</v>
      </c>
      <c r="K65" s="125">
        <f t="shared" si="2"/>
        <v>848.07845393380171</v>
      </c>
      <c r="L65" s="125">
        <f t="shared" si="14"/>
        <v>90648.5063035122</v>
      </c>
      <c r="M65" s="125">
        <f>SUM(L65:$L$103)</f>
        <v>1963338.0414251674</v>
      </c>
      <c r="N65" s="128">
        <f t="shared" si="3"/>
        <v>21.557957230569556</v>
      </c>
      <c r="O65" s="129">
        <f t="shared" si="4"/>
        <v>5.1773069068389397</v>
      </c>
      <c r="P65" s="83">
        <v>61</v>
      </c>
      <c r="Q65" s="83">
        <f t="shared" si="5"/>
        <v>44170.184582282367</v>
      </c>
      <c r="R65" s="83">
        <f t="shared" si="6"/>
        <v>41104.673992073775</v>
      </c>
      <c r="S65" s="83">
        <f t="shared" si="7"/>
        <v>85274.858574356142</v>
      </c>
      <c r="T65" s="130">
        <f t="shared" si="8"/>
        <v>1.6045147425197172E-2</v>
      </c>
      <c r="U65" s="129">
        <f t="shared" si="9"/>
        <v>1368.2476774883835</v>
      </c>
      <c r="V65" s="129">
        <f t="shared" si="15"/>
        <v>84590.734735611943</v>
      </c>
      <c r="W65" s="129">
        <f>SUM(V65:$V$103)</f>
        <v>1625540.2414263107</v>
      </c>
      <c r="X65" s="129">
        <f t="shared" si="10"/>
        <v>19.062362208538957</v>
      </c>
      <c r="Y65" s="29"/>
      <c r="Z65" s="29"/>
    </row>
    <row r="66" spans="1:26" x14ac:dyDescent="0.25">
      <c r="A66" s="124">
        <v>62</v>
      </c>
      <c r="B66" s="125">
        <f t="shared" si="11"/>
        <v>77956.78517425881</v>
      </c>
      <c r="C66" s="126">
        <f>'Liczymy metody dla męzczyzn 2'!S69</f>
        <v>2.4134156050955414E-2</v>
      </c>
      <c r="D66" s="127">
        <f t="shared" si="0"/>
        <v>1881.4212186263696</v>
      </c>
      <c r="E66" s="125">
        <f t="shared" si="12"/>
        <v>77016.074564945622</v>
      </c>
      <c r="F66" s="125">
        <f>SUM(E66:$E$103)</f>
        <v>1228534.1401100897</v>
      </c>
      <c r="G66" s="128">
        <f t="shared" si="1"/>
        <v>15.75916884417329</v>
      </c>
      <c r="H66" s="124">
        <v>62</v>
      </c>
      <c r="I66" s="125">
        <f t="shared" si="13"/>
        <v>90224.467076545305</v>
      </c>
      <c r="J66" s="126">
        <f>'Liczymy metody dla kobiet 2'!S69</f>
        <v>1.1677934849416104E-2</v>
      </c>
      <c r="K66" s="125">
        <f t="shared" si="2"/>
        <v>1053.6354483431844</v>
      </c>
      <c r="L66" s="125">
        <f t="shared" si="14"/>
        <v>89697.649352373715</v>
      </c>
      <c r="M66" s="125">
        <f>SUM(L66:$L$103)</f>
        <v>1872689.5351216553</v>
      </c>
      <c r="N66" s="128">
        <f t="shared" si="3"/>
        <v>20.75589466804929</v>
      </c>
      <c r="O66" s="129">
        <f t="shared" si="4"/>
        <v>4.996725823876</v>
      </c>
      <c r="P66" s="83">
        <v>62</v>
      </c>
      <c r="Q66" s="83">
        <f t="shared" si="5"/>
        <v>43758.86653212447</v>
      </c>
      <c r="R66" s="83">
        <f t="shared" si="6"/>
        <v>40147.744364743288</v>
      </c>
      <c r="S66" s="83">
        <f t="shared" si="7"/>
        <v>83906.610896867758</v>
      </c>
      <c r="T66" s="130">
        <f t="shared" si="8"/>
        <v>1.7638003778487305E-2</v>
      </c>
      <c r="U66" s="129">
        <f t="shared" si="9"/>
        <v>1479.9451200390176</v>
      </c>
      <c r="V66" s="129">
        <f t="shared" si="15"/>
        <v>83166.638336848249</v>
      </c>
      <c r="W66" s="129">
        <f>SUM(V66:$V$103)</f>
        <v>1540949.5066906987</v>
      </c>
      <c r="X66" s="129">
        <f t="shared" si="10"/>
        <v>18.365054793891364</v>
      </c>
      <c r="Y66" s="29"/>
      <c r="Z66" s="29"/>
    </row>
    <row r="67" spans="1:26" x14ac:dyDescent="0.25">
      <c r="A67" s="124">
        <v>63</v>
      </c>
      <c r="B67" s="125">
        <f t="shared" si="11"/>
        <v>76075.363955632434</v>
      </c>
      <c r="C67" s="126">
        <f>'Liczymy metody dla męzczyzn 2'!S70</f>
        <v>2.7002043397878761E-2</v>
      </c>
      <c r="D67" s="127">
        <f t="shared" si="0"/>
        <v>2054.1902790394088</v>
      </c>
      <c r="E67" s="125">
        <f t="shared" si="12"/>
        <v>75048.26881611273</v>
      </c>
      <c r="F67" s="125">
        <f>SUM(E67:$E$103)</f>
        <v>1151518.065545144</v>
      </c>
      <c r="G67" s="128">
        <f t="shared" si="1"/>
        <v>15.13654362819369</v>
      </c>
      <c r="H67" s="124">
        <v>63</v>
      </c>
      <c r="I67" s="125">
        <f t="shared" si="13"/>
        <v>89170.831628202126</v>
      </c>
      <c r="J67" s="126">
        <f>'Liczymy metody dla kobiet 2'!S70</f>
        <v>1.2745641331685069E-2</v>
      </c>
      <c r="K67" s="125">
        <f t="shared" si="2"/>
        <v>1136.5394371811433</v>
      </c>
      <c r="L67" s="125">
        <f t="shared" si="14"/>
        <v>88602.561909611555</v>
      </c>
      <c r="M67" s="125">
        <f>SUM(L67:$L$103)</f>
        <v>1782991.8857692813</v>
      </c>
      <c r="N67" s="128">
        <f t="shared" si="3"/>
        <v>19.995236707037428</v>
      </c>
      <c r="O67" s="129">
        <f t="shared" si="4"/>
        <v>4.8586930788437375</v>
      </c>
      <c r="P67" s="83">
        <v>63</v>
      </c>
      <c r="Q67" s="83">
        <f t="shared" si="5"/>
        <v>43247.853339678033</v>
      </c>
      <c r="R67" s="83">
        <f t="shared" si="6"/>
        <v>39178.812437150707</v>
      </c>
      <c r="S67" s="83">
        <f t="shared" si="7"/>
        <v>82426.66577682874</v>
      </c>
      <c r="T67" s="130">
        <f t="shared" si="8"/>
        <v>1.9521954522519352E-2</v>
      </c>
      <c r="U67" s="129">
        <f t="shared" si="9"/>
        <v>1609.1296207381529</v>
      </c>
      <c r="V67" s="129">
        <f t="shared" si="15"/>
        <v>81622.100966459664</v>
      </c>
      <c r="W67" s="129">
        <f>SUM(V67:$V$103)</f>
        <v>1457782.8683538504</v>
      </c>
      <c r="X67" s="129">
        <f t="shared" si="10"/>
        <v>17.685816290335172</v>
      </c>
      <c r="Y67" s="29"/>
      <c r="Z67" s="29"/>
    </row>
    <row r="68" spans="1:26" x14ac:dyDescent="0.25">
      <c r="A68" s="124">
        <v>64</v>
      </c>
      <c r="B68" s="125">
        <f t="shared" si="11"/>
        <v>74021.173676593025</v>
      </c>
      <c r="C68" s="126">
        <f>'Liczymy metody dla męzczyzn 2'!S71</f>
        <v>2.7779826437544564E-2</v>
      </c>
      <c r="D68" s="127">
        <f t="shared" si="0"/>
        <v>2056.2953574390967</v>
      </c>
      <c r="E68" s="125">
        <f t="shared" si="12"/>
        <v>72993.025997873483</v>
      </c>
      <c r="F68" s="125">
        <f>SUM(E68:$E$103)</f>
        <v>1076469.796729031</v>
      </c>
      <c r="G68" s="128">
        <f t="shared" si="1"/>
        <v>14.542728023095806</v>
      </c>
      <c r="H68" s="124">
        <v>64</v>
      </c>
      <c r="I68" s="125">
        <f t="shared" si="13"/>
        <v>88034.292191020984</v>
      </c>
      <c r="J68" s="126">
        <f>'Liczymy metody dla kobiet 2'!S71</f>
        <v>1.1213219795969984E-2</v>
      </c>
      <c r="K68" s="125">
        <f t="shared" si="2"/>
        <v>987.14786792056236</v>
      </c>
      <c r="L68" s="125">
        <f t="shared" si="14"/>
        <v>87540.718257060711</v>
      </c>
      <c r="M68" s="125">
        <f>SUM(L68:$L$103)</f>
        <v>1694389.3238596697</v>
      </c>
      <c r="N68" s="128">
        <f t="shared" si="3"/>
        <v>19.246923916683549</v>
      </c>
      <c r="O68" s="129">
        <f t="shared" si="4"/>
        <v>4.7041958935877428</v>
      </c>
      <c r="P68" s="83">
        <v>64</v>
      </c>
      <c r="Q68" s="83">
        <f t="shared" si="5"/>
        <v>42696.631712645176</v>
      </c>
      <c r="R68" s="83">
        <f t="shared" si="6"/>
        <v>38120.904443445412</v>
      </c>
      <c r="S68" s="83">
        <f t="shared" si="7"/>
        <v>80817.536156090588</v>
      </c>
      <c r="T68" s="130">
        <f t="shared" si="8"/>
        <v>1.9027539048611816E-2</v>
      </c>
      <c r="U68" s="129">
        <f t="shared" si="9"/>
        <v>1537.7588250226108</v>
      </c>
      <c r="V68" s="129">
        <f t="shared" si="15"/>
        <v>80048.656743579282</v>
      </c>
      <c r="W68" s="129">
        <f>SUM(V68:$V$103)</f>
        <v>1376160.7673873911</v>
      </c>
      <c r="X68" s="129">
        <f t="shared" si="10"/>
        <v>17.02799705164831</v>
      </c>
      <c r="Y68" s="29"/>
      <c r="Z68" s="29"/>
    </row>
    <row r="69" spans="1:26" x14ac:dyDescent="0.25">
      <c r="A69" s="124">
        <v>65</v>
      </c>
      <c r="B69" s="125">
        <f t="shared" si="11"/>
        <v>71964.878319153926</v>
      </c>
      <c r="C69" s="126">
        <f>'Liczymy metody dla męzczyzn 2'!S72</f>
        <v>3.2527147087857845E-2</v>
      </c>
      <c r="D69" s="127">
        <f t="shared" ref="D69:D103" si="16">B69*C69</f>
        <v>2340.812182246912</v>
      </c>
      <c r="E69" s="125">
        <f t="shared" si="12"/>
        <v>70794.47222803047</v>
      </c>
      <c r="F69" s="125">
        <f>SUM(E69:$E$103)</f>
        <v>1003476.7707311576</v>
      </c>
      <c r="G69" s="128">
        <f t="shared" ref="G69:G103" si="17">F69/B69</f>
        <v>13.943979260006275</v>
      </c>
      <c r="H69" s="124">
        <v>65</v>
      </c>
      <c r="I69" s="125">
        <f t="shared" si="13"/>
        <v>87047.144323100423</v>
      </c>
      <c r="J69" s="126">
        <f>'Liczymy metody dla kobiet 2'!S72</f>
        <v>1.4169661964222643E-2</v>
      </c>
      <c r="K69" s="125">
        <f t="shared" ref="K69:K102" si="18">I69*J69</f>
        <v>1233.4286100092349</v>
      </c>
      <c r="L69" s="125">
        <f t="shared" si="14"/>
        <v>86430.430018095809</v>
      </c>
      <c r="M69" s="125">
        <f>SUM(L69:$L$103)</f>
        <v>1606848.605602609</v>
      </c>
      <c r="N69" s="128">
        <f t="shared" ref="N69:N103" si="19">M69/I69</f>
        <v>18.459521195070224</v>
      </c>
      <c r="O69" s="129">
        <f t="shared" ref="O69:O103" si="20">N69-G69</f>
        <v>4.5155419350639487</v>
      </c>
      <c r="P69" s="83">
        <v>65</v>
      </c>
      <c r="Q69" s="83">
        <f t="shared" ref="Q69:Q103" si="21">I69*0.485</f>
        <v>42217.864996703705</v>
      </c>
      <c r="R69" s="83">
        <f t="shared" ref="R69:R103" si="22">0.515*B69</f>
        <v>37061.912334364271</v>
      </c>
      <c r="S69" s="83">
        <f t="shared" ref="S69:S103" si="23">Q69+R69</f>
        <v>79279.777331067977</v>
      </c>
      <c r="T69" s="130">
        <f t="shared" ref="T69:T103" si="24">U69/S69</f>
        <v>2.275146588996289E-2</v>
      </c>
      <c r="U69" s="129">
        <f t="shared" ref="U69:U103" si="25">S69-S70</f>
        <v>1803.7311497116461</v>
      </c>
      <c r="V69" s="129">
        <f t="shared" si="15"/>
        <v>78377.911756212154</v>
      </c>
      <c r="W69" s="129">
        <f>SUM(V69:$V$103)</f>
        <v>1296112.110643812</v>
      </c>
      <c r="X69" s="129">
        <f t="shared" ref="X69:X103" si="26">W69/S69</f>
        <v>16.348584144369116</v>
      </c>
      <c r="Y69" s="29"/>
      <c r="Z69" s="29"/>
    </row>
    <row r="70" spans="1:26" x14ac:dyDescent="0.25">
      <c r="A70" s="124">
        <v>66</v>
      </c>
      <c r="B70" s="125">
        <f t="shared" ref="B70:B103" si="27">B69-D69</f>
        <v>69624.066136907015</v>
      </c>
      <c r="C70" s="126">
        <f>'Liczymy metody dla męzczyzn 2'!S73</f>
        <v>3.5304636607484993E-2</v>
      </c>
      <c r="D70" s="127">
        <f t="shared" si="16"/>
        <v>2458.0523540990039</v>
      </c>
      <c r="E70" s="125">
        <f t="shared" ref="E70:E102" si="28">(B70+B71)/2</f>
        <v>68395.039959857502</v>
      </c>
      <c r="F70" s="125">
        <f>SUM(E70:$E$103)</f>
        <v>932682.29850312718</v>
      </c>
      <c r="G70" s="128">
        <f t="shared" si="17"/>
        <v>13.395975705715379</v>
      </c>
      <c r="H70" s="124">
        <v>66</v>
      </c>
      <c r="I70" s="125">
        <f t="shared" ref="I70:I103" si="29">I69-K69</f>
        <v>85813.715713091195</v>
      </c>
      <c r="J70" s="126">
        <f>'Liczymy metody dla kobiet 2'!S73</f>
        <v>1.5846328443529064E-2</v>
      </c>
      <c r="K70" s="125">
        <f t="shared" si="18"/>
        <v>1359.832324149274</v>
      </c>
      <c r="L70" s="125">
        <f t="shared" ref="L70:L102" si="30">(I70+I71)/2</f>
        <v>85133.799551016564</v>
      </c>
      <c r="M70" s="125">
        <f>SUM(L70:$L$103)</f>
        <v>1520418.1755845132</v>
      </c>
      <c r="N70" s="128">
        <f t="shared" si="19"/>
        <v>17.717659268686905</v>
      </c>
      <c r="O70" s="129">
        <f t="shared" si="20"/>
        <v>4.3216835629715256</v>
      </c>
      <c r="P70" s="83">
        <v>66</v>
      </c>
      <c r="Q70" s="83">
        <f t="shared" si="21"/>
        <v>41619.652120849227</v>
      </c>
      <c r="R70" s="83">
        <f t="shared" si="22"/>
        <v>35856.394060507111</v>
      </c>
      <c r="S70" s="83">
        <f t="shared" si="23"/>
        <v>77476.046181356331</v>
      </c>
      <c r="T70" s="130">
        <f t="shared" si="24"/>
        <v>2.485175398685634E-2</v>
      </c>
      <c r="U70" s="129">
        <f t="shared" si="25"/>
        <v>1925.415639573388</v>
      </c>
      <c r="V70" s="129">
        <f t="shared" ref="V70:V103" si="31">(S70+S71)*50%</f>
        <v>76513.338361569637</v>
      </c>
      <c r="W70" s="129">
        <f>SUM(V70:$V$103)</f>
        <v>1217734.1988875999</v>
      </c>
      <c r="X70" s="129">
        <f t="shared" si="26"/>
        <v>15.717557347171812</v>
      </c>
      <c r="Y70" s="29"/>
      <c r="Z70" s="29"/>
    </row>
    <row r="71" spans="1:26" x14ac:dyDescent="0.25">
      <c r="A71" s="124">
        <v>67</v>
      </c>
      <c r="B71" s="125">
        <f t="shared" si="27"/>
        <v>67166.013782808004</v>
      </c>
      <c r="C71" s="126">
        <f>'Liczymy metody dla męzczyzn 2'!S74</f>
        <v>3.7203335471456059E-2</v>
      </c>
      <c r="D71" s="127">
        <f t="shared" si="16"/>
        <v>2498.7997430422474</v>
      </c>
      <c r="E71" s="125">
        <f t="shared" si="28"/>
        <v>65916.613911286884</v>
      </c>
      <c r="F71" s="125">
        <f>SUM(E71:$E$103)</f>
        <v>864287.25854326971</v>
      </c>
      <c r="G71" s="128">
        <f t="shared" si="17"/>
        <v>12.867925456140364</v>
      </c>
      <c r="H71" s="124">
        <v>67</v>
      </c>
      <c r="I71" s="125">
        <f t="shared" si="29"/>
        <v>84453.883388941918</v>
      </c>
      <c r="J71" s="126">
        <f>'Liczymy metody dla kobiet 2'!S74</f>
        <v>1.6647568806347695E-2</v>
      </c>
      <c r="K71" s="125">
        <f t="shared" si="18"/>
        <v>1405.9518346806753</v>
      </c>
      <c r="L71" s="125">
        <f t="shared" si="30"/>
        <v>83750.907471601589</v>
      </c>
      <c r="M71" s="125">
        <f>SUM(L71:$L$103)</f>
        <v>1435284.3760334968</v>
      </c>
      <c r="N71" s="128">
        <f t="shared" si="19"/>
        <v>16.99488902628044</v>
      </c>
      <c r="O71" s="129">
        <f t="shared" si="20"/>
        <v>4.1269635701400755</v>
      </c>
      <c r="P71" s="83">
        <v>67</v>
      </c>
      <c r="Q71" s="83">
        <f t="shared" si="21"/>
        <v>40960.133443636827</v>
      </c>
      <c r="R71" s="83">
        <f t="shared" si="22"/>
        <v>34590.497098146123</v>
      </c>
      <c r="S71" s="83">
        <f t="shared" si="23"/>
        <v>75550.630541782943</v>
      </c>
      <c r="T71" s="130">
        <f t="shared" si="24"/>
        <v>2.6058928871520934E-2</v>
      </c>
      <c r="U71" s="129">
        <f t="shared" si="25"/>
        <v>1968.7685074868787</v>
      </c>
      <c r="V71" s="129">
        <f t="shared" si="31"/>
        <v>74566.246288039503</v>
      </c>
      <c r="W71" s="129">
        <f>SUM(V71:$V$103)</f>
        <v>1141220.86052603</v>
      </c>
      <c r="X71" s="129">
        <f t="shared" si="26"/>
        <v>15.105378371327857</v>
      </c>
      <c r="Y71" s="29"/>
      <c r="Z71" s="29"/>
    </row>
    <row r="72" spans="1:26" x14ac:dyDescent="0.25">
      <c r="A72" s="124">
        <v>68</v>
      </c>
      <c r="B72" s="125">
        <f t="shared" si="27"/>
        <v>64667.214039765757</v>
      </c>
      <c r="C72" s="126">
        <f>'Liczymy metody dla męzczyzn 2'!S75</f>
        <v>3.7402540755683993E-2</v>
      </c>
      <c r="D72" s="127">
        <f t="shared" si="16"/>
        <v>2418.7181086788787</v>
      </c>
      <c r="E72" s="125">
        <f t="shared" si="28"/>
        <v>63457.854985426318</v>
      </c>
      <c r="F72" s="125">
        <f>SUM(E72:$E$103)</f>
        <v>798370.64463198266</v>
      </c>
      <c r="G72" s="128">
        <f t="shared" si="17"/>
        <v>12.34583330188063</v>
      </c>
      <c r="H72" s="124">
        <v>68</v>
      </c>
      <c r="I72" s="125">
        <f t="shared" si="29"/>
        <v>83047.931554261246</v>
      </c>
      <c r="J72" s="126">
        <f>'Liczymy metody dla kobiet 2'!S75</f>
        <v>1.7292694054007081E-2</v>
      </c>
      <c r="K72" s="125">
        <f t="shared" si="18"/>
        <v>1436.1224721859605</v>
      </c>
      <c r="L72" s="125">
        <f t="shared" si="30"/>
        <v>82329.870318168265</v>
      </c>
      <c r="M72" s="125">
        <f>SUM(L72:$L$103)</f>
        <v>1351533.4685618952</v>
      </c>
      <c r="N72" s="128">
        <f t="shared" si="19"/>
        <v>16.274137636755469</v>
      </c>
      <c r="O72" s="129">
        <f t="shared" si="20"/>
        <v>3.9283043348748397</v>
      </c>
      <c r="P72" s="83">
        <v>68</v>
      </c>
      <c r="Q72" s="83">
        <f t="shared" si="21"/>
        <v>40278.246803816706</v>
      </c>
      <c r="R72" s="83">
        <f t="shared" si="22"/>
        <v>33303.615230479365</v>
      </c>
      <c r="S72" s="83">
        <f t="shared" si="23"/>
        <v>73581.862034296064</v>
      </c>
      <c r="T72" s="130">
        <f t="shared" si="24"/>
        <v>2.6394537611382864E-2</v>
      </c>
      <c r="U72" s="129">
        <f t="shared" si="25"/>
        <v>1942.1592249798123</v>
      </c>
      <c r="V72" s="129">
        <f t="shared" si="31"/>
        <v>72610.782421806158</v>
      </c>
      <c r="W72" s="129">
        <f>SUM(V72:$V$103)</f>
        <v>1066654.6142379905</v>
      </c>
      <c r="X72" s="129">
        <f t="shared" si="26"/>
        <v>14.496162297997151</v>
      </c>
      <c r="Y72" s="29"/>
      <c r="Z72" s="29"/>
    </row>
    <row r="73" spans="1:26" x14ac:dyDescent="0.25">
      <c r="A73" s="124">
        <v>69</v>
      </c>
      <c r="B73" s="125">
        <f t="shared" si="27"/>
        <v>62248.49593108688</v>
      </c>
      <c r="C73" s="126">
        <f>'Liczymy metody dla męzczyzn 2'!S76</f>
        <v>4.4501133786848071E-2</v>
      </c>
      <c r="D73" s="127">
        <f t="shared" si="16"/>
        <v>2770.1286454593651</v>
      </c>
      <c r="E73" s="125">
        <f t="shared" si="28"/>
        <v>60863.431608357198</v>
      </c>
      <c r="F73" s="125">
        <f>SUM(E73:$E$103)</f>
        <v>734912.78964655637</v>
      </c>
      <c r="G73" s="128">
        <f t="shared" si="17"/>
        <v>11.806113202480466</v>
      </c>
      <c r="H73" s="124">
        <v>69</v>
      </c>
      <c r="I73" s="125">
        <f t="shared" si="29"/>
        <v>81611.809082075284</v>
      </c>
      <c r="J73" s="126">
        <f>'Liczymy metody dla kobiet 2'!S76</f>
        <v>1.7943680419122462E-2</v>
      </c>
      <c r="K73" s="125">
        <f t="shared" si="18"/>
        <v>1464.416220595195</v>
      </c>
      <c r="L73" s="125">
        <f t="shared" si="30"/>
        <v>80879.600971777691</v>
      </c>
      <c r="M73" s="125">
        <f>SUM(L73:$L$103)</f>
        <v>1269203.5982437269</v>
      </c>
      <c r="N73" s="128">
        <f t="shared" si="19"/>
        <v>15.551715033878436</v>
      </c>
      <c r="O73" s="129">
        <f t="shared" si="20"/>
        <v>3.7456018313979698</v>
      </c>
      <c r="P73" s="83">
        <v>69</v>
      </c>
      <c r="Q73" s="83">
        <f t="shared" si="21"/>
        <v>39581.727404806508</v>
      </c>
      <c r="R73" s="83">
        <f t="shared" si="22"/>
        <v>32057.975404509743</v>
      </c>
      <c r="S73" s="83">
        <f t="shared" si="23"/>
        <v>71639.702809316252</v>
      </c>
      <c r="T73" s="130">
        <f t="shared" si="24"/>
        <v>2.9827847347272406E-2</v>
      </c>
      <c r="U73" s="129">
        <f t="shared" si="25"/>
        <v>2136.8581194002472</v>
      </c>
      <c r="V73" s="129">
        <f t="shared" si="31"/>
        <v>70571.273749616128</v>
      </c>
      <c r="W73" s="129">
        <f>SUM(V73:$V$103)</f>
        <v>994043.8318161841</v>
      </c>
      <c r="X73" s="129">
        <f t="shared" si="26"/>
        <v>13.875599602388572</v>
      </c>
      <c r="Y73" s="29"/>
      <c r="Z73" s="29"/>
    </row>
    <row r="74" spans="1:26" x14ac:dyDescent="0.25">
      <c r="A74" s="124">
        <v>70</v>
      </c>
      <c r="B74" s="125">
        <f t="shared" si="27"/>
        <v>59478.367285627515</v>
      </c>
      <c r="C74" s="126">
        <f>'Liczymy metody dla męzczyzn 2'!S77</f>
        <v>4.3152822812812512E-2</v>
      </c>
      <c r="D74" s="127">
        <f t="shared" si="16"/>
        <v>2566.6594446720683</v>
      </c>
      <c r="E74" s="125">
        <f t="shared" si="28"/>
        <v>58195.03756329148</v>
      </c>
      <c r="F74" s="125">
        <f>SUM(E74:$E$103)</f>
        <v>674049.35803819925</v>
      </c>
      <c r="G74" s="128">
        <f t="shared" si="17"/>
        <v>11.332680919119278</v>
      </c>
      <c r="H74" s="124">
        <v>70</v>
      </c>
      <c r="I74" s="125">
        <f t="shared" si="29"/>
        <v>80147.392861480083</v>
      </c>
      <c r="J74" s="126">
        <f>'Liczymy metody dla kobiet 2'!S77</f>
        <v>2.1131592187714408E-2</v>
      </c>
      <c r="K74" s="125">
        <f t="shared" si="18"/>
        <v>1693.64202085733</v>
      </c>
      <c r="L74" s="125">
        <f t="shared" si="30"/>
        <v>79300.571851051413</v>
      </c>
      <c r="M74" s="125">
        <f>SUM(L74:$L$103)</f>
        <v>1188323.9972719494</v>
      </c>
      <c r="N74" s="128">
        <f t="shared" si="19"/>
        <v>14.826733033297131</v>
      </c>
      <c r="O74" s="129">
        <f t="shared" si="20"/>
        <v>3.4940521141778529</v>
      </c>
      <c r="P74" s="83">
        <v>70</v>
      </c>
      <c r="Q74" s="83">
        <f t="shared" si="21"/>
        <v>38871.48553781784</v>
      </c>
      <c r="R74" s="83">
        <f t="shared" si="22"/>
        <v>30631.359152098172</v>
      </c>
      <c r="S74" s="83">
        <f t="shared" si="23"/>
        <v>69502.844689916004</v>
      </c>
      <c r="T74" s="130">
        <f t="shared" si="24"/>
        <v>3.0836809682882972E-2</v>
      </c>
      <c r="U74" s="129">
        <f t="shared" si="25"/>
        <v>2143.2459941219131</v>
      </c>
      <c r="V74" s="129">
        <f t="shared" si="31"/>
        <v>68431.221692855048</v>
      </c>
      <c r="W74" s="129">
        <f>SUM(V74:$V$103)</f>
        <v>923472.55806656799</v>
      </c>
      <c r="X74" s="129">
        <f t="shared" si="26"/>
        <v>13.286831095714163</v>
      </c>
      <c r="Y74" s="29"/>
      <c r="Z74" s="29"/>
    </row>
    <row r="75" spans="1:26" x14ac:dyDescent="0.25">
      <c r="A75" s="124">
        <v>71</v>
      </c>
      <c r="B75" s="125">
        <f t="shared" si="27"/>
        <v>56911.707840955445</v>
      </c>
      <c r="C75" s="126">
        <f>'Liczymy metody dla męzczyzn 2'!S78</f>
        <v>4.6915500259201652E-2</v>
      </c>
      <c r="D75" s="127">
        <f t="shared" si="16"/>
        <v>2670.041243963954</v>
      </c>
      <c r="E75" s="125">
        <f t="shared" si="28"/>
        <v>55576.687218973471</v>
      </c>
      <c r="F75" s="125">
        <f>SUM(E75:$E$103)</f>
        <v>615854.32047490776</v>
      </c>
      <c r="G75" s="128">
        <f t="shared" si="17"/>
        <v>10.821223678543692</v>
      </c>
      <c r="H75" s="124">
        <v>71</v>
      </c>
      <c r="I75" s="125">
        <f t="shared" si="29"/>
        <v>78453.750840622757</v>
      </c>
      <c r="J75" s="126">
        <f>'Liczymy metody dla kobiet 2'!S78</f>
        <v>2.307148257444577E-2</v>
      </c>
      <c r="K75" s="125">
        <f t="shared" si="18"/>
        <v>1810.044345419338</v>
      </c>
      <c r="L75" s="125">
        <f t="shared" si="30"/>
        <v>77548.728667913092</v>
      </c>
      <c r="M75" s="125">
        <f>SUM(L75:$L$103)</f>
        <v>1109023.4254208982</v>
      </c>
      <c r="N75" s="128">
        <f t="shared" si="19"/>
        <v>14.136015340730584</v>
      </c>
      <c r="O75" s="129">
        <f t="shared" si="20"/>
        <v>3.3147916621868916</v>
      </c>
      <c r="P75" s="83">
        <v>71</v>
      </c>
      <c r="Q75" s="83">
        <f t="shared" si="21"/>
        <v>38050.069157702033</v>
      </c>
      <c r="R75" s="83">
        <f t="shared" si="22"/>
        <v>29309.529538092054</v>
      </c>
      <c r="S75" s="83">
        <f t="shared" si="23"/>
        <v>67359.598695794091</v>
      </c>
      <c r="T75" s="130">
        <f t="shared" si="24"/>
        <v>3.3446498966605155E-2</v>
      </c>
      <c r="U75" s="129">
        <f t="shared" si="25"/>
        <v>2252.9427481698149</v>
      </c>
      <c r="V75" s="129">
        <f t="shared" si="31"/>
        <v>66233.12732170918</v>
      </c>
      <c r="W75" s="129">
        <f>SUM(V75:$V$103)</f>
        <v>855041.33637371287</v>
      </c>
      <c r="X75" s="129">
        <f t="shared" si="26"/>
        <v>12.69368216154621</v>
      </c>
      <c r="Y75" s="29"/>
      <c r="Z75" s="29"/>
    </row>
    <row r="76" spans="1:26" x14ac:dyDescent="0.25">
      <c r="A76" s="124">
        <v>72</v>
      </c>
      <c r="B76" s="125">
        <f t="shared" si="27"/>
        <v>54241.66659699149</v>
      </c>
      <c r="C76" s="126">
        <f>'Liczymy metody dla męzczyzn 2'!S79</f>
        <v>5.1528233465722675E-2</v>
      </c>
      <c r="D76" s="127">
        <f t="shared" si="16"/>
        <v>2794.9772599796688</v>
      </c>
      <c r="E76" s="125">
        <f t="shared" si="28"/>
        <v>52844.177967001655</v>
      </c>
      <c r="F76" s="125">
        <f>SUM(E76:$E$103)</f>
        <v>560277.63325593411</v>
      </c>
      <c r="G76" s="128">
        <f t="shared" si="17"/>
        <v>10.329285001855196</v>
      </c>
      <c r="H76" s="124">
        <v>72</v>
      </c>
      <c r="I76" s="125">
        <f t="shared" si="29"/>
        <v>76643.706495203412</v>
      </c>
      <c r="J76" s="126">
        <f>'Liczymy metody dla kobiet 2'!S79</f>
        <v>2.651017939412658E-2</v>
      </c>
      <c r="K76" s="125">
        <f t="shared" si="18"/>
        <v>2031.838408618627</v>
      </c>
      <c r="L76" s="125">
        <f t="shared" si="30"/>
        <v>75627.787290894106</v>
      </c>
      <c r="M76" s="125">
        <f>SUM(L76:$L$103)</f>
        <v>1031474.6967529851</v>
      </c>
      <c r="N76" s="128">
        <f t="shared" si="19"/>
        <v>13.45804820670485</v>
      </c>
      <c r="O76" s="129">
        <f t="shared" si="20"/>
        <v>3.1287632048496548</v>
      </c>
      <c r="P76" s="83">
        <v>72</v>
      </c>
      <c r="Q76" s="83">
        <f t="shared" si="21"/>
        <v>37172.197650173657</v>
      </c>
      <c r="R76" s="83">
        <f t="shared" si="22"/>
        <v>27934.458297450619</v>
      </c>
      <c r="S76" s="83">
        <f t="shared" si="23"/>
        <v>65106.655947624276</v>
      </c>
      <c r="T76" s="130">
        <f t="shared" si="24"/>
        <v>3.7244347475322175E-2</v>
      </c>
      <c r="U76" s="129">
        <f t="shared" si="25"/>
        <v>2424.8549170695696</v>
      </c>
      <c r="V76" s="129">
        <f t="shared" si="31"/>
        <v>63894.228489089495</v>
      </c>
      <c r="W76" s="129">
        <f>SUM(V76:$V$103)</f>
        <v>788808.20905200357</v>
      </c>
      <c r="X76" s="129">
        <f t="shared" si="26"/>
        <v>12.11563084558618</v>
      </c>
      <c r="Y76" s="29"/>
      <c r="Z76" s="29"/>
    </row>
    <row r="77" spans="1:26" x14ac:dyDescent="0.25">
      <c r="A77" s="124">
        <v>73</v>
      </c>
      <c r="B77" s="125">
        <f t="shared" si="27"/>
        <v>51446.68933701182</v>
      </c>
      <c r="C77" s="126">
        <f>'Liczymy metody dla męzczyzn 2'!S80</f>
        <v>5.2217316183528512E-2</v>
      </c>
      <c r="D77" s="127">
        <f t="shared" si="16"/>
        <v>2686.4080437065109</v>
      </c>
      <c r="E77" s="125">
        <f t="shared" si="28"/>
        <v>50103.485315158563</v>
      </c>
      <c r="F77" s="125">
        <f>SUM(E77:$E$103)</f>
        <v>507433.45528893283</v>
      </c>
      <c r="G77" s="128">
        <f t="shared" si="17"/>
        <v>9.8632868670107925</v>
      </c>
      <c r="H77" s="124">
        <v>73</v>
      </c>
      <c r="I77" s="125">
        <f t="shared" si="29"/>
        <v>74611.868086584785</v>
      </c>
      <c r="J77" s="126">
        <f>'Liczymy metody dla kobiet 2'!S80</f>
        <v>2.9087233624392847E-2</v>
      </c>
      <c r="K77" s="125">
        <f t="shared" si="18"/>
        <v>2170.2528381868724</v>
      </c>
      <c r="L77" s="125">
        <f t="shared" si="30"/>
        <v>73526.741667491355</v>
      </c>
      <c r="M77" s="125">
        <f>SUM(L77:$L$103)</f>
        <v>955846.90946209105</v>
      </c>
      <c r="N77" s="128">
        <f t="shared" si="19"/>
        <v>12.810923167784246</v>
      </c>
      <c r="O77" s="129">
        <f t="shared" si="20"/>
        <v>2.9476363007734534</v>
      </c>
      <c r="P77" s="83">
        <v>73</v>
      </c>
      <c r="Q77" s="83">
        <f t="shared" si="21"/>
        <v>36186.75602199362</v>
      </c>
      <c r="R77" s="83">
        <f t="shared" si="22"/>
        <v>26495.045008561086</v>
      </c>
      <c r="S77" s="83">
        <f t="shared" si="23"/>
        <v>62681.801030554707</v>
      </c>
      <c r="T77" s="130">
        <f t="shared" si="24"/>
        <v>3.8864115723828779E-2</v>
      </c>
      <c r="U77" s="129">
        <f t="shared" si="25"/>
        <v>2436.072769029488</v>
      </c>
      <c r="V77" s="129">
        <f t="shared" si="31"/>
        <v>61463.764646039963</v>
      </c>
      <c r="W77" s="129">
        <f>SUM(V77:$V$103)</f>
        <v>724913.98056291405</v>
      </c>
      <c r="X77" s="129">
        <f t="shared" si="26"/>
        <v>11.564983274962845</v>
      </c>
      <c r="Y77" s="29"/>
      <c r="Z77" s="29"/>
    </row>
    <row r="78" spans="1:26" x14ac:dyDescent="0.25">
      <c r="A78" s="124">
        <v>74</v>
      </c>
      <c r="B78" s="125">
        <f t="shared" si="27"/>
        <v>48760.281293305306</v>
      </c>
      <c r="C78" s="126">
        <f>'Liczymy metody dla męzczyzn 2'!S81</f>
        <v>5.3588604406174134E-2</v>
      </c>
      <c r="D78" s="127">
        <f t="shared" si="16"/>
        <v>2612.9954249607108</v>
      </c>
      <c r="E78" s="125">
        <f t="shared" si="28"/>
        <v>47453.783580824951</v>
      </c>
      <c r="F78" s="125">
        <f>SUM(E78:$E$103)</f>
        <v>457329.96997377434</v>
      </c>
      <c r="G78" s="128">
        <f t="shared" si="17"/>
        <v>9.3791495422846314</v>
      </c>
      <c r="H78" s="124">
        <v>74</v>
      </c>
      <c r="I78" s="125">
        <f t="shared" si="29"/>
        <v>72441.615248397909</v>
      </c>
      <c r="J78" s="126">
        <f>'Liczymy metody dla kobiet 2'!S81</f>
        <v>2.9924861156484805E-2</v>
      </c>
      <c r="K78" s="125">
        <f t="shared" si="18"/>
        <v>2167.8052782598002</v>
      </c>
      <c r="L78" s="125">
        <f t="shared" si="30"/>
        <v>71357.712609268012</v>
      </c>
      <c r="M78" s="125">
        <f>SUM(L78:$L$103)</f>
        <v>882320.16779459966</v>
      </c>
      <c r="N78" s="128">
        <f t="shared" si="19"/>
        <v>12.179741779213195</v>
      </c>
      <c r="O78" s="129">
        <f t="shared" si="20"/>
        <v>2.8005922369285638</v>
      </c>
      <c r="P78" s="83">
        <v>74</v>
      </c>
      <c r="Q78" s="83">
        <f t="shared" si="21"/>
        <v>35134.183395472988</v>
      </c>
      <c r="R78" s="83">
        <f t="shared" si="22"/>
        <v>25111.544866052234</v>
      </c>
      <c r="S78" s="83">
        <f t="shared" si="23"/>
        <v>60245.728261525219</v>
      </c>
      <c r="T78" s="130">
        <f t="shared" si="24"/>
        <v>3.9788351356715525E-2</v>
      </c>
      <c r="U78" s="129">
        <f t="shared" si="25"/>
        <v>2397.0782038107718</v>
      </c>
      <c r="V78" s="129">
        <f t="shared" si="31"/>
        <v>59047.189159619833</v>
      </c>
      <c r="W78" s="129">
        <f>SUM(V78:$V$103)</f>
        <v>663450.21591687412</v>
      </c>
      <c r="X78" s="129">
        <f t="shared" si="26"/>
        <v>11.012402622752822</v>
      </c>
      <c r="Y78" s="29"/>
      <c r="Z78" s="29"/>
    </row>
    <row r="79" spans="1:26" x14ac:dyDescent="0.25">
      <c r="A79" s="124">
        <v>75</v>
      </c>
      <c r="B79" s="125">
        <f t="shared" si="27"/>
        <v>46147.285868344596</v>
      </c>
      <c r="C79" s="126">
        <f>'Liczymy metody dla męzczyzn 2'!S82</f>
        <v>5.8693594193751968E-2</v>
      </c>
      <c r="D79" s="127">
        <f t="shared" si="16"/>
        <v>2708.5500698996825</v>
      </c>
      <c r="E79" s="125">
        <f t="shared" si="28"/>
        <v>44793.010833394757</v>
      </c>
      <c r="F79" s="125">
        <f>SUM(E79:$E$103)</f>
        <v>409876.18639294937</v>
      </c>
      <c r="G79" s="128">
        <f t="shared" si="17"/>
        <v>8.8819131760489931</v>
      </c>
      <c r="H79" s="124">
        <v>75</v>
      </c>
      <c r="I79" s="125">
        <f t="shared" si="29"/>
        <v>70273.809970138114</v>
      </c>
      <c r="J79" s="126">
        <f>'Liczymy metody dla kobiet 2'!S82</f>
        <v>2.9174963206648776E-2</v>
      </c>
      <c r="K79" s="125">
        <f t="shared" si="18"/>
        <v>2050.2358202698074</v>
      </c>
      <c r="L79" s="125">
        <f t="shared" si="30"/>
        <v>69248.692060003203</v>
      </c>
      <c r="M79" s="125">
        <f>SUM(L79:$L$103)</f>
        <v>810962.45518533164</v>
      </c>
      <c r="N79" s="128">
        <f t="shared" si="19"/>
        <v>11.540038252229941</v>
      </c>
      <c r="O79" s="129">
        <f t="shared" si="20"/>
        <v>2.6581250761809478</v>
      </c>
      <c r="P79" s="83">
        <v>75</v>
      </c>
      <c r="Q79" s="83">
        <f t="shared" si="21"/>
        <v>34082.797835516983</v>
      </c>
      <c r="R79" s="83">
        <f t="shared" si="22"/>
        <v>23765.852222197467</v>
      </c>
      <c r="S79" s="83">
        <f t="shared" si="23"/>
        <v>57848.650057714447</v>
      </c>
      <c r="T79" s="130">
        <f t="shared" si="24"/>
        <v>4.1302046918043366E-2</v>
      </c>
      <c r="U79" s="129">
        <f t="shared" si="25"/>
        <v>2389.2676588291943</v>
      </c>
      <c r="V79" s="129">
        <f t="shared" si="31"/>
        <v>56654.01622829985</v>
      </c>
      <c r="W79" s="129">
        <f>SUM(V79:$V$103)</f>
        <v>604403.02675725427</v>
      </c>
      <c r="X79" s="129">
        <f t="shared" si="26"/>
        <v>10.448005721036765</v>
      </c>
      <c r="Y79" s="29"/>
      <c r="Z79" s="29"/>
    </row>
    <row r="80" spans="1:26" x14ac:dyDescent="0.25">
      <c r="A80" s="124">
        <v>76</v>
      </c>
      <c r="B80" s="125">
        <f t="shared" si="27"/>
        <v>43438.735798444912</v>
      </c>
      <c r="C80" s="126">
        <f>'Liczymy metody dla męzczyzn 2'!S83</f>
        <v>5.9542619542619538E-2</v>
      </c>
      <c r="D80" s="127">
        <f t="shared" si="16"/>
        <v>2586.456119059173</v>
      </c>
      <c r="E80" s="125">
        <f t="shared" si="28"/>
        <v>42145.50773891533</v>
      </c>
      <c r="F80" s="125">
        <f>SUM(E80:$E$103)</f>
        <v>365083.17555955454</v>
      </c>
      <c r="G80" s="128">
        <f t="shared" si="17"/>
        <v>8.4045534210188588</v>
      </c>
      <c r="H80" s="124">
        <v>76</v>
      </c>
      <c r="I80" s="125">
        <f t="shared" si="29"/>
        <v>68223.574149868306</v>
      </c>
      <c r="J80" s="126">
        <f>'Liczymy metody dla kobiet 2'!S83</f>
        <v>3.7091423288192746E-2</v>
      </c>
      <c r="K80" s="125">
        <f t="shared" si="18"/>
        <v>2530.5094670261697</v>
      </c>
      <c r="L80" s="125">
        <f t="shared" si="30"/>
        <v>66958.319416355225</v>
      </c>
      <c r="M80" s="125">
        <f>SUM(L80:$L$103)</f>
        <v>741713.76312532846</v>
      </c>
      <c r="N80" s="128">
        <f t="shared" si="19"/>
        <v>10.871810402310331</v>
      </c>
      <c r="O80" s="129">
        <f t="shared" si="20"/>
        <v>2.467256981291472</v>
      </c>
      <c r="P80" s="83">
        <v>76</v>
      </c>
      <c r="Q80" s="83">
        <f t="shared" si="21"/>
        <v>33088.433462686124</v>
      </c>
      <c r="R80" s="83">
        <f t="shared" si="22"/>
        <v>22370.948936199129</v>
      </c>
      <c r="S80" s="83">
        <f t="shared" si="23"/>
        <v>55459.382398885253</v>
      </c>
      <c r="T80" s="130">
        <f t="shared" si="24"/>
        <v>4.6147682900893716E-2</v>
      </c>
      <c r="U80" s="129">
        <f t="shared" si="25"/>
        <v>2559.3219928231629</v>
      </c>
      <c r="V80" s="129">
        <f t="shared" si="31"/>
        <v>54179.721402473675</v>
      </c>
      <c r="W80" s="129">
        <f>SUM(V80:$V$103)</f>
        <v>547749.01052895456</v>
      </c>
      <c r="X80" s="129">
        <f t="shared" si="26"/>
        <v>9.876579702769364</v>
      </c>
      <c r="Y80" s="29"/>
      <c r="Z80" s="29"/>
    </row>
    <row r="81" spans="1:26" x14ac:dyDescent="0.25">
      <c r="A81" s="124">
        <v>77</v>
      </c>
      <c r="B81" s="125">
        <f t="shared" si="27"/>
        <v>40852.279679385741</v>
      </c>
      <c r="C81" s="126">
        <f>'Liczymy metody dla męzczyzn 2'!S84</f>
        <v>7.4712643678160912E-2</v>
      </c>
      <c r="D81" s="127">
        <f t="shared" si="16"/>
        <v>3052.1818151265206</v>
      </c>
      <c r="E81" s="125">
        <f t="shared" si="28"/>
        <v>39326.188771822483</v>
      </c>
      <c r="F81" s="125">
        <f>SUM(E81:$E$103)</f>
        <v>322937.66782063927</v>
      </c>
      <c r="G81" s="128">
        <f t="shared" si="17"/>
        <v>7.905009716840727</v>
      </c>
      <c r="H81" s="124">
        <v>77</v>
      </c>
      <c r="I81" s="125">
        <f t="shared" si="29"/>
        <v>65693.06468284213</v>
      </c>
      <c r="J81" s="126">
        <f>'Liczymy metody dla kobiet 2'!S84</f>
        <v>4.0363843092666295E-2</v>
      </c>
      <c r="K81" s="125">
        <f t="shared" si="18"/>
        <v>2651.6245551346174</v>
      </c>
      <c r="L81" s="125">
        <f t="shared" si="30"/>
        <v>64367.252405274819</v>
      </c>
      <c r="M81" s="125">
        <f>SUM(L81:$L$103)</f>
        <v>674755.44370897312</v>
      </c>
      <c r="N81" s="128">
        <f t="shared" si="19"/>
        <v>10.271334530769842</v>
      </c>
      <c r="O81" s="129">
        <f t="shared" si="20"/>
        <v>2.3663248139291149</v>
      </c>
      <c r="P81" s="83">
        <v>77</v>
      </c>
      <c r="Q81" s="83">
        <f t="shared" si="21"/>
        <v>31861.136371178432</v>
      </c>
      <c r="R81" s="83">
        <f t="shared" si="22"/>
        <v>21038.924034883657</v>
      </c>
      <c r="S81" s="83">
        <f t="shared" si="23"/>
        <v>52900.06040606209</v>
      </c>
      <c r="T81" s="130">
        <f t="shared" si="24"/>
        <v>5.4024731202441917E-2</v>
      </c>
      <c r="U81" s="129">
        <f t="shared" si="25"/>
        <v>2857.9115440304449</v>
      </c>
      <c r="V81" s="129">
        <f t="shared" si="31"/>
        <v>51471.104634046867</v>
      </c>
      <c r="W81" s="129">
        <f>SUM(V81:$V$103)</f>
        <v>493569.28912648105</v>
      </c>
      <c r="X81" s="129">
        <f t="shared" si="26"/>
        <v>9.3302216545280245</v>
      </c>
      <c r="Y81" s="29"/>
      <c r="Z81" s="29"/>
    </row>
    <row r="82" spans="1:26" x14ac:dyDescent="0.25">
      <c r="A82" s="124">
        <v>78</v>
      </c>
      <c r="B82" s="125">
        <f t="shared" si="27"/>
        <v>37800.097864259224</v>
      </c>
      <c r="C82" s="126">
        <f>'Liczymy metody dla męzczyzn 2'!S85</f>
        <v>7.6516887516190096E-2</v>
      </c>
      <c r="D82" s="127">
        <f t="shared" si="16"/>
        <v>2892.3458363805007</v>
      </c>
      <c r="E82" s="125">
        <f t="shared" si="28"/>
        <v>36353.924946068975</v>
      </c>
      <c r="F82" s="125">
        <f>SUM(E82:$E$103)</f>
        <v>283611.47904881666</v>
      </c>
      <c r="G82" s="128">
        <f t="shared" si="17"/>
        <v>7.502929756088732</v>
      </c>
      <c r="H82" s="124">
        <v>78</v>
      </c>
      <c r="I82" s="125">
        <f t="shared" si="29"/>
        <v>63041.440127707516</v>
      </c>
      <c r="J82" s="126">
        <f>'Liczymy metody dla kobiet 2'!S85</f>
        <v>4.4080080793679081E-2</v>
      </c>
      <c r="K82" s="125">
        <f t="shared" si="18"/>
        <v>2778.8717741792298</v>
      </c>
      <c r="L82" s="125">
        <f t="shared" si="30"/>
        <v>61652.004240617898</v>
      </c>
      <c r="M82" s="125">
        <f>SUM(L82:$L$103)</f>
        <v>610388.19130369823</v>
      </c>
      <c r="N82" s="128">
        <f t="shared" si="19"/>
        <v>9.6823326064124107</v>
      </c>
      <c r="O82" s="129">
        <f t="shared" si="20"/>
        <v>2.1794028503236786</v>
      </c>
      <c r="P82" s="83">
        <v>78</v>
      </c>
      <c r="Q82" s="83">
        <f t="shared" si="21"/>
        <v>30575.098461938145</v>
      </c>
      <c r="R82" s="83">
        <f t="shared" si="22"/>
        <v>19467.0504000935</v>
      </c>
      <c r="S82" s="83">
        <f t="shared" si="23"/>
        <v>50042.148862031645</v>
      </c>
      <c r="T82" s="130">
        <f t="shared" si="24"/>
        <v>5.6698422844220331E-2</v>
      </c>
      <c r="U82" s="129">
        <f t="shared" si="25"/>
        <v>2837.3109162128894</v>
      </c>
      <c r="V82" s="129">
        <f t="shared" si="31"/>
        <v>48623.493403925197</v>
      </c>
      <c r="W82" s="129">
        <f>SUM(V82:$V$103)</f>
        <v>442098.18449243414</v>
      </c>
      <c r="X82" s="129">
        <f t="shared" si="26"/>
        <v>8.834516393596882</v>
      </c>
      <c r="Y82" s="29"/>
      <c r="Z82" s="29"/>
    </row>
    <row r="83" spans="1:26" x14ac:dyDescent="0.25">
      <c r="A83" s="124">
        <v>79</v>
      </c>
      <c r="B83" s="125">
        <f t="shared" si="27"/>
        <v>34907.75202787872</v>
      </c>
      <c r="C83" s="126">
        <f>'Liczymy metody dla męzczyzn 2'!S86</f>
        <v>7.4953541193475123E-2</v>
      </c>
      <c r="D83" s="127">
        <f t="shared" si="16"/>
        <v>2616.4596295932224</v>
      </c>
      <c r="E83" s="125">
        <f t="shared" si="28"/>
        <v>33599.522213082106</v>
      </c>
      <c r="F83" s="125">
        <f>SUM(E83:$E$103)</f>
        <v>247257.55410274767</v>
      </c>
      <c r="G83" s="128">
        <f t="shared" si="17"/>
        <v>7.083170348674356</v>
      </c>
      <c r="H83" s="124">
        <v>79</v>
      </c>
      <c r="I83" s="125">
        <f t="shared" si="29"/>
        <v>60262.568353528288</v>
      </c>
      <c r="J83" s="126">
        <f>'Liczymy metody dla kobiet 2'!S86</f>
        <v>4.5169530887134234E-2</v>
      </c>
      <c r="K83" s="125">
        <f t="shared" si="18"/>
        <v>2722.0319425827338</v>
      </c>
      <c r="L83" s="125">
        <f t="shared" si="30"/>
        <v>58901.552382236921</v>
      </c>
      <c r="M83" s="125">
        <f>SUM(L83:$L$103)</f>
        <v>548736.18706308038</v>
      </c>
      <c r="N83" s="128">
        <f t="shared" si="19"/>
        <v>9.1057550657970356</v>
      </c>
      <c r="O83" s="129">
        <f t="shared" si="20"/>
        <v>2.0225847171226796</v>
      </c>
      <c r="P83" s="83">
        <v>79</v>
      </c>
      <c r="Q83" s="83">
        <f t="shared" si="21"/>
        <v>29227.345651461219</v>
      </c>
      <c r="R83" s="83">
        <f t="shared" si="22"/>
        <v>17977.49229435754</v>
      </c>
      <c r="S83" s="83">
        <f t="shared" si="23"/>
        <v>47204.837945818756</v>
      </c>
      <c r="T83" s="130">
        <f t="shared" si="24"/>
        <v>5.6512474514901413E-2</v>
      </c>
      <c r="U83" s="129">
        <f t="shared" si="25"/>
        <v>2667.6622013931337</v>
      </c>
      <c r="V83" s="129">
        <f t="shared" si="31"/>
        <v>45871.006845122189</v>
      </c>
      <c r="W83" s="129">
        <f>SUM(V83:$V$103)</f>
        <v>393474.69108850905</v>
      </c>
      <c r="X83" s="129">
        <f t="shared" si="26"/>
        <v>8.3354738245290747</v>
      </c>
      <c r="Y83" s="29"/>
      <c r="Z83" s="29"/>
    </row>
    <row r="84" spans="1:26" x14ac:dyDescent="0.25">
      <c r="A84" s="124">
        <v>80</v>
      </c>
      <c r="B84" s="125">
        <f t="shared" si="27"/>
        <v>32291.292398285499</v>
      </c>
      <c r="C84" s="126">
        <f>'Liczymy metody dla męzczyzn 2'!S87</f>
        <v>8.9025012761613065E-2</v>
      </c>
      <c r="D84" s="127">
        <f t="shared" si="16"/>
        <v>2874.7327178463456</v>
      </c>
      <c r="E84" s="125">
        <f t="shared" si="28"/>
        <v>30853.926039362326</v>
      </c>
      <c r="F84" s="125">
        <f>SUM(E84:$E$103)</f>
        <v>213658.03188966555</v>
      </c>
      <c r="G84" s="128">
        <f t="shared" si="17"/>
        <v>6.6165834818370319</v>
      </c>
      <c r="H84" s="124">
        <v>80</v>
      </c>
      <c r="I84" s="125">
        <f t="shared" si="29"/>
        <v>57540.536410945555</v>
      </c>
      <c r="J84" s="126">
        <f>'Liczymy metody dla kobiet 2'!S87</f>
        <v>5.1552624347348169E-2</v>
      </c>
      <c r="K84" s="125">
        <f t="shared" si="18"/>
        <v>2966.3656583383859</v>
      </c>
      <c r="L84" s="125">
        <f t="shared" si="30"/>
        <v>56057.353581776362</v>
      </c>
      <c r="M84" s="125">
        <f>SUM(L84:$L$103)</f>
        <v>489834.63468084333</v>
      </c>
      <c r="N84" s="128">
        <f t="shared" si="19"/>
        <v>8.5128618055021352</v>
      </c>
      <c r="O84" s="129">
        <f t="shared" si="20"/>
        <v>1.8962783236651033</v>
      </c>
      <c r="P84" s="83">
        <v>80</v>
      </c>
      <c r="Q84" s="83">
        <f t="shared" si="21"/>
        <v>27907.160159308594</v>
      </c>
      <c r="R84" s="83">
        <f t="shared" si="22"/>
        <v>16630.015585117031</v>
      </c>
      <c r="S84" s="83">
        <f t="shared" si="23"/>
        <v>44537.175744425622</v>
      </c>
      <c r="T84" s="130">
        <f t="shared" si="24"/>
        <v>6.554467464970215E-2</v>
      </c>
      <c r="U84" s="129">
        <f t="shared" si="25"/>
        <v>2919.1746939849836</v>
      </c>
      <c r="V84" s="129">
        <f t="shared" si="31"/>
        <v>43077.58839743313</v>
      </c>
      <c r="W84" s="129">
        <f>SUM(V84:$V$103)</f>
        <v>347603.68424338679</v>
      </c>
      <c r="X84" s="129">
        <f t="shared" si="26"/>
        <v>7.8047985403945086</v>
      </c>
      <c r="Y84" s="29"/>
      <c r="Z84" s="29"/>
    </row>
    <row r="85" spans="1:26" x14ac:dyDescent="0.25">
      <c r="A85" s="124">
        <v>81</v>
      </c>
      <c r="B85" s="125">
        <f t="shared" si="27"/>
        <v>29416.559680439153</v>
      </c>
      <c r="C85" s="126">
        <f>'Liczymy metody dla męzczyzn 2'!S88</f>
        <v>9.9218410768562748E-2</v>
      </c>
      <c r="D85" s="127">
        <f t="shared" si="16"/>
        <v>2918.6643017717529</v>
      </c>
      <c r="E85" s="125">
        <f t="shared" si="28"/>
        <v>27957.227529553275</v>
      </c>
      <c r="F85" s="125">
        <f>SUM(E85:$E$103)</f>
        <v>182804.10585030325</v>
      </c>
      <c r="G85" s="128">
        <f t="shared" si="17"/>
        <v>6.2143264826396658</v>
      </c>
      <c r="H85" s="124">
        <v>81</v>
      </c>
      <c r="I85" s="125">
        <f t="shared" si="29"/>
        <v>54574.17075260717</v>
      </c>
      <c r="J85" s="126">
        <f>'Liczymy metody dla kobiet 2'!S88</f>
        <v>5.2308194225436352E-2</v>
      </c>
      <c r="K85" s="125">
        <f t="shared" si="18"/>
        <v>2854.6763234195037</v>
      </c>
      <c r="L85" s="125">
        <f t="shared" si="30"/>
        <v>53146.832590897422</v>
      </c>
      <c r="M85" s="125">
        <f>SUM(L85:$L$103)</f>
        <v>433777.28109906695</v>
      </c>
      <c r="N85" s="128">
        <f t="shared" si="19"/>
        <v>7.948398942522533</v>
      </c>
      <c r="O85" s="129">
        <f t="shared" si="20"/>
        <v>1.7340724598828672</v>
      </c>
      <c r="P85" s="83">
        <v>81</v>
      </c>
      <c r="Q85" s="83">
        <f t="shared" si="21"/>
        <v>26468.472815014477</v>
      </c>
      <c r="R85" s="83">
        <f t="shared" si="22"/>
        <v>15149.528235426164</v>
      </c>
      <c r="S85" s="83">
        <f t="shared" si="23"/>
        <v>41618.001050440638</v>
      </c>
      <c r="T85" s="130">
        <f t="shared" si="24"/>
        <v>6.9384162126651161E-2</v>
      </c>
      <c r="U85" s="129">
        <f t="shared" si="25"/>
        <v>2887.6301322709114</v>
      </c>
      <c r="V85" s="129">
        <f t="shared" si="31"/>
        <v>40174.185984305179</v>
      </c>
      <c r="W85" s="129">
        <f>SUM(V85:$V$103)</f>
        <v>304526.09584595362</v>
      </c>
      <c r="X85" s="129">
        <f t="shared" si="26"/>
        <v>7.3171725733984863</v>
      </c>
      <c r="Y85" s="29"/>
      <c r="Z85" s="29"/>
    </row>
    <row r="86" spans="1:26" x14ac:dyDescent="0.25">
      <c r="A86" s="124">
        <v>82</v>
      </c>
      <c r="B86" s="125">
        <f t="shared" si="27"/>
        <v>26497.895378667399</v>
      </c>
      <c r="C86" s="126">
        <f>'Liczymy metody dla męzczyzn 2'!S89</f>
        <v>0.10595551303515906</v>
      </c>
      <c r="D86" s="127">
        <f t="shared" si="16"/>
        <v>2807.5980991986744</v>
      </c>
      <c r="E86" s="125">
        <f t="shared" si="28"/>
        <v>25094.096329068059</v>
      </c>
      <c r="F86" s="125">
        <f>SUM(E86:$E$103)</f>
        <v>154846.87832074997</v>
      </c>
      <c r="G86" s="128">
        <f t="shared" si="17"/>
        <v>5.8437425353189445</v>
      </c>
      <c r="H86" s="124">
        <v>82</v>
      </c>
      <c r="I86" s="125">
        <f t="shared" si="29"/>
        <v>51719.494429187667</v>
      </c>
      <c r="J86" s="126">
        <f>'Liczymy metody dla kobiet 2'!S89</f>
        <v>6.6089515079499797E-2</v>
      </c>
      <c r="K86" s="125">
        <f t="shared" si="18"/>
        <v>3418.116306981904</v>
      </c>
      <c r="L86" s="125">
        <f t="shared" si="30"/>
        <v>50010.436275696717</v>
      </c>
      <c r="M86" s="125">
        <f>SUM(L86:$L$103)</f>
        <v>380630.44850816956</v>
      </c>
      <c r="N86" s="128">
        <f t="shared" si="19"/>
        <v>7.3595160337329677</v>
      </c>
      <c r="O86" s="129">
        <f t="shared" si="20"/>
        <v>1.5157734984140232</v>
      </c>
      <c r="P86" s="83">
        <v>82</v>
      </c>
      <c r="Q86" s="83">
        <f t="shared" si="21"/>
        <v>25083.954798156017</v>
      </c>
      <c r="R86" s="83">
        <f t="shared" si="22"/>
        <v>13646.416120013711</v>
      </c>
      <c r="S86" s="83">
        <f t="shared" si="23"/>
        <v>38730.370918169727</v>
      </c>
      <c r="T86" s="130">
        <f t="shared" si="24"/>
        <v>8.0136062640120173E-2</v>
      </c>
      <c r="U86" s="129">
        <f t="shared" si="25"/>
        <v>3103.6994299735379</v>
      </c>
      <c r="V86" s="129">
        <f t="shared" si="31"/>
        <v>37178.521203182958</v>
      </c>
      <c r="W86" s="129">
        <f>SUM(V86:$V$103)</f>
        <v>264351.90986164846</v>
      </c>
      <c r="X86" s="129">
        <f t="shared" si="26"/>
        <v>6.8254422458327664</v>
      </c>
      <c r="Y86" s="29"/>
      <c r="Z86" s="29"/>
    </row>
    <row r="87" spans="1:26" x14ac:dyDescent="0.25">
      <c r="A87" s="124">
        <v>83</v>
      </c>
      <c r="B87" s="125">
        <f t="shared" si="27"/>
        <v>23690.297279468723</v>
      </c>
      <c r="C87" s="126">
        <f>'Liczymy metody dla męzczyzn 2'!S90</f>
        <v>0.11334180432020331</v>
      </c>
      <c r="D87" s="127">
        <f t="shared" si="16"/>
        <v>2685.1010385369891</v>
      </c>
      <c r="E87" s="125">
        <f t="shared" si="28"/>
        <v>22347.746760200229</v>
      </c>
      <c r="F87" s="125">
        <f>SUM(E87:$E$103)</f>
        <v>129752.7819916819</v>
      </c>
      <c r="G87" s="128">
        <f t="shared" si="17"/>
        <v>5.4770432156684077</v>
      </c>
      <c r="H87" s="124">
        <v>83</v>
      </c>
      <c r="I87" s="125">
        <f t="shared" si="29"/>
        <v>48301.378122205766</v>
      </c>
      <c r="J87" s="126">
        <f>'Liczymy metody dla kobiet 2'!S90</f>
        <v>7.132383130975424E-2</v>
      </c>
      <c r="K87" s="125">
        <f t="shared" si="18"/>
        <v>3445.0393452168582</v>
      </c>
      <c r="L87" s="125">
        <f t="shared" si="30"/>
        <v>46578.858449597334</v>
      </c>
      <c r="M87" s="125">
        <f>SUM(L87:$L$103)</f>
        <v>330620.01223247283</v>
      </c>
      <c r="N87" s="128">
        <f t="shared" si="19"/>
        <v>6.8449395252446372</v>
      </c>
      <c r="O87" s="129">
        <f t="shared" si="20"/>
        <v>1.3678963095762295</v>
      </c>
      <c r="P87" s="83">
        <v>83</v>
      </c>
      <c r="Q87" s="83">
        <f t="shared" si="21"/>
        <v>23426.168389269795</v>
      </c>
      <c r="R87" s="83">
        <f t="shared" si="22"/>
        <v>12200.503098926392</v>
      </c>
      <c r="S87" s="83">
        <f t="shared" si="23"/>
        <v>35626.671488196189</v>
      </c>
      <c r="T87" s="130">
        <f t="shared" si="24"/>
        <v>8.571306242539288E-2</v>
      </c>
      <c r="U87" s="129">
        <f t="shared" si="25"/>
        <v>3053.6711172767245</v>
      </c>
      <c r="V87" s="129">
        <f t="shared" si="31"/>
        <v>34099.835929557827</v>
      </c>
      <c r="W87" s="129">
        <f>SUM(V87:$V$103)</f>
        <v>227173.3886584655</v>
      </c>
      <c r="X87" s="129">
        <f t="shared" si="26"/>
        <v>6.3764976959391921</v>
      </c>
      <c r="Y87" s="29"/>
      <c r="Z87" s="29"/>
    </row>
    <row r="88" spans="1:26" x14ac:dyDescent="0.25">
      <c r="A88" s="124">
        <v>84</v>
      </c>
      <c r="B88" s="125">
        <f t="shared" si="27"/>
        <v>21005.196240931735</v>
      </c>
      <c r="C88" s="126">
        <f>'Liczymy metody dla męzczyzn 2'!S91</f>
        <v>0.13355272178801589</v>
      </c>
      <c r="D88" s="127">
        <f t="shared" si="16"/>
        <v>2805.3011296678333</v>
      </c>
      <c r="E88" s="125">
        <f t="shared" si="28"/>
        <v>19602.54567609782</v>
      </c>
      <c r="F88" s="125">
        <f>SUM(E88:$E$103)</f>
        <v>107405.03523148168</v>
      </c>
      <c r="G88" s="128">
        <f t="shared" si="17"/>
        <v>5.1132602618673504</v>
      </c>
      <c r="H88" s="124">
        <v>84</v>
      </c>
      <c r="I88" s="125">
        <f t="shared" si="29"/>
        <v>44856.338776988909</v>
      </c>
      <c r="J88" s="126">
        <f>'Liczymy metody dla kobiet 2'!S91</f>
        <v>7.6483675064638337E-2</v>
      </c>
      <c r="K88" s="125">
        <f t="shared" si="18"/>
        <v>3430.7776396085565</v>
      </c>
      <c r="L88" s="125">
        <f t="shared" si="30"/>
        <v>43140.949957184632</v>
      </c>
      <c r="M88" s="125">
        <f>SUM(L88:$L$103)</f>
        <v>284041.15378287545</v>
      </c>
      <c r="N88" s="128">
        <f t="shared" si="19"/>
        <v>6.3322411397647826</v>
      </c>
      <c r="O88" s="129">
        <f t="shared" si="20"/>
        <v>1.2189808778974323</v>
      </c>
      <c r="P88" s="83">
        <v>84</v>
      </c>
      <c r="Q88" s="83">
        <f t="shared" si="21"/>
        <v>21755.324306839619</v>
      </c>
      <c r="R88" s="83">
        <f t="shared" si="22"/>
        <v>10817.676064079844</v>
      </c>
      <c r="S88" s="83">
        <f t="shared" si="23"/>
        <v>32573.000370919464</v>
      </c>
      <c r="T88" s="130">
        <f t="shared" si="24"/>
        <v>9.5436625474772968E-2</v>
      </c>
      <c r="U88" s="129">
        <f t="shared" si="25"/>
        <v>3108.6572369890819</v>
      </c>
      <c r="V88" s="129">
        <f t="shared" si="31"/>
        <v>31018.671752424925</v>
      </c>
      <c r="W88" s="129">
        <f>SUM(V88:$V$103)</f>
        <v>193073.5527289077</v>
      </c>
      <c r="X88" s="129">
        <f t="shared" si="26"/>
        <v>5.927410755236413</v>
      </c>
      <c r="Y88" s="29"/>
      <c r="Z88" s="29"/>
    </row>
    <row r="89" spans="1:26" x14ac:dyDescent="0.25">
      <c r="A89" s="124">
        <v>85</v>
      </c>
      <c r="B89" s="125">
        <f t="shared" si="27"/>
        <v>18199.895111263901</v>
      </c>
      <c r="C89" s="126">
        <f>'Liczymy metody dla męzczyzn 2'!S92</f>
        <v>0.13131159969673997</v>
      </c>
      <c r="D89" s="127">
        <f t="shared" si="16"/>
        <v>2389.85734137294</v>
      </c>
      <c r="E89" s="125">
        <f t="shared" si="28"/>
        <v>17004.966440577431</v>
      </c>
      <c r="F89" s="125">
        <f>SUM(E89:$E$103)</f>
        <v>87802.489555383872</v>
      </c>
      <c r="G89" s="128">
        <f t="shared" si="17"/>
        <v>4.8243404161732215</v>
      </c>
      <c r="H89" s="124">
        <v>85</v>
      </c>
      <c r="I89" s="125">
        <f t="shared" si="29"/>
        <v>41425.561137380355</v>
      </c>
      <c r="J89" s="126">
        <f>'Liczymy metody dla kobiet 2'!S92</f>
        <v>9.6730682767037057E-2</v>
      </c>
      <c r="K89" s="125">
        <f t="shared" si="18"/>
        <v>4007.1228128264379</v>
      </c>
      <c r="L89" s="125">
        <f t="shared" si="30"/>
        <v>39421.999730967131</v>
      </c>
      <c r="M89" s="125">
        <f>SUM(L89:$L$103)</f>
        <v>240900.20382569084</v>
      </c>
      <c r="N89" s="128">
        <f t="shared" si="19"/>
        <v>5.8152550553700175</v>
      </c>
      <c r="O89" s="129">
        <f t="shared" si="20"/>
        <v>0.99091463919679601</v>
      </c>
      <c r="P89" s="83">
        <v>85</v>
      </c>
      <c r="Q89" s="83">
        <f t="shared" si="21"/>
        <v>20091.397151629473</v>
      </c>
      <c r="R89" s="83">
        <f t="shared" si="22"/>
        <v>9372.9459823009092</v>
      </c>
      <c r="S89" s="83">
        <f t="shared" si="23"/>
        <v>29464.343133930382</v>
      </c>
      <c r="T89" s="130">
        <f t="shared" si="24"/>
        <v>0.10773126964342622</v>
      </c>
      <c r="U89" s="129">
        <f t="shared" si="25"/>
        <v>3174.2310950278879</v>
      </c>
      <c r="V89" s="129">
        <f t="shared" si="31"/>
        <v>27877.22758641644</v>
      </c>
      <c r="W89" s="129">
        <f>SUM(V89:$V$103)</f>
        <v>162054.88097648276</v>
      </c>
      <c r="X89" s="129">
        <f t="shared" si="26"/>
        <v>5.5000337268630473</v>
      </c>
      <c r="Y89" s="29"/>
      <c r="Z89" s="29"/>
    </row>
    <row r="90" spans="1:26" x14ac:dyDescent="0.25">
      <c r="A90" s="124">
        <v>86</v>
      </c>
      <c r="B90" s="125">
        <f t="shared" si="27"/>
        <v>15810.037769890961</v>
      </c>
      <c r="C90" s="126">
        <f>'Liczymy metody dla męzczyzn 2'!S93</f>
        <v>0.15223828601288975</v>
      </c>
      <c r="D90" s="127">
        <f t="shared" si="16"/>
        <v>2406.8930518872498</v>
      </c>
      <c r="E90" s="125">
        <f t="shared" si="28"/>
        <v>14606.591243947336</v>
      </c>
      <c r="F90" s="125">
        <f>SUM(E90:$E$103)</f>
        <v>70797.523114806419</v>
      </c>
      <c r="G90" s="128">
        <f t="shared" si="17"/>
        <v>4.4780110044793835</v>
      </c>
      <c r="H90" s="124">
        <v>86</v>
      </c>
      <c r="I90" s="125">
        <f t="shared" si="29"/>
        <v>37418.438324553914</v>
      </c>
      <c r="J90" s="126">
        <f>'Liczymy metody dla kobiet 2'!S93</f>
        <v>9.7919216646266821E-2</v>
      </c>
      <c r="K90" s="125">
        <f t="shared" si="18"/>
        <v>3663.984168866968</v>
      </c>
      <c r="L90" s="125">
        <f t="shared" si="30"/>
        <v>35586.446240120429</v>
      </c>
      <c r="M90" s="125">
        <f>SUM(L90:$L$103)</f>
        <v>201478.20409472371</v>
      </c>
      <c r="N90" s="128">
        <f t="shared" si="19"/>
        <v>5.3844631982546973</v>
      </c>
      <c r="O90" s="129">
        <f t="shared" si="20"/>
        <v>0.90645219377531383</v>
      </c>
      <c r="P90" s="83">
        <v>86</v>
      </c>
      <c r="Q90" s="83">
        <f t="shared" si="21"/>
        <v>18147.942587408648</v>
      </c>
      <c r="R90" s="83">
        <f t="shared" si="22"/>
        <v>8142.1694514938454</v>
      </c>
      <c r="S90" s="83">
        <f t="shared" si="23"/>
        <v>26290.112038902495</v>
      </c>
      <c r="T90" s="130">
        <f t="shared" si="24"/>
        <v>0.11474208398802797</v>
      </c>
      <c r="U90" s="129">
        <f t="shared" si="25"/>
        <v>3016.5822436224153</v>
      </c>
      <c r="V90" s="129">
        <f t="shared" si="31"/>
        <v>24781.820917091289</v>
      </c>
      <c r="W90" s="129">
        <f>SUM(V90:$V$103)</f>
        <v>134177.65339006632</v>
      </c>
      <c r="X90" s="129">
        <f t="shared" si="26"/>
        <v>5.1037307559404255</v>
      </c>
      <c r="Y90" s="29"/>
      <c r="Z90" s="29"/>
    </row>
    <row r="91" spans="1:26" x14ac:dyDescent="0.25">
      <c r="A91" s="124">
        <v>87</v>
      </c>
      <c r="B91" s="125">
        <f t="shared" si="27"/>
        <v>13403.144718003712</v>
      </c>
      <c r="C91" s="126">
        <f>'Liczymy metody dla męzczyzn 2'!S94</f>
        <v>0.16257166257166258</v>
      </c>
      <c r="D91" s="127">
        <f t="shared" si="16"/>
        <v>2178.9715204944609</v>
      </c>
      <c r="E91" s="125">
        <f t="shared" si="28"/>
        <v>12313.658957756481</v>
      </c>
      <c r="F91" s="125">
        <f>SUM(E91:$E$103)</f>
        <v>56190.93187085908</v>
      </c>
      <c r="G91" s="128">
        <f t="shared" si="17"/>
        <v>4.1923692575952618</v>
      </c>
      <c r="H91" s="124">
        <v>87</v>
      </c>
      <c r="I91" s="125">
        <f t="shared" si="29"/>
        <v>33754.454155686944</v>
      </c>
      <c r="J91" s="126">
        <f>'Liczymy metody dla kobiet 2'!S94</f>
        <v>0.12406947890818859</v>
      </c>
      <c r="K91" s="125">
        <f t="shared" si="18"/>
        <v>4187.8975379264202</v>
      </c>
      <c r="L91" s="125">
        <f t="shared" si="30"/>
        <v>31660.505386723737</v>
      </c>
      <c r="M91" s="125">
        <f>SUM(L91:$L$103)</f>
        <v>165891.75785460332</v>
      </c>
      <c r="N91" s="128">
        <f t="shared" si="19"/>
        <v>4.9146627313081259</v>
      </c>
      <c r="O91" s="129">
        <f t="shared" si="20"/>
        <v>0.72229347371286412</v>
      </c>
      <c r="P91" s="83">
        <v>87</v>
      </c>
      <c r="Q91" s="83">
        <f t="shared" si="21"/>
        <v>16370.910265508168</v>
      </c>
      <c r="R91" s="83">
        <f t="shared" si="22"/>
        <v>6902.6195297719123</v>
      </c>
      <c r="S91" s="83">
        <f t="shared" si="23"/>
        <v>23273.529795280079</v>
      </c>
      <c r="T91" s="130">
        <f t="shared" si="24"/>
        <v>0.13548871471952037</v>
      </c>
      <c r="U91" s="129">
        <f t="shared" si="25"/>
        <v>3153.3006389489601</v>
      </c>
      <c r="V91" s="129">
        <f t="shared" si="31"/>
        <v>21696.879475805599</v>
      </c>
      <c r="W91" s="129">
        <f>SUM(V91:$V$103)</f>
        <v>109395.83247297503</v>
      </c>
      <c r="X91" s="129">
        <f t="shared" si="26"/>
        <v>4.7004400894599465</v>
      </c>
      <c r="Y91" s="29"/>
      <c r="Z91" s="29"/>
    </row>
    <row r="92" spans="1:26" x14ac:dyDescent="0.25">
      <c r="A92" s="124">
        <v>88</v>
      </c>
      <c r="B92" s="125">
        <f t="shared" si="27"/>
        <v>11224.173197509252</v>
      </c>
      <c r="C92" s="126">
        <f>'Liczymy metody dla męzczyzn 2'!S95</f>
        <v>0.1684998829861924</v>
      </c>
      <c r="D92" s="127">
        <f t="shared" si="16"/>
        <v>1891.2718703970659</v>
      </c>
      <c r="E92" s="125">
        <f t="shared" si="28"/>
        <v>10278.537262310718</v>
      </c>
      <c r="F92" s="125">
        <f>SUM(E92:$E$103)</f>
        <v>43877.272913102599</v>
      </c>
      <c r="G92" s="128">
        <f t="shared" si="17"/>
        <v>3.9091763946443177</v>
      </c>
      <c r="H92" s="124">
        <v>88</v>
      </c>
      <c r="I92" s="125">
        <f t="shared" si="29"/>
        <v>29566.556617760525</v>
      </c>
      <c r="J92" s="126">
        <f>'Liczymy metody dla kobiet 2'!S95</f>
        <v>0.13314397301615483</v>
      </c>
      <c r="K92" s="125">
        <f t="shared" si="18"/>
        <v>3936.6088164957214</v>
      </c>
      <c r="L92" s="125">
        <f t="shared" si="30"/>
        <v>27598.252209512662</v>
      </c>
      <c r="M92" s="125">
        <f>SUM(L92:$L$103)</f>
        <v>134231.25246787956</v>
      </c>
      <c r="N92" s="128">
        <f t="shared" si="19"/>
        <v>4.5399690671874628</v>
      </c>
      <c r="O92" s="129">
        <f t="shared" si="20"/>
        <v>0.63079267254314519</v>
      </c>
      <c r="P92" s="83">
        <v>88</v>
      </c>
      <c r="Q92" s="83">
        <f t="shared" si="21"/>
        <v>14339.779959613854</v>
      </c>
      <c r="R92" s="83">
        <f t="shared" si="22"/>
        <v>5780.4491967172644</v>
      </c>
      <c r="S92" s="83">
        <f t="shared" si="23"/>
        <v>20120.229156331119</v>
      </c>
      <c r="T92" s="130">
        <f t="shared" si="24"/>
        <v>0.14330156316075832</v>
      </c>
      <c r="U92" s="129">
        <f t="shared" si="25"/>
        <v>2883.2602892549148</v>
      </c>
      <c r="V92" s="129">
        <f t="shared" si="31"/>
        <v>18678.599011703664</v>
      </c>
      <c r="W92" s="129">
        <f>SUM(V92:$V$103)</f>
        <v>87698.952997169443</v>
      </c>
      <c r="X92" s="129">
        <f t="shared" si="26"/>
        <v>4.3587452367347268</v>
      </c>
      <c r="Y92" s="29"/>
      <c r="Z92" s="29"/>
    </row>
    <row r="93" spans="1:26" x14ac:dyDescent="0.25">
      <c r="A93" s="124">
        <v>89</v>
      </c>
      <c r="B93" s="125">
        <f t="shared" si="27"/>
        <v>9332.9013271121858</v>
      </c>
      <c r="C93" s="126">
        <f>'Liczymy metody dla męzczyzn 2'!S96</f>
        <v>0.19956140350877191</v>
      </c>
      <c r="D93" s="127">
        <f t="shared" si="16"/>
        <v>1862.4868876473877</v>
      </c>
      <c r="E93" s="125">
        <f t="shared" si="28"/>
        <v>8401.6578832884916</v>
      </c>
      <c r="F93" s="125">
        <f>SUM(E93:$E$103)</f>
        <v>33598.735650791888</v>
      </c>
      <c r="G93" s="128">
        <f t="shared" si="17"/>
        <v>3.6000311664270117</v>
      </c>
      <c r="H93" s="124">
        <v>89</v>
      </c>
      <c r="I93" s="125">
        <f t="shared" si="29"/>
        <v>25629.947801264803</v>
      </c>
      <c r="J93" s="126">
        <f>'Liczymy metody dla kobiet 2'!S96</f>
        <v>0.15386160490107464</v>
      </c>
      <c r="K93" s="125">
        <f t="shared" si="18"/>
        <v>3943.464902233372</v>
      </c>
      <c r="L93" s="125">
        <f t="shared" si="30"/>
        <v>23658.215350148115</v>
      </c>
      <c r="M93" s="125">
        <f>SUM(L93:$L$103)</f>
        <v>106633.00025836691</v>
      </c>
      <c r="N93" s="128">
        <f t="shared" si="19"/>
        <v>4.1604844881152943</v>
      </c>
      <c r="O93" s="129">
        <f t="shared" si="20"/>
        <v>0.56045332168828255</v>
      </c>
      <c r="P93" s="83">
        <v>89</v>
      </c>
      <c r="Q93" s="83">
        <f t="shared" si="21"/>
        <v>12430.524683613428</v>
      </c>
      <c r="R93" s="83">
        <f t="shared" si="22"/>
        <v>4806.444183462776</v>
      </c>
      <c r="S93" s="83">
        <f t="shared" si="23"/>
        <v>17236.968867076204</v>
      </c>
      <c r="T93" s="130">
        <f t="shared" si="24"/>
        <v>0.16660476948512976</v>
      </c>
      <c r="U93" s="129">
        <f t="shared" si="25"/>
        <v>2871.7612247215893</v>
      </c>
      <c r="V93" s="129">
        <f t="shared" si="31"/>
        <v>15801.088254715411</v>
      </c>
      <c r="W93" s="129">
        <f>SUM(V93:$V$103)</f>
        <v>69020.353985465772</v>
      </c>
      <c r="X93" s="129">
        <f t="shared" si="26"/>
        <v>4.0042048296147588</v>
      </c>
      <c r="Y93" s="29"/>
      <c r="Z93" s="29"/>
    </row>
    <row r="94" spans="1:26" x14ac:dyDescent="0.25">
      <c r="A94" s="124">
        <v>90</v>
      </c>
      <c r="B94" s="125">
        <f t="shared" si="27"/>
        <v>7470.4144394647983</v>
      </c>
      <c r="C94" s="126">
        <f>'Liczymy metody dla męzczyzn 2'!S97</f>
        <v>0.20997028722350611</v>
      </c>
      <c r="D94" s="127">
        <f t="shared" si="16"/>
        <v>1568.565065533051</v>
      </c>
      <c r="E94" s="125">
        <f t="shared" si="28"/>
        <v>6686.1319066982724</v>
      </c>
      <c r="F94" s="125">
        <f>SUM(E94:$E$103)</f>
        <v>25197.077767503401</v>
      </c>
      <c r="G94" s="128">
        <f t="shared" si="17"/>
        <v>3.3729156490156642</v>
      </c>
      <c r="H94" s="124">
        <v>90</v>
      </c>
      <c r="I94" s="125">
        <f t="shared" si="29"/>
        <v>21686.482899031431</v>
      </c>
      <c r="J94" s="126">
        <f>'Liczymy metody dla kobiet 2'!S97</f>
        <v>0.1699074074074074</v>
      </c>
      <c r="K94" s="125">
        <f t="shared" si="18"/>
        <v>3684.6940851595068</v>
      </c>
      <c r="L94" s="125">
        <f t="shared" si="30"/>
        <v>19844.135856451678</v>
      </c>
      <c r="M94" s="125">
        <f>SUM(L94:$L$103)</f>
        <v>82974.784908218789</v>
      </c>
      <c r="N94" s="128">
        <f t="shared" si="19"/>
        <v>3.8261061184764378</v>
      </c>
      <c r="O94" s="129">
        <f t="shared" si="20"/>
        <v>0.45319046946077357</v>
      </c>
      <c r="P94" s="83">
        <v>90</v>
      </c>
      <c r="Q94" s="83">
        <f t="shared" si="21"/>
        <v>10517.944206030244</v>
      </c>
      <c r="R94" s="83">
        <f t="shared" si="22"/>
        <v>3847.263436324371</v>
      </c>
      <c r="S94" s="83">
        <f t="shared" si="23"/>
        <v>14365.207642354615</v>
      </c>
      <c r="T94" s="130">
        <f t="shared" si="24"/>
        <v>0.18063697404561507</v>
      </c>
      <c r="U94" s="129">
        <f t="shared" si="25"/>
        <v>2594.887640051882</v>
      </c>
      <c r="V94" s="129">
        <f t="shared" si="31"/>
        <v>13067.763822328674</v>
      </c>
      <c r="W94" s="129">
        <f>SUM(V94:$V$103)</f>
        <v>53219.265730750376</v>
      </c>
      <c r="X94" s="129">
        <f t="shared" si="26"/>
        <v>3.7047334821557203</v>
      </c>
      <c r="Y94" s="29"/>
      <c r="Z94" s="29"/>
    </row>
    <row r="95" spans="1:26" x14ac:dyDescent="0.25">
      <c r="A95" s="124">
        <v>91</v>
      </c>
      <c r="B95" s="125">
        <f t="shared" si="27"/>
        <v>5901.8493739317473</v>
      </c>
      <c r="C95" s="126">
        <f>'Liczymy metody dla męzczyzn 2'!S98</f>
        <v>0.25853242320819109</v>
      </c>
      <c r="D95" s="127">
        <f t="shared" si="16"/>
        <v>1525.8194200523201</v>
      </c>
      <c r="E95" s="125">
        <f t="shared" si="28"/>
        <v>5138.9396639055867</v>
      </c>
      <c r="F95" s="125">
        <f>SUM(E95:$E$103)</f>
        <v>18510.945860805125</v>
      </c>
      <c r="G95" s="128">
        <f t="shared" si="17"/>
        <v>3.136465315866463</v>
      </c>
      <c r="H95" s="124">
        <v>91</v>
      </c>
      <c r="I95" s="125">
        <f t="shared" si="29"/>
        <v>18001.788813871925</v>
      </c>
      <c r="J95" s="126">
        <f>'Liczymy metody dla kobiet 2'!S98</f>
        <v>0.19000549148819329</v>
      </c>
      <c r="K95" s="125">
        <f t="shared" si="18"/>
        <v>3420.438731246395</v>
      </c>
      <c r="L95" s="125">
        <f t="shared" si="30"/>
        <v>16291.569448248727</v>
      </c>
      <c r="M95" s="125">
        <f>SUM(L95:$L$103)</f>
        <v>63130.649051767119</v>
      </c>
      <c r="N95" s="128">
        <f t="shared" si="19"/>
        <v>3.5069097690513695</v>
      </c>
      <c r="O95" s="129">
        <f t="shared" si="20"/>
        <v>0.37044445318490649</v>
      </c>
      <c r="P95" s="83">
        <v>91</v>
      </c>
      <c r="Q95" s="83">
        <f t="shared" si="21"/>
        <v>8730.867574727883</v>
      </c>
      <c r="R95" s="83">
        <f t="shared" si="22"/>
        <v>3039.4524275748499</v>
      </c>
      <c r="S95" s="83">
        <f t="shared" si="23"/>
        <v>11770.320002302733</v>
      </c>
      <c r="T95" s="130">
        <f t="shared" si="24"/>
        <v>0.20770121674713748</v>
      </c>
      <c r="U95" s="129">
        <f t="shared" si="25"/>
        <v>2444.7097859814476</v>
      </c>
      <c r="V95" s="129">
        <f t="shared" si="31"/>
        <v>10547.965109312008</v>
      </c>
      <c r="W95" s="129">
        <f>SUM(V95:$V$103)</f>
        <v>40151.501908421698</v>
      </c>
      <c r="X95" s="129">
        <f t="shared" si="26"/>
        <v>3.4112498131373235</v>
      </c>
      <c r="Y95" s="29"/>
      <c r="Z95" s="29"/>
    </row>
    <row r="96" spans="1:26" x14ac:dyDescent="0.25">
      <c r="A96" s="124">
        <v>92</v>
      </c>
      <c r="B96" s="125">
        <f t="shared" si="27"/>
        <v>4376.029953879427</v>
      </c>
      <c r="C96" s="126">
        <f>'Liczymy metody dla męzczyzn 2'!S99</f>
        <v>0.24911868390129258</v>
      </c>
      <c r="D96" s="127">
        <f t="shared" si="16"/>
        <v>1090.1508228230769</v>
      </c>
      <c r="E96" s="125">
        <f t="shared" si="28"/>
        <v>3830.9545424678886</v>
      </c>
      <c r="F96" s="125">
        <f>SUM(E96:$E$103)</f>
        <v>13372.006196899538</v>
      </c>
      <c r="G96" s="128">
        <f t="shared" si="17"/>
        <v>3.0557391831938947</v>
      </c>
      <c r="H96" s="124">
        <v>92</v>
      </c>
      <c r="I96" s="125">
        <f t="shared" si="29"/>
        <v>14581.350082625529</v>
      </c>
      <c r="J96" s="126">
        <f>'Liczymy metody dla kobiet 2'!S99</f>
        <v>0.21237458193979933</v>
      </c>
      <c r="K96" s="125">
        <f t="shared" si="18"/>
        <v>3096.7081279154554</v>
      </c>
      <c r="L96" s="125">
        <f t="shared" si="30"/>
        <v>13032.996018667802</v>
      </c>
      <c r="M96" s="125">
        <f>SUM(L96:$L$103)</f>
        <v>46839.079603518396</v>
      </c>
      <c r="N96" s="128">
        <f t="shared" si="19"/>
        <v>3.2122594504695217</v>
      </c>
      <c r="O96" s="129">
        <f t="shared" si="20"/>
        <v>0.15652026727562696</v>
      </c>
      <c r="P96" s="83">
        <v>92</v>
      </c>
      <c r="Q96" s="83">
        <f t="shared" si="21"/>
        <v>7071.9547900733814</v>
      </c>
      <c r="R96" s="83">
        <f t="shared" si="22"/>
        <v>2253.6554262479049</v>
      </c>
      <c r="S96" s="83">
        <f t="shared" si="23"/>
        <v>9325.6102163212854</v>
      </c>
      <c r="T96" s="130">
        <f t="shared" si="24"/>
        <v>0.22125427376127346</v>
      </c>
      <c r="U96" s="129">
        <f t="shared" si="25"/>
        <v>2063.3311157928783</v>
      </c>
      <c r="V96" s="129">
        <f t="shared" si="31"/>
        <v>8293.9446584248471</v>
      </c>
      <c r="W96" s="129">
        <f>SUM(V96:$V$103)</f>
        <v>29603.536799109683</v>
      </c>
      <c r="X96" s="129">
        <f t="shared" si="26"/>
        <v>3.1744342849863951</v>
      </c>
      <c r="Y96" s="29"/>
      <c r="Z96" s="29"/>
    </row>
    <row r="97" spans="1:26" x14ac:dyDescent="0.25">
      <c r="A97" s="124">
        <v>93</v>
      </c>
      <c r="B97" s="125">
        <f t="shared" si="27"/>
        <v>3285.8791310563502</v>
      </c>
      <c r="C97" s="126">
        <f>'Liczymy metody dla męzczyzn 2'!S100</f>
        <v>0.23747108712413262</v>
      </c>
      <c r="D97" s="127">
        <f t="shared" si="16"/>
        <v>780.30128941045166</v>
      </c>
      <c r="E97" s="125">
        <f t="shared" si="28"/>
        <v>2895.728486351124</v>
      </c>
      <c r="F97" s="125">
        <f>SUM(E97:$E$103)</f>
        <v>9541.0516544316488</v>
      </c>
      <c r="G97" s="128">
        <f t="shared" si="17"/>
        <v>2.9036526524225419</v>
      </c>
      <c r="H97" s="124">
        <v>93</v>
      </c>
      <c r="I97" s="125">
        <f t="shared" si="29"/>
        <v>11484.641954710074</v>
      </c>
      <c r="J97" s="126">
        <f>'Liczymy metody dla kobiet 2'!S100</f>
        <v>0.22807017543859648</v>
      </c>
      <c r="K97" s="125">
        <f t="shared" si="18"/>
        <v>2619.3043054601922</v>
      </c>
      <c r="L97" s="125">
        <f t="shared" si="30"/>
        <v>10174.989801979978</v>
      </c>
      <c r="M97" s="125">
        <f>SUM(L97:$L$103)</f>
        <v>33806.083584850589</v>
      </c>
      <c r="N97" s="128">
        <f t="shared" si="19"/>
        <v>2.9435905549485639</v>
      </c>
      <c r="O97" s="129">
        <f t="shared" si="20"/>
        <v>3.9937902526022029E-2</v>
      </c>
      <c r="P97" s="83">
        <v>93</v>
      </c>
      <c r="Q97" s="83">
        <f t="shared" si="21"/>
        <v>5570.0513480343861</v>
      </c>
      <c r="R97" s="83">
        <f t="shared" si="22"/>
        <v>1692.2277524940205</v>
      </c>
      <c r="S97" s="83">
        <f t="shared" si="23"/>
        <v>7262.2791005284071</v>
      </c>
      <c r="T97" s="130">
        <f t="shared" si="24"/>
        <v>0.23026073895630156</v>
      </c>
      <c r="U97" s="129">
        <f t="shared" si="25"/>
        <v>1672.217752194576</v>
      </c>
      <c r="V97" s="129">
        <f t="shared" si="31"/>
        <v>6426.1702244311191</v>
      </c>
      <c r="W97" s="129">
        <f>SUM(V97:$V$103)</f>
        <v>21309.592140684836</v>
      </c>
      <c r="X97" s="129">
        <f t="shared" si="26"/>
        <v>2.9342843817630664</v>
      </c>
      <c r="Y97" s="29"/>
      <c r="Z97" s="29"/>
    </row>
    <row r="98" spans="1:26" x14ac:dyDescent="0.25">
      <c r="A98" s="124">
        <v>94</v>
      </c>
      <c r="B98" s="125">
        <f t="shared" si="27"/>
        <v>2505.5778416458984</v>
      </c>
      <c r="C98" s="126">
        <f>'Liczymy metody dla męzczyzn 2'!S101</f>
        <v>0.25841476655808904</v>
      </c>
      <c r="D98" s="127">
        <f t="shared" si="16"/>
        <v>647.47831304204544</v>
      </c>
      <c r="E98" s="125">
        <f t="shared" si="28"/>
        <v>2181.8386851248756</v>
      </c>
      <c r="F98" s="125">
        <f>SUM(E98:$E$103)</f>
        <v>6645.3231680805247</v>
      </c>
      <c r="G98" s="128">
        <f t="shared" si="17"/>
        <v>2.6522118202143954</v>
      </c>
      <c r="H98" s="124">
        <v>94</v>
      </c>
      <c r="I98" s="125">
        <f t="shared" si="29"/>
        <v>8865.3376492498828</v>
      </c>
      <c r="J98" s="126">
        <f>'Liczymy metody dla kobiet 2'!S101</f>
        <v>0.25353706847764573</v>
      </c>
      <c r="K98" s="125">
        <f t="shared" si="18"/>
        <v>2247.6917186553183</v>
      </c>
      <c r="L98" s="125">
        <f t="shared" si="30"/>
        <v>7741.4917899222237</v>
      </c>
      <c r="M98" s="125">
        <f>SUM(L98:$L$103)</f>
        <v>23631.093782870608</v>
      </c>
      <c r="N98" s="128">
        <f t="shared" si="19"/>
        <v>2.6655604916379119</v>
      </c>
      <c r="O98" s="129">
        <f t="shared" si="20"/>
        <v>1.3348671423516478E-2</v>
      </c>
      <c r="P98" s="83">
        <v>94</v>
      </c>
      <c r="Q98" s="83">
        <f t="shared" si="21"/>
        <v>4299.6887598861931</v>
      </c>
      <c r="R98" s="83">
        <f t="shared" si="22"/>
        <v>1290.3725884476378</v>
      </c>
      <c r="S98" s="83">
        <f t="shared" si="23"/>
        <v>5590.0613483338311</v>
      </c>
      <c r="T98" s="130">
        <f t="shared" si="24"/>
        <v>0.25466300386645929</v>
      </c>
      <c r="U98" s="129">
        <f t="shared" si="25"/>
        <v>1423.5818147644832</v>
      </c>
      <c r="V98" s="129">
        <f t="shared" si="31"/>
        <v>4878.27044095159</v>
      </c>
      <c r="W98" s="129">
        <f>SUM(V98:$V$103)</f>
        <v>14883.421916253716</v>
      </c>
      <c r="X98" s="129">
        <f t="shared" si="26"/>
        <v>2.662479173093486</v>
      </c>
      <c r="Y98" s="29"/>
      <c r="Z98" s="29"/>
    </row>
    <row r="99" spans="1:26" x14ac:dyDescent="0.25">
      <c r="A99" s="124">
        <v>95</v>
      </c>
      <c r="B99" s="125">
        <f t="shared" si="27"/>
        <v>1858.0995286038528</v>
      </c>
      <c r="C99" s="126">
        <f>'Liczymy metody dla męzczyzn 2'!S102</f>
        <v>0.26475279106858057</v>
      </c>
      <c r="D99" s="127">
        <f t="shared" si="16"/>
        <v>491.93703628108392</v>
      </c>
      <c r="E99" s="125">
        <f t="shared" si="28"/>
        <v>1612.1310104633108</v>
      </c>
      <c r="F99" s="125">
        <f>SUM(E99:$E$103)</f>
        <v>4463.4844829556496</v>
      </c>
      <c r="G99" s="128">
        <f t="shared" si="17"/>
        <v>2.4021772861163377</v>
      </c>
      <c r="H99" s="124">
        <v>95</v>
      </c>
      <c r="I99" s="125">
        <f t="shared" si="29"/>
        <v>6617.6459305945646</v>
      </c>
      <c r="J99" s="126">
        <f>'Liczymy metody dla kobiet 2'!S102</f>
        <v>0.26358296622613808</v>
      </c>
      <c r="K99" s="125">
        <f t="shared" si="18"/>
        <v>1744.2987438204473</v>
      </c>
      <c r="L99" s="125">
        <f t="shared" si="30"/>
        <v>5745.4965586843409</v>
      </c>
      <c r="M99" s="125">
        <f>SUM(L99:$L$103)</f>
        <v>15889.601992948386</v>
      </c>
      <c r="N99" s="128">
        <f t="shared" si="19"/>
        <v>2.4010958216256184</v>
      </c>
      <c r="O99" s="129">
        <f t="shared" si="20"/>
        <v>-1.0814644907193305E-3</v>
      </c>
      <c r="P99" s="83">
        <v>95</v>
      </c>
      <c r="Q99" s="83">
        <f t="shared" si="21"/>
        <v>3209.5582763383636</v>
      </c>
      <c r="R99" s="83">
        <f t="shared" si="22"/>
        <v>956.92125723098422</v>
      </c>
      <c r="S99" s="83">
        <f t="shared" si="23"/>
        <v>4166.479533569348</v>
      </c>
      <c r="T99" s="130">
        <f t="shared" si="24"/>
        <v>0.26385164155502211</v>
      </c>
      <c r="U99" s="129">
        <f t="shared" si="25"/>
        <v>1099.3324644376753</v>
      </c>
      <c r="V99" s="129">
        <f t="shared" si="31"/>
        <v>3616.8133013505103</v>
      </c>
      <c r="W99" s="129">
        <f>SUM(V99:$V$103)</f>
        <v>10005.151475302127</v>
      </c>
      <c r="X99" s="129">
        <f t="shared" si="26"/>
        <v>2.4013442031073402</v>
      </c>
      <c r="Y99" s="29"/>
      <c r="Z99" s="29"/>
    </row>
    <row r="100" spans="1:26" x14ac:dyDescent="0.25">
      <c r="A100" s="124">
        <v>96</v>
      </c>
      <c r="B100" s="125">
        <f t="shared" si="27"/>
        <v>1366.1624923227689</v>
      </c>
      <c r="C100" s="126">
        <f>'Liczymy metody dla męzczyzn 2'!S103</f>
        <v>0.26337448559670784</v>
      </c>
      <c r="D100" s="127">
        <f t="shared" si="16"/>
        <v>359.81234365702556</v>
      </c>
      <c r="E100" s="125">
        <f t="shared" si="28"/>
        <v>1186.2563204942562</v>
      </c>
      <c r="F100" s="125">
        <f>SUM(E100:$E$103)</f>
        <v>2851.3534724923388</v>
      </c>
      <c r="G100" s="128">
        <f t="shared" si="17"/>
        <v>2.0871261570389237</v>
      </c>
      <c r="H100" s="124">
        <v>96</v>
      </c>
      <c r="I100" s="125">
        <f t="shared" si="29"/>
        <v>4873.3471867741173</v>
      </c>
      <c r="J100" s="126">
        <f>'Liczymy metody dla kobiet 2'!S103</f>
        <v>0.26972010178117051</v>
      </c>
      <c r="K100" s="125">
        <f t="shared" si="18"/>
        <v>1314.4396992316958</v>
      </c>
      <c r="L100" s="125">
        <f t="shared" si="30"/>
        <v>4216.1273371582693</v>
      </c>
      <c r="M100" s="125">
        <f>SUM(L100:$L$103)</f>
        <v>10144.105434264047</v>
      </c>
      <c r="N100" s="128">
        <f t="shared" si="19"/>
        <v>2.0815478654577197</v>
      </c>
      <c r="O100" s="129">
        <f t="shared" si="20"/>
        <v>-5.5782915812039313E-3</v>
      </c>
      <c r="P100" s="83">
        <v>96</v>
      </c>
      <c r="Q100" s="83">
        <f t="shared" si="21"/>
        <v>2363.5733855854469</v>
      </c>
      <c r="R100" s="83">
        <f t="shared" si="22"/>
        <v>703.57368354622599</v>
      </c>
      <c r="S100" s="83">
        <f t="shared" si="23"/>
        <v>3067.1470691316727</v>
      </c>
      <c r="T100" s="130">
        <f t="shared" si="24"/>
        <v>0.26826447919358554</v>
      </c>
      <c r="U100" s="129">
        <f t="shared" si="25"/>
        <v>822.8066111107405</v>
      </c>
      <c r="V100" s="129">
        <f t="shared" si="31"/>
        <v>2655.7437635763026</v>
      </c>
      <c r="W100" s="129">
        <f>SUM(V100:$V$103)</f>
        <v>6388.3381739516171</v>
      </c>
      <c r="X100" s="129">
        <f t="shared" si="26"/>
        <v>2.0828274712500803</v>
      </c>
      <c r="Y100" s="29"/>
      <c r="Z100" s="29"/>
    </row>
    <row r="101" spans="1:26" x14ac:dyDescent="0.25">
      <c r="A101" s="124">
        <v>97</v>
      </c>
      <c r="B101" s="125">
        <f t="shared" si="27"/>
        <v>1006.3501486657433</v>
      </c>
      <c r="C101" s="126">
        <f>'Liczymy metody dla męzczyzn 2'!S104</f>
        <v>0.30945558739255014</v>
      </c>
      <c r="D101" s="127">
        <f t="shared" si="16"/>
        <v>311.42067637793775</v>
      </c>
      <c r="E101" s="125">
        <f t="shared" si="28"/>
        <v>850.63981047677441</v>
      </c>
      <c r="F101" s="125">
        <f>SUM(E101:$E$103)</f>
        <v>1665.0971519980826</v>
      </c>
      <c r="G101" s="128">
        <f t="shared" si="17"/>
        <v>1.6545902578796563</v>
      </c>
      <c r="H101" s="124">
        <v>97</v>
      </c>
      <c r="I101" s="125">
        <f t="shared" si="29"/>
        <v>3558.9074875424212</v>
      </c>
      <c r="J101" s="126">
        <f>'Liczymy metody dla kobiet 2'!S104</f>
        <v>0.30513376717281276</v>
      </c>
      <c r="K101" s="125">
        <f t="shared" si="18"/>
        <v>1085.9428486933491</v>
      </c>
      <c r="L101" s="125">
        <f t="shared" si="30"/>
        <v>3015.9360631957466</v>
      </c>
      <c r="M101" s="125">
        <f>SUM(L101:$L$103)</f>
        <v>5927.9780971057771</v>
      </c>
      <c r="N101" s="128">
        <f t="shared" si="19"/>
        <v>1.6656735579264246</v>
      </c>
      <c r="O101" s="129">
        <f t="shared" si="20"/>
        <v>1.1083300046768274E-2</v>
      </c>
      <c r="P101" s="83">
        <v>97</v>
      </c>
      <c r="Q101" s="83">
        <f t="shared" si="21"/>
        <v>1726.0701314580742</v>
      </c>
      <c r="R101" s="83">
        <f t="shared" si="22"/>
        <v>518.2703265628578</v>
      </c>
      <c r="S101" s="83">
        <f t="shared" si="23"/>
        <v>2244.3404580209321</v>
      </c>
      <c r="T101" s="130">
        <f t="shared" si="24"/>
        <v>0.30613177581656575</v>
      </c>
      <c r="U101" s="129">
        <f t="shared" si="25"/>
        <v>687.06392995091255</v>
      </c>
      <c r="V101" s="129">
        <f t="shared" si="31"/>
        <v>1900.8084930454759</v>
      </c>
      <c r="W101" s="129">
        <f>SUM(V101:$V$103)</f>
        <v>3732.5944103753141</v>
      </c>
      <c r="X101" s="129">
        <f t="shared" si="26"/>
        <v>1.6631141665853717</v>
      </c>
      <c r="Y101" s="29"/>
      <c r="Z101" s="29"/>
    </row>
    <row r="102" spans="1:26" x14ac:dyDescent="0.25">
      <c r="A102" s="124">
        <v>98</v>
      </c>
      <c r="B102" s="125">
        <f t="shared" si="27"/>
        <v>694.92947228780554</v>
      </c>
      <c r="C102" s="126">
        <f>'Liczymy metody dla męzczyzn 2'!S105</f>
        <v>0.32800000000000001</v>
      </c>
      <c r="D102" s="127">
        <f t="shared" si="16"/>
        <v>227.93686691040023</v>
      </c>
      <c r="E102" s="125">
        <f t="shared" si="28"/>
        <v>580.96103883260548</v>
      </c>
      <c r="F102" s="125">
        <f>SUM(E102:$E$103)</f>
        <v>814.45734152130808</v>
      </c>
      <c r="G102" s="128">
        <f t="shared" si="17"/>
        <v>1.1719999999999999</v>
      </c>
      <c r="H102" s="124">
        <v>98</v>
      </c>
      <c r="I102" s="125">
        <f t="shared" si="29"/>
        <v>2472.9646388490719</v>
      </c>
      <c r="J102" s="126">
        <f>'Liczymy metody dla kobiet 2'!S105</f>
        <v>0.32244897959183666</v>
      </c>
      <c r="K102" s="125">
        <f t="shared" si="18"/>
        <v>797.40492436357806</v>
      </c>
      <c r="L102" s="125">
        <f t="shared" si="30"/>
        <v>2074.2621766672828</v>
      </c>
      <c r="M102" s="125">
        <f>SUM(L102:$L$103)</f>
        <v>2912.0420339100297</v>
      </c>
      <c r="N102" s="128">
        <f t="shared" si="19"/>
        <v>1.1775510204081634</v>
      </c>
      <c r="O102" s="129">
        <f t="shared" si="20"/>
        <v>5.5510204081634651E-3</v>
      </c>
      <c r="P102" s="83">
        <v>98</v>
      </c>
      <c r="Q102" s="83">
        <f t="shared" si="21"/>
        <v>1199.3878498417998</v>
      </c>
      <c r="R102" s="83">
        <f t="shared" si="22"/>
        <v>357.88867822821987</v>
      </c>
      <c r="S102" s="83">
        <f t="shared" si="23"/>
        <v>1557.2765280700196</v>
      </c>
      <c r="T102" s="130">
        <f t="shared" si="24"/>
        <v>0.32372469865706749</v>
      </c>
      <c r="U102" s="129">
        <f t="shared" si="25"/>
        <v>504.12887477519143</v>
      </c>
      <c r="V102" s="129">
        <f t="shared" si="31"/>
        <v>1305.2120906824239</v>
      </c>
      <c r="W102" s="129">
        <f>SUM(V102:$V$103)</f>
        <v>1831.785917329838</v>
      </c>
      <c r="X102" s="129">
        <f t="shared" si="26"/>
        <v>1.1762753013429326</v>
      </c>
      <c r="Y102" s="29"/>
      <c r="Z102" s="29"/>
    </row>
    <row r="103" spans="1:26" x14ac:dyDescent="0.25">
      <c r="A103" s="124">
        <v>99</v>
      </c>
      <c r="B103" s="125">
        <f t="shared" si="27"/>
        <v>466.99260537740531</v>
      </c>
      <c r="C103" s="126">
        <f>'Liczymy metody dla męzczyzn 2'!S106</f>
        <v>0.39705882352941174</v>
      </c>
      <c r="D103" s="127">
        <f t="shared" si="16"/>
        <v>185.4235344880874</v>
      </c>
      <c r="E103" s="125">
        <f>(B103+B104)/2</f>
        <v>233.49630268870266</v>
      </c>
      <c r="F103" s="125">
        <f>SUM(E103:$E$103)</f>
        <v>233.49630268870266</v>
      </c>
      <c r="G103" s="128">
        <f t="shared" si="17"/>
        <v>0.5</v>
      </c>
      <c r="H103" s="124">
        <v>99</v>
      </c>
      <c r="I103" s="125">
        <f t="shared" si="29"/>
        <v>1675.5597144854937</v>
      </c>
      <c r="J103" s="126">
        <f>'Liczymy metody dla kobiet 2'!S106</f>
        <v>0.30799220272904482</v>
      </c>
      <c r="K103" s="125">
        <f>I103*J103</f>
        <v>516.05932726843662</v>
      </c>
      <c r="L103" s="125">
        <f>(I103+I104)/2</f>
        <v>837.77985724274686</v>
      </c>
      <c r="M103" s="125">
        <f>SUM(L103:$L$103)</f>
        <v>837.77985724274686</v>
      </c>
      <c r="N103" s="128">
        <f t="shared" si="19"/>
        <v>0.5</v>
      </c>
      <c r="O103" s="129">
        <f t="shared" si="20"/>
        <v>0</v>
      </c>
      <c r="P103" s="83">
        <v>99</v>
      </c>
      <c r="Q103" s="83">
        <f t="shared" si="21"/>
        <v>812.64646152546447</v>
      </c>
      <c r="R103" s="83">
        <f t="shared" si="22"/>
        <v>240.50119176936374</v>
      </c>
      <c r="S103" s="83">
        <f t="shared" si="23"/>
        <v>1053.1476532948282</v>
      </c>
      <c r="T103" s="130">
        <f t="shared" si="24"/>
        <v>1</v>
      </c>
      <c r="U103" s="129">
        <f t="shared" si="25"/>
        <v>1053.1476532948282</v>
      </c>
      <c r="V103" s="129">
        <f t="shared" si="31"/>
        <v>526.57382664741408</v>
      </c>
      <c r="W103" s="129">
        <f>SUM(V103:$V$103)</f>
        <v>526.57382664741408</v>
      </c>
      <c r="X103" s="129">
        <f t="shared" si="26"/>
        <v>0.5</v>
      </c>
      <c r="Y103" s="29"/>
      <c r="Z103" s="29"/>
    </row>
    <row r="104" spans="1:26" x14ac:dyDescent="0.25"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</row>
  </sheetData>
  <mergeCells count="3">
    <mergeCell ref="A2:G2"/>
    <mergeCell ref="H2:N2"/>
    <mergeCell ref="P2:X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111"/>
  <sheetViews>
    <sheetView topLeftCell="A106" zoomScale="115" zoomScaleNormal="115" workbookViewId="0">
      <selection activeCell="C8" sqref="C8"/>
    </sheetView>
  </sheetViews>
  <sheetFormatPr defaultColWidth="11.44140625" defaultRowHeight="13.2" x14ac:dyDescent="0.25"/>
  <cols>
    <col min="2" max="2" width="12.6640625" bestFit="1" customWidth="1"/>
    <col min="3" max="3" width="15.6640625" customWidth="1"/>
    <col min="4" max="4" width="11.6640625" bestFit="1" customWidth="1"/>
    <col min="5" max="5" width="12" bestFit="1" customWidth="1"/>
    <col min="6" max="6" width="12.6640625" bestFit="1" customWidth="1"/>
    <col min="7" max="7" width="12.88671875" bestFit="1" customWidth="1"/>
    <col min="8" max="8" width="12.6640625" bestFit="1" customWidth="1"/>
    <col min="9" max="9" width="13.33203125" bestFit="1" customWidth="1"/>
    <col min="10" max="10" width="13.6640625" bestFit="1" customWidth="1"/>
    <col min="11" max="11" width="12.88671875" bestFit="1" customWidth="1"/>
    <col min="12" max="12" width="12.6640625" bestFit="1" customWidth="1"/>
    <col min="13" max="13" width="12.88671875" bestFit="1" customWidth="1"/>
    <col min="14" max="14" width="13.6640625" bestFit="1" customWidth="1"/>
    <col min="15" max="15" width="11.88671875" customWidth="1"/>
    <col min="16" max="16" width="12.109375" bestFit="1" customWidth="1"/>
    <col min="17" max="17" width="12.88671875" bestFit="1" customWidth="1"/>
  </cols>
  <sheetData>
    <row r="2" spans="1:18" x14ac:dyDescent="0.25">
      <c r="A2" s="20"/>
    </row>
    <row r="4" spans="1:18" x14ac:dyDescent="0.25">
      <c r="A4" s="31"/>
      <c r="B4" s="81" t="s">
        <v>50</v>
      </c>
      <c r="C4" s="81" t="s">
        <v>51</v>
      </c>
      <c r="D4" s="81" t="s">
        <v>52</v>
      </c>
      <c r="E4" s="81"/>
      <c r="F4" s="81" t="s">
        <v>53</v>
      </c>
      <c r="G4" s="81"/>
      <c r="H4" s="81" t="s">
        <v>54</v>
      </c>
      <c r="I4" s="81"/>
      <c r="J4" s="81" t="s">
        <v>55</v>
      </c>
      <c r="K4" s="81"/>
      <c r="L4" s="81" t="s">
        <v>56</v>
      </c>
      <c r="M4" s="81"/>
      <c r="N4" s="81" t="s">
        <v>57</v>
      </c>
      <c r="O4" s="81"/>
      <c r="P4" s="81" t="s">
        <v>58</v>
      </c>
      <c r="Q4" s="81"/>
    </row>
    <row r="5" spans="1:18" x14ac:dyDescent="0.25">
      <c r="A5" s="50" t="s">
        <v>3</v>
      </c>
      <c r="B5" s="81" t="s">
        <v>49</v>
      </c>
      <c r="C5" s="81" t="s">
        <v>59</v>
      </c>
      <c r="D5" s="81" t="s">
        <v>60</v>
      </c>
      <c r="E5" s="81" t="s">
        <v>52</v>
      </c>
      <c r="F5" s="81" t="s">
        <v>61</v>
      </c>
      <c r="G5" s="81" t="s">
        <v>53</v>
      </c>
      <c r="H5" s="81" t="s">
        <v>62</v>
      </c>
      <c r="I5" s="81" t="s">
        <v>54</v>
      </c>
      <c r="J5" s="81" t="s">
        <v>63</v>
      </c>
      <c r="K5" s="81" t="s">
        <v>55</v>
      </c>
      <c r="L5" s="81" t="s">
        <v>64</v>
      </c>
      <c r="M5" s="81" t="s">
        <v>56</v>
      </c>
      <c r="N5" s="81" t="s">
        <v>65</v>
      </c>
      <c r="O5" s="81" t="s">
        <v>87</v>
      </c>
      <c r="P5" s="81" t="s">
        <v>62</v>
      </c>
      <c r="Q5" s="81" t="s">
        <v>58</v>
      </c>
    </row>
    <row r="6" spans="1:18" x14ac:dyDescent="0.25">
      <c r="A6" s="79">
        <v>0</v>
      </c>
      <c r="B6" s="82">
        <f>'Liczymy metody dla męzczyzn 2'!S7</f>
        <v>5.9716034541011549E-3</v>
      </c>
      <c r="C6" s="82"/>
      <c r="D6" s="83">
        <v>1</v>
      </c>
      <c r="E6" s="82"/>
      <c r="F6" s="83">
        <v>1</v>
      </c>
      <c r="G6" s="82"/>
      <c r="H6" s="83">
        <v>-3</v>
      </c>
      <c r="I6" s="82"/>
      <c r="J6" s="83">
        <v>-4</v>
      </c>
      <c r="K6" s="82"/>
      <c r="L6" s="83">
        <v>-1</v>
      </c>
      <c r="M6" s="82"/>
      <c r="N6" s="83">
        <v>1</v>
      </c>
      <c r="O6" s="82"/>
      <c r="P6" s="84">
        <v>-8.0000000000000002E-3</v>
      </c>
      <c r="Q6" s="82"/>
      <c r="R6" s="22"/>
    </row>
    <row r="7" spans="1:18" x14ac:dyDescent="0.25">
      <c r="A7" s="79">
        <v>1</v>
      </c>
      <c r="B7" s="82">
        <f>'Liczymy metody dla męzczyzn 2'!S8</f>
        <v>4.4851429639319754E-4</v>
      </c>
      <c r="C7" s="82"/>
      <c r="D7" s="83">
        <v>2</v>
      </c>
      <c r="E7" s="82"/>
      <c r="F7" s="83">
        <v>3</v>
      </c>
      <c r="G7" s="82"/>
      <c r="H7" s="83">
        <v>-2</v>
      </c>
      <c r="I7" s="82"/>
      <c r="J7" s="83">
        <v>-12</v>
      </c>
      <c r="K7" s="82"/>
      <c r="L7" s="83">
        <v>-3</v>
      </c>
      <c r="M7" s="82"/>
      <c r="N7" s="83">
        <v>-18</v>
      </c>
      <c r="O7" s="82"/>
      <c r="P7" s="84">
        <v>-8.0000000000000002E-3</v>
      </c>
      <c r="Q7" s="82"/>
      <c r="R7" s="22"/>
    </row>
    <row r="8" spans="1:18" x14ac:dyDescent="0.25">
      <c r="A8" s="79">
        <v>2</v>
      </c>
      <c r="B8" s="82">
        <f>'Liczymy metody dla męzczyzn 2'!S9</f>
        <v>1.4128284826222097E-4</v>
      </c>
      <c r="C8" s="82">
        <f>(B6+B7+B8+B9+B10)/5</f>
        <v>1.3534465005403372E-3</v>
      </c>
      <c r="D8" s="83">
        <v>3</v>
      </c>
      <c r="E8" s="82"/>
      <c r="F8" s="83">
        <v>6</v>
      </c>
      <c r="G8" s="82"/>
      <c r="H8" s="83">
        <v>0</v>
      </c>
      <c r="I8" s="82"/>
      <c r="J8" s="83">
        <v>-18</v>
      </c>
      <c r="K8" s="82"/>
      <c r="L8" s="83">
        <v>-5</v>
      </c>
      <c r="M8" s="82"/>
      <c r="N8" s="83">
        <v>63</v>
      </c>
      <c r="O8" s="82"/>
      <c r="P8" s="84">
        <v>-8.0000000000000002E-3</v>
      </c>
      <c r="Q8" s="82"/>
      <c r="R8" s="22"/>
    </row>
    <row r="9" spans="1:18" x14ac:dyDescent="0.25">
      <c r="A9" s="79">
        <v>3</v>
      </c>
      <c r="B9" s="82">
        <f>'Liczymy metody dla męzczyzn 2'!S10</f>
        <v>2.0583190394511151E-4</v>
      </c>
      <c r="C9" s="82">
        <f t="shared" ref="C9:C72" si="0">(B7+B8+B9+B10+B11)/5</f>
        <v>1.7305775218118364E-4</v>
      </c>
      <c r="D9" s="83">
        <v>4</v>
      </c>
      <c r="E9" s="82"/>
      <c r="F9" s="83">
        <v>10</v>
      </c>
      <c r="G9" s="82"/>
      <c r="H9" s="83">
        <v>3</v>
      </c>
      <c r="I9" s="82"/>
      <c r="J9" s="83">
        <v>-16</v>
      </c>
      <c r="K9" s="82"/>
      <c r="L9" s="83">
        <v>-5</v>
      </c>
      <c r="M9" s="82"/>
      <c r="N9" s="83">
        <v>164</v>
      </c>
      <c r="O9" s="82">
        <f>SUMPRODUCT(B6:B12,$N$6:$N$12)/256</f>
        <v>1.5379586402257048E-4</v>
      </c>
      <c r="P9" s="84">
        <v>-8.0000000000000002E-3</v>
      </c>
      <c r="Q9" s="82"/>
      <c r="R9" s="22"/>
    </row>
    <row r="10" spans="1:18" x14ac:dyDescent="0.25">
      <c r="A10" s="79">
        <v>4</v>
      </c>
      <c r="B10" s="82">
        <f>'Liczymy metody dla męzczyzn 2'!S11</f>
        <v>0</v>
      </c>
      <c r="C10" s="82">
        <f t="shared" si="0"/>
        <v>9.7358533849190262E-5</v>
      </c>
      <c r="D10" s="83">
        <v>5</v>
      </c>
      <c r="E10" s="82">
        <f>SUMPRODUCT(B6:B14,$D$6:$D$14)/25</f>
        <v>3.6116941309914961E-4</v>
      </c>
      <c r="F10" s="83">
        <v>15</v>
      </c>
      <c r="G10" s="82"/>
      <c r="H10" s="83">
        <v>7</v>
      </c>
      <c r="I10" s="82"/>
      <c r="J10" s="83">
        <v>0</v>
      </c>
      <c r="K10" s="82"/>
      <c r="L10" s="83">
        <v>-2</v>
      </c>
      <c r="M10" s="82"/>
      <c r="N10" s="83">
        <v>63</v>
      </c>
      <c r="O10" s="82">
        <f t="shared" ref="O10:O73" si="1">SUMPRODUCT(B7:B13,$N$6:$N$12)/256</f>
        <v>5.5521226541242057E-5</v>
      </c>
      <c r="P10" s="84">
        <v>-8.0000000000000002E-3</v>
      </c>
      <c r="Q10" s="82"/>
      <c r="R10" s="22"/>
    </row>
    <row r="11" spans="1:18" x14ac:dyDescent="0.25">
      <c r="A11" s="79">
        <v>5</v>
      </c>
      <c r="B11" s="82">
        <f>'Liczymy metody dla męzczyzn 2'!S12</f>
        <v>6.9659712305388181E-5</v>
      </c>
      <c r="C11" s="82">
        <f t="shared" si="0"/>
        <v>1.1157532985702993E-4</v>
      </c>
      <c r="D11" s="83">
        <v>4</v>
      </c>
      <c r="E11" s="82">
        <f t="shared" ref="E11:E74" si="2">SUMPRODUCT(B7:B15,$D$6:$D$14)/25</f>
        <v>1.0995055968195718E-4</v>
      </c>
      <c r="F11" s="83">
        <v>18</v>
      </c>
      <c r="G11" s="82"/>
      <c r="H11" s="83">
        <v>21</v>
      </c>
      <c r="I11" s="82"/>
      <c r="J11" s="83">
        <v>42</v>
      </c>
      <c r="K11" s="82"/>
      <c r="L11" s="83">
        <v>6</v>
      </c>
      <c r="M11" s="82"/>
      <c r="N11" s="83">
        <v>-18</v>
      </c>
      <c r="O11" s="82">
        <f t="shared" si="1"/>
        <v>3.3004083531647878E-5</v>
      </c>
      <c r="P11" s="84">
        <v>0.216</v>
      </c>
      <c r="Q11" s="82"/>
      <c r="R11" s="22"/>
    </row>
    <row r="12" spans="1:18" x14ac:dyDescent="0.25">
      <c r="A12" s="79">
        <v>6</v>
      </c>
      <c r="B12" s="82">
        <f>'Liczymy metody dla męzczyzn 2'!S13</f>
        <v>7.0018204733230633E-5</v>
      </c>
      <c r="C12" s="82">
        <f t="shared" si="0"/>
        <v>7.0408949068007635E-5</v>
      </c>
      <c r="D12" s="83">
        <v>3</v>
      </c>
      <c r="E12" s="82">
        <f t="shared" si="2"/>
        <v>9.2023067444379749E-5</v>
      </c>
      <c r="F12" s="83">
        <v>19</v>
      </c>
      <c r="G12" s="82">
        <f>SUMPRODUCT(B6:B18,$F$6:$F$18)/125</f>
        <v>1.4432071132695865E-4</v>
      </c>
      <c r="H12" s="83">
        <v>24</v>
      </c>
      <c r="I12" s="82"/>
      <c r="J12" s="83">
        <v>106</v>
      </c>
      <c r="K12" s="82"/>
      <c r="L12" s="83">
        <v>18</v>
      </c>
      <c r="M12" s="82"/>
      <c r="N12" s="83">
        <v>1</v>
      </c>
      <c r="O12" s="82">
        <f>SUMPRODUCT(B9:B15,$N$6:$N$12)/256</f>
        <v>1.1559064828263922E-4</v>
      </c>
      <c r="P12" s="84">
        <v>0.216</v>
      </c>
      <c r="Q12" s="82"/>
      <c r="R12" s="22"/>
    </row>
    <row r="13" spans="1:18" x14ac:dyDescent="0.25">
      <c r="A13" s="79">
        <v>7</v>
      </c>
      <c r="B13" s="82">
        <f>'Liczymy metody dla męzczyzn 2'!S14</f>
        <v>2.1236682830141933E-4</v>
      </c>
      <c r="C13" s="82">
        <f t="shared" si="0"/>
        <v>9.7352233454374334E-5</v>
      </c>
      <c r="D13" s="83">
        <v>2</v>
      </c>
      <c r="E13" s="82">
        <f t="shared" si="2"/>
        <v>8.6434690683871823E-5</v>
      </c>
      <c r="F13" s="83">
        <v>18</v>
      </c>
      <c r="G13" s="82">
        <f t="shared" ref="G13:G76" si="3">SUMPRODUCT(B7:B19,$F$6:$F$18)/125</f>
        <v>8.5779035220083421E-5</v>
      </c>
      <c r="H13" s="83">
        <v>25</v>
      </c>
      <c r="I13" s="82">
        <f>SUMPRODUCT(B6:B20,$H$6:$H$20)/125</f>
        <v>-6.3084800440792906E-5</v>
      </c>
      <c r="J13" s="83">
        <v>174</v>
      </c>
      <c r="K13" s="82"/>
      <c r="L13" s="83">
        <v>33</v>
      </c>
      <c r="M13" s="82"/>
      <c r="N13" s="82"/>
      <c r="O13" s="82">
        <f t="shared" si="1"/>
        <v>1.3890834501311056E-4</v>
      </c>
      <c r="P13" s="84">
        <v>0.216</v>
      </c>
      <c r="Q13" s="82">
        <f>SUMPRODUCT($P$6:$P$20,B6:B20)</f>
        <v>4.7730954900748885E-5</v>
      </c>
      <c r="R13" s="22"/>
    </row>
    <row r="14" spans="1:18" x14ac:dyDescent="0.25">
      <c r="A14" s="79">
        <v>8</v>
      </c>
      <c r="B14" s="82">
        <f>'Liczymy metody dla męzczyzn 2'!S15</f>
        <v>0</v>
      </c>
      <c r="C14" s="82">
        <f t="shared" si="0"/>
        <v>8.342029099329669E-5</v>
      </c>
      <c r="D14" s="83">
        <v>1</v>
      </c>
      <c r="E14" s="82">
        <f t="shared" si="2"/>
        <v>7.2025825725434807E-5</v>
      </c>
      <c r="F14" s="83">
        <v>15</v>
      </c>
      <c r="G14" s="82">
        <f>SUMPRODUCT(B8:B20,$F$6:$F$18)/125</f>
        <v>7.6858637666833631E-5</v>
      </c>
      <c r="H14" s="83">
        <v>24</v>
      </c>
      <c r="I14" s="82">
        <f t="shared" ref="I14:I77" si="4">SUMPRODUCT(B7:B21,$H$6:$H$20)/125</f>
        <v>6.0953764242311583E-5</v>
      </c>
      <c r="J14" s="83">
        <v>228</v>
      </c>
      <c r="K14" s="82"/>
      <c r="L14" s="83">
        <v>47</v>
      </c>
      <c r="M14" s="82"/>
      <c r="N14" s="82"/>
      <c r="O14" s="82">
        <f t="shared" si="1"/>
        <v>8.0763971842977213E-5</v>
      </c>
      <c r="P14" s="84">
        <v>0.216</v>
      </c>
      <c r="Q14" s="82">
        <f t="shared" ref="Q14:Q77" si="5">SUMPRODUCT($P$6:$P$20,B7:B21)</f>
        <v>7.8118666518456001E-5</v>
      </c>
      <c r="R14" s="22"/>
    </row>
    <row r="15" spans="1:18" x14ac:dyDescent="0.25">
      <c r="A15" s="79">
        <v>9</v>
      </c>
      <c r="B15" s="82">
        <f>'Liczymy metody dla męzczyzn 2'!S16</f>
        <v>1.347164219318335E-4</v>
      </c>
      <c r="C15" s="82">
        <f t="shared" si="0"/>
        <v>6.9416650046650569E-5</v>
      </c>
      <c r="D15" s="82"/>
      <c r="E15" s="82">
        <f t="shared" si="2"/>
        <v>6.8461032564773544E-5</v>
      </c>
      <c r="F15" s="83">
        <v>10</v>
      </c>
      <c r="G15" s="82">
        <f t="shared" si="3"/>
        <v>7.3239864588424517E-5</v>
      </c>
      <c r="H15" s="83">
        <v>21</v>
      </c>
      <c r="I15" s="82">
        <f t="shared" si="4"/>
        <v>4.8118714479590484E-5</v>
      </c>
      <c r="J15" s="83">
        <v>250</v>
      </c>
      <c r="K15" s="82">
        <f>SUMPRODUCT(B6:B24,$J$6:$J$24)/1250</f>
        <v>2.6676077480127806E-5</v>
      </c>
      <c r="L15" s="83">
        <v>57</v>
      </c>
      <c r="M15" s="82"/>
      <c r="N15" s="82"/>
      <c r="O15" s="82">
        <f t="shared" si="1"/>
        <v>7.1890027716877992E-5</v>
      </c>
      <c r="P15" s="84">
        <v>0.216</v>
      </c>
      <c r="Q15" s="82">
        <f t="shared" si="5"/>
        <v>6.1042933343705887E-5</v>
      </c>
      <c r="R15" s="22"/>
    </row>
    <row r="16" spans="1:18" x14ac:dyDescent="0.25">
      <c r="A16" s="79">
        <v>10</v>
      </c>
      <c r="B16" s="82">
        <f>'Liczymy metody dla męzczyzn 2'!S17</f>
        <v>0</v>
      </c>
      <c r="C16" s="82">
        <f t="shared" si="0"/>
        <v>3.9531005064844843E-5</v>
      </c>
      <c r="D16" s="82"/>
      <c r="E16" s="82">
        <f t="shared" si="2"/>
        <v>6.5348571915708204E-5</v>
      </c>
      <c r="F16" s="83">
        <v>6</v>
      </c>
      <c r="G16" s="82">
        <f t="shared" si="3"/>
        <v>7.7994808212960084E-5</v>
      </c>
      <c r="H16" s="83">
        <v>7</v>
      </c>
      <c r="I16" s="82">
        <f t="shared" si="4"/>
        <v>3.9648145996922441E-5</v>
      </c>
      <c r="J16" s="83">
        <v>228</v>
      </c>
      <c r="K16" s="82">
        <f t="shared" ref="K16:K79" si="6">SUMPRODUCT(B7:B25,$J$6:$J$24)/1250</f>
        <v>3.846194392054305E-5</v>
      </c>
      <c r="L16" s="83">
        <v>60</v>
      </c>
      <c r="M16" s="82">
        <f>SUMPRODUCT(B6:B25,$L$6:$L$25)/350</f>
        <v>2.411823080711317E-5</v>
      </c>
      <c r="N16" s="82"/>
      <c r="O16" s="82">
        <f t="shared" si="1"/>
        <v>2.981201734352804E-5</v>
      </c>
      <c r="P16" s="84">
        <v>-8.0000000000000002E-3</v>
      </c>
      <c r="Q16" s="82">
        <f t="shared" si="5"/>
        <v>2.6748784326165629E-5</v>
      </c>
      <c r="R16" s="22"/>
    </row>
    <row r="17" spans="1:18" x14ac:dyDescent="0.25">
      <c r="A17" s="79">
        <v>11</v>
      </c>
      <c r="B17" s="82">
        <f>'Liczymy metody dla męzczyzn 2'!S18</f>
        <v>0</v>
      </c>
      <c r="C17" s="82">
        <f t="shared" si="0"/>
        <v>5.2584983264701251E-5</v>
      </c>
      <c r="D17" s="82"/>
      <c r="E17" s="82">
        <f t="shared" si="2"/>
        <v>7.3929202052334218E-5</v>
      </c>
      <c r="F17" s="83">
        <v>3</v>
      </c>
      <c r="G17" s="82">
        <f t="shared" si="3"/>
        <v>9.553197257617486E-5</v>
      </c>
      <c r="H17" s="83">
        <v>3</v>
      </c>
      <c r="I17" s="82">
        <f t="shared" si="4"/>
        <v>4.1352201369196247E-5</v>
      </c>
      <c r="J17" s="83">
        <v>174</v>
      </c>
      <c r="K17" s="82">
        <f t="shared" si="6"/>
        <v>4.5706173640266925E-5</v>
      </c>
      <c r="L17" s="83">
        <v>57</v>
      </c>
      <c r="M17" s="82">
        <f t="shared" ref="M17:M80" si="7">SUMPRODUCT(B7:B26,$L$6:$L$25)/350</f>
        <v>5.772577290995901E-5</v>
      </c>
      <c r="N17" s="82"/>
      <c r="O17" s="82">
        <f t="shared" si="1"/>
        <v>2.5239044438050839E-6</v>
      </c>
      <c r="P17" s="84">
        <v>-8.0000000000000002E-3</v>
      </c>
      <c r="Q17" s="82">
        <f t="shared" si="5"/>
        <v>3.4525059529041716E-5</v>
      </c>
      <c r="R17" s="22"/>
    </row>
    <row r="18" spans="1:18" x14ac:dyDescent="0.25">
      <c r="A18" s="79">
        <v>12</v>
      </c>
      <c r="B18" s="82">
        <f>'Liczymy metody dla męzczyzn 2'!S19</f>
        <v>6.2938603392390726E-5</v>
      </c>
      <c r="C18" s="82">
        <f t="shared" si="0"/>
        <v>8.1789930209047633E-5</v>
      </c>
      <c r="D18" s="82"/>
      <c r="E18" s="82">
        <f t="shared" si="2"/>
        <v>1.1020940880654965E-4</v>
      </c>
      <c r="F18" s="83">
        <v>1</v>
      </c>
      <c r="G18" s="82">
        <f t="shared" si="3"/>
        <v>1.311290606750492E-4</v>
      </c>
      <c r="H18" s="83">
        <v>0</v>
      </c>
      <c r="I18" s="82">
        <f t="shared" si="4"/>
        <v>6.6659287862125101E-5</v>
      </c>
      <c r="J18" s="83">
        <v>106</v>
      </c>
      <c r="K18" s="82">
        <f t="shared" si="6"/>
        <v>7.6556777128547444E-5</v>
      </c>
      <c r="L18" s="83">
        <v>47</v>
      </c>
      <c r="M18" s="82">
        <f t="shared" si="7"/>
        <v>9.1994433173049812E-5</v>
      </c>
      <c r="N18" s="82"/>
      <c r="O18" s="82">
        <f t="shared" si="1"/>
        <v>3.8038973628169533E-5</v>
      </c>
      <c r="P18" s="84">
        <v>-8.0000000000000002E-3</v>
      </c>
      <c r="Q18" s="82">
        <f t="shared" si="5"/>
        <v>6.0300005938072925E-5</v>
      </c>
      <c r="R18" s="22"/>
    </row>
    <row r="19" spans="1:18" x14ac:dyDescent="0.25">
      <c r="A19" s="79">
        <v>13</v>
      </c>
      <c r="B19" s="82">
        <f>'Liczymy metody dla męzczyzn 2'!S20</f>
        <v>6.5269890999282033E-5</v>
      </c>
      <c r="C19" s="82">
        <f t="shared" si="0"/>
        <v>1.2632344167642684E-4</v>
      </c>
      <c r="D19" s="82"/>
      <c r="E19" s="82">
        <f t="shared" si="2"/>
        <v>1.5971164754150874E-4</v>
      </c>
      <c r="F19" s="82"/>
      <c r="G19" s="82">
        <f t="shared" si="3"/>
        <v>1.8821607304489823E-4</v>
      </c>
      <c r="H19" s="83">
        <v>-2</v>
      </c>
      <c r="I19" s="82">
        <f t="shared" si="4"/>
        <v>1.26546258002814E-4</v>
      </c>
      <c r="J19" s="83">
        <v>42</v>
      </c>
      <c r="K19" s="82">
        <f t="shared" si="6"/>
        <v>1.347557648576967E-4</v>
      </c>
      <c r="L19" s="83">
        <v>33</v>
      </c>
      <c r="M19" s="82">
        <f t="shared" si="7"/>
        <v>1.5385471648003576E-4</v>
      </c>
      <c r="N19" s="82"/>
      <c r="O19" s="82">
        <f t="shared" si="1"/>
        <v>1.1316618041179634E-4</v>
      </c>
      <c r="P19" s="84">
        <v>-8.0000000000000002E-3</v>
      </c>
      <c r="Q19" s="82">
        <f t="shared" si="5"/>
        <v>1.0576683666239878E-4</v>
      </c>
      <c r="R19" s="22"/>
    </row>
    <row r="20" spans="1:18" x14ac:dyDescent="0.25">
      <c r="A20" s="79">
        <v>14</v>
      </c>
      <c r="B20" s="82">
        <f>'Liczymy metody dla męzczyzn 2'!S21</f>
        <v>2.8074115665356538E-4</v>
      </c>
      <c r="C20" s="82">
        <f t="shared" si="0"/>
        <v>2.5081768381772778E-4</v>
      </c>
      <c r="D20" s="82"/>
      <c r="E20" s="82">
        <f t="shared" si="2"/>
        <v>2.4644647305914512E-4</v>
      </c>
      <c r="F20" s="82"/>
      <c r="G20" s="82">
        <f t="shared" si="3"/>
        <v>2.6585969042877531E-4</v>
      </c>
      <c r="H20" s="83">
        <v>-3</v>
      </c>
      <c r="I20" s="82">
        <f t="shared" si="4"/>
        <v>2.2331805776356175E-4</v>
      </c>
      <c r="J20" s="83">
        <v>0</v>
      </c>
      <c r="K20" s="82">
        <f t="shared" si="6"/>
        <v>2.2354222071656977E-4</v>
      </c>
      <c r="L20" s="83">
        <v>18</v>
      </c>
      <c r="M20" s="82">
        <f t="shared" si="7"/>
        <v>2.4194514002633845E-4</v>
      </c>
      <c r="N20" s="82"/>
      <c r="O20" s="82">
        <f t="shared" si="1"/>
        <v>2.0346989633041312E-4</v>
      </c>
      <c r="P20" s="84">
        <v>-8.0000000000000002E-3</v>
      </c>
      <c r="Q20" s="82">
        <f t="shared" si="5"/>
        <v>2.3663713959598995E-4</v>
      </c>
      <c r="R20" s="22"/>
    </row>
    <row r="21" spans="1:18" x14ac:dyDescent="0.25">
      <c r="A21" s="79">
        <v>15</v>
      </c>
      <c r="B21" s="82">
        <f>'Liczymy metody dla męzczyzn 2'!S22</f>
        <v>2.22667557336896E-4</v>
      </c>
      <c r="C21" s="82">
        <f t="shared" si="0"/>
        <v>2.8704219873964014E-4</v>
      </c>
      <c r="D21" s="82"/>
      <c r="E21" s="82">
        <f t="shared" si="2"/>
        <v>3.507836337649533E-4</v>
      </c>
      <c r="F21" s="82"/>
      <c r="G21" s="82">
        <f t="shared" si="3"/>
        <v>3.5768385203439028E-4</v>
      </c>
      <c r="H21" s="82"/>
      <c r="I21" s="82">
        <f t="shared" si="4"/>
        <v>3.1743884535675911E-4</v>
      </c>
      <c r="J21" s="83">
        <v>-16</v>
      </c>
      <c r="K21" s="82">
        <f t="shared" si="6"/>
        <v>3.3864762771409964E-4</v>
      </c>
      <c r="L21" s="83">
        <v>6</v>
      </c>
      <c r="M21" s="82">
        <f t="shared" si="7"/>
        <v>3.4849387474925015E-4</v>
      </c>
      <c r="N21" s="82"/>
      <c r="O21" s="82">
        <f t="shared" si="1"/>
        <v>3.4756325140574622E-4</v>
      </c>
      <c r="P21" s="82"/>
      <c r="Q21" s="82">
        <f t="shared" si="5"/>
        <v>2.7362719651376314E-4</v>
      </c>
      <c r="R21" s="22"/>
    </row>
    <row r="22" spans="1:18" x14ac:dyDescent="0.25">
      <c r="A22" s="79">
        <v>16</v>
      </c>
      <c r="B22" s="82">
        <f>'Liczymy metody dla męzczyzn 2'!S23</f>
        <v>6.2247121070650485E-4</v>
      </c>
      <c r="C22" s="82">
        <f t="shared" si="0"/>
        <v>4.862591108528833E-4</v>
      </c>
      <c r="D22" s="82"/>
      <c r="E22" s="82">
        <f t="shared" si="2"/>
        <v>4.6214728897171959E-4</v>
      </c>
      <c r="F22" s="82"/>
      <c r="G22" s="82">
        <f t="shared" si="3"/>
        <v>4.6292301586588224E-4</v>
      </c>
      <c r="H22" s="82"/>
      <c r="I22" s="82">
        <f t="shared" si="4"/>
        <v>4.7765385827451578E-4</v>
      </c>
      <c r="J22" s="83">
        <v>-18</v>
      </c>
      <c r="K22" s="82">
        <f t="shared" si="6"/>
        <v>4.6443741927187937E-4</v>
      </c>
      <c r="L22" s="83">
        <v>-2</v>
      </c>
      <c r="M22" s="82">
        <f t="shared" si="7"/>
        <v>4.6530705897588622E-4</v>
      </c>
      <c r="N22" s="82"/>
      <c r="O22" s="82">
        <f t="shared" si="1"/>
        <v>4.2290453943886721E-4</v>
      </c>
      <c r="P22" s="82"/>
      <c r="Q22" s="82">
        <f t="shared" si="5"/>
        <v>4.9116939165576117E-4</v>
      </c>
      <c r="R22" s="22"/>
    </row>
    <row r="23" spans="1:18" x14ac:dyDescent="0.25">
      <c r="A23" s="79">
        <v>17</v>
      </c>
      <c r="B23" s="82">
        <f>'Liczymy metody dla męzczyzn 2'!S24</f>
        <v>2.4406117800195251E-4</v>
      </c>
      <c r="C23" s="82">
        <f t="shared" si="0"/>
        <v>6.0347573373808832E-4</v>
      </c>
      <c r="D23" s="82"/>
      <c r="E23" s="82">
        <f t="shared" si="2"/>
        <v>5.6933021683462442E-4</v>
      </c>
      <c r="F23" s="82"/>
      <c r="G23" s="82">
        <f t="shared" si="3"/>
        <v>5.6325189889449624E-4</v>
      </c>
      <c r="H23" s="82"/>
      <c r="I23" s="82">
        <f t="shared" si="4"/>
        <v>5.9813912206400791E-4</v>
      </c>
      <c r="J23" s="83">
        <v>-12</v>
      </c>
      <c r="K23" s="82">
        <f t="shared" si="6"/>
        <v>5.8792376582536814E-4</v>
      </c>
      <c r="L23" s="83">
        <v>-5</v>
      </c>
      <c r="M23" s="82">
        <f t="shared" si="7"/>
        <v>5.800689361628574E-4</v>
      </c>
      <c r="N23" s="82"/>
      <c r="O23" s="82">
        <f t="shared" si="1"/>
        <v>4.9764818608519907E-4</v>
      </c>
      <c r="P23" s="82"/>
      <c r="Q23" s="82">
        <f t="shared" si="5"/>
        <v>6.1510480812792536E-4</v>
      </c>
      <c r="R23" s="22"/>
    </row>
    <row r="24" spans="1:18" x14ac:dyDescent="0.25">
      <c r="A24" s="79">
        <v>18</v>
      </c>
      <c r="B24" s="82">
        <f>'Liczymy metody dla męzczyzn 2'!S25</f>
        <v>1.0613544515654979E-3</v>
      </c>
      <c r="C24" s="82">
        <f t="shared" si="0"/>
        <v>6.8314171771025891E-4</v>
      </c>
      <c r="D24" s="82"/>
      <c r="E24" s="82">
        <f t="shared" si="2"/>
        <v>6.8590746669896856E-4</v>
      </c>
      <c r="F24" s="82"/>
      <c r="G24" s="82">
        <f t="shared" si="3"/>
        <v>6.519517075332734E-4</v>
      </c>
      <c r="H24" s="82"/>
      <c r="I24" s="82">
        <f t="shared" si="4"/>
        <v>6.9447066914675437E-4</v>
      </c>
      <c r="J24" s="83">
        <v>-4</v>
      </c>
      <c r="K24" s="82">
        <f t="shared" si="6"/>
        <v>6.9400382312134019E-4</v>
      </c>
      <c r="L24" s="83">
        <v>-5</v>
      </c>
      <c r="M24" s="82">
        <f t="shared" si="7"/>
        <v>6.7286537699934442E-4</v>
      </c>
      <c r="N24" s="82"/>
      <c r="O24" s="82">
        <f t="shared" si="1"/>
        <v>8.7120534672560797E-4</v>
      </c>
      <c r="P24" s="82"/>
      <c r="Q24" s="82">
        <f t="shared" si="5"/>
        <v>6.9731470491475253E-4</v>
      </c>
      <c r="R24" s="22"/>
    </row>
    <row r="25" spans="1:18" x14ac:dyDescent="0.25">
      <c r="A25" s="79">
        <v>19</v>
      </c>
      <c r="B25" s="82">
        <f>'Liczymy metody dla męzczyzn 2'!S26</f>
        <v>8.6682427107959018E-4</v>
      </c>
      <c r="C25" s="82">
        <f t="shared" si="0"/>
        <v>7.8673232313225159E-4</v>
      </c>
      <c r="D25" s="82"/>
      <c r="E25" s="82">
        <f t="shared" si="2"/>
        <v>7.4809088820221596E-4</v>
      </c>
      <c r="F25" s="82"/>
      <c r="G25" s="82">
        <f t="shared" si="3"/>
        <v>7.2647852896755684E-4</v>
      </c>
      <c r="H25" s="82"/>
      <c r="I25" s="82">
        <f t="shared" si="4"/>
        <v>7.8493209482822948E-4</v>
      </c>
      <c r="J25" s="82"/>
      <c r="K25" s="82">
        <f t="shared" si="6"/>
        <v>7.6583926638558323E-4</v>
      </c>
      <c r="L25" s="83">
        <v>-3</v>
      </c>
      <c r="M25" s="82">
        <f t="shared" si="7"/>
        <v>7.4288775554877862E-4</v>
      </c>
      <c r="N25" s="82"/>
      <c r="O25" s="82">
        <f t="shared" si="1"/>
        <v>8.7698877928812414E-4</v>
      </c>
      <c r="P25" s="82"/>
      <c r="Q25" s="82">
        <f t="shared" si="5"/>
        <v>8.0621684508580917E-4</v>
      </c>
      <c r="R25" s="22"/>
    </row>
    <row r="26" spans="1:18" x14ac:dyDescent="0.25">
      <c r="A26" s="79">
        <v>20</v>
      </c>
      <c r="B26" s="82">
        <f>'Liczymy metody dla męzczyzn 2'!S27</f>
        <v>6.2099747719774896E-4</v>
      </c>
      <c r="C26" s="82">
        <f t="shared" si="0"/>
        <v>8.6992844806136108E-4</v>
      </c>
      <c r="D26" s="82"/>
      <c r="E26" s="82">
        <f t="shared" si="2"/>
        <v>7.9428267695883805E-4</v>
      </c>
      <c r="F26" s="82"/>
      <c r="G26" s="82">
        <f t="shared" si="3"/>
        <v>7.8152082844828226E-4</v>
      </c>
      <c r="H26" s="82"/>
      <c r="I26" s="82">
        <f t="shared" si="4"/>
        <v>8.3172083246955963E-4</v>
      </c>
      <c r="J26" s="82"/>
      <c r="K26" s="82">
        <f t="shared" si="6"/>
        <v>8.060619033840432E-4</v>
      </c>
      <c r="L26" s="83">
        <v>-1</v>
      </c>
      <c r="M26" s="82">
        <f t="shared" si="7"/>
        <v>7.9173792748256345E-4</v>
      </c>
      <c r="N26" s="82"/>
      <c r="O26" s="82">
        <f t="shared" si="1"/>
        <v>7.7444048525841705E-4</v>
      </c>
      <c r="P26" s="82"/>
      <c r="Q26" s="82">
        <f t="shared" si="5"/>
        <v>8.8666178273512028E-4</v>
      </c>
      <c r="R26" s="22"/>
    </row>
    <row r="27" spans="1:18" x14ac:dyDescent="0.25">
      <c r="A27" s="79">
        <v>21</v>
      </c>
      <c r="B27" s="82">
        <f>'Liczymy metody dla męzczyzn 2'!S28</f>
        <v>1.1404242378164678E-3</v>
      </c>
      <c r="C27" s="82">
        <f t="shared" si="0"/>
        <v>7.9717621836911958E-4</v>
      </c>
      <c r="D27" s="82"/>
      <c r="E27" s="82">
        <f t="shared" si="2"/>
        <v>8.3478139614313624E-4</v>
      </c>
      <c r="F27" s="82"/>
      <c r="G27" s="82">
        <f t="shared" si="3"/>
        <v>8.1982979325524881E-4</v>
      </c>
      <c r="H27" s="82"/>
      <c r="I27" s="82">
        <f t="shared" si="4"/>
        <v>8.0702982066040965E-4</v>
      </c>
      <c r="J27" s="82"/>
      <c r="K27" s="82">
        <f t="shared" si="6"/>
        <v>8.2598313425358901E-4</v>
      </c>
      <c r="L27" s="82"/>
      <c r="M27" s="82">
        <f t="shared" si="7"/>
        <v>8.2377492961136455E-4</v>
      </c>
      <c r="N27" s="82"/>
      <c r="O27" s="82">
        <f t="shared" si="1"/>
        <v>9.4410157935643395E-4</v>
      </c>
      <c r="P27" s="82"/>
      <c r="Q27" s="82">
        <f t="shared" si="5"/>
        <v>7.929095608375066E-4</v>
      </c>
      <c r="R27" s="22"/>
    </row>
    <row r="28" spans="1:18" x14ac:dyDescent="0.25">
      <c r="A28" s="79">
        <v>22</v>
      </c>
      <c r="B28" s="82">
        <f>'Liczymy metody dla męzczyzn 2'!S29</f>
        <v>6.6004180264750097E-4</v>
      </c>
      <c r="C28" s="82">
        <f t="shared" si="0"/>
        <v>8.3443467752119995E-4</v>
      </c>
      <c r="D28" s="82"/>
      <c r="E28" s="82">
        <f t="shared" si="2"/>
        <v>8.4454171423825294E-4</v>
      </c>
      <c r="F28" s="82"/>
      <c r="G28" s="82">
        <f t="shared" si="3"/>
        <v>8.6240541559382846E-4</v>
      </c>
      <c r="H28" s="82"/>
      <c r="I28" s="82">
        <f t="shared" si="4"/>
        <v>8.3733732343497006E-4</v>
      </c>
      <c r="J28" s="82"/>
      <c r="K28" s="82">
        <f t="shared" si="6"/>
        <v>8.398697098255031E-4</v>
      </c>
      <c r="L28" s="82"/>
      <c r="M28" s="82">
        <f t="shared" si="7"/>
        <v>8.6149880632745222E-4</v>
      </c>
      <c r="N28" s="82"/>
      <c r="O28" s="82">
        <f t="shared" si="1"/>
        <v>7.6426458143886197E-4</v>
      </c>
      <c r="P28" s="82"/>
      <c r="Q28" s="82">
        <f t="shared" si="5"/>
        <v>8.2607864680158045E-4</v>
      </c>
      <c r="R28" s="22"/>
    </row>
    <row r="29" spans="1:18" x14ac:dyDescent="0.25">
      <c r="A29" s="79">
        <v>23</v>
      </c>
      <c r="B29" s="82">
        <f>'Liczymy metody dla męzczyzn 2'!S30</f>
        <v>6.9759330310429019E-4</v>
      </c>
      <c r="C29" s="82">
        <f t="shared" si="0"/>
        <v>8.8563531363174879E-4</v>
      </c>
      <c r="D29" s="82"/>
      <c r="E29" s="82">
        <f t="shared" si="2"/>
        <v>8.7745229073380132E-4</v>
      </c>
      <c r="F29" s="82"/>
      <c r="G29" s="82">
        <f t="shared" si="3"/>
        <v>9.133370686520276E-4</v>
      </c>
      <c r="H29" s="82"/>
      <c r="I29" s="82">
        <f t="shared" si="4"/>
        <v>8.699696954463245E-4</v>
      </c>
      <c r="J29" s="82"/>
      <c r="K29" s="82">
        <f t="shared" si="6"/>
        <v>8.7323923972027298E-4</v>
      </c>
      <c r="L29" s="82"/>
      <c r="M29" s="82">
        <f t="shared" si="7"/>
        <v>9.0970248316378564E-4</v>
      </c>
      <c r="N29" s="82"/>
      <c r="O29" s="82">
        <f t="shared" si="1"/>
        <v>7.3254509992775392E-4</v>
      </c>
      <c r="P29" s="82"/>
      <c r="Q29" s="82">
        <f t="shared" si="5"/>
        <v>8.7117952256318123E-4</v>
      </c>
      <c r="R29" s="22"/>
    </row>
    <row r="30" spans="1:18" x14ac:dyDescent="0.25">
      <c r="A30" s="79">
        <v>24</v>
      </c>
      <c r="B30" s="82">
        <f>'Liczymy metody dla męzczyzn 2'!S31</f>
        <v>1.053116566839992E-3</v>
      </c>
      <c r="C30" s="82">
        <f t="shared" si="0"/>
        <v>8.3553391360783409E-4</v>
      </c>
      <c r="D30" s="82"/>
      <c r="E30" s="82">
        <f t="shared" si="2"/>
        <v>9.6096899989511406E-4</v>
      </c>
      <c r="F30" s="82"/>
      <c r="G30" s="82">
        <f t="shared" si="3"/>
        <v>9.7872451277879451E-4</v>
      </c>
      <c r="H30" s="82"/>
      <c r="I30" s="82">
        <f t="shared" si="4"/>
        <v>9.0944354533445079E-4</v>
      </c>
      <c r="J30" s="82"/>
      <c r="K30" s="82">
        <f t="shared" si="6"/>
        <v>9.4317643476963425E-4</v>
      </c>
      <c r="L30" s="82"/>
      <c r="M30" s="82">
        <f t="shared" si="7"/>
        <v>9.7703542766292158E-4</v>
      </c>
      <c r="N30" s="82"/>
      <c r="O30" s="82">
        <f t="shared" si="1"/>
        <v>9.6408780036926292E-4</v>
      </c>
      <c r="P30" s="82"/>
      <c r="Q30" s="82">
        <f t="shared" si="5"/>
        <v>8.1244025779305274E-4</v>
      </c>
      <c r="R30" s="22"/>
    </row>
    <row r="31" spans="1:18" x14ac:dyDescent="0.25">
      <c r="A31" s="79">
        <v>25</v>
      </c>
      <c r="B31" s="82">
        <f>'Liczymy metody dla męzczyzn 2'!S32</f>
        <v>8.7700065775049335E-4</v>
      </c>
      <c r="C31" s="82">
        <f t="shared" si="0"/>
        <v>1.0344813305391044E-3</v>
      </c>
      <c r="D31" s="82"/>
      <c r="E31" s="82">
        <f t="shared" si="2"/>
        <v>1.0489409422498341E-3</v>
      </c>
      <c r="F31" s="82"/>
      <c r="G31" s="82">
        <f t="shared" si="3"/>
        <v>1.0672056127203429E-3</v>
      </c>
      <c r="H31" s="82"/>
      <c r="I31" s="82">
        <f t="shared" si="4"/>
        <v>1.0330210473419809E-3</v>
      </c>
      <c r="J31" s="82"/>
      <c r="K31" s="82">
        <f t="shared" si="6"/>
        <v>1.0430415243840314E-3</v>
      </c>
      <c r="L31" s="82"/>
      <c r="M31" s="82">
        <f t="shared" si="7"/>
        <v>1.0659572031154068E-3</v>
      </c>
      <c r="N31" s="82"/>
      <c r="O31" s="82">
        <f t="shared" si="1"/>
        <v>8.8342017735739407E-4</v>
      </c>
      <c r="P31" s="82"/>
      <c r="Q31" s="82">
        <f t="shared" si="5"/>
        <v>1.0230864754129838E-3</v>
      </c>
      <c r="R31" s="22"/>
    </row>
    <row r="32" spans="1:18" x14ac:dyDescent="0.25">
      <c r="A32" s="79">
        <v>26</v>
      </c>
      <c r="B32" s="82">
        <f>'Liczymy metody dla męzczyzn 2'!S33</f>
        <v>8.8991723769689423E-4</v>
      </c>
      <c r="C32" s="82">
        <f t="shared" si="0"/>
        <v>1.214759764175683E-3</v>
      </c>
      <c r="D32" s="82"/>
      <c r="E32" s="82">
        <f t="shared" si="2"/>
        <v>1.1617186167769706E-3</v>
      </c>
      <c r="F32" s="82"/>
      <c r="G32" s="82">
        <f t="shared" si="3"/>
        <v>1.1670815677880112E-3</v>
      </c>
      <c r="H32" s="82"/>
      <c r="I32" s="82">
        <f t="shared" si="4"/>
        <v>1.1845644032128131E-3</v>
      </c>
      <c r="J32" s="82"/>
      <c r="K32" s="82">
        <f t="shared" si="6"/>
        <v>1.1623455289723043E-3</v>
      </c>
      <c r="L32" s="82"/>
      <c r="M32" s="82">
        <f t="shared" si="7"/>
        <v>1.1616182447164562E-3</v>
      </c>
      <c r="N32" s="82"/>
      <c r="O32" s="82">
        <f t="shared" si="1"/>
        <v>1.0146839243358012E-3</v>
      </c>
      <c r="P32" s="82"/>
      <c r="Q32" s="82">
        <f t="shared" si="5"/>
        <v>1.2205873759839501E-3</v>
      </c>
      <c r="R32" s="22"/>
    </row>
    <row r="33" spans="1:22" x14ac:dyDescent="0.25">
      <c r="A33" s="79">
        <v>27</v>
      </c>
      <c r="B33" s="82">
        <f>'Liczymy metody dla męzczyzn 2'!S34</f>
        <v>1.6547788873038517E-3</v>
      </c>
      <c r="C33" s="82">
        <f t="shared" si="0"/>
        <v>1.2742943892948E-3</v>
      </c>
      <c r="D33" s="82"/>
      <c r="E33" s="82">
        <f t="shared" si="2"/>
        <v>1.2869472139459934E-3</v>
      </c>
      <c r="F33" s="82"/>
      <c r="G33" s="82">
        <f t="shared" si="3"/>
        <v>1.2611299110474132E-3</v>
      </c>
      <c r="H33" s="82"/>
      <c r="I33" s="82">
        <f t="shared" si="4"/>
        <v>1.278139733837409E-3</v>
      </c>
      <c r="J33" s="82"/>
      <c r="K33" s="82">
        <f t="shared" si="6"/>
        <v>1.2794769346923885E-3</v>
      </c>
      <c r="L33" s="82"/>
      <c r="M33" s="82">
        <f t="shared" si="7"/>
        <v>1.2588394737207069E-3</v>
      </c>
      <c r="N33" s="82"/>
      <c r="O33" s="82">
        <f t="shared" si="1"/>
        <v>1.5269165843356757E-3</v>
      </c>
      <c r="P33" s="82"/>
      <c r="Q33" s="82">
        <f t="shared" si="5"/>
        <v>1.2799643302247989E-3</v>
      </c>
      <c r="R33" s="22"/>
    </row>
    <row r="34" spans="1:22" x14ac:dyDescent="0.25">
      <c r="A34" s="79">
        <v>28</v>
      </c>
      <c r="B34" s="82">
        <f>'Liczymy metody dla męzczyzn 2'!S35</f>
        <v>1.5989854712871836E-3</v>
      </c>
      <c r="C34" s="82">
        <f t="shared" si="0"/>
        <v>1.4495236862674314E-3</v>
      </c>
      <c r="D34" s="82"/>
      <c r="E34" s="82">
        <f t="shared" si="2"/>
        <v>1.3768320660721451E-3</v>
      </c>
      <c r="F34" s="82"/>
      <c r="G34" s="82">
        <f t="shared" si="3"/>
        <v>1.3495083133768162E-3</v>
      </c>
      <c r="H34" s="82"/>
      <c r="I34" s="82">
        <f t="shared" si="4"/>
        <v>1.3913942217428843E-3</v>
      </c>
      <c r="J34" s="82"/>
      <c r="K34" s="82">
        <f t="shared" si="6"/>
        <v>1.3707824974621915E-3</v>
      </c>
      <c r="L34" s="82"/>
      <c r="M34" s="82">
        <f t="shared" si="7"/>
        <v>1.3449418236279147E-3</v>
      </c>
      <c r="N34" s="82"/>
      <c r="O34" s="82">
        <f t="shared" si="1"/>
        <v>1.585300636447138E-3</v>
      </c>
      <c r="P34" s="82"/>
      <c r="Q34" s="82">
        <f t="shared" si="5"/>
        <v>1.4634856557227877E-3</v>
      </c>
      <c r="R34" s="22"/>
    </row>
    <row r="35" spans="1:22" x14ac:dyDescent="0.25">
      <c r="A35" s="79">
        <v>29</v>
      </c>
      <c r="B35" s="82">
        <f>'Liczymy metody dla męzczyzn 2'!S36</f>
        <v>1.3507896924355777E-3</v>
      </c>
      <c r="C35" s="82">
        <f t="shared" si="0"/>
        <v>1.4616768994529486E-3</v>
      </c>
      <c r="D35" s="82"/>
      <c r="E35" s="82">
        <f t="shared" si="2"/>
        <v>1.4312107161921224E-3</v>
      </c>
      <c r="F35" s="82"/>
      <c r="G35" s="82">
        <f t="shared" si="3"/>
        <v>1.4239247462508628E-3</v>
      </c>
      <c r="H35" s="82"/>
      <c r="I35" s="82">
        <f t="shared" si="4"/>
        <v>1.4514597671998061E-3</v>
      </c>
      <c r="J35" s="82"/>
      <c r="K35" s="82">
        <f t="shared" si="6"/>
        <v>1.433090042228895E-3</v>
      </c>
      <c r="L35" s="82"/>
      <c r="M35" s="82">
        <f t="shared" si="7"/>
        <v>1.4183581777611708E-3</v>
      </c>
      <c r="N35" s="82"/>
      <c r="O35" s="82">
        <f t="shared" si="1"/>
        <v>1.5174663452424319E-3</v>
      </c>
      <c r="P35" s="82"/>
      <c r="Q35" s="82">
        <f t="shared" si="5"/>
        <v>1.4708552397692631E-3</v>
      </c>
      <c r="R35" s="22"/>
      <c r="V35" t="s">
        <v>66</v>
      </c>
    </row>
    <row r="36" spans="1:22" x14ac:dyDescent="0.25">
      <c r="A36" s="79">
        <v>30</v>
      </c>
      <c r="B36" s="82">
        <f>'Liczymy metody dla męzczyzn 2'!S37</f>
        <v>1.7531471426136501E-3</v>
      </c>
      <c r="C36" s="82">
        <f t="shared" si="0"/>
        <v>1.4839055911698626E-3</v>
      </c>
      <c r="D36" s="82"/>
      <c r="E36" s="82">
        <f t="shared" si="2"/>
        <v>1.4908329538968488E-3</v>
      </c>
      <c r="F36" s="82"/>
      <c r="G36" s="82">
        <f t="shared" si="3"/>
        <v>1.4891628388085953E-3</v>
      </c>
      <c r="H36" s="82"/>
      <c r="I36" s="82">
        <f t="shared" si="4"/>
        <v>1.4793178339971319E-3</v>
      </c>
      <c r="J36" s="82"/>
      <c r="K36" s="82">
        <f t="shared" si="6"/>
        <v>1.4764392202819632E-3</v>
      </c>
      <c r="L36" s="82"/>
      <c r="M36" s="82">
        <f t="shared" si="7"/>
        <v>1.4785355179149908E-3</v>
      </c>
      <c r="N36" s="82"/>
      <c r="O36" s="82">
        <f t="shared" si="1"/>
        <v>1.4656566051089099E-3</v>
      </c>
      <c r="P36" s="82"/>
      <c r="Q36" s="82">
        <f t="shared" si="5"/>
        <v>1.4806239228993747E-3</v>
      </c>
      <c r="R36" s="22"/>
    </row>
    <row r="37" spans="1:22" x14ac:dyDescent="0.25">
      <c r="A37" s="79">
        <v>31</v>
      </c>
      <c r="B37" s="82">
        <f>'Liczymy metody dla męzczyzn 2'!S38</f>
        <v>9.5068330362448007E-4</v>
      </c>
      <c r="C37" s="82">
        <f t="shared" si="0"/>
        <v>1.4866530147755685E-3</v>
      </c>
      <c r="D37" s="82"/>
      <c r="E37" s="82">
        <f t="shared" si="2"/>
        <v>1.533800781147205E-3</v>
      </c>
      <c r="F37" s="82"/>
      <c r="G37" s="82">
        <f t="shared" si="3"/>
        <v>1.5576825996368156E-3</v>
      </c>
      <c r="H37" s="82"/>
      <c r="I37" s="82">
        <f t="shared" si="4"/>
        <v>1.5040281581494351E-3</v>
      </c>
      <c r="J37" s="82"/>
      <c r="K37" s="82">
        <f t="shared" si="6"/>
        <v>1.5177842789704259E-3</v>
      </c>
      <c r="L37" s="82"/>
      <c r="M37" s="82">
        <f t="shared" si="7"/>
        <v>1.5412592242716151E-3</v>
      </c>
      <c r="N37" s="82"/>
      <c r="O37" s="82">
        <f t="shared" si="1"/>
        <v>1.2798779549900744E-3</v>
      </c>
      <c r="P37" s="82"/>
      <c r="Q37" s="82">
        <f t="shared" si="5"/>
        <v>1.4687682009464414E-3</v>
      </c>
      <c r="R37" s="22"/>
    </row>
    <row r="38" spans="1:22" x14ac:dyDescent="0.25">
      <c r="A38" s="79">
        <v>32</v>
      </c>
      <c r="B38" s="82">
        <f>'Liczymy metody dla męzczyzn 2'!S39</f>
        <v>1.7659223458884213E-3</v>
      </c>
      <c r="C38" s="82">
        <f t="shared" si="0"/>
        <v>1.572405577818434E-3</v>
      </c>
      <c r="D38" s="82"/>
      <c r="E38" s="82">
        <f t="shared" si="2"/>
        <v>1.6131376767346559E-3</v>
      </c>
      <c r="F38" s="82"/>
      <c r="G38" s="82">
        <f t="shared" si="3"/>
        <v>1.6440871742941629E-3</v>
      </c>
      <c r="H38" s="82"/>
      <c r="I38" s="82">
        <f t="shared" si="4"/>
        <v>1.5737804752724242E-3</v>
      </c>
      <c r="J38" s="82"/>
      <c r="K38" s="82">
        <f t="shared" si="6"/>
        <v>1.5818458342679443E-3</v>
      </c>
      <c r="L38" s="82"/>
      <c r="M38" s="82">
        <f t="shared" si="7"/>
        <v>1.6159777596657739E-3</v>
      </c>
      <c r="N38" s="82"/>
      <c r="O38" s="82">
        <f t="shared" si="1"/>
        <v>1.5276600208388375E-3</v>
      </c>
      <c r="P38" s="82"/>
      <c r="Q38" s="82">
        <f t="shared" si="5"/>
        <v>1.5489700114778545E-3</v>
      </c>
      <c r="R38" s="22"/>
    </row>
    <row r="39" spans="1:22" x14ac:dyDescent="0.25">
      <c r="A39" s="79">
        <v>33</v>
      </c>
      <c r="B39" s="82">
        <f>'Liczymy metody dla męzczyzn 2'!S40</f>
        <v>1.612722589315713E-3</v>
      </c>
      <c r="C39" s="82">
        <f t="shared" si="0"/>
        <v>1.6643628225192103E-3</v>
      </c>
      <c r="D39" s="82"/>
      <c r="E39" s="82">
        <f t="shared" si="2"/>
        <v>1.7194308702132468E-3</v>
      </c>
      <c r="F39" s="82"/>
      <c r="G39" s="82">
        <f t="shared" si="3"/>
        <v>1.7539273152920897E-3</v>
      </c>
      <c r="H39" s="82"/>
      <c r="I39" s="82">
        <f t="shared" si="4"/>
        <v>1.6679399592426977E-3</v>
      </c>
      <c r="J39" s="82"/>
      <c r="K39" s="82">
        <f t="shared" si="6"/>
        <v>1.6835939166869971E-3</v>
      </c>
      <c r="L39" s="82"/>
      <c r="M39" s="82">
        <f t="shared" si="7"/>
        <v>1.7164754980082742E-3</v>
      </c>
      <c r="N39" s="82"/>
      <c r="O39" s="82">
        <f t="shared" si="1"/>
        <v>1.697578685882533E-3</v>
      </c>
      <c r="P39" s="82"/>
      <c r="Q39" s="82">
        <f t="shared" si="5"/>
        <v>1.6357003705027462E-3</v>
      </c>
      <c r="R39" s="22"/>
    </row>
    <row r="40" spans="1:22" x14ac:dyDescent="0.25">
      <c r="A40" s="79">
        <v>34</v>
      </c>
      <c r="B40" s="82">
        <f>'Liczymy metody dla męzczyzn 2'!S41</f>
        <v>1.7795525076499054E-3</v>
      </c>
      <c r="C40" s="82">
        <f t="shared" si="0"/>
        <v>1.8583613773902039E-3</v>
      </c>
      <c r="D40" s="82"/>
      <c r="E40" s="82">
        <f t="shared" si="2"/>
        <v>1.8632335894788583E-3</v>
      </c>
      <c r="F40" s="82"/>
      <c r="G40" s="82">
        <f t="shared" si="3"/>
        <v>1.8924299083064805E-3</v>
      </c>
      <c r="H40" s="82"/>
      <c r="I40" s="82">
        <f t="shared" si="4"/>
        <v>1.8202085065274582E-3</v>
      </c>
      <c r="J40" s="82"/>
      <c r="K40" s="82">
        <f t="shared" si="6"/>
        <v>1.8240769420798434E-3</v>
      </c>
      <c r="L40" s="82"/>
      <c r="M40" s="82">
        <f t="shared" si="7"/>
        <v>1.8499152748201956E-3</v>
      </c>
      <c r="N40" s="82"/>
      <c r="O40" s="82">
        <f t="shared" si="1"/>
        <v>1.8359602397368486E-3</v>
      </c>
      <c r="P40" s="82"/>
      <c r="Q40" s="82">
        <f t="shared" si="5"/>
        <v>1.8342875767971966E-3</v>
      </c>
      <c r="R40" s="22"/>
    </row>
    <row r="41" spans="1:22" x14ac:dyDescent="0.25">
      <c r="A41" s="79">
        <v>35</v>
      </c>
      <c r="B41" s="82">
        <f>'Liczymy metody dla męzczyzn 2'!S42</f>
        <v>2.2129333661175315E-3</v>
      </c>
      <c r="C41" s="82">
        <f t="shared" si="0"/>
        <v>2.0153715585628168E-3</v>
      </c>
      <c r="D41" s="82"/>
      <c r="E41" s="82">
        <f t="shared" si="2"/>
        <v>2.0400336588864828E-3</v>
      </c>
      <c r="F41" s="82"/>
      <c r="G41" s="82">
        <f t="shared" si="3"/>
        <v>2.0550063019138787E-3</v>
      </c>
      <c r="H41" s="82"/>
      <c r="I41" s="82">
        <f t="shared" si="4"/>
        <v>1.9951974895386737E-3</v>
      </c>
      <c r="J41" s="82"/>
      <c r="K41" s="82">
        <f t="shared" si="6"/>
        <v>1.9948777187972213E-3</v>
      </c>
      <c r="L41" s="82"/>
      <c r="M41" s="82">
        <f t="shared" si="7"/>
        <v>2.0031583038001215E-3</v>
      </c>
      <c r="N41" s="82"/>
      <c r="O41" s="82">
        <f t="shared" si="1"/>
        <v>2.0524182343618089E-3</v>
      </c>
      <c r="P41" s="82"/>
      <c r="Q41" s="82">
        <f t="shared" si="5"/>
        <v>1.9954352877710815E-3</v>
      </c>
      <c r="R41" s="22"/>
    </row>
    <row r="42" spans="1:22" x14ac:dyDescent="0.25">
      <c r="A42" s="79">
        <v>36</v>
      </c>
      <c r="B42" s="82">
        <f>'Liczymy metody dla męzczyzn 2'!S43</f>
        <v>1.9206760779794487E-3</v>
      </c>
      <c r="C42" s="82">
        <f t="shared" si="0"/>
        <v>2.205666611103628E-3</v>
      </c>
      <c r="D42" s="82"/>
      <c r="E42" s="82">
        <f t="shared" si="2"/>
        <v>2.2263137462191595E-3</v>
      </c>
      <c r="F42" s="82"/>
      <c r="G42" s="82">
        <f t="shared" si="3"/>
        <v>2.2375189663130122E-3</v>
      </c>
      <c r="H42" s="82"/>
      <c r="I42" s="82">
        <f t="shared" si="4"/>
        <v>2.1951028581527021E-3</v>
      </c>
      <c r="J42" s="82"/>
      <c r="K42" s="82">
        <f t="shared" si="6"/>
        <v>2.1817927979615572E-3</v>
      </c>
      <c r="L42" s="82"/>
      <c r="M42" s="82">
        <f t="shared" si="7"/>
        <v>2.1795509236035293E-3</v>
      </c>
      <c r="N42" s="82"/>
      <c r="O42" s="82">
        <f t="shared" si="1"/>
        <v>2.1155291363517716E-3</v>
      </c>
      <c r="P42" s="82"/>
      <c r="Q42" s="82">
        <f t="shared" si="5"/>
        <v>2.1915279083835242E-3</v>
      </c>
      <c r="R42" s="22"/>
    </row>
    <row r="43" spans="1:22" x14ac:dyDescent="0.25">
      <c r="A43" s="79">
        <v>37</v>
      </c>
      <c r="B43" s="82">
        <f>'Liczymy metody dla męzczyzn 2'!S44</f>
        <v>2.5509732517514832E-3</v>
      </c>
      <c r="C43" s="82">
        <f t="shared" si="0"/>
        <v>2.4564059248565555E-3</v>
      </c>
      <c r="D43" s="82"/>
      <c r="E43" s="82">
        <f t="shared" si="2"/>
        <v>2.4260196447716477E-3</v>
      </c>
      <c r="F43" s="82"/>
      <c r="G43" s="82">
        <f t="shared" si="3"/>
        <v>2.4341703334322495E-3</v>
      </c>
      <c r="H43" s="82"/>
      <c r="I43" s="82">
        <f t="shared" si="4"/>
        <v>2.3881815545481818E-3</v>
      </c>
      <c r="J43" s="82"/>
      <c r="K43" s="82">
        <f t="shared" si="6"/>
        <v>2.3745971968771561E-3</v>
      </c>
      <c r="L43" s="82"/>
      <c r="M43" s="82">
        <f t="shared" si="7"/>
        <v>2.369709403289524E-3</v>
      </c>
      <c r="N43" s="82"/>
      <c r="O43" s="82">
        <f t="shared" si="1"/>
        <v>2.3873619510039624E-3</v>
      </c>
      <c r="P43" s="82"/>
      <c r="Q43" s="82">
        <f t="shared" si="5"/>
        <v>2.4410763318951996E-3</v>
      </c>
      <c r="R43" s="22"/>
    </row>
    <row r="44" spans="1:22" x14ac:dyDescent="0.25">
      <c r="A44" s="79">
        <v>38</v>
      </c>
      <c r="B44" s="82">
        <f>'Liczymy metody dla męzczyzn 2'!S45</f>
        <v>2.5641978520197705E-3</v>
      </c>
      <c r="C44" s="82">
        <f t="shared" si="0"/>
        <v>2.595763259182593E-3</v>
      </c>
      <c r="D44" s="82"/>
      <c r="E44" s="82">
        <f t="shared" si="2"/>
        <v>2.6319941922089136E-3</v>
      </c>
      <c r="F44" s="82"/>
      <c r="G44" s="82">
        <f t="shared" si="3"/>
        <v>2.6461512935128414E-3</v>
      </c>
      <c r="H44" s="82"/>
      <c r="I44" s="82">
        <f t="shared" si="4"/>
        <v>2.5756457774149567E-3</v>
      </c>
      <c r="J44" s="82"/>
      <c r="K44" s="82">
        <f t="shared" si="6"/>
        <v>2.5740737642701581E-3</v>
      </c>
      <c r="L44" s="82"/>
      <c r="M44" s="82">
        <f t="shared" si="7"/>
        <v>2.5784601548518517E-3</v>
      </c>
      <c r="N44" s="82"/>
      <c r="O44" s="82">
        <f t="shared" si="1"/>
        <v>2.6985412961779698E-3</v>
      </c>
      <c r="P44" s="82"/>
      <c r="Q44" s="82">
        <f t="shared" si="5"/>
        <v>2.5722614204832977E-3</v>
      </c>
      <c r="R44" s="22"/>
    </row>
    <row r="45" spans="1:22" x14ac:dyDescent="0.25">
      <c r="A45" s="79">
        <v>39</v>
      </c>
      <c r="B45" s="82">
        <f>'Liczymy metody dla męzczyzn 2'!S46</f>
        <v>3.0332490764145435E-3</v>
      </c>
      <c r="C45" s="82">
        <f t="shared" si="0"/>
        <v>2.8568908701526461E-3</v>
      </c>
      <c r="D45" s="82"/>
      <c r="E45" s="82">
        <f t="shared" si="2"/>
        <v>2.8464904250750417E-3</v>
      </c>
      <c r="F45" s="82"/>
      <c r="G45" s="82">
        <f t="shared" si="3"/>
        <v>2.8816340922927287E-3</v>
      </c>
      <c r="H45" s="82"/>
      <c r="I45" s="82">
        <f t="shared" si="4"/>
        <v>2.7894707973472291E-3</v>
      </c>
      <c r="J45" s="82"/>
      <c r="K45" s="82">
        <f t="shared" si="6"/>
        <v>2.7925580495839161E-3</v>
      </c>
      <c r="L45" s="82"/>
      <c r="M45" s="82">
        <f t="shared" si="7"/>
        <v>2.825140517960414E-3</v>
      </c>
      <c r="N45" s="82"/>
      <c r="O45" s="82">
        <f t="shared" si="1"/>
        <v>2.9052028090726131E-3</v>
      </c>
      <c r="P45" s="82"/>
      <c r="Q45" s="82">
        <f t="shared" si="5"/>
        <v>2.8261697718374792E-3</v>
      </c>
      <c r="R45" s="22"/>
    </row>
    <row r="46" spans="1:22" x14ac:dyDescent="0.25">
      <c r="A46" s="79">
        <v>40</v>
      </c>
      <c r="B46" s="82">
        <f>'Liczymy metody dla męzczyzn 2'!S47</f>
        <v>2.9097200377477192E-3</v>
      </c>
      <c r="C46" s="82">
        <f t="shared" si="0"/>
        <v>3.045244295749146E-3</v>
      </c>
      <c r="D46" s="82"/>
      <c r="E46" s="82">
        <f t="shared" si="2"/>
        <v>3.0999384592894441E-3</v>
      </c>
      <c r="F46" s="82"/>
      <c r="G46" s="82">
        <f t="shared" si="3"/>
        <v>3.1478379893877823E-3</v>
      </c>
      <c r="H46" s="82"/>
      <c r="I46" s="82">
        <f t="shared" si="4"/>
        <v>3.0317350500339351E-3</v>
      </c>
      <c r="J46" s="82"/>
      <c r="K46" s="82">
        <f t="shared" si="6"/>
        <v>3.0523361087430806E-3</v>
      </c>
      <c r="L46" s="82"/>
      <c r="M46" s="82">
        <f t="shared" si="7"/>
        <v>3.1036398372231151E-3</v>
      </c>
      <c r="N46" s="82"/>
      <c r="O46" s="82">
        <f t="shared" si="1"/>
        <v>3.0031303464986073E-3</v>
      </c>
      <c r="P46" s="82"/>
      <c r="Q46" s="82">
        <f t="shared" si="5"/>
        <v>3.0065433159645301E-3</v>
      </c>
      <c r="R46" s="22"/>
    </row>
    <row r="47" spans="1:22" x14ac:dyDescent="0.25">
      <c r="A47" s="79">
        <v>41</v>
      </c>
      <c r="B47" s="82">
        <f>'Liczymy metody dla męzczyzn 2'!S48</f>
        <v>3.2263141328297139E-3</v>
      </c>
      <c r="C47" s="82">
        <f t="shared" si="0"/>
        <v>3.2781477754342666E-3</v>
      </c>
      <c r="D47" s="82"/>
      <c r="E47" s="82">
        <f t="shared" si="2"/>
        <v>3.4037277401185954E-3</v>
      </c>
      <c r="F47" s="82"/>
      <c r="G47" s="82">
        <f t="shared" si="3"/>
        <v>3.4527428662674523E-3</v>
      </c>
      <c r="H47" s="82"/>
      <c r="I47" s="82">
        <f t="shared" si="4"/>
        <v>3.3421231781571446E-3</v>
      </c>
      <c r="J47" s="82"/>
      <c r="K47" s="82">
        <f t="shared" si="6"/>
        <v>3.3650004568985827E-3</v>
      </c>
      <c r="L47" s="82"/>
      <c r="M47" s="82">
        <f t="shared" si="7"/>
        <v>3.4214820061178081E-3</v>
      </c>
      <c r="N47" s="82"/>
      <c r="O47" s="82">
        <f t="shared" si="1"/>
        <v>3.1975785341126859E-3</v>
      </c>
      <c r="P47" s="82"/>
      <c r="Q47" s="82">
        <f t="shared" si="5"/>
        <v>3.2412745460641641E-3</v>
      </c>
      <c r="R47" s="22"/>
    </row>
    <row r="48" spans="1:22" x14ac:dyDescent="0.25">
      <c r="A48" s="79">
        <v>42</v>
      </c>
      <c r="B48" s="82">
        <f>'Liczymy metody dla męzczyzn 2'!S49</f>
        <v>3.4927403797339832E-3</v>
      </c>
      <c r="C48" s="82">
        <f t="shared" si="0"/>
        <v>3.7236460959285699E-3</v>
      </c>
      <c r="D48" s="82"/>
      <c r="E48" s="82">
        <f t="shared" si="2"/>
        <v>3.7570391302469163E-3</v>
      </c>
      <c r="F48" s="82"/>
      <c r="G48" s="82">
        <f t="shared" si="3"/>
        <v>3.7945209725172243E-3</v>
      </c>
      <c r="H48" s="82"/>
      <c r="I48" s="82">
        <f t="shared" si="4"/>
        <v>3.7284827589222332E-3</v>
      </c>
      <c r="J48" s="82"/>
      <c r="K48" s="82">
        <f t="shared" si="6"/>
        <v>3.7287690207215255E-3</v>
      </c>
      <c r="L48" s="82"/>
      <c r="M48" s="82">
        <f t="shared" si="7"/>
        <v>3.7711107275048583E-3</v>
      </c>
      <c r="N48" s="82"/>
      <c r="O48" s="82">
        <f t="shared" si="1"/>
        <v>3.4054932323220972E-3</v>
      </c>
      <c r="P48" s="82"/>
      <c r="Q48" s="82">
        <f t="shared" si="5"/>
        <v>3.7016333580635725E-3</v>
      </c>
      <c r="R48" s="22"/>
    </row>
    <row r="49" spans="1:18" x14ac:dyDescent="0.25">
      <c r="A49" s="79">
        <v>43</v>
      </c>
      <c r="B49" s="82">
        <f>'Liczymy metody dla męzczyzn 2'!S50</f>
        <v>3.7287152504453746E-3</v>
      </c>
      <c r="C49" s="82">
        <f t="shared" si="0"/>
        <v>4.1147096633283491E-3</v>
      </c>
      <c r="D49" s="82"/>
      <c r="E49" s="82">
        <f t="shared" si="2"/>
        <v>4.1565185766072625E-3</v>
      </c>
      <c r="F49" s="82"/>
      <c r="G49" s="82">
        <f t="shared" si="3"/>
        <v>4.1583118166319943E-3</v>
      </c>
      <c r="H49" s="82"/>
      <c r="I49" s="82">
        <f t="shared" si="4"/>
        <v>4.1226188793741202E-3</v>
      </c>
      <c r="J49" s="82"/>
      <c r="K49" s="82">
        <f t="shared" si="6"/>
        <v>4.1250141023310948E-3</v>
      </c>
      <c r="L49" s="82"/>
      <c r="M49" s="82">
        <f t="shared" si="7"/>
        <v>4.1307793340445084E-3</v>
      </c>
      <c r="N49" s="82"/>
      <c r="O49" s="82">
        <f t="shared" si="1"/>
        <v>4.0078671741704585E-3</v>
      </c>
      <c r="P49" s="82"/>
      <c r="Q49" s="82">
        <f t="shared" si="5"/>
        <v>4.1028120175757229E-3</v>
      </c>
      <c r="R49" s="22"/>
    </row>
    <row r="50" spans="1:18" x14ac:dyDescent="0.25">
      <c r="A50" s="79">
        <v>44</v>
      </c>
      <c r="B50" s="82">
        <f>'Liczymy metody dla męzczyzn 2'!S51</f>
        <v>5.2607406788860592E-3</v>
      </c>
      <c r="C50" s="82">
        <f t="shared" si="0"/>
        <v>4.623447820794253E-3</v>
      </c>
      <c r="D50" s="82"/>
      <c r="E50" s="82">
        <f t="shared" si="2"/>
        <v>4.5553809563239032E-3</v>
      </c>
      <c r="F50" s="82"/>
      <c r="G50" s="82">
        <f t="shared" si="3"/>
        <v>4.5340003064993891E-3</v>
      </c>
      <c r="H50" s="82"/>
      <c r="I50" s="82">
        <f t="shared" si="4"/>
        <v>4.5486461785143491E-3</v>
      </c>
      <c r="J50" s="82"/>
      <c r="K50" s="82">
        <f t="shared" si="6"/>
        <v>4.5085020846437696E-3</v>
      </c>
      <c r="L50" s="82"/>
      <c r="M50" s="82">
        <f t="shared" si="7"/>
        <v>4.4723092664357917E-3</v>
      </c>
      <c r="N50" s="82"/>
      <c r="O50" s="82">
        <f t="shared" si="1"/>
        <v>4.8681778354401481E-3</v>
      </c>
      <c r="P50" s="82"/>
      <c r="Q50" s="82">
        <f t="shared" si="5"/>
        <v>4.628329778132571E-3</v>
      </c>
      <c r="R50" s="22"/>
    </row>
    <row r="51" spans="1:18" x14ac:dyDescent="0.25">
      <c r="A51" s="79">
        <v>45</v>
      </c>
      <c r="B51" s="82">
        <f>'Liczymy metody dla męzczyzn 2'!S52</f>
        <v>4.8650378747466128E-3</v>
      </c>
      <c r="C51" s="82">
        <f t="shared" si="0"/>
        <v>5.042641527550875E-3</v>
      </c>
      <c r="D51" s="82"/>
      <c r="E51" s="82">
        <f t="shared" si="2"/>
        <v>4.9188926798632935E-3</v>
      </c>
      <c r="F51" s="82"/>
      <c r="G51" s="82">
        <f t="shared" si="3"/>
        <v>4.9048068390284642E-3</v>
      </c>
      <c r="H51" s="82"/>
      <c r="I51" s="82">
        <f t="shared" si="4"/>
        <v>4.9220177589288988E-3</v>
      </c>
      <c r="J51" s="82"/>
      <c r="K51" s="82">
        <f t="shared" si="6"/>
        <v>4.8537142396181234E-3</v>
      </c>
      <c r="L51" s="82"/>
      <c r="M51" s="82">
        <f t="shared" si="7"/>
        <v>4.8146284008733775E-3</v>
      </c>
      <c r="N51" s="82"/>
      <c r="O51" s="82">
        <f t="shared" si="1"/>
        <v>5.2088284984745537E-3</v>
      </c>
      <c r="P51" s="82"/>
      <c r="Q51" s="82">
        <f t="shared" si="5"/>
        <v>5.0483785008510187E-3</v>
      </c>
      <c r="R51" s="22"/>
    </row>
    <row r="52" spans="1:18" x14ac:dyDescent="0.25">
      <c r="A52" s="79">
        <v>46</v>
      </c>
      <c r="B52" s="82">
        <f>'Liczymy metody dla męzczyzn 2'!S53</f>
        <v>5.770004920159234E-3</v>
      </c>
      <c r="C52" s="82">
        <f t="shared" si="0"/>
        <v>5.2724596740174722E-3</v>
      </c>
      <c r="D52" s="82"/>
      <c r="E52" s="82">
        <f t="shared" si="2"/>
        <v>5.2821701894555694E-3</v>
      </c>
      <c r="F52" s="82"/>
      <c r="G52" s="82">
        <f t="shared" si="3"/>
        <v>5.2698763982573955E-3</v>
      </c>
      <c r="H52" s="82"/>
      <c r="I52" s="82">
        <f t="shared" si="4"/>
        <v>5.1596731746276804E-3</v>
      </c>
      <c r="J52" s="82"/>
      <c r="K52" s="82">
        <f t="shared" si="6"/>
        <v>5.1671735487390505E-3</v>
      </c>
      <c r="L52" s="82"/>
      <c r="M52" s="82">
        <f t="shared" si="7"/>
        <v>5.1477536717130373E-3</v>
      </c>
      <c r="N52" s="82"/>
      <c r="O52" s="82">
        <f t="shared" si="1"/>
        <v>5.5965085772817979E-3</v>
      </c>
      <c r="P52" s="82"/>
      <c r="Q52" s="82">
        <f t="shared" si="5"/>
        <v>5.2357252661409002E-3</v>
      </c>
      <c r="R52" s="22"/>
    </row>
    <row r="53" spans="1:18" x14ac:dyDescent="0.25">
      <c r="A53" s="79">
        <v>47</v>
      </c>
      <c r="B53" s="82">
        <f>'Liczymy metody dla męzczyzn 2'!S54</f>
        <v>5.5887089135170974E-3</v>
      </c>
      <c r="C53" s="82">
        <f t="shared" si="0"/>
        <v>5.5412047136255208E-3</v>
      </c>
      <c r="D53" s="82"/>
      <c r="E53" s="82">
        <f t="shared" si="2"/>
        <v>5.6110717928922939E-3</v>
      </c>
      <c r="F53" s="82"/>
      <c r="G53" s="82">
        <f t="shared" si="3"/>
        <v>5.671680365362898E-3</v>
      </c>
      <c r="H53" s="82"/>
      <c r="I53" s="82">
        <f t="shared" si="4"/>
        <v>5.4894771304220746E-3</v>
      </c>
      <c r="J53" s="82"/>
      <c r="K53" s="82">
        <f t="shared" si="6"/>
        <v>5.4764144935151053E-3</v>
      </c>
      <c r="L53" s="82"/>
      <c r="M53" s="82">
        <f t="shared" si="7"/>
        <v>5.5119117321072442E-3</v>
      </c>
      <c r="N53" s="82"/>
      <c r="O53" s="82">
        <f t="shared" si="1"/>
        <v>5.4413457898973188E-3</v>
      </c>
      <c r="P53" s="82"/>
      <c r="Q53" s="82">
        <f t="shared" si="5"/>
        <v>5.4804703019785787E-3</v>
      </c>
      <c r="R53" s="22"/>
    </row>
    <row r="54" spans="1:18" x14ac:dyDescent="0.25">
      <c r="A54" s="79">
        <v>48</v>
      </c>
      <c r="B54" s="82">
        <f>'Liczymy metody dla męzczyzn 2'!S55</f>
        <v>4.8778059827783585E-3</v>
      </c>
      <c r="C54" s="82">
        <f t="shared" si="0"/>
        <v>5.9310972112897268E-3</v>
      </c>
      <c r="D54" s="82"/>
      <c r="E54" s="82">
        <f t="shared" si="2"/>
        <v>5.9818663727519185E-3</v>
      </c>
      <c r="F54" s="82"/>
      <c r="G54" s="82">
        <f t="shared" si="3"/>
        <v>6.1342187441153426E-3</v>
      </c>
      <c r="H54" s="82"/>
      <c r="I54" s="82">
        <f t="shared" si="4"/>
        <v>5.8445909662381539E-3</v>
      </c>
      <c r="J54" s="82"/>
      <c r="K54" s="82">
        <f t="shared" si="6"/>
        <v>5.8478508228626894E-3</v>
      </c>
      <c r="L54" s="82"/>
      <c r="M54" s="82">
        <f t="shared" si="7"/>
        <v>5.9590967939520964E-3</v>
      </c>
      <c r="N54" s="82"/>
      <c r="O54" s="82">
        <f t="shared" si="1"/>
        <v>5.2887829445462794E-3</v>
      </c>
      <c r="P54" s="82"/>
      <c r="Q54" s="82">
        <f t="shared" si="5"/>
        <v>5.8345546186639964E-3</v>
      </c>
      <c r="R54" s="22"/>
    </row>
    <row r="55" spans="1:18" x14ac:dyDescent="0.25">
      <c r="A55" s="79">
        <v>49</v>
      </c>
      <c r="B55" s="82">
        <f>'Liczymy metody dla męzczyzn 2'!S56</f>
        <v>6.6044658769263019E-3</v>
      </c>
      <c r="C55" s="82">
        <f t="shared" si="0"/>
        <v>6.2679558379778707E-3</v>
      </c>
      <c r="D55" s="82"/>
      <c r="E55" s="82">
        <f t="shared" si="2"/>
        <v>6.5644007918514167E-3</v>
      </c>
      <c r="F55" s="82"/>
      <c r="G55" s="82">
        <f t="shared" si="3"/>
        <v>6.6932997154935175E-3</v>
      </c>
      <c r="H55" s="82"/>
      <c r="I55" s="82">
        <f t="shared" si="4"/>
        <v>6.2845616121596816E-3</v>
      </c>
      <c r="J55" s="82"/>
      <c r="K55" s="82">
        <f t="shared" si="6"/>
        <v>6.3648938239021019E-3</v>
      </c>
      <c r="L55" s="82"/>
      <c r="M55" s="82">
        <f t="shared" si="7"/>
        <v>6.5075099873037091E-3</v>
      </c>
      <c r="N55" s="82"/>
      <c r="O55" s="82">
        <f t="shared" si="1"/>
        <v>6.2479515038052214E-3</v>
      </c>
      <c r="P55" s="82"/>
      <c r="Q55" s="82">
        <f t="shared" si="5"/>
        <v>6.1317098035332581E-3</v>
      </c>
      <c r="R55" s="22"/>
    </row>
    <row r="56" spans="1:18" x14ac:dyDescent="0.25">
      <c r="A56" s="79">
        <v>50</v>
      </c>
      <c r="B56" s="82">
        <f>'Liczymy metody dla męzczyzn 2'!S57</f>
        <v>6.814500363067643E-3</v>
      </c>
      <c r="C56" s="82">
        <f t="shared" si="0"/>
        <v>6.8966144268489986E-3</v>
      </c>
      <c r="D56" s="82"/>
      <c r="E56" s="82">
        <f t="shared" si="2"/>
        <v>7.2315845736255144E-3</v>
      </c>
      <c r="F56" s="82"/>
      <c r="G56" s="82">
        <f t="shared" si="3"/>
        <v>7.3886267213163015E-3</v>
      </c>
      <c r="H56" s="82"/>
      <c r="I56" s="82">
        <f t="shared" si="4"/>
        <v>6.967394878916228E-3</v>
      </c>
      <c r="J56" s="82"/>
      <c r="K56" s="82">
        <f t="shared" si="6"/>
        <v>7.053192896207993E-3</v>
      </c>
      <c r="L56" s="82"/>
      <c r="M56" s="82">
        <f t="shared" si="7"/>
        <v>7.1943788392693185E-3</v>
      </c>
      <c r="N56" s="82"/>
      <c r="O56" s="82">
        <f t="shared" si="1"/>
        <v>6.9344247954849737E-3</v>
      </c>
      <c r="P56" s="82"/>
      <c r="Q56" s="82">
        <f t="shared" si="5"/>
        <v>6.7562038127156384E-3</v>
      </c>
      <c r="R56" s="22"/>
    </row>
    <row r="57" spans="1:18" x14ac:dyDescent="0.25">
      <c r="A57" s="79">
        <v>51</v>
      </c>
      <c r="B57" s="82">
        <f>'Liczymy metody dla męzczyzn 2'!S58</f>
        <v>7.4542980535999533E-3</v>
      </c>
      <c r="C57" s="82">
        <f t="shared" si="0"/>
        <v>8.1851317695149708E-3</v>
      </c>
      <c r="D57" s="82"/>
      <c r="E57" s="82">
        <f t="shared" si="2"/>
        <v>8.0775750463464371E-3</v>
      </c>
      <c r="F57" s="82"/>
      <c r="G57" s="82">
        <f t="shared" si="3"/>
        <v>8.2243643412724457E-3</v>
      </c>
      <c r="H57" s="82"/>
      <c r="I57" s="82">
        <f t="shared" si="4"/>
        <v>7.9783497848329461E-3</v>
      </c>
      <c r="J57" s="82"/>
      <c r="K57" s="82">
        <f t="shared" si="6"/>
        <v>7.9097002527139318E-3</v>
      </c>
      <c r="L57" s="82"/>
      <c r="M57" s="82">
        <f t="shared" si="7"/>
        <v>8.0099370895849106E-3</v>
      </c>
      <c r="N57" s="82"/>
      <c r="O57" s="82">
        <f t="shared" si="1"/>
        <v>7.3993331934360338E-3</v>
      </c>
      <c r="P57" s="82"/>
      <c r="Q57" s="82">
        <f t="shared" si="5"/>
        <v>8.1031269173684715E-3</v>
      </c>
      <c r="R57" s="22"/>
    </row>
    <row r="58" spans="1:18" x14ac:dyDescent="0.25">
      <c r="A58" s="79">
        <v>52</v>
      </c>
      <c r="B58" s="82">
        <f>'Liczymy metody dla męzczyzn 2'!S59</f>
        <v>8.732001857872736E-3</v>
      </c>
      <c r="C58" s="82">
        <f t="shared" si="0"/>
        <v>8.8771236224960033E-3</v>
      </c>
      <c r="D58" s="82"/>
      <c r="E58" s="82">
        <f t="shared" si="2"/>
        <v>9.087706822006221E-3</v>
      </c>
      <c r="F58" s="82"/>
      <c r="G58" s="82">
        <f t="shared" si="3"/>
        <v>9.1421068133750866E-3</v>
      </c>
      <c r="H58" s="82"/>
      <c r="I58" s="82">
        <f t="shared" si="4"/>
        <v>8.8573339860867403E-3</v>
      </c>
      <c r="J58" s="82"/>
      <c r="K58" s="82">
        <f t="shared" si="6"/>
        <v>8.8948297105623277E-3</v>
      </c>
      <c r="L58" s="82"/>
      <c r="M58" s="82">
        <f t="shared" si="7"/>
        <v>8.9176575836802021E-3</v>
      </c>
      <c r="N58" s="82"/>
      <c r="O58" s="82">
        <f t="shared" si="1"/>
        <v>9.1049678079552551E-3</v>
      </c>
      <c r="P58" s="82"/>
      <c r="Q58" s="82">
        <f t="shared" si="5"/>
        <v>8.7821993467332212E-3</v>
      </c>
      <c r="R58" s="22"/>
    </row>
    <row r="59" spans="1:18" x14ac:dyDescent="0.25">
      <c r="A59" s="79">
        <v>53</v>
      </c>
      <c r="B59" s="82">
        <f>'Liczymy metody dla męzczyzn 2'!S60</f>
        <v>1.1320392696108217E-2</v>
      </c>
      <c r="C59" s="82">
        <f t="shared" si="0"/>
        <v>1.0161049574894349E-2</v>
      </c>
      <c r="D59" s="82"/>
      <c r="E59" s="82">
        <f t="shared" si="2"/>
        <v>1.0160554472532635E-2</v>
      </c>
      <c r="F59" s="82"/>
      <c r="G59" s="82">
        <f t="shared" si="3"/>
        <v>1.0154773561240513E-2</v>
      </c>
      <c r="H59" s="82"/>
      <c r="I59" s="82">
        <f t="shared" si="4"/>
        <v>9.9845621744215889E-3</v>
      </c>
      <c r="J59" s="82"/>
      <c r="K59" s="82">
        <f t="shared" si="6"/>
        <v>9.928377793303406E-3</v>
      </c>
      <c r="L59" s="82"/>
      <c r="M59" s="82">
        <f t="shared" si="7"/>
        <v>9.901635616323427E-3</v>
      </c>
      <c r="N59" s="82"/>
      <c r="O59" s="82">
        <f t="shared" si="1"/>
        <v>1.0501500859573533E-2</v>
      </c>
      <c r="P59" s="82"/>
      <c r="Q59" s="82">
        <f t="shared" si="5"/>
        <v>1.0104312445954706E-2</v>
      </c>
      <c r="R59" s="22"/>
    </row>
    <row r="60" spans="1:18" x14ac:dyDescent="0.25">
      <c r="A60" s="79">
        <v>54</v>
      </c>
      <c r="B60" s="82">
        <f>'Liczymy metody dla męzczyzn 2'!S61</f>
        <v>1.0064425141831469E-2</v>
      </c>
      <c r="C60" s="82">
        <f t="shared" si="0"/>
        <v>1.131861471627678E-2</v>
      </c>
      <c r="D60" s="82"/>
      <c r="E60" s="82">
        <f t="shared" si="2"/>
        <v>1.1153113152364631E-2</v>
      </c>
      <c r="F60" s="82"/>
      <c r="G60" s="82">
        <f t="shared" si="3"/>
        <v>1.1224177438045579E-2</v>
      </c>
      <c r="H60" s="82"/>
      <c r="I60" s="82">
        <f t="shared" si="4"/>
        <v>1.1050442136799324E-2</v>
      </c>
      <c r="J60" s="82"/>
      <c r="K60" s="82">
        <f t="shared" si="6"/>
        <v>1.0966004737775994E-2</v>
      </c>
      <c r="L60" s="82"/>
      <c r="M60" s="82">
        <f t="shared" si="7"/>
        <v>1.0948898499289105E-2</v>
      </c>
      <c r="N60" s="82"/>
      <c r="O60" s="82">
        <f t="shared" si="1"/>
        <v>1.1026812068712833E-2</v>
      </c>
      <c r="P60" s="82"/>
      <c r="Q60" s="82">
        <f t="shared" si="5"/>
        <v>1.1260702949194696E-2</v>
      </c>
      <c r="R60" s="22"/>
    </row>
    <row r="61" spans="1:18" x14ac:dyDescent="0.25">
      <c r="A61" s="79">
        <v>55</v>
      </c>
      <c r="B61" s="82">
        <f>'Liczymy metody dla męzczyzn 2'!S62</f>
        <v>1.3234130125059362E-2</v>
      </c>
      <c r="C61" s="82">
        <f t="shared" si="0"/>
        <v>1.226085267948107E-2</v>
      </c>
      <c r="D61" s="82"/>
      <c r="E61" s="82">
        <f t="shared" si="2"/>
        <v>1.2294918312952636E-2</v>
      </c>
      <c r="F61" s="82"/>
      <c r="G61" s="82">
        <f t="shared" si="3"/>
        <v>1.2351493081932726E-2</v>
      </c>
      <c r="H61" s="82"/>
      <c r="I61" s="82">
        <f t="shared" si="4"/>
        <v>1.2071872716141499E-2</v>
      </c>
      <c r="J61" s="82"/>
      <c r="K61" s="82">
        <f t="shared" si="6"/>
        <v>1.203131596700598E-2</v>
      </c>
      <c r="L61" s="82"/>
      <c r="M61" s="82">
        <f t="shared" si="7"/>
        <v>1.2065643679807156E-2</v>
      </c>
      <c r="N61" s="82"/>
      <c r="O61" s="82">
        <f t="shared" si="1"/>
        <v>1.2568176405067532E-2</v>
      </c>
      <c r="P61" s="82"/>
      <c r="Q61" s="82">
        <f t="shared" si="5"/>
        <v>1.2167645890883995E-2</v>
      </c>
      <c r="R61" s="22"/>
    </row>
    <row r="62" spans="1:18" x14ac:dyDescent="0.25">
      <c r="A62" s="79">
        <v>56</v>
      </c>
      <c r="B62" s="82">
        <f>'Liczymy metody dla męzczyzn 2'!S63</f>
        <v>1.3242123760512113E-2</v>
      </c>
      <c r="C62" s="82">
        <f t="shared" si="0"/>
        <v>1.3147925168674962E-2</v>
      </c>
      <c r="D62" s="82"/>
      <c r="E62" s="82">
        <f t="shared" si="2"/>
        <v>1.3424594430371768E-2</v>
      </c>
      <c r="F62" s="82"/>
      <c r="G62" s="82">
        <f t="shared" si="3"/>
        <v>1.3572015514416953E-2</v>
      </c>
      <c r="H62" s="82"/>
      <c r="I62" s="82">
        <f t="shared" si="4"/>
        <v>1.3080759546773119E-2</v>
      </c>
      <c r="J62" s="82"/>
      <c r="K62" s="82">
        <f t="shared" si="6"/>
        <v>1.3159789633547081E-2</v>
      </c>
      <c r="L62" s="82"/>
      <c r="M62" s="82">
        <f t="shared" si="7"/>
        <v>1.3280705541316764E-2</v>
      </c>
      <c r="N62" s="82"/>
      <c r="O62" s="82">
        <f t="shared" si="1"/>
        <v>1.3344501031521253E-2</v>
      </c>
      <c r="P62" s="82"/>
      <c r="Q62" s="82">
        <f t="shared" si="5"/>
        <v>1.2984173179460349E-2</v>
      </c>
      <c r="R62" s="22"/>
    </row>
    <row r="63" spans="1:18" x14ac:dyDescent="0.25">
      <c r="A63" s="79">
        <v>57</v>
      </c>
      <c r="B63" s="82">
        <f>'Liczymy metody dla męzczyzn 2'!S64</f>
        <v>1.3443191673894189E-2</v>
      </c>
      <c r="C63" s="82">
        <f t="shared" si="0"/>
        <v>1.4586149425436032E-2</v>
      </c>
      <c r="D63" s="82"/>
      <c r="E63" s="82">
        <f t="shared" si="2"/>
        <v>1.4724285041441973E-2</v>
      </c>
      <c r="F63" s="82"/>
      <c r="G63" s="82">
        <f t="shared" si="3"/>
        <v>1.4956289936115797E-2</v>
      </c>
      <c r="H63" s="82"/>
      <c r="I63" s="82">
        <f t="shared" si="4"/>
        <v>1.4474586047451101E-2</v>
      </c>
      <c r="J63" s="82"/>
      <c r="K63" s="82">
        <f t="shared" si="6"/>
        <v>1.4435539835502428E-2</v>
      </c>
      <c r="L63" s="82"/>
      <c r="M63" s="82">
        <f t="shared" si="7"/>
        <v>1.4627172146365953E-2</v>
      </c>
      <c r="N63" s="82"/>
      <c r="O63" s="82">
        <f t="shared" si="1"/>
        <v>1.3719338228198957E-2</v>
      </c>
      <c r="P63" s="82"/>
      <c r="Q63" s="82">
        <f t="shared" si="5"/>
        <v>1.4425581462547802E-2</v>
      </c>
      <c r="R63" s="22"/>
    </row>
    <row r="64" spans="1:18" x14ac:dyDescent="0.25">
      <c r="A64" s="79">
        <v>58</v>
      </c>
      <c r="B64" s="82">
        <f>'Liczymy metody dla męzczyzn 2'!S65</f>
        <v>1.5755755142077676E-2</v>
      </c>
      <c r="C64" s="82">
        <f t="shared" si="0"/>
        <v>1.5809430161989997E-2</v>
      </c>
      <c r="D64" s="82"/>
      <c r="E64" s="82">
        <f t="shared" si="2"/>
        <v>1.6263166634953766E-2</v>
      </c>
      <c r="F64" s="82"/>
      <c r="G64" s="82">
        <f t="shared" si="3"/>
        <v>1.6501132320702865E-2</v>
      </c>
      <c r="H64" s="82"/>
      <c r="I64" s="82">
        <f t="shared" si="4"/>
        <v>1.5842705975802635E-2</v>
      </c>
      <c r="J64" s="82"/>
      <c r="K64" s="82">
        <f t="shared" si="6"/>
        <v>1.5945382903893166E-2</v>
      </c>
      <c r="L64" s="82"/>
      <c r="M64" s="82">
        <f t="shared" si="7"/>
        <v>1.6164817630226685E-2</v>
      </c>
      <c r="N64" s="82"/>
      <c r="O64" s="82">
        <f t="shared" si="1"/>
        <v>1.5499261520604725E-2</v>
      </c>
      <c r="P64" s="82"/>
      <c r="Q64" s="82">
        <f t="shared" si="5"/>
        <v>1.5589954713689914E-2</v>
      </c>
      <c r="R64" s="22"/>
    </row>
    <row r="65" spans="1:18" x14ac:dyDescent="0.25">
      <c r="A65" s="79">
        <v>59</v>
      </c>
      <c r="B65" s="82">
        <f>'Liczymy metody dla męzczyzn 2'!S66</f>
        <v>1.7255546425636814E-2</v>
      </c>
      <c r="C65" s="82">
        <f t="shared" si="0"/>
        <v>1.7817067771627802E-2</v>
      </c>
      <c r="D65" s="82"/>
      <c r="E65" s="82">
        <f t="shared" si="2"/>
        <v>1.8074485260858829E-2</v>
      </c>
      <c r="F65" s="82"/>
      <c r="G65" s="82">
        <f t="shared" si="3"/>
        <v>1.8265450153590011E-2</v>
      </c>
      <c r="H65" s="82"/>
      <c r="I65" s="82">
        <f t="shared" si="4"/>
        <v>1.7661365222866147E-2</v>
      </c>
      <c r="J65" s="82"/>
      <c r="K65" s="82">
        <f t="shared" si="6"/>
        <v>1.7722268116194352E-2</v>
      </c>
      <c r="L65" s="82"/>
      <c r="M65" s="82">
        <f t="shared" si="7"/>
        <v>1.7933450735083629E-2</v>
      </c>
      <c r="N65" s="82"/>
      <c r="O65" s="82">
        <f t="shared" si="1"/>
        <v>1.7257652479583281E-2</v>
      </c>
      <c r="P65" s="82"/>
      <c r="Q65" s="82">
        <f t="shared" si="5"/>
        <v>1.7615706128053178E-2</v>
      </c>
      <c r="R65" s="22"/>
    </row>
    <row r="66" spans="1:18" x14ac:dyDescent="0.25">
      <c r="A66" s="79">
        <v>60</v>
      </c>
      <c r="B66" s="82">
        <f>'Liczymy metody dla męzczyzn 2'!S67</f>
        <v>1.9350533807829182E-2</v>
      </c>
      <c r="C66" s="82">
        <f t="shared" si="0"/>
        <v>1.9955260647040046E-2</v>
      </c>
      <c r="D66" s="82"/>
      <c r="E66" s="82">
        <f t="shared" si="2"/>
        <v>2.0019130235887986E-2</v>
      </c>
      <c r="F66" s="82"/>
      <c r="G66" s="82">
        <f t="shared" si="3"/>
        <v>2.0231129630051772E-2</v>
      </c>
      <c r="H66" s="82"/>
      <c r="I66" s="82">
        <f t="shared" si="4"/>
        <v>1.9713482127750325E-2</v>
      </c>
      <c r="J66" s="82"/>
      <c r="K66" s="82">
        <f t="shared" si="6"/>
        <v>1.9736001735336583E-2</v>
      </c>
      <c r="L66" s="82"/>
      <c r="M66" s="82">
        <f t="shared" si="7"/>
        <v>1.9906705785205578E-2</v>
      </c>
      <c r="N66" s="82"/>
      <c r="O66" s="82">
        <f t="shared" si="1"/>
        <v>1.9725286901736149E-2</v>
      </c>
      <c r="P66" s="82"/>
      <c r="Q66" s="82">
        <f t="shared" si="5"/>
        <v>1.9782711479606228E-2</v>
      </c>
      <c r="R66" s="22"/>
    </row>
    <row r="67" spans="1:18" x14ac:dyDescent="0.25">
      <c r="A67" s="79">
        <v>61</v>
      </c>
      <c r="B67" s="82">
        <f>'Liczymy metody dla męzczyzn 2'!S68</f>
        <v>2.3280311808701149E-2</v>
      </c>
      <c r="C67" s="82">
        <f t="shared" si="0"/>
        <v>2.2204518298200263E-2</v>
      </c>
      <c r="D67" s="82"/>
      <c r="E67" s="82">
        <f t="shared" si="2"/>
        <v>2.2246183594807498E-2</v>
      </c>
      <c r="F67" s="82"/>
      <c r="G67" s="82">
        <f t="shared" si="3"/>
        <v>2.236935827394736E-2</v>
      </c>
      <c r="H67" s="82"/>
      <c r="I67" s="82">
        <f t="shared" si="4"/>
        <v>2.2035471972633773E-2</v>
      </c>
      <c r="J67" s="82"/>
      <c r="K67" s="82">
        <f t="shared" si="6"/>
        <v>2.1953705034020551E-2</v>
      </c>
      <c r="L67" s="82"/>
      <c r="M67" s="82">
        <f t="shared" si="7"/>
        <v>2.2087278397325806E-2</v>
      </c>
      <c r="N67" s="82"/>
      <c r="O67" s="82">
        <f t="shared" si="1"/>
        <v>2.2673459228463907E-2</v>
      </c>
      <c r="P67" s="82"/>
      <c r="Q67" s="82">
        <f t="shared" si="5"/>
        <v>2.2093222864429066E-2</v>
      </c>
      <c r="R67" s="22"/>
    </row>
    <row r="68" spans="1:18" x14ac:dyDescent="0.25">
      <c r="A68" s="79">
        <v>62</v>
      </c>
      <c r="B68" s="82">
        <f>'Liczymy metody dla męzczyzn 2'!S69</f>
        <v>2.4134156050955414E-2</v>
      </c>
      <c r="C68" s="82">
        <f t="shared" si="0"/>
        <v>2.4309374300581811E-2</v>
      </c>
      <c r="D68" s="82"/>
      <c r="E68" s="82">
        <f t="shared" si="2"/>
        <v>2.4552682423750798E-2</v>
      </c>
      <c r="F68" s="82"/>
      <c r="G68" s="82">
        <f t="shared" si="3"/>
        <v>2.4618882351614135E-2</v>
      </c>
      <c r="H68" s="82"/>
      <c r="I68" s="82">
        <f t="shared" si="4"/>
        <v>2.4216263203677507E-2</v>
      </c>
      <c r="J68" s="82"/>
      <c r="K68" s="82">
        <f t="shared" si="6"/>
        <v>2.4319200574796584E-2</v>
      </c>
      <c r="L68" s="82"/>
      <c r="M68" s="82">
        <f t="shared" si="7"/>
        <v>2.4444497350244423E-2</v>
      </c>
      <c r="N68" s="82"/>
      <c r="O68" s="82">
        <f t="shared" si="1"/>
        <v>2.4715727263546833E-2</v>
      </c>
      <c r="P68" s="82"/>
      <c r="Q68" s="82">
        <f t="shared" si="5"/>
        <v>2.417516791793627E-2</v>
      </c>
      <c r="R68" s="22"/>
    </row>
    <row r="69" spans="1:18" x14ac:dyDescent="0.25">
      <c r="A69" s="79">
        <v>63</v>
      </c>
      <c r="B69" s="82">
        <f>'Liczymy metody dla męzczyzn 2'!S70</f>
        <v>2.7002043397878761E-2</v>
      </c>
      <c r="C69" s="82">
        <f t="shared" si="0"/>
        <v>2.6944696956587542E-2</v>
      </c>
      <c r="D69" s="82"/>
      <c r="E69" s="82">
        <f t="shared" si="2"/>
        <v>2.6954309854431674E-2</v>
      </c>
      <c r="F69" s="82"/>
      <c r="G69" s="82">
        <f t="shared" si="3"/>
        <v>2.7002612811926455E-2</v>
      </c>
      <c r="H69" s="82"/>
      <c r="I69" s="82">
        <f t="shared" si="4"/>
        <v>2.6830661195645818E-2</v>
      </c>
      <c r="J69" s="82"/>
      <c r="K69" s="82">
        <f t="shared" si="6"/>
        <v>2.6774186691053671E-2</v>
      </c>
      <c r="L69" s="82"/>
      <c r="M69" s="82">
        <f t="shared" si="7"/>
        <v>2.6886544408191208E-2</v>
      </c>
      <c r="N69" s="82"/>
      <c r="O69" s="82">
        <f t="shared" si="1"/>
        <v>2.6363425485565885E-2</v>
      </c>
      <c r="P69" s="82"/>
      <c r="Q69" s="82">
        <f t="shared" si="5"/>
        <v>2.6887379751160664E-2</v>
      </c>
      <c r="R69" s="22"/>
    </row>
    <row r="70" spans="1:18" x14ac:dyDescent="0.25">
      <c r="A70" s="79">
        <v>64</v>
      </c>
      <c r="B70" s="82">
        <f>'Liczymy metody dla męzczyzn 2'!S71</f>
        <v>2.7779826437544564E-2</v>
      </c>
      <c r="C70" s="82">
        <f t="shared" si="0"/>
        <v>2.9349561916344313E-2</v>
      </c>
      <c r="D70" s="82"/>
      <c r="E70" s="82">
        <f t="shared" si="2"/>
        <v>2.9322105649192718E-2</v>
      </c>
      <c r="F70" s="82"/>
      <c r="G70" s="82">
        <f t="shared" si="3"/>
        <v>2.944366047766566E-2</v>
      </c>
      <c r="H70" s="82"/>
      <c r="I70" s="82">
        <f t="shared" si="4"/>
        <v>2.9329299210928909E-2</v>
      </c>
      <c r="J70" s="82"/>
      <c r="K70" s="82">
        <f t="shared" si="6"/>
        <v>2.9269451145635044E-2</v>
      </c>
      <c r="L70" s="82"/>
      <c r="M70" s="82">
        <f t="shared" si="7"/>
        <v>2.9405003762216185E-2</v>
      </c>
      <c r="N70" s="82"/>
      <c r="O70" s="82">
        <f t="shared" si="1"/>
        <v>2.8503187171042752E-2</v>
      </c>
      <c r="P70" s="82"/>
      <c r="Q70" s="82">
        <f t="shared" si="5"/>
        <v>2.9311441494098731E-2</v>
      </c>
      <c r="R70" s="22"/>
    </row>
    <row r="71" spans="1:18" x14ac:dyDescent="0.25">
      <c r="A71" s="79">
        <v>65</v>
      </c>
      <c r="B71" s="82">
        <f>'Liczymy metody dla męzczyzn 2'!S72</f>
        <v>3.2527147087857845E-2</v>
      </c>
      <c r="C71" s="82">
        <f t="shared" si="0"/>
        <v>3.1963397800444444E-2</v>
      </c>
      <c r="D71" s="82"/>
      <c r="E71" s="82">
        <f t="shared" si="2"/>
        <v>3.193778253744959E-2</v>
      </c>
      <c r="F71" s="82"/>
      <c r="G71" s="82">
        <f t="shared" si="3"/>
        <v>3.192282856565045E-2</v>
      </c>
      <c r="H71" s="82"/>
      <c r="I71" s="82">
        <f t="shared" si="4"/>
        <v>3.183540721418586E-2</v>
      </c>
      <c r="J71" s="82"/>
      <c r="K71" s="82">
        <f t="shared" si="6"/>
        <v>3.1810714637726931E-2</v>
      </c>
      <c r="L71" s="82"/>
      <c r="M71" s="82">
        <f t="shared" si="7"/>
        <v>3.1954577972682335E-2</v>
      </c>
      <c r="N71" s="82"/>
      <c r="O71" s="82">
        <f t="shared" si="1"/>
        <v>3.2088332700797507E-2</v>
      </c>
      <c r="P71" s="82"/>
      <c r="Q71" s="82">
        <f t="shared" si="5"/>
        <v>3.1934257349956252E-2</v>
      </c>
      <c r="R71" s="22"/>
    </row>
    <row r="72" spans="1:18" x14ac:dyDescent="0.25">
      <c r="A72" s="79">
        <v>66</v>
      </c>
      <c r="B72" s="82">
        <f>'Liczymy metody dla męzczyzn 2'!S73</f>
        <v>3.5304636607484993E-2</v>
      </c>
      <c r="C72" s="82">
        <f t="shared" si="0"/>
        <v>3.4043497272005493E-2</v>
      </c>
      <c r="D72" s="82"/>
      <c r="E72" s="82">
        <f t="shared" si="2"/>
        <v>3.4451421923503513E-2</v>
      </c>
      <c r="F72" s="82"/>
      <c r="G72" s="82">
        <f t="shared" si="3"/>
        <v>3.443113710412344E-2</v>
      </c>
      <c r="H72" s="82"/>
      <c r="I72" s="82">
        <f t="shared" si="4"/>
        <v>3.4217474097426009E-2</v>
      </c>
      <c r="J72" s="82"/>
      <c r="K72" s="82">
        <f t="shared" si="6"/>
        <v>3.4373263759587581E-2</v>
      </c>
      <c r="L72" s="82"/>
      <c r="M72" s="82">
        <f t="shared" si="7"/>
        <v>3.4522674779329493E-2</v>
      </c>
      <c r="N72" s="82"/>
      <c r="O72" s="82">
        <f t="shared" si="1"/>
        <v>3.5473442861605184E-2</v>
      </c>
      <c r="P72" s="82"/>
      <c r="Q72" s="82">
        <f t="shared" si="5"/>
        <v>3.3972276269773019E-2</v>
      </c>
      <c r="R72" s="22"/>
    </row>
    <row r="73" spans="1:18" x14ac:dyDescent="0.25">
      <c r="A73" s="79">
        <v>67</v>
      </c>
      <c r="B73" s="82">
        <f>'Liczymy metody dla męzczyzn 2'!S74</f>
        <v>3.7203335471456059E-2</v>
      </c>
      <c r="C73" s="82">
        <f t="shared" ref="C73:C103" si="8">(B71+B72+B73+B74+B75)/5</f>
        <v>3.7387758741866194E-2</v>
      </c>
      <c r="D73" s="82"/>
      <c r="E73" s="82">
        <f t="shared" si="2"/>
        <v>3.6948522863674747E-2</v>
      </c>
      <c r="F73" s="82"/>
      <c r="G73" s="82">
        <f t="shared" si="3"/>
        <v>3.7010666644828903E-2</v>
      </c>
      <c r="H73" s="82"/>
      <c r="I73" s="82">
        <f t="shared" si="4"/>
        <v>3.7128944375748422E-2</v>
      </c>
      <c r="J73" s="82"/>
      <c r="K73" s="82">
        <f t="shared" si="6"/>
        <v>3.6936751288881131E-2</v>
      </c>
      <c r="L73" s="82"/>
      <c r="M73" s="82">
        <f t="shared" si="7"/>
        <v>3.7106660061168757E-2</v>
      </c>
      <c r="N73" s="82"/>
      <c r="O73" s="82">
        <f t="shared" si="1"/>
        <v>3.6587198377750353E-2</v>
      </c>
      <c r="P73" s="82"/>
      <c r="Q73" s="82">
        <f t="shared" si="5"/>
        <v>3.7427184652172707E-2</v>
      </c>
      <c r="R73" s="22"/>
    </row>
    <row r="74" spans="1:18" x14ac:dyDescent="0.25">
      <c r="A74" s="79">
        <v>68</v>
      </c>
      <c r="B74" s="82">
        <f>'Liczymy metody dla męzczyzn 2'!S75</f>
        <v>3.7402540755683993E-2</v>
      </c>
      <c r="C74" s="82">
        <f t="shared" si="8"/>
        <v>3.9512893886857123E-2</v>
      </c>
      <c r="D74" s="82"/>
      <c r="E74" s="82">
        <f t="shared" si="2"/>
        <v>3.9495852546796613E-2</v>
      </c>
      <c r="F74" s="82"/>
      <c r="G74" s="82">
        <f t="shared" si="3"/>
        <v>3.955077027522786E-2</v>
      </c>
      <c r="H74" s="82"/>
      <c r="I74" s="82">
        <f t="shared" si="4"/>
        <v>3.9489863209081974E-2</v>
      </c>
      <c r="J74" s="82"/>
      <c r="K74" s="82">
        <f t="shared" si="6"/>
        <v>3.9479220942154267E-2</v>
      </c>
      <c r="L74" s="82"/>
      <c r="M74" s="82">
        <f t="shared" si="7"/>
        <v>3.9605243545389537E-2</v>
      </c>
      <c r="N74" s="82"/>
      <c r="O74" s="82">
        <f t="shared" ref="O74:O102" si="9">SUMPRODUCT(B71:B77,$N$6:$N$12)/256</f>
        <v>3.8861744628855617E-2</v>
      </c>
      <c r="P74" s="82"/>
      <c r="Q74" s="82">
        <f t="shared" si="5"/>
        <v>3.949259153147517E-2</v>
      </c>
      <c r="R74" s="22"/>
    </row>
    <row r="75" spans="1:18" x14ac:dyDescent="0.25">
      <c r="A75" s="79">
        <v>69</v>
      </c>
      <c r="B75" s="82">
        <f>'Liczymy metody dla męzczyzn 2'!S76</f>
        <v>4.4501133786848071E-2</v>
      </c>
      <c r="C75" s="82">
        <f t="shared" si="8"/>
        <v>4.1835066617200455E-2</v>
      </c>
      <c r="D75" s="82"/>
      <c r="E75" s="82">
        <f t="shared" ref="E75:E101" si="10">SUMPRODUCT(B71:B79,$D$6:$D$14)/25</f>
        <v>4.2219753352720046E-2</v>
      </c>
      <c r="F75" s="82"/>
      <c r="G75" s="82">
        <f t="shared" si="3"/>
        <v>4.2111176261008777E-2</v>
      </c>
      <c r="H75" s="82"/>
      <c r="I75" s="82">
        <f t="shared" si="4"/>
        <v>4.2015955992172456E-2</v>
      </c>
      <c r="J75" s="82"/>
      <c r="K75" s="82">
        <f t="shared" si="6"/>
        <v>4.1964350503466433E-2</v>
      </c>
      <c r="L75" s="82"/>
      <c r="M75" s="82">
        <f t="shared" si="7"/>
        <v>4.2028019786674496E-2</v>
      </c>
      <c r="N75" s="82"/>
      <c r="O75" s="82">
        <f t="shared" si="9"/>
        <v>4.2757295596795829E-2</v>
      </c>
      <c r="P75" s="82"/>
      <c r="Q75" s="82">
        <f t="shared" si="5"/>
        <v>4.180332652758835E-2</v>
      </c>
      <c r="R75" s="22"/>
    </row>
    <row r="76" spans="1:18" x14ac:dyDescent="0.25">
      <c r="A76" s="79">
        <v>70</v>
      </c>
      <c r="B76" s="82">
        <f>'Liczymy metody dla męzczyzn 2'!S77</f>
        <v>4.3152822812812512E-2</v>
      </c>
      <c r="C76" s="82">
        <f t="shared" si="8"/>
        <v>4.4700046216053779E-2</v>
      </c>
      <c r="D76" s="82"/>
      <c r="E76" s="82">
        <f t="shared" si="10"/>
        <v>4.4638300689444389E-2</v>
      </c>
      <c r="F76" s="82"/>
      <c r="G76" s="82">
        <f t="shared" si="3"/>
        <v>4.4703322336401813E-2</v>
      </c>
      <c r="H76" s="82"/>
      <c r="I76" s="82">
        <f t="shared" si="4"/>
        <v>4.4425611020099752E-2</v>
      </c>
      <c r="J76" s="82"/>
      <c r="K76" s="82">
        <f t="shared" si="6"/>
        <v>4.4390789392290783E-2</v>
      </c>
      <c r="L76" s="82"/>
      <c r="M76" s="82">
        <f t="shared" si="7"/>
        <v>4.4506921572454575E-2</v>
      </c>
      <c r="N76" s="82"/>
      <c r="O76" s="82">
        <f t="shared" si="9"/>
        <v>4.4238193757312694E-2</v>
      </c>
      <c r="P76" s="82"/>
      <c r="Q76" s="82">
        <f t="shared" si="5"/>
        <v>4.4607475777286416E-2</v>
      </c>
      <c r="R76" s="22"/>
    </row>
    <row r="77" spans="1:18" x14ac:dyDescent="0.25">
      <c r="A77" s="79">
        <v>71</v>
      </c>
      <c r="B77" s="82">
        <f>'Liczymy metody dla męzczyzn 2'!S78</f>
        <v>4.6915500259201652E-2</v>
      </c>
      <c r="C77" s="82">
        <f t="shared" si="8"/>
        <v>4.7663001301622682E-2</v>
      </c>
      <c r="D77" s="82"/>
      <c r="E77" s="82">
        <f t="shared" si="10"/>
        <v>4.7253451852408118E-2</v>
      </c>
      <c r="F77" s="82"/>
      <c r="G77" s="82">
        <f t="shared" ref="G77:G99" si="11">SUMPRODUCT(B71:B83,$F$6:$F$18)/125</f>
        <v>4.7388038850562204E-2</v>
      </c>
      <c r="H77" s="82"/>
      <c r="I77" s="82">
        <f t="shared" si="4"/>
        <v>4.6988635106225467E-2</v>
      </c>
      <c r="J77" s="82"/>
      <c r="K77" s="82">
        <f t="shared" si="6"/>
        <v>4.6838893944382093E-2</v>
      </c>
      <c r="L77" s="82"/>
      <c r="M77" s="82">
        <f t="shared" si="7"/>
        <v>4.6991298687851728E-2</v>
      </c>
      <c r="N77" s="82"/>
      <c r="O77" s="82">
        <f t="shared" si="9"/>
        <v>4.6910576694343231E-2</v>
      </c>
      <c r="P77" s="82"/>
      <c r="Q77" s="82">
        <f t="shared" si="5"/>
        <v>4.7529866720177102E-2</v>
      </c>
      <c r="R77" s="22"/>
    </row>
    <row r="78" spans="1:18" x14ac:dyDescent="0.25">
      <c r="A78" s="79">
        <v>72</v>
      </c>
      <c r="B78" s="82">
        <f>'Liczymy metody dla męzczyzn 2'!S79</f>
        <v>5.1528233465722675E-2</v>
      </c>
      <c r="C78" s="82">
        <f t="shared" si="8"/>
        <v>4.9480495425487894E-2</v>
      </c>
      <c r="D78" s="82"/>
      <c r="E78" s="82">
        <f t="shared" si="10"/>
        <v>4.9909253240639904E-2</v>
      </c>
      <c r="F78" s="82"/>
      <c r="G78" s="82">
        <f t="shared" si="11"/>
        <v>5.0205889946168168E-2</v>
      </c>
      <c r="H78" s="82"/>
      <c r="I78" s="82">
        <f t="shared" ref="I78:I98" si="12">SUMPRODUCT(B71:B85,$H$6:$H$20)/125</f>
        <v>4.9328614932280579E-2</v>
      </c>
      <c r="J78" s="82"/>
      <c r="K78" s="82">
        <f t="shared" si="6"/>
        <v>4.9357880070280587E-2</v>
      </c>
      <c r="L78" s="82"/>
      <c r="M78" s="82">
        <f t="shared" si="7"/>
        <v>4.9609086296852109E-2</v>
      </c>
      <c r="N78" s="82"/>
      <c r="O78" s="82">
        <f t="shared" si="9"/>
        <v>5.1007213915270945E-2</v>
      </c>
      <c r="P78" s="82"/>
      <c r="Q78" s="82">
        <f t="shared" ref="Q78:Q98" si="13">SUMPRODUCT($P$6:$P$20,B71:B85)</f>
        <v>4.9188070420858689E-2</v>
      </c>
      <c r="R78" s="22"/>
    </row>
    <row r="79" spans="1:18" x14ac:dyDescent="0.25">
      <c r="A79" s="79">
        <v>73</v>
      </c>
      <c r="B79" s="82">
        <f>'Liczymy metody dla męzczyzn 2'!S80</f>
        <v>5.2217316183528512E-2</v>
      </c>
      <c r="C79" s="82">
        <f t="shared" si="8"/>
        <v>5.2588649701675781E-2</v>
      </c>
      <c r="D79" s="82"/>
      <c r="E79" s="82">
        <f t="shared" si="10"/>
        <v>5.291943511759855E-2</v>
      </c>
      <c r="F79" s="82"/>
      <c r="G79" s="82">
        <f t="shared" si="11"/>
        <v>5.3316166046403324E-2</v>
      </c>
      <c r="H79" s="82"/>
      <c r="I79" s="82">
        <f t="shared" si="12"/>
        <v>5.2201877795773247E-2</v>
      </c>
      <c r="J79" s="82"/>
      <c r="K79" s="82">
        <f t="shared" si="6"/>
        <v>5.2113051432995362E-2</v>
      </c>
      <c r="L79" s="82"/>
      <c r="M79" s="82">
        <f t="shared" si="7"/>
        <v>5.2496407084159619E-2</v>
      </c>
      <c r="N79" s="82"/>
      <c r="O79" s="82">
        <f t="shared" si="9"/>
        <v>5.2295829618087666E-2</v>
      </c>
      <c r="P79" s="82"/>
      <c r="Q79" s="82">
        <f t="shared" si="13"/>
        <v>5.2217220284799082E-2</v>
      </c>
      <c r="R79" s="22"/>
    </row>
    <row r="80" spans="1:18" x14ac:dyDescent="0.25">
      <c r="A80" s="79">
        <v>74</v>
      </c>
      <c r="B80" s="82">
        <f>'Liczymy metody dla męzczyzn 2'!S81</f>
        <v>5.3588604406174134E-2</v>
      </c>
      <c r="C80" s="82">
        <f t="shared" si="8"/>
        <v>5.5114073558359365E-2</v>
      </c>
      <c r="D80" s="82"/>
      <c r="E80" s="82">
        <f t="shared" si="10"/>
        <v>5.6309008830749879E-2</v>
      </c>
      <c r="F80" s="82"/>
      <c r="G80" s="82">
        <f t="shared" si="11"/>
        <v>5.6797871563515186E-2</v>
      </c>
      <c r="H80" s="82"/>
      <c r="I80" s="82">
        <f t="shared" si="12"/>
        <v>5.505880532142534E-2</v>
      </c>
      <c r="J80" s="82"/>
      <c r="K80" s="82">
        <f t="shared" ref="K80:K96" si="14">SUMPRODUCT(B71:B89,$J$6:$J$24)/1250</f>
        <v>5.5338278633801995E-2</v>
      </c>
      <c r="L80" s="82"/>
      <c r="M80" s="82">
        <f t="shared" si="7"/>
        <v>5.5815510188270953E-2</v>
      </c>
      <c r="N80" s="82"/>
      <c r="O80" s="82">
        <f t="shared" si="9"/>
        <v>5.4290122133470439E-2</v>
      </c>
      <c r="P80" s="82"/>
      <c r="Q80" s="82">
        <f t="shared" si="13"/>
        <v>5.4534384810996067E-2</v>
      </c>
      <c r="R80" s="22"/>
    </row>
    <row r="81" spans="1:18" x14ac:dyDescent="0.25">
      <c r="A81" s="79">
        <v>75</v>
      </c>
      <c r="B81" s="82">
        <f>'Liczymy metody dla męzczyzn 2'!S82</f>
        <v>5.8693594193751968E-2</v>
      </c>
      <c r="C81" s="82">
        <f t="shared" si="8"/>
        <v>5.9750955600847019E-2</v>
      </c>
      <c r="D81" s="82"/>
      <c r="E81" s="82">
        <f t="shared" si="10"/>
        <v>6.0189681190620202E-2</v>
      </c>
      <c r="F81" s="82"/>
      <c r="G81" s="82">
        <f t="shared" si="11"/>
        <v>6.0859265827990332E-2</v>
      </c>
      <c r="H81" s="82"/>
      <c r="I81" s="82">
        <f t="shared" si="12"/>
        <v>5.9139424859667153E-2</v>
      </c>
      <c r="J81" s="82"/>
      <c r="K81" s="82">
        <f t="shared" si="14"/>
        <v>5.9105987518070731E-2</v>
      </c>
      <c r="L81" s="82"/>
      <c r="M81" s="82">
        <f t="shared" ref="M81:M95" si="15">SUMPRODUCT(B71:B90,$L$6:$L$25)/350</f>
        <v>5.957699429401693E-2</v>
      </c>
      <c r="N81" s="82"/>
      <c r="O81" s="82">
        <f t="shared" si="9"/>
        <v>5.7016884375081359E-2</v>
      </c>
      <c r="P81" s="82"/>
      <c r="Q81" s="82">
        <f t="shared" si="13"/>
        <v>5.9177675278072613E-2</v>
      </c>
      <c r="R81" s="22"/>
    </row>
    <row r="82" spans="1:18" x14ac:dyDescent="0.25">
      <c r="A82" s="79">
        <v>76</v>
      </c>
      <c r="B82" s="82">
        <f>'Liczymy metody dla męzczyzn 2'!S83</f>
        <v>5.9542619542619538E-2</v>
      </c>
      <c r="C82" s="82">
        <f t="shared" si="8"/>
        <v>6.4610869867379322E-2</v>
      </c>
      <c r="D82" s="82"/>
      <c r="E82" s="82">
        <f t="shared" si="10"/>
        <v>6.4661979437967393E-2</v>
      </c>
      <c r="F82" s="82"/>
      <c r="G82" s="82">
        <f t="shared" si="11"/>
        <v>6.5493940415239843E-2</v>
      </c>
      <c r="H82" s="82"/>
      <c r="I82" s="82">
        <f t="shared" si="12"/>
        <v>6.3701126257319843E-2</v>
      </c>
      <c r="J82" s="82"/>
      <c r="K82" s="82">
        <f t="shared" si="14"/>
        <v>6.3497240630208993E-2</v>
      </c>
      <c r="L82" s="82"/>
      <c r="M82" s="82">
        <f t="shared" si="15"/>
        <v>6.4034325503558004E-2</v>
      </c>
      <c r="N82" s="82"/>
      <c r="O82" s="82">
        <f t="shared" si="9"/>
        <v>6.232365075661938E-2</v>
      </c>
      <c r="P82" s="82"/>
      <c r="Q82" s="82">
        <f t="shared" si="13"/>
        <v>6.4013265148072665E-2</v>
      </c>
      <c r="R82" s="22"/>
    </row>
    <row r="83" spans="1:18" x14ac:dyDescent="0.25">
      <c r="A83" s="79">
        <v>77</v>
      </c>
      <c r="B83" s="82">
        <f>'Liczymy metody dla męzczyzn 2'!S84</f>
        <v>7.4712643678160912E-2</v>
      </c>
      <c r="C83" s="82">
        <f t="shared" si="8"/>
        <v>6.8883857224839529E-2</v>
      </c>
      <c r="D83" s="82"/>
      <c r="E83" s="82">
        <f t="shared" si="10"/>
        <v>7.0216224563015614E-2</v>
      </c>
      <c r="F83" s="82"/>
      <c r="G83" s="82">
        <f t="shared" si="11"/>
        <v>7.072621972179606E-2</v>
      </c>
      <c r="H83" s="82"/>
      <c r="I83" s="82">
        <f t="shared" si="12"/>
        <v>6.8334442900533698E-2</v>
      </c>
      <c r="J83" s="82"/>
      <c r="K83" s="82">
        <f t="shared" si="14"/>
        <v>6.8654833002509491E-2</v>
      </c>
      <c r="L83" s="82"/>
      <c r="M83" s="82">
        <f t="shared" si="15"/>
        <v>6.9163797147323777E-2</v>
      </c>
      <c r="N83" s="82"/>
      <c r="O83" s="82">
        <f t="shared" si="9"/>
        <v>7.2506201906723036E-2</v>
      </c>
      <c r="P83" s="82"/>
      <c r="Q83" s="82">
        <f t="shared" si="13"/>
        <v>6.8086598284418751E-2</v>
      </c>
      <c r="R83" s="22"/>
    </row>
    <row r="84" spans="1:18" x14ac:dyDescent="0.25">
      <c r="A84" s="79">
        <v>78</v>
      </c>
      <c r="B84" s="82">
        <f>'Liczymy metody dla męzczyzn 2'!S85</f>
        <v>7.6516887516190096E-2</v>
      </c>
      <c r="C84" s="82">
        <f t="shared" si="8"/>
        <v>7.495014093841175E-2</v>
      </c>
      <c r="D84" s="82"/>
      <c r="E84" s="82">
        <f t="shared" si="10"/>
        <v>7.6092808053846217E-2</v>
      </c>
      <c r="F84" s="82"/>
      <c r="G84" s="82">
        <f t="shared" si="11"/>
        <v>7.6755757968773042E-2</v>
      </c>
      <c r="H84" s="82"/>
      <c r="I84" s="82">
        <f t="shared" si="12"/>
        <v>7.4432032639182424E-2</v>
      </c>
      <c r="J84" s="82"/>
      <c r="K84" s="82">
        <f t="shared" si="14"/>
        <v>7.4560830347719306E-2</v>
      </c>
      <c r="L84" s="82"/>
      <c r="M84" s="82">
        <f t="shared" si="15"/>
        <v>7.5097244638369878E-2</v>
      </c>
      <c r="N84" s="82"/>
      <c r="O84" s="82">
        <f t="shared" si="9"/>
        <v>7.6021225871306136E-2</v>
      </c>
      <c r="P84" s="82"/>
      <c r="Q84" s="82">
        <f t="shared" si="13"/>
        <v>7.4175565828548201E-2</v>
      </c>
      <c r="R84" s="22"/>
    </row>
    <row r="85" spans="1:18" x14ac:dyDescent="0.25">
      <c r="A85" s="79">
        <v>79</v>
      </c>
      <c r="B85" s="82">
        <f>'Liczymy metody dla męzczyzn 2'!S86</f>
        <v>7.4953541193475123E-2</v>
      </c>
      <c r="C85" s="82">
        <f t="shared" si="8"/>
        <v>8.2885299183600394E-2</v>
      </c>
      <c r="D85" s="82"/>
      <c r="E85" s="82">
        <f t="shared" si="10"/>
        <v>8.2470405363530869E-2</v>
      </c>
      <c r="F85" s="82"/>
      <c r="G85" s="82">
        <f t="shared" si="11"/>
        <v>8.3559871325613572E-2</v>
      </c>
      <c r="H85" s="82"/>
      <c r="I85" s="82">
        <f t="shared" si="12"/>
        <v>8.1565056106202349E-2</v>
      </c>
      <c r="J85" s="82"/>
      <c r="K85" s="82">
        <f t="shared" si="14"/>
        <v>8.1239611235522216E-2</v>
      </c>
      <c r="L85" s="82"/>
      <c r="M85" s="82">
        <f t="shared" si="15"/>
        <v>8.1931423878372989E-2</v>
      </c>
      <c r="N85" s="82"/>
      <c r="O85" s="82">
        <f t="shared" si="9"/>
        <v>7.7172889163157316E-2</v>
      </c>
      <c r="P85" s="82"/>
      <c r="Q85" s="82">
        <f t="shared" si="13"/>
        <v>8.2220360777129992E-2</v>
      </c>
      <c r="R85" s="22"/>
    </row>
    <row r="86" spans="1:18" x14ac:dyDescent="0.25">
      <c r="A86" s="79">
        <v>80</v>
      </c>
      <c r="B86" s="82">
        <f>'Liczymy metody dla męzczyzn 2'!S87</f>
        <v>8.9025012761613065E-2</v>
      </c>
      <c r="C86" s="82">
        <f t="shared" si="8"/>
        <v>8.9133873055000007E-2</v>
      </c>
      <c r="D86" s="82"/>
      <c r="E86" s="82">
        <f t="shared" si="10"/>
        <v>9.0337372425505116E-2</v>
      </c>
      <c r="F86" s="82"/>
      <c r="G86" s="82">
        <f t="shared" si="11"/>
        <v>9.1028923088924504E-2</v>
      </c>
      <c r="H86" s="82"/>
      <c r="I86" s="82">
        <f t="shared" si="12"/>
        <v>8.8618552164674583E-2</v>
      </c>
      <c r="J86" s="82"/>
      <c r="K86" s="82">
        <f t="shared" si="14"/>
        <v>8.8780603904482114E-2</v>
      </c>
      <c r="L86" s="82"/>
      <c r="M86" s="82">
        <f t="shared" si="15"/>
        <v>8.9424931867703936E-2</v>
      </c>
      <c r="N86" s="82"/>
      <c r="O86" s="82">
        <f t="shared" si="9"/>
        <v>8.7798774627293005E-2</v>
      </c>
      <c r="P86" s="82"/>
      <c r="Q86" s="82">
        <f t="shared" si="13"/>
        <v>8.8330416080250038E-2</v>
      </c>
      <c r="R86" s="22"/>
    </row>
    <row r="87" spans="1:18" x14ac:dyDescent="0.25">
      <c r="A87" s="79">
        <v>81</v>
      </c>
      <c r="B87" s="82">
        <f>'Liczymy metody dla męzczyzn 2'!S88</f>
        <v>9.9218410768562748E-2</v>
      </c>
      <c r="C87" s="82">
        <f t="shared" si="8"/>
        <v>9.6498856415802664E-2</v>
      </c>
      <c r="D87" s="82"/>
      <c r="E87" s="82">
        <f t="shared" si="10"/>
        <v>9.8682546222170014E-2</v>
      </c>
      <c r="F87" s="82"/>
      <c r="G87" s="82">
        <f t="shared" si="11"/>
        <v>9.9301431826985392E-2</v>
      </c>
      <c r="H87" s="82"/>
      <c r="I87" s="82">
        <f t="shared" si="12"/>
        <v>9.6751673309360492E-2</v>
      </c>
      <c r="J87" s="82"/>
      <c r="K87" s="82">
        <f t="shared" si="14"/>
        <v>9.7071019120642185E-2</v>
      </c>
      <c r="L87" s="82"/>
      <c r="M87" s="82">
        <f t="shared" si="15"/>
        <v>9.7671477615747682E-2</v>
      </c>
      <c r="N87" s="82"/>
      <c r="O87" s="82">
        <f t="shared" si="9"/>
        <v>9.9126351098823923E-2</v>
      </c>
      <c r="P87" s="82"/>
      <c r="Q87" s="82">
        <f t="shared" si="13"/>
        <v>9.5648936909927706E-2</v>
      </c>
      <c r="R87" s="22"/>
    </row>
    <row r="88" spans="1:18" x14ac:dyDescent="0.25">
      <c r="A88" s="79">
        <v>82</v>
      </c>
      <c r="B88" s="82">
        <f>'Liczymy metody dla męzczyzn 2'!S89</f>
        <v>0.10595551303515906</v>
      </c>
      <c r="C88" s="82">
        <f t="shared" si="8"/>
        <v>0.10821869253471081</v>
      </c>
      <c r="D88" s="82"/>
      <c r="E88" s="82">
        <f t="shared" si="10"/>
        <v>0.10756148337957025</v>
      </c>
      <c r="F88" s="82"/>
      <c r="G88" s="82">
        <f t="shared" si="11"/>
        <v>0.10842386007092128</v>
      </c>
      <c r="H88" s="82"/>
      <c r="I88" s="82">
        <f t="shared" si="12"/>
        <v>0.10658989537764098</v>
      </c>
      <c r="J88" s="82"/>
      <c r="K88" s="82">
        <f t="shared" si="14"/>
        <v>0.10595998374161483</v>
      </c>
      <c r="L88" s="82"/>
      <c r="M88" s="82">
        <f t="shared" si="15"/>
        <v>0.10638152363726204</v>
      </c>
      <c r="N88" s="82"/>
      <c r="O88" s="82">
        <f t="shared" si="9"/>
        <v>0.10534321721623141</v>
      </c>
      <c r="P88" s="82"/>
      <c r="Q88" s="82">
        <f t="shared" si="13"/>
        <v>0.10760737097028403</v>
      </c>
      <c r="R88" s="22"/>
    </row>
    <row r="89" spans="1:18" x14ac:dyDescent="0.25">
      <c r="A89" s="79">
        <v>83</v>
      </c>
      <c r="B89" s="82">
        <f>'Liczymy metody dla męzczyzn 2'!S90</f>
        <v>0.11334180432020331</v>
      </c>
      <c r="C89" s="82">
        <f t="shared" si="8"/>
        <v>0.11667600992173618</v>
      </c>
      <c r="D89" s="82"/>
      <c r="E89" s="82">
        <f t="shared" si="10"/>
        <v>0.11745535174415071</v>
      </c>
      <c r="F89" s="82"/>
      <c r="G89" s="82">
        <f t="shared" si="11"/>
        <v>0.11815760987928391</v>
      </c>
      <c r="H89" s="82"/>
      <c r="I89" s="82">
        <f t="shared" si="12"/>
        <v>0.11573763881261863</v>
      </c>
      <c r="J89" s="82"/>
      <c r="K89" s="82">
        <f t="shared" si="14"/>
        <v>0.11547868818407685</v>
      </c>
      <c r="L89" s="82"/>
      <c r="M89" s="82">
        <f t="shared" si="15"/>
        <v>0.11586299825722179</v>
      </c>
      <c r="N89" s="82"/>
      <c r="O89" s="82">
        <f t="shared" si="9"/>
        <v>0.11628436645614225</v>
      </c>
      <c r="P89" s="82"/>
      <c r="Q89" s="82">
        <f t="shared" si="13"/>
        <v>0.11586935289951444</v>
      </c>
      <c r="R89" s="22"/>
    </row>
    <row r="90" spans="1:18" x14ac:dyDescent="0.25">
      <c r="A90" s="79">
        <v>84</v>
      </c>
      <c r="B90" s="82">
        <f>'Liczymy metody dla męzczyzn 2'!S91</f>
        <v>0.13355272178801589</v>
      </c>
      <c r="C90" s="82">
        <f t="shared" si="8"/>
        <v>0.12727998497060158</v>
      </c>
      <c r="D90" s="82"/>
      <c r="E90" s="82">
        <f t="shared" si="10"/>
        <v>0.12808254658321022</v>
      </c>
      <c r="F90" s="82"/>
      <c r="G90" s="82">
        <f t="shared" si="11"/>
        <v>0.12869801670986827</v>
      </c>
      <c r="H90" s="82"/>
      <c r="I90" s="82">
        <f t="shared" si="12"/>
        <v>0.12531972137282085</v>
      </c>
      <c r="J90" s="82"/>
      <c r="K90" s="82">
        <f t="shared" si="14"/>
        <v>0.12575189650104904</v>
      </c>
      <c r="L90" s="82"/>
      <c r="M90" s="82">
        <f t="shared" si="15"/>
        <v>0.12654439215404539</v>
      </c>
      <c r="N90" s="82"/>
      <c r="O90" s="82">
        <f t="shared" si="9"/>
        <v>0.12863325201866166</v>
      </c>
      <c r="P90" s="82"/>
      <c r="Q90" s="82">
        <f t="shared" si="13"/>
        <v>0.12615388652491913</v>
      </c>
      <c r="R90" s="22"/>
    </row>
    <row r="91" spans="1:18" x14ac:dyDescent="0.25">
      <c r="A91" s="79">
        <v>85</v>
      </c>
      <c r="B91" s="82">
        <f>'Liczymy metody dla męzczyzn 2'!S92</f>
        <v>0.13131159969673997</v>
      </c>
      <c r="C91" s="82">
        <f t="shared" si="8"/>
        <v>0.13860321487790228</v>
      </c>
      <c r="D91" s="82"/>
      <c r="E91" s="82">
        <f t="shared" si="10"/>
        <v>0.13900612146731828</v>
      </c>
      <c r="F91" s="82"/>
      <c r="G91" s="82">
        <f t="shared" si="11"/>
        <v>0.14036452198613514</v>
      </c>
      <c r="H91" s="82"/>
      <c r="I91" s="82">
        <f t="shared" si="12"/>
        <v>0.1368768444503608</v>
      </c>
      <c r="J91" s="82"/>
      <c r="K91" s="82">
        <f t="shared" si="14"/>
        <v>0.1371383736719326</v>
      </c>
      <c r="L91" s="82"/>
      <c r="M91" s="82">
        <f t="shared" si="15"/>
        <v>0.13856319629595132</v>
      </c>
      <c r="N91" s="82"/>
      <c r="O91" s="82">
        <f t="shared" si="9"/>
        <v>0.13612480013160225</v>
      </c>
      <c r="P91" s="82"/>
      <c r="Q91" s="82">
        <f t="shared" si="13"/>
        <v>0.13744065569931085</v>
      </c>
      <c r="R91" s="22"/>
    </row>
    <row r="92" spans="1:18" x14ac:dyDescent="0.25">
      <c r="A92" s="79">
        <v>86</v>
      </c>
      <c r="B92" s="82">
        <f>'Liczymy metody dla męzczyzn 2'!S93</f>
        <v>0.15223828601288975</v>
      </c>
      <c r="C92" s="82">
        <f t="shared" si="8"/>
        <v>0.14963483061110011</v>
      </c>
      <c r="D92" s="82"/>
      <c r="E92" s="82">
        <f t="shared" si="10"/>
        <v>0.15138458037509198</v>
      </c>
      <c r="F92" s="82"/>
      <c r="G92" s="82">
        <f t="shared" si="11"/>
        <v>0.15319358644099351</v>
      </c>
      <c r="H92" s="82"/>
      <c r="I92" s="82">
        <f t="shared" si="12"/>
        <v>0.14981438977857975</v>
      </c>
      <c r="J92" s="82"/>
      <c r="K92" s="82">
        <f t="shared" si="14"/>
        <v>0.15011819850213121</v>
      </c>
      <c r="L92" s="82"/>
      <c r="M92" s="82">
        <f t="shared" si="15"/>
        <v>0.15214309449218491</v>
      </c>
      <c r="N92" s="82"/>
      <c r="O92" s="82">
        <f t="shared" si="9"/>
        <v>0.14983469043326758</v>
      </c>
      <c r="P92" s="82"/>
      <c r="Q92" s="82">
        <f t="shared" si="13"/>
        <v>0.14850843172362885</v>
      </c>
      <c r="R92" s="22"/>
    </row>
    <row r="93" spans="1:18" x14ac:dyDescent="0.25">
      <c r="A93" s="79">
        <v>87</v>
      </c>
      <c r="B93" s="82">
        <f>'Liczymy metody dla męzczyzn 2'!S94</f>
        <v>0.16257166257166258</v>
      </c>
      <c r="C93" s="82">
        <f t="shared" si="8"/>
        <v>0.16283656695525134</v>
      </c>
      <c r="D93" s="82"/>
      <c r="E93" s="82">
        <f t="shared" si="10"/>
        <v>0.16589400976090463</v>
      </c>
      <c r="F93" s="82"/>
      <c r="G93" s="82">
        <f t="shared" si="11"/>
        <v>0.16714904978332301</v>
      </c>
      <c r="H93" s="82"/>
      <c r="I93" s="82">
        <f t="shared" si="12"/>
        <v>0.164119408796053</v>
      </c>
      <c r="J93" s="82"/>
      <c r="K93" s="82">
        <f t="shared" si="14"/>
        <v>0.16503863021619627</v>
      </c>
      <c r="L93" s="82"/>
      <c r="M93" s="82">
        <f t="shared" si="15"/>
        <v>0.1672695737020157</v>
      </c>
      <c r="N93" s="82"/>
      <c r="O93" s="82">
        <f t="shared" si="9"/>
        <v>0.16115650882815291</v>
      </c>
      <c r="P93" s="82"/>
      <c r="Q93" s="82">
        <f t="shared" si="13"/>
        <v>0.16182668662616129</v>
      </c>
      <c r="R93" s="22"/>
    </row>
    <row r="94" spans="1:18" x14ac:dyDescent="0.25">
      <c r="A94" s="79">
        <v>88</v>
      </c>
      <c r="B94" s="82">
        <f>'Liczymy metody dla męzczyzn 2'!S95</f>
        <v>0.1684998829861924</v>
      </c>
      <c r="C94" s="82">
        <f t="shared" si="8"/>
        <v>0.17856830446060454</v>
      </c>
      <c r="D94" s="82"/>
      <c r="E94" s="82">
        <f t="shared" si="10"/>
        <v>0.18160067401844229</v>
      </c>
      <c r="F94" s="82"/>
      <c r="G94" s="82">
        <f t="shared" si="11"/>
        <v>0.18211439345474265</v>
      </c>
      <c r="H94" s="82"/>
      <c r="I94" s="82">
        <f t="shared" si="12"/>
        <v>0.18053071129003256</v>
      </c>
      <c r="J94" s="82"/>
      <c r="K94" s="82">
        <f t="shared" si="14"/>
        <v>0.18157074433735135</v>
      </c>
      <c r="L94" s="82"/>
      <c r="M94" s="82">
        <f t="shared" si="15"/>
        <v>0.18312245074675751</v>
      </c>
      <c r="N94" s="82"/>
      <c r="O94" s="82">
        <f t="shared" si="9"/>
        <v>0.17311895967754976</v>
      </c>
      <c r="P94" s="82"/>
      <c r="Q94" s="82">
        <f t="shared" si="13"/>
        <v>0.17804041040570115</v>
      </c>
      <c r="R94" s="22"/>
    </row>
    <row r="95" spans="1:18" x14ac:dyDescent="0.25">
      <c r="A95" s="79">
        <v>89</v>
      </c>
      <c r="B95" s="82">
        <f>'Liczymy metody dla męzczyzn 2'!S96</f>
        <v>0.19956140350877191</v>
      </c>
      <c r="C95" s="82">
        <f t="shared" si="8"/>
        <v>0.19982713189966481</v>
      </c>
      <c r="D95" s="82"/>
      <c r="E95" s="82">
        <f t="shared" si="10"/>
        <v>0.19785986329485808</v>
      </c>
      <c r="F95" s="82"/>
      <c r="G95" s="82">
        <f t="shared" si="11"/>
        <v>0.19760763118106561</v>
      </c>
      <c r="H95" s="82"/>
      <c r="I95" s="82">
        <f t="shared" si="12"/>
        <v>0.19973738109854169</v>
      </c>
      <c r="J95" s="82"/>
      <c r="K95" s="82">
        <f t="shared" si="14"/>
        <v>0.19857338459000379</v>
      </c>
      <c r="L95" s="82"/>
      <c r="M95" s="82">
        <f t="shared" si="15"/>
        <v>0.19885946139980518</v>
      </c>
      <c r="N95" s="82"/>
      <c r="O95" s="82">
        <f t="shared" si="9"/>
        <v>0.19294208720518133</v>
      </c>
      <c r="P95" s="82"/>
      <c r="Q95" s="82">
        <f t="shared" si="13"/>
        <v>0.20053704853882348</v>
      </c>
      <c r="R95" s="22"/>
    </row>
    <row r="96" spans="1:18" x14ac:dyDescent="0.25">
      <c r="A96" s="79">
        <v>90</v>
      </c>
      <c r="B96" s="82">
        <f>'Liczymy metody dla męzczyzn 2'!S97</f>
        <v>0.20997028722350611</v>
      </c>
      <c r="C96" s="82">
        <f t="shared" si="8"/>
        <v>0.21713653616559081</v>
      </c>
      <c r="D96" s="82"/>
      <c r="E96" s="82">
        <f t="shared" si="10"/>
        <v>0.21383283982441625</v>
      </c>
      <c r="F96" s="82"/>
      <c r="G96" s="82">
        <f t="shared" si="11"/>
        <v>0.21239095226822985</v>
      </c>
      <c r="H96" s="82"/>
      <c r="I96" s="82">
        <f t="shared" si="12"/>
        <v>0.21586808593686194</v>
      </c>
      <c r="J96" s="82"/>
      <c r="K96" s="82">
        <f t="shared" si="14"/>
        <v>0.21448143291912242</v>
      </c>
      <c r="L96" s="82"/>
      <c r="M96" s="82"/>
      <c r="N96" s="82"/>
      <c r="O96" s="82">
        <f t="shared" si="9"/>
        <v>0.21944510442790915</v>
      </c>
      <c r="P96" s="82"/>
      <c r="Q96" s="82">
        <f t="shared" si="13"/>
        <v>0.21829558072180144</v>
      </c>
      <c r="R96" s="22"/>
    </row>
    <row r="97" spans="1:18" x14ac:dyDescent="0.25">
      <c r="A97" s="79">
        <v>91</v>
      </c>
      <c r="B97" s="82">
        <f>'Liczymy metody dla męzczyzn 2'!S98</f>
        <v>0.25853242320819109</v>
      </c>
      <c r="C97" s="82">
        <f t="shared" si="8"/>
        <v>0.23093077699317885</v>
      </c>
      <c r="D97" s="82"/>
      <c r="E97" s="82">
        <f t="shared" si="10"/>
        <v>0.22885076900670684</v>
      </c>
      <c r="F97" s="82"/>
      <c r="G97" s="82">
        <f t="shared" si="11"/>
        <v>0.22601522879918343</v>
      </c>
      <c r="H97" s="82"/>
      <c r="I97" s="82">
        <f t="shared" si="12"/>
        <v>0.2293064924694321</v>
      </c>
      <c r="J97" s="82"/>
      <c r="K97" s="82"/>
      <c r="L97" s="82"/>
      <c r="M97" s="82"/>
      <c r="N97" s="82"/>
      <c r="O97" s="82">
        <f t="shared" si="9"/>
        <v>0.2495400484576471</v>
      </c>
      <c r="P97" s="82"/>
      <c r="Q97" s="82">
        <f t="shared" si="13"/>
        <v>0.23202786488326171</v>
      </c>
      <c r="R97" s="22"/>
    </row>
    <row r="98" spans="1:18" x14ac:dyDescent="0.25">
      <c r="A98" s="79">
        <v>92</v>
      </c>
      <c r="B98" s="82">
        <f>'Liczymy metody dla męzczyzn 2'!S99</f>
        <v>0.24911868390129258</v>
      </c>
      <c r="C98" s="82">
        <f t="shared" si="8"/>
        <v>0.24270144960304227</v>
      </c>
      <c r="D98" s="82"/>
      <c r="E98" s="82">
        <f t="shared" si="10"/>
        <v>0.23981061519672595</v>
      </c>
      <c r="F98" s="82"/>
      <c r="G98" s="82">
        <f t="shared" si="11"/>
        <v>0.23854241744005411</v>
      </c>
      <c r="H98" s="82"/>
      <c r="I98" s="82">
        <f t="shared" si="12"/>
        <v>0.23974697680806012</v>
      </c>
      <c r="J98" s="82"/>
      <c r="K98" s="82"/>
      <c r="L98" s="82"/>
      <c r="M98" s="82"/>
      <c r="N98" s="82"/>
      <c r="O98" s="82">
        <f t="shared" si="9"/>
        <v>0.25053542397366013</v>
      </c>
      <c r="P98" s="82"/>
      <c r="Q98" s="82">
        <f t="shared" si="13"/>
        <v>0.24310296939237766</v>
      </c>
      <c r="R98" s="22"/>
    </row>
    <row r="99" spans="1:18" x14ac:dyDescent="0.25">
      <c r="A99" s="79">
        <v>93</v>
      </c>
      <c r="B99" s="82">
        <f>'Liczymy metody dla męzczyzn 2'!S100</f>
        <v>0.23747108712413262</v>
      </c>
      <c r="C99" s="82">
        <f t="shared" si="8"/>
        <v>0.25365795037205718</v>
      </c>
      <c r="D99" s="82"/>
      <c r="E99" s="82">
        <f t="shared" si="10"/>
        <v>0.24972205667321021</v>
      </c>
      <c r="F99" s="82"/>
      <c r="G99" s="82">
        <f t="shared" si="11"/>
        <v>0.25066808629158949</v>
      </c>
      <c r="H99" s="82"/>
      <c r="I99" s="82"/>
      <c r="J99" s="82"/>
      <c r="K99" s="82"/>
      <c r="L99" s="82"/>
      <c r="M99" s="82"/>
      <c r="N99" s="82"/>
      <c r="O99" s="82">
        <f t="shared" si="9"/>
        <v>0.24208623665287932</v>
      </c>
      <c r="P99" s="82"/>
      <c r="Q99" s="82"/>
      <c r="R99" s="22"/>
    </row>
    <row r="100" spans="1:18" x14ac:dyDescent="0.25">
      <c r="A100" s="79">
        <v>94</v>
      </c>
      <c r="B100" s="82">
        <f>'Liczymy metody dla męzczyzn 2'!S101</f>
        <v>0.25841476655808904</v>
      </c>
      <c r="C100" s="82">
        <f t="shared" si="8"/>
        <v>0.25462636284976059</v>
      </c>
      <c r="D100" s="82"/>
      <c r="E100" s="82">
        <f t="shared" si="10"/>
        <v>0.2604958064992115</v>
      </c>
      <c r="F100" s="82"/>
      <c r="G100" s="82"/>
      <c r="H100" s="82"/>
      <c r="I100" s="82"/>
      <c r="J100" s="82"/>
      <c r="K100" s="82"/>
      <c r="L100" s="82"/>
      <c r="M100" s="82"/>
      <c r="N100" s="82"/>
      <c r="O100" s="82">
        <f t="shared" si="9"/>
        <v>0.25532514453634475</v>
      </c>
      <c r="P100" s="82"/>
      <c r="Q100" s="82"/>
      <c r="R100" s="22"/>
    </row>
    <row r="101" spans="1:18" x14ac:dyDescent="0.25">
      <c r="A101" s="79">
        <v>95</v>
      </c>
      <c r="B101" s="82">
        <f>'Liczymy metody dla męzczyzn 2'!S102</f>
        <v>0.26475279106858057</v>
      </c>
      <c r="C101" s="82">
        <f t="shared" si="8"/>
        <v>0.26669374354801206</v>
      </c>
      <c r="D101" s="82"/>
      <c r="E101" s="82">
        <f t="shared" si="10"/>
        <v>0.27446118408209302</v>
      </c>
      <c r="F101" s="82"/>
      <c r="G101" s="82"/>
      <c r="H101" s="82"/>
      <c r="I101" s="82"/>
      <c r="J101" s="82"/>
      <c r="K101" s="82"/>
      <c r="L101" s="82"/>
      <c r="M101" s="82"/>
      <c r="N101" s="82"/>
      <c r="O101" s="82">
        <f t="shared" si="9"/>
        <v>0.26181491860781414</v>
      </c>
      <c r="P101" s="82"/>
      <c r="Q101" s="82"/>
      <c r="R101" s="22"/>
    </row>
    <row r="102" spans="1:18" x14ac:dyDescent="0.25">
      <c r="A102" s="79">
        <v>96</v>
      </c>
      <c r="B102" s="82">
        <f>'Liczymy metody dla męzczyzn 2'!S103</f>
        <v>0.26337448559670784</v>
      </c>
      <c r="C102" s="82">
        <f t="shared" si="8"/>
        <v>0.28479952612318554</v>
      </c>
      <c r="D102" s="82"/>
      <c r="E102" s="82"/>
      <c r="F102" s="82"/>
      <c r="G102" s="82"/>
      <c r="H102" s="82"/>
      <c r="I102" s="82"/>
      <c r="J102" s="82"/>
      <c r="K102" s="82"/>
      <c r="L102" s="82"/>
      <c r="M102" s="82"/>
      <c r="N102" s="82"/>
      <c r="O102" s="82">
        <f t="shared" si="9"/>
        <v>0.27127971716218463</v>
      </c>
      <c r="P102" s="82"/>
      <c r="Q102" s="82"/>
      <c r="R102" s="22"/>
    </row>
    <row r="103" spans="1:18" x14ac:dyDescent="0.25">
      <c r="A103" s="79">
        <v>97</v>
      </c>
      <c r="B103" s="82">
        <f>'Liczymy metody dla męzczyzn 2'!S104</f>
        <v>0.30945558739255014</v>
      </c>
      <c r="C103" s="82">
        <f t="shared" si="8"/>
        <v>0.31252833751745007</v>
      </c>
      <c r="D103" s="82"/>
      <c r="E103" s="82"/>
      <c r="F103" s="82"/>
      <c r="G103" s="82"/>
      <c r="H103" s="82"/>
      <c r="I103" s="82"/>
      <c r="J103" s="82"/>
      <c r="K103" s="82"/>
      <c r="L103" s="82"/>
      <c r="M103" s="82"/>
      <c r="N103" s="82"/>
      <c r="O103" s="82"/>
      <c r="P103" s="82"/>
      <c r="Q103" s="82"/>
      <c r="R103" s="22"/>
    </row>
    <row r="104" spans="1:18" x14ac:dyDescent="0.25">
      <c r="A104" s="79">
        <v>98</v>
      </c>
      <c r="B104" s="82">
        <f>'Liczymy metody dla męzczyzn 2'!S105</f>
        <v>0.32800000000000001</v>
      </c>
      <c r="C104" s="82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  <c r="O104" s="82"/>
      <c r="P104" s="82"/>
      <c r="Q104" s="82"/>
      <c r="R104" s="22"/>
    </row>
    <row r="105" spans="1:18" x14ac:dyDescent="0.25">
      <c r="A105" s="79">
        <v>99</v>
      </c>
      <c r="B105" s="82">
        <f>'Liczymy metody dla męzczyzn 2'!S106</f>
        <v>0.39705882352941174</v>
      </c>
      <c r="C105" s="82"/>
      <c r="D105" s="82"/>
      <c r="E105" s="82"/>
      <c r="F105" s="82"/>
      <c r="G105" s="82"/>
      <c r="H105" s="82"/>
      <c r="I105" s="82"/>
      <c r="J105" s="82"/>
      <c r="K105" s="82"/>
      <c r="L105" s="82"/>
      <c r="M105" s="82"/>
      <c r="N105" s="82"/>
      <c r="O105" s="82"/>
      <c r="P105" s="82"/>
      <c r="Q105" s="82"/>
      <c r="R105" s="22"/>
    </row>
    <row r="111" spans="1:18" x14ac:dyDescent="0.25">
      <c r="E111" s="2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111"/>
  <sheetViews>
    <sheetView topLeftCell="A106" zoomScale="105" zoomScaleNormal="55" workbookViewId="0">
      <selection activeCell="O9" sqref="O9"/>
    </sheetView>
  </sheetViews>
  <sheetFormatPr defaultColWidth="11.44140625" defaultRowHeight="13.2" x14ac:dyDescent="0.25"/>
  <cols>
    <col min="2" max="2" width="13.33203125" bestFit="1" customWidth="1"/>
    <col min="3" max="3" width="15.6640625" customWidth="1"/>
    <col min="4" max="4" width="11.6640625" bestFit="1" customWidth="1"/>
    <col min="5" max="5" width="13.109375" bestFit="1" customWidth="1"/>
    <col min="6" max="6" width="12.6640625" bestFit="1" customWidth="1"/>
    <col min="7" max="7" width="12.88671875" bestFit="1" customWidth="1"/>
    <col min="8" max="8" width="12.6640625" bestFit="1" customWidth="1"/>
    <col min="9" max="9" width="13.33203125" bestFit="1" customWidth="1"/>
    <col min="10" max="10" width="13.6640625" bestFit="1" customWidth="1"/>
    <col min="11" max="11" width="12.88671875" bestFit="1" customWidth="1"/>
    <col min="12" max="12" width="12.6640625" bestFit="1" customWidth="1"/>
    <col min="13" max="13" width="12.88671875" bestFit="1" customWidth="1"/>
    <col min="14" max="14" width="13.6640625" bestFit="1" customWidth="1"/>
    <col min="15" max="15" width="12.88671875" bestFit="1" customWidth="1"/>
    <col min="16" max="16" width="12.109375" bestFit="1" customWidth="1"/>
    <col min="17" max="17" width="12.88671875" bestFit="1" customWidth="1"/>
  </cols>
  <sheetData>
    <row r="2" spans="1:18" x14ac:dyDescent="0.25">
      <c r="A2" s="20"/>
    </row>
    <row r="4" spans="1:18" x14ac:dyDescent="0.25">
      <c r="A4" s="31"/>
      <c r="B4" s="81" t="s">
        <v>50</v>
      </c>
      <c r="C4" s="81" t="s">
        <v>51</v>
      </c>
      <c r="D4" s="81" t="s">
        <v>52</v>
      </c>
      <c r="E4" s="81"/>
      <c r="F4" s="81" t="s">
        <v>53</v>
      </c>
      <c r="G4" s="81"/>
      <c r="H4" s="81" t="s">
        <v>54</v>
      </c>
      <c r="I4" s="81"/>
      <c r="J4" s="81" t="s">
        <v>55</v>
      </c>
      <c r="K4" s="81"/>
      <c r="L4" s="81" t="s">
        <v>56</v>
      </c>
      <c r="M4" s="81"/>
      <c r="N4" s="81" t="s">
        <v>57</v>
      </c>
      <c r="O4" s="81"/>
      <c r="P4" s="81" t="s">
        <v>58</v>
      </c>
      <c r="Q4" s="81"/>
    </row>
    <row r="5" spans="1:18" x14ac:dyDescent="0.25">
      <c r="A5" s="50" t="s">
        <v>3</v>
      </c>
      <c r="B5" s="81" t="s">
        <v>67</v>
      </c>
      <c r="C5" s="81" t="s">
        <v>59</v>
      </c>
      <c r="D5" s="81" t="s">
        <v>60</v>
      </c>
      <c r="E5" s="81" t="s">
        <v>52</v>
      </c>
      <c r="F5" s="81" t="s">
        <v>61</v>
      </c>
      <c r="G5" s="81" t="s">
        <v>53</v>
      </c>
      <c r="H5" s="81" t="s">
        <v>62</v>
      </c>
      <c r="I5" s="81" t="s">
        <v>54</v>
      </c>
      <c r="J5" s="81" t="s">
        <v>63</v>
      </c>
      <c r="K5" s="81" t="s">
        <v>55</v>
      </c>
      <c r="L5" s="81" t="s">
        <v>64</v>
      </c>
      <c r="M5" s="81" t="s">
        <v>56</v>
      </c>
      <c r="N5" s="81" t="s">
        <v>65</v>
      </c>
      <c r="O5" s="81" t="s">
        <v>57</v>
      </c>
      <c r="P5" s="81" t="s">
        <v>62</v>
      </c>
      <c r="Q5" s="81" t="s">
        <v>58</v>
      </c>
    </row>
    <row r="6" spans="1:18" x14ac:dyDescent="0.25">
      <c r="A6" s="79">
        <v>0</v>
      </c>
      <c r="B6" s="82">
        <f>'Liczymy metody dla kobiet 2'!S7</f>
        <v>2.9107239386253073E-3</v>
      </c>
      <c r="C6" s="82"/>
      <c r="D6" s="83">
        <v>1</v>
      </c>
      <c r="E6" s="82"/>
      <c r="F6" s="83">
        <v>1</v>
      </c>
      <c r="G6" s="82"/>
      <c r="H6" s="83">
        <v>-3</v>
      </c>
      <c r="I6" s="82"/>
      <c r="J6" s="83">
        <v>-4</v>
      </c>
      <c r="K6" s="82"/>
      <c r="L6" s="83">
        <v>-1</v>
      </c>
      <c r="M6" s="82"/>
      <c r="N6" s="83">
        <v>1</v>
      </c>
      <c r="O6" s="82"/>
      <c r="P6" s="84">
        <v>-8.0000000000000002E-3</v>
      </c>
      <c r="Q6" s="82"/>
      <c r="R6" s="22"/>
    </row>
    <row r="7" spans="1:18" x14ac:dyDescent="0.25">
      <c r="A7" s="79">
        <v>1</v>
      </c>
      <c r="B7" s="82">
        <f>'Liczymy metody dla kobiet 2'!S8</f>
        <v>7.9264426125554851E-5</v>
      </c>
      <c r="C7" s="82"/>
      <c r="D7" s="83">
        <v>2</v>
      </c>
      <c r="E7" s="82"/>
      <c r="F7" s="83">
        <v>3</v>
      </c>
      <c r="G7" s="82"/>
      <c r="H7" s="83">
        <v>-2</v>
      </c>
      <c r="I7" s="82"/>
      <c r="J7" s="83">
        <v>-12</v>
      </c>
      <c r="K7" s="82"/>
      <c r="L7" s="83">
        <v>-3</v>
      </c>
      <c r="M7" s="82"/>
      <c r="N7" s="83">
        <v>-18</v>
      </c>
      <c r="O7" s="82"/>
      <c r="P7" s="84">
        <v>-8.0000000000000002E-3</v>
      </c>
      <c r="Q7" s="82"/>
      <c r="R7" s="22"/>
    </row>
    <row r="8" spans="1:18" x14ac:dyDescent="0.25">
      <c r="A8" s="79">
        <v>2</v>
      </c>
      <c r="B8" s="82">
        <f>'Liczymy metody dla kobiet 2'!S9</f>
        <v>1.5067048365225254E-4</v>
      </c>
      <c r="C8" s="82">
        <f>(B6+B7+B8+B9+B10)/5</f>
        <v>6.9951894688988713E-4</v>
      </c>
      <c r="D8" s="83">
        <v>3</v>
      </c>
      <c r="E8" s="82"/>
      <c r="F8" s="83">
        <v>6</v>
      </c>
      <c r="G8" s="82"/>
      <c r="H8" s="83">
        <v>0</v>
      </c>
      <c r="I8" s="82"/>
      <c r="J8" s="83">
        <v>-18</v>
      </c>
      <c r="K8" s="82"/>
      <c r="L8" s="83">
        <v>-5</v>
      </c>
      <c r="M8" s="82"/>
      <c r="N8" s="83">
        <v>63</v>
      </c>
      <c r="O8" s="82"/>
      <c r="P8" s="84">
        <v>-8.0000000000000002E-3</v>
      </c>
      <c r="Q8" s="82"/>
      <c r="R8" s="22"/>
    </row>
    <row r="9" spans="1:18" x14ac:dyDescent="0.25">
      <c r="A9" s="79">
        <v>3</v>
      </c>
      <c r="B9" s="82">
        <f>'Liczymy metody dla kobiet 2'!S10</f>
        <v>1.4340515541533719E-4</v>
      </c>
      <c r="C9" s="82">
        <f t="shared" ref="C9:C72" si="0">(B7+B8+B9+B10+B11)/5</f>
        <v>1.1737415916482558E-4</v>
      </c>
      <c r="D9" s="83">
        <v>4</v>
      </c>
      <c r="E9" s="82"/>
      <c r="F9" s="83">
        <v>10</v>
      </c>
      <c r="G9" s="82"/>
      <c r="H9" s="83">
        <v>3</v>
      </c>
      <c r="I9" s="82"/>
      <c r="J9" s="83">
        <v>-16</v>
      </c>
      <c r="K9" s="82"/>
      <c r="L9" s="83">
        <v>-5</v>
      </c>
      <c r="M9" s="82"/>
      <c r="N9" s="83">
        <v>164</v>
      </c>
      <c r="O9" s="82">
        <f>SUMPRODUCT(B6:B12,$N$6:$N$12)/256</f>
        <v>1.875802556630568E-4</v>
      </c>
      <c r="P9" s="84">
        <v>-8.0000000000000002E-3</v>
      </c>
      <c r="Q9" s="82"/>
      <c r="R9" s="22"/>
    </row>
    <row r="10" spans="1:18" x14ac:dyDescent="0.25">
      <c r="A10" s="79">
        <v>4</v>
      </c>
      <c r="B10" s="82">
        <f>'Liczymy metody dla kobiet 2'!S11</f>
        <v>2.1353073063098328E-4</v>
      </c>
      <c r="C10" s="82">
        <f t="shared" si="0"/>
        <v>1.1621311262332587E-4</v>
      </c>
      <c r="D10" s="83">
        <v>5</v>
      </c>
      <c r="E10" s="82">
        <f>SUMPRODUCT(B6:B14,$D$6:$D$14)/25</f>
        <v>2.2425408291257875E-4</v>
      </c>
      <c r="F10" s="83">
        <v>15</v>
      </c>
      <c r="G10" s="82"/>
      <c r="H10" s="83">
        <v>7</v>
      </c>
      <c r="I10" s="82"/>
      <c r="J10" s="83">
        <v>0</v>
      </c>
      <c r="K10" s="82"/>
      <c r="L10" s="83">
        <v>-2</v>
      </c>
      <c r="M10" s="82"/>
      <c r="N10" s="83">
        <v>63</v>
      </c>
      <c r="O10" s="82">
        <f t="shared" ref="O10:O73" si="1">SUMPRODUCT(B7:B13,$N$6:$N$12)/256</f>
        <v>1.5692560553640569E-4</v>
      </c>
      <c r="P10" s="84">
        <v>-8.0000000000000002E-3</v>
      </c>
      <c r="Q10" s="82"/>
      <c r="R10" s="22"/>
    </row>
    <row r="11" spans="1:18" x14ac:dyDescent="0.25">
      <c r="A11" s="79">
        <v>5</v>
      </c>
      <c r="B11" s="82">
        <f>'Liczymy metody dla kobiet 2'!S12</f>
        <v>0</v>
      </c>
      <c r="C11" s="82">
        <f t="shared" si="0"/>
        <v>1.0097104865534742E-4</v>
      </c>
      <c r="D11" s="83">
        <v>4</v>
      </c>
      <c r="E11" s="82">
        <f t="shared" ref="E11:E74" si="2">SUMPRODUCT(B7:B15,$D$6:$D$14)/25</f>
        <v>9.6122702739666736E-5</v>
      </c>
      <c r="F11" s="83">
        <v>18</v>
      </c>
      <c r="G11" s="82"/>
      <c r="H11" s="83">
        <v>21</v>
      </c>
      <c r="I11" s="82"/>
      <c r="J11" s="83">
        <v>42</v>
      </c>
      <c r="K11" s="82"/>
      <c r="L11" s="83">
        <v>6</v>
      </c>
      <c r="M11" s="82"/>
      <c r="N11" s="83">
        <v>-18</v>
      </c>
      <c r="O11" s="82">
        <f t="shared" si="1"/>
        <v>5.6187404691130185E-5</v>
      </c>
      <c r="P11" s="84">
        <v>0.216</v>
      </c>
      <c r="Q11" s="82"/>
      <c r="R11" s="22"/>
    </row>
    <row r="12" spans="1:18" x14ac:dyDescent="0.25">
      <c r="A12" s="79">
        <v>6</v>
      </c>
      <c r="B12" s="82">
        <f>'Liczymy metody dla kobiet 2'!S13</f>
        <v>7.3459193418056273E-5</v>
      </c>
      <c r="C12" s="82">
        <f t="shared" si="0"/>
        <v>8.7193147229508008E-5</v>
      </c>
      <c r="D12" s="83">
        <v>3</v>
      </c>
      <c r="E12" s="82">
        <f t="shared" si="2"/>
        <v>8.7219342425891712E-5</v>
      </c>
      <c r="F12" s="83">
        <v>19</v>
      </c>
      <c r="G12" s="82">
        <f>SUMPRODUCT(B6:B18,$F$6:$F$18)/125</f>
        <v>1.1155716422067736E-4</v>
      </c>
      <c r="H12" s="83">
        <v>24</v>
      </c>
      <c r="I12" s="82"/>
      <c r="J12" s="83">
        <v>106</v>
      </c>
      <c r="K12" s="82"/>
      <c r="L12" s="83">
        <v>18</v>
      </c>
      <c r="M12" s="82"/>
      <c r="N12" s="83">
        <v>1</v>
      </c>
      <c r="O12" s="82">
        <f t="shared" si="1"/>
        <v>4.5971654688504409E-5</v>
      </c>
      <c r="P12" s="84">
        <v>0.216</v>
      </c>
      <c r="Q12" s="82"/>
      <c r="R12" s="22"/>
    </row>
    <row r="13" spans="1:18" x14ac:dyDescent="0.25">
      <c r="A13" s="79">
        <v>7</v>
      </c>
      <c r="B13" s="82">
        <f>'Liczymy metody dla kobiet 2'!S14</f>
        <v>7.4460163812360393E-5</v>
      </c>
      <c r="C13" s="82">
        <f t="shared" si="0"/>
        <v>5.8862046025326731E-5</v>
      </c>
      <c r="D13" s="83">
        <v>2</v>
      </c>
      <c r="E13" s="82">
        <f t="shared" si="2"/>
        <v>7.8238635460771181E-5</v>
      </c>
      <c r="F13" s="83">
        <v>18</v>
      </c>
      <c r="G13" s="82">
        <f t="shared" ref="G13:G76" si="3">SUMPRODUCT(B7:B19,$F$6:$F$18)/125</f>
        <v>8.0339643990710223E-5</v>
      </c>
      <c r="H13" s="83">
        <v>25</v>
      </c>
      <c r="I13" s="82">
        <f>SUMPRODUCT(B6:B20,$H$6:$H$20)/125</f>
        <v>-2.9916235356355947E-6</v>
      </c>
      <c r="J13" s="83">
        <v>174</v>
      </c>
      <c r="K13" s="82"/>
      <c r="L13" s="83">
        <v>33</v>
      </c>
      <c r="M13" s="82"/>
      <c r="N13" s="82"/>
      <c r="O13" s="82">
        <f t="shared" si="1"/>
        <v>8.0170449758180446E-5</v>
      </c>
      <c r="P13" s="84">
        <v>0.216</v>
      </c>
      <c r="Q13" s="82">
        <f>SUMPRODUCT($P$6:$P$20,B6:B20)</f>
        <v>3.1084956849878129E-5</v>
      </c>
      <c r="R13" s="22"/>
    </row>
    <row r="14" spans="1:18" x14ac:dyDescent="0.25">
      <c r="A14" s="79">
        <v>8</v>
      </c>
      <c r="B14" s="82">
        <f>'Liczymy metody dla kobiet 2'!S15</f>
        <v>7.4515648286140076E-5</v>
      </c>
      <c r="C14" s="82">
        <f t="shared" si="0"/>
        <v>7.2857357595950569E-5</v>
      </c>
      <c r="D14" s="83">
        <v>1</v>
      </c>
      <c r="E14" s="82">
        <f t="shared" si="2"/>
        <v>7.1951057564478306E-5</v>
      </c>
      <c r="F14" s="83">
        <v>15</v>
      </c>
      <c r="G14" s="82">
        <f>SUMPRODUCT(B8:B20,$F$6:$F$18)/125</f>
        <v>7.6899212936191679E-5</v>
      </c>
      <c r="H14" s="83">
        <v>24</v>
      </c>
      <c r="I14" s="82">
        <f t="shared" ref="I14:I77" si="4">SUMPRODUCT(B7:B21,$H$6:$H$20)/125</f>
        <v>5.9134911303117447E-5</v>
      </c>
      <c r="J14" s="83">
        <v>228</v>
      </c>
      <c r="K14" s="82"/>
      <c r="L14" s="83">
        <v>47</v>
      </c>
      <c r="M14" s="82"/>
      <c r="N14" s="82"/>
      <c r="O14" s="82">
        <f t="shared" si="1"/>
        <v>7.3920205316743286E-5</v>
      </c>
      <c r="P14" s="84">
        <v>0.216</v>
      </c>
      <c r="Q14" s="82">
        <f t="shared" ref="Q14:Q77" si="5">SUMPRODUCT($P$6:$P$20,B7:B21)</f>
        <v>6.6935923718259159E-5</v>
      </c>
      <c r="R14" s="22"/>
    </row>
    <row r="15" spans="1:18" x14ac:dyDescent="0.25">
      <c r="A15" s="79">
        <v>9</v>
      </c>
      <c r="B15" s="82">
        <f>'Liczymy metody dla kobiet 2'!S16</f>
        <v>7.1875224610076915E-5</v>
      </c>
      <c r="C15" s="82">
        <f t="shared" si="0"/>
        <v>7.1309577797723124E-5</v>
      </c>
      <c r="D15" s="82"/>
      <c r="E15" s="82">
        <f t="shared" si="2"/>
        <v>6.8166481762743181E-5</v>
      </c>
      <c r="F15" s="83">
        <v>10</v>
      </c>
      <c r="G15" s="82">
        <f t="shared" si="3"/>
        <v>7.9380215759364601E-5</v>
      </c>
      <c r="H15" s="83">
        <v>21</v>
      </c>
      <c r="I15" s="82">
        <f t="shared" si="4"/>
        <v>5.7067873622258541E-5</v>
      </c>
      <c r="J15" s="83">
        <v>250</v>
      </c>
      <c r="K15" s="82">
        <f>SUMPRODUCT(B6:B24,$J$6:$J$24)/1250</f>
        <v>4.8964871070098058E-5</v>
      </c>
      <c r="L15" s="83">
        <v>57</v>
      </c>
      <c r="M15" s="82"/>
      <c r="N15" s="82"/>
      <c r="O15" s="82">
        <f t="shared" si="1"/>
        <v>7.2290370463398972E-5</v>
      </c>
      <c r="P15" s="84">
        <v>0.216</v>
      </c>
      <c r="Q15" s="82">
        <f t="shared" si="5"/>
        <v>6.3872130418687759E-5</v>
      </c>
      <c r="R15" s="22"/>
    </row>
    <row r="16" spans="1:18" x14ac:dyDescent="0.25">
      <c r="A16" s="79">
        <v>10</v>
      </c>
      <c r="B16" s="82">
        <f>'Liczymy metody dla kobiet 2'!S17</f>
        <v>6.9976557853119203E-5</v>
      </c>
      <c r="C16" s="82">
        <f t="shared" si="0"/>
        <v>6.9533159173883086E-5</v>
      </c>
      <c r="D16" s="82"/>
      <c r="E16" s="82">
        <f t="shared" si="2"/>
        <v>7.892054746707414E-5</v>
      </c>
      <c r="F16" s="83">
        <v>6</v>
      </c>
      <c r="G16" s="82">
        <f t="shared" si="3"/>
        <v>8.9298665961572873E-5</v>
      </c>
      <c r="H16" s="83">
        <v>7</v>
      </c>
      <c r="I16" s="82">
        <f t="shared" si="4"/>
        <v>6.5838307520234485E-5</v>
      </c>
      <c r="J16" s="83">
        <v>228</v>
      </c>
      <c r="K16" s="82">
        <f t="shared" ref="K16:K79" si="6">SUMPRODUCT(B7:B25,$J$6:$J$24)/1250</f>
        <v>6.6231925204435129E-5</v>
      </c>
      <c r="L16" s="83">
        <v>60</v>
      </c>
      <c r="M16" s="82">
        <f>SUMPRODUCT(B6:B25,$L$6:$L$25)/350</f>
        <v>6.9759612124590498E-5</v>
      </c>
      <c r="N16" s="82"/>
      <c r="O16" s="82">
        <f>SUMPRODUCT(B13:B19,$N$6:$N$12)/256</f>
        <v>6.9397060949016165E-5</v>
      </c>
      <c r="P16" s="84">
        <v>-8.0000000000000002E-3</v>
      </c>
      <c r="Q16" s="82">
        <f t="shared" si="5"/>
        <v>6.1713039693436956E-5</v>
      </c>
      <c r="R16" s="22"/>
    </row>
    <row r="17" spans="1:18" x14ac:dyDescent="0.25">
      <c r="A17" s="79">
        <v>11</v>
      </c>
      <c r="B17" s="82">
        <f>'Liczymy metody dla kobiet 2'!S18</f>
        <v>6.5720294426919044E-5</v>
      </c>
      <c r="C17" s="82">
        <f t="shared" si="0"/>
        <v>6.8270268220832394E-5</v>
      </c>
      <c r="D17" s="82"/>
      <c r="E17" s="82">
        <f t="shared" si="2"/>
        <v>9.9624356541756236E-5</v>
      </c>
      <c r="F17" s="83">
        <v>3</v>
      </c>
      <c r="G17" s="82">
        <f t="shared" si="3"/>
        <v>1.0703723564422726E-4</v>
      </c>
      <c r="H17" s="83">
        <v>3</v>
      </c>
      <c r="I17" s="82">
        <f t="shared" si="4"/>
        <v>7.8171251355558418E-5</v>
      </c>
      <c r="J17" s="83">
        <v>174</v>
      </c>
      <c r="K17" s="82">
        <f t="shared" si="6"/>
        <v>8.7763345708735571E-5</v>
      </c>
      <c r="L17" s="83">
        <v>57</v>
      </c>
      <c r="M17" s="82">
        <f t="shared" ref="M17:M80" si="7">SUMPRODUCT(B7:B26,$L$6:$L$25)/350</f>
        <v>9.9793533697739822E-5</v>
      </c>
      <c r="N17" s="82"/>
      <c r="O17" s="82">
        <f t="shared" si="1"/>
        <v>6.7050374072656033E-5</v>
      </c>
      <c r="P17" s="84">
        <v>-8.0000000000000002E-3</v>
      </c>
      <c r="Q17" s="82">
        <f t="shared" si="5"/>
        <v>5.8648273457942764E-5</v>
      </c>
      <c r="R17" s="22"/>
    </row>
    <row r="18" spans="1:18" x14ac:dyDescent="0.25">
      <c r="A18" s="79">
        <v>12</v>
      </c>
      <c r="B18" s="82">
        <f>'Liczymy metody dla kobiet 2'!S19</f>
        <v>6.5578070693160203E-5</v>
      </c>
      <c r="C18" s="82">
        <f t="shared" si="0"/>
        <v>1.1263237454698146E-4</v>
      </c>
      <c r="D18" s="82"/>
      <c r="E18" s="82">
        <f t="shared" si="2"/>
        <v>1.2783088647181249E-4</v>
      </c>
      <c r="F18" s="83">
        <v>1</v>
      </c>
      <c r="G18" s="82">
        <f t="shared" si="3"/>
        <v>1.3439780008977129E-4</v>
      </c>
      <c r="H18" s="83">
        <v>0</v>
      </c>
      <c r="I18" s="82">
        <f t="shared" si="4"/>
        <v>1.1670873655786995E-4</v>
      </c>
      <c r="J18" s="83">
        <v>106</v>
      </c>
      <c r="K18" s="82">
        <f t="shared" si="6"/>
        <v>1.2234155490221341E-4</v>
      </c>
      <c r="L18" s="83">
        <v>47</v>
      </c>
      <c r="M18" s="82">
        <f t="shared" si="7"/>
        <v>1.3139389856919585E-4</v>
      </c>
      <c r="N18" s="82"/>
      <c r="O18" s="82">
        <f t="shared" si="1"/>
        <v>5.1197295333102264E-5</v>
      </c>
      <c r="P18" s="84">
        <v>-8.0000000000000002E-3</v>
      </c>
      <c r="Q18" s="82">
        <f t="shared" si="5"/>
        <v>1.0673602003634771E-4</v>
      </c>
      <c r="R18" s="22"/>
    </row>
    <row r="19" spans="1:18" x14ac:dyDescent="0.25">
      <c r="A19" s="79">
        <v>13</v>
      </c>
      <c r="B19" s="82">
        <f>'Liczymy metody dla kobiet 2'!S20</f>
        <v>6.8201193520886605E-5</v>
      </c>
      <c r="C19" s="82">
        <f t="shared" si="0"/>
        <v>1.7637640296936109E-4</v>
      </c>
      <c r="D19" s="82"/>
      <c r="E19" s="82">
        <f t="shared" si="2"/>
        <v>1.6064390597775029E-4</v>
      </c>
      <c r="F19" s="82"/>
      <c r="G19" s="82">
        <f t="shared" si="3"/>
        <v>1.6765471904594902E-4</v>
      </c>
      <c r="H19" s="83">
        <v>-2</v>
      </c>
      <c r="I19" s="82">
        <f t="shared" si="4"/>
        <v>1.7101070704635018E-4</v>
      </c>
      <c r="J19" s="83">
        <v>42</v>
      </c>
      <c r="K19" s="82">
        <f t="shared" si="6"/>
        <v>1.6476957932982103E-4</v>
      </c>
      <c r="L19" s="83">
        <v>33</v>
      </c>
      <c r="M19" s="82">
        <f t="shared" si="7"/>
        <v>1.7046639384366407E-4</v>
      </c>
      <c r="N19" s="82"/>
      <c r="O19" s="82">
        <f t="shared" si="1"/>
        <v>1.0138530042923712E-4</v>
      </c>
      <c r="P19" s="84">
        <v>-8.0000000000000002E-3</v>
      </c>
      <c r="Q19" s="82">
        <f t="shared" si="5"/>
        <v>1.7749506563616147E-4</v>
      </c>
      <c r="R19" s="22"/>
    </row>
    <row r="20" spans="1:18" x14ac:dyDescent="0.25">
      <c r="A20" s="79">
        <v>14</v>
      </c>
      <c r="B20" s="82">
        <f>'Liczymy metody dla kobiet 2'!S21</f>
        <v>2.9368575624082231E-4</v>
      </c>
      <c r="C20" s="82">
        <f t="shared" si="0"/>
        <v>2.1234222744800427E-4</v>
      </c>
      <c r="D20" s="82"/>
      <c r="E20" s="82">
        <f t="shared" si="2"/>
        <v>2.049693039904632E-4</v>
      </c>
      <c r="F20" s="82"/>
      <c r="G20" s="82">
        <f t="shared" si="3"/>
        <v>1.9979297533532643E-4</v>
      </c>
      <c r="H20" s="83">
        <v>-3</v>
      </c>
      <c r="I20" s="82">
        <f t="shared" si="4"/>
        <v>2.103850827443684E-4</v>
      </c>
      <c r="J20" s="83">
        <v>0</v>
      </c>
      <c r="K20" s="82">
        <f t="shared" si="6"/>
        <v>2.0902551058093918E-4</v>
      </c>
      <c r="L20" s="83">
        <v>18</v>
      </c>
      <c r="M20" s="82">
        <f t="shared" si="7"/>
        <v>2.0866286532974677E-4</v>
      </c>
      <c r="N20" s="82"/>
      <c r="O20" s="82">
        <f t="shared" si="1"/>
        <v>2.79634043161193E-4</v>
      </c>
      <c r="P20" s="84">
        <v>-8.0000000000000002E-3</v>
      </c>
      <c r="Q20" s="82">
        <f t="shared" si="5"/>
        <v>2.1587292991768494E-4</v>
      </c>
      <c r="R20" s="22"/>
    </row>
    <row r="21" spans="1:18" x14ac:dyDescent="0.25">
      <c r="A21" s="79">
        <v>15</v>
      </c>
      <c r="B21" s="82">
        <f>'Liczymy metody dla kobiet 2'!S22</f>
        <v>3.8869669996501732E-4</v>
      </c>
      <c r="C21" s="82">
        <f t="shared" si="0"/>
        <v>2.3359825670357198E-4</v>
      </c>
      <c r="D21" s="82"/>
      <c r="E21" s="82">
        <f t="shared" si="2"/>
        <v>2.4520514224796294E-4</v>
      </c>
      <c r="F21" s="82"/>
      <c r="G21" s="82">
        <f t="shared" si="3"/>
        <v>2.2840052915502318E-4</v>
      </c>
      <c r="H21" s="82"/>
      <c r="I21" s="82">
        <f t="shared" si="4"/>
        <v>2.4478789581784899E-4</v>
      </c>
      <c r="J21" s="83">
        <v>-16</v>
      </c>
      <c r="K21" s="82">
        <f t="shared" si="6"/>
        <v>2.4765961880690617E-4</v>
      </c>
      <c r="L21" s="83">
        <v>6</v>
      </c>
      <c r="M21" s="82">
        <f t="shared" si="7"/>
        <v>2.4230540604424191E-4</v>
      </c>
      <c r="N21" s="82"/>
      <c r="O21" s="82">
        <f t="shared" si="1"/>
        <v>3.6645421711081007E-4</v>
      </c>
      <c r="P21" s="82"/>
      <c r="Q21" s="82">
        <f t="shared" si="5"/>
        <v>2.390607122578473E-4</v>
      </c>
      <c r="R21" s="22"/>
    </row>
    <row r="22" spans="1:18" x14ac:dyDescent="0.25">
      <c r="A22" s="79">
        <v>16</v>
      </c>
      <c r="B22" s="82">
        <f>'Liczymy metody dla kobiet 2'!S23</f>
        <v>2.4554941682013501E-4</v>
      </c>
      <c r="C22" s="82">
        <f t="shared" si="0"/>
        <v>2.8989725828439713E-4</v>
      </c>
      <c r="D22" s="82"/>
      <c r="E22" s="82">
        <f t="shared" si="2"/>
        <v>2.603156379886432E-4</v>
      </c>
      <c r="F22" s="82"/>
      <c r="G22" s="82">
        <f t="shared" si="3"/>
        <v>2.5154562742044464E-4</v>
      </c>
      <c r="H22" s="82"/>
      <c r="I22" s="82">
        <f t="shared" si="4"/>
        <v>2.8310383485442495E-4</v>
      </c>
      <c r="J22" s="83">
        <v>-18</v>
      </c>
      <c r="K22" s="82">
        <f t="shared" si="6"/>
        <v>2.7254197329225046E-4</v>
      </c>
      <c r="L22" s="83">
        <v>-2</v>
      </c>
      <c r="M22" s="82">
        <f t="shared" si="7"/>
        <v>2.6622590857416846E-4</v>
      </c>
      <c r="N22" s="82"/>
      <c r="O22" s="82">
        <f t="shared" si="1"/>
        <v>2.5189706005858696E-4</v>
      </c>
      <c r="P22" s="82"/>
      <c r="Q22" s="82">
        <f t="shared" si="5"/>
        <v>3.0041666076239062E-4</v>
      </c>
      <c r="R22" s="22"/>
    </row>
    <row r="23" spans="1:18" x14ac:dyDescent="0.25">
      <c r="A23" s="79">
        <v>17</v>
      </c>
      <c r="B23" s="82">
        <f>'Liczymy metody dla kobiet 2'!S24</f>
        <v>1.7185821697099891E-4</v>
      </c>
      <c r="C23" s="82">
        <f t="shared" si="0"/>
        <v>3.1381156583448039E-4</v>
      </c>
      <c r="D23" s="82"/>
      <c r="E23" s="82">
        <f t="shared" si="2"/>
        <v>2.7086865557029614E-4</v>
      </c>
      <c r="F23" s="82"/>
      <c r="G23" s="82">
        <f t="shared" si="3"/>
        <v>2.6417132320787269E-4</v>
      </c>
      <c r="H23" s="82"/>
      <c r="I23" s="82">
        <f t="shared" si="4"/>
        <v>2.963768279163113E-4</v>
      </c>
      <c r="J23" s="83">
        <v>-12</v>
      </c>
      <c r="K23" s="82">
        <f t="shared" si="6"/>
        <v>2.8223241886457691E-4</v>
      </c>
      <c r="L23" s="83">
        <v>-5</v>
      </c>
      <c r="M23" s="82">
        <f t="shared" si="7"/>
        <v>2.7786304738086593E-4</v>
      </c>
      <c r="N23" s="82"/>
      <c r="O23" s="82">
        <f t="shared" si="1"/>
        <v>2.0165241670653405E-4</v>
      </c>
      <c r="P23" s="82"/>
      <c r="Q23" s="82">
        <f t="shared" si="5"/>
        <v>3.2454673407062676E-4</v>
      </c>
      <c r="R23" s="22"/>
    </row>
    <row r="24" spans="1:18" x14ac:dyDescent="0.25">
      <c r="A24" s="79">
        <v>18</v>
      </c>
      <c r="B24" s="82">
        <f>'Liczymy metody dla kobiet 2'!S25</f>
        <v>3.4969620142501201E-4</v>
      </c>
      <c r="C24" s="82">
        <f t="shared" si="0"/>
        <v>2.5192888167276215E-4</v>
      </c>
      <c r="D24" s="82"/>
      <c r="E24" s="82">
        <f t="shared" si="2"/>
        <v>2.7636939730485758E-4</v>
      </c>
      <c r="F24" s="82"/>
      <c r="G24" s="82">
        <f t="shared" si="3"/>
        <v>2.6606185075915448E-4</v>
      </c>
      <c r="H24" s="82"/>
      <c r="I24" s="82">
        <f t="shared" si="4"/>
        <v>2.6841928349515665E-4</v>
      </c>
      <c r="J24" s="83">
        <v>-4</v>
      </c>
      <c r="K24" s="82">
        <f t="shared" si="6"/>
        <v>2.7923487393663856E-4</v>
      </c>
      <c r="L24" s="83">
        <v>-3</v>
      </c>
      <c r="M24" s="82">
        <f t="shared" si="7"/>
        <v>2.7971703743775729E-4</v>
      </c>
      <c r="N24" s="82"/>
      <c r="O24" s="82">
        <f t="shared" si="1"/>
        <v>3.4791251555448259E-4</v>
      </c>
      <c r="P24" s="82"/>
      <c r="Q24" s="82">
        <f t="shared" si="5"/>
        <v>2.52714692584763E-4</v>
      </c>
      <c r="R24" s="22"/>
    </row>
    <row r="25" spans="1:18" x14ac:dyDescent="0.25">
      <c r="A25" s="79">
        <v>19</v>
      </c>
      <c r="B25" s="82">
        <f>'Liczymy metody dla kobiet 2'!S26</f>
        <v>4.1325729399123895E-4</v>
      </c>
      <c r="C25" s="82">
        <f t="shared" si="0"/>
        <v>2.6510731535626893E-4</v>
      </c>
      <c r="D25" s="82"/>
      <c r="E25" s="82">
        <f t="shared" si="2"/>
        <v>2.680977829276033E-4</v>
      </c>
      <c r="F25" s="82"/>
      <c r="G25" s="82">
        <f t="shared" si="3"/>
        <v>2.6716656739843542E-4</v>
      </c>
      <c r="H25" s="82"/>
      <c r="I25" s="82">
        <f t="shared" si="4"/>
        <v>2.7009788075826847E-4</v>
      </c>
      <c r="J25" s="82"/>
      <c r="K25" s="82">
        <f t="shared" si="6"/>
        <v>2.6911989280166778E-4</v>
      </c>
      <c r="L25" s="83">
        <v>-1</v>
      </c>
      <c r="M25" s="82">
        <f t="shared" si="7"/>
        <v>2.771526682977558E-4</v>
      </c>
      <c r="N25" s="82"/>
      <c r="O25" s="82">
        <f t="shared" si="1"/>
        <v>3.378823747473806E-4</v>
      </c>
      <c r="P25" s="82"/>
      <c r="Q25" s="82">
        <f t="shared" si="5"/>
        <v>2.6608441980954665E-4</v>
      </c>
      <c r="R25" s="22"/>
    </row>
    <row r="26" spans="1:18" x14ac:dyDescent="0.25">
      <c r="A26" s="79">
        <v>20</v>
      </c>
      <c r="B26" s="82">
        <f>'Liczymy metody dla kobiet 2'!S27</f>
        <v>7.9283279156425901E-5</v>
      </c>
      <c r="C26" s="82">
        <f t="shared" si="0"/>
        <v>2.6110196537637928E-4</v>
      </c>
      <c r="D26" s="82"/>
      <c r="E26" s="82">
        <f t="shared" si="2"/>
        <v>2.5465778000437189E-4</v>
      </c>
      <c r="F26" s="82"/>
      <c r="G26" s="82">
        <f t="shared" si="3"/>
        <v>2.6729417958443874E-4</v>
      </c>
      <c r="H26" s="82"/>
      <c r="I26" s="82">
        <f t="shared" si="4"/>
        <v>2.6072386074104255E-4</v>
      </c>
      <c r="J26" s="82"/>
      <c r="K26" s="82">
        <f t="shared" si="6"/>
        <v>2.610016690324538E-4</v>
      </c>
      <c r="L26" s="83"/>
      <c r="M26" s="82">
        <f t="shared" si="7"/>
        <v>2.7461234815670082E-4</v>
      </c>
      <c r="N26" s="82"/>
      <c r="O26" s="82">
        <f t="shared" si="1"/>
        <v>1.9566300649860024E-4</v>
      </c>
      <c r="P26" s="82"/>
      <c r="Q26" s="82">
        <f t="shared" si="5"/>
        <v>2.5891185909524727E-4</v>
      </c>
      <c r="R26" s="22"/>
    </row>
    <row r="27" spans="1:18" x14ac:dyDescent="0.25">
      <c r="A27" s="79">
        <v>21</v>
      </c>
      <c r="B27" s="82">
        <f>'Liczymy metody dla kobiet 2'!S28</f>
        <v>3.1144158523766885E-4</v>
      </c>
      <c r="C27" s="82">
        <f t="shared" si="0"/>
        <v>2.4853918639812571E-4</v>
      </c>
      <c r="D27" s="82"/>
      <c r="E27" s="82">
        <f t="shared" si="2"/>
        <v>2.6583922118504828E-4</v>
      </c>
      <c r="F27" s="82"/>
      <c r="G27" s="82">
        <f t="shared" si="3"/>
        <v>2.6961189805157414E-4</v>
      </c>
      <c r="H27" s="82"/>
      <c r="I27" s="82">
        <f t="shared" si="4"/>
        <v>2.5608513604241624E-4</v>
      </c>
      <c r="J27" s="82"/>
      <c r="K27" s="82">
        <f t="shared" si="6"/>
        <v>2.5980005472101551E-4</v>
      </c>
      <c r="L27" s="82"/>
      <c r="M27" s="82">
        <f t="shared" si="7"/>
        <v>2.7388829761192373E-4</v>
      </c>
      <c r="N27" s="82"/>
      <c r="O27" s="82">
        <f t="shared" si="1"/>
        <v>2.1010723242737399E-4</v>
      </c>
      <c r="P27" s="82"/>
      <c r="Q27" s="82">
        <f t="shared" si="5"/>
        <v>2.4403026572840646E-4</v>
      </c>
      <c r="R27" s="22"/>
    </row>
    <row r="28" spans="1:18" x14ac:dyDescent="0.25">
      <c r="A28" s="79">
        <v>22</v>
      </c>
      <c r="B28" s="82">
        <f>'Liczymy metody dla kobiet 2'!S29</f>
        <v>1.5183146707155058E-4</v>
      </c>
      <c r="C28" s="82">
        <f t="shared" si="0"/>
        <v>2.4661155121832336E-4</v>
      </c>
      <c r="D28" s="82"/>
      <c r="E28" s="82">
        <f t="shared" si="2"/>
        <v>2.7150671650031283E-4</v>
      </c>
      <c r="F28" s="82"/>
      <c r="G28" s="82">
        <f t="shared" si="3"/>
        <v>2.7643853718842888E-4</v>
      </c>
      <c r="H28" s="82"/>
      <c r="I28" s="82">
        <f t="shared" si="4"/>
        <v>2.5793365087628387E-4</v>
      </c>
      <c r="J28" s="82"/>
      <c r="K28" s="82">
        <f t="shared" si="6"/>
        <v>2.6499195397584169E-4</v>
      </c>
      <c r="L28" s="82"/>
      <c r="M28" s="82">
        <f t="shared" si="7"/>
        <v>2.7651658622914691E-4</v>
      </c>
      <c r="N28" s="82"/>
      <c r="O28" s="82">
        <f t="shared" si="1"/>
        <v>2.1367650736638417E-4</v>
      </c>
      <c r="P28" s="82"/>
      <c r="Q28" s="82">
        <f t="shared" si="5"/>
        <v>2.4044325578094174E-4</v>
      </c>
      <c r="R28" s="22"/>
    </row>
    <row r="29" spans="1:18" x14ac:dyDescent="0.25">
      <c r="A29" s="79">
        <v>23</v>
      </c>
      <c r="B29" s="82">
        <f>'Liczymy metody dla kobiet 2'!S30</f>
        <v>2.8688230653374448E-4</v>
      </c>
      <c r="C29" s="82">
        <f t="shared" si="0"/>
        <v>3.0783608757614406E-4</v>
      </c>
      <c r="D29" s="82"/>
      <c r="E29" s="82">
        <f t="shared" si="2"/>
        <v>2.8795798964053454E-4</v>
      </c>
      <c r="F29" s="82"/>
      <c r="G29" s="82">
        <f t="shared" si="3"/>
        <v>2.8943347176266525E-4</v>
      </c>
      <c r="H29" s="82"/>
      <c r="I29" s="82">
        <f t="shared" si="4"/>
        <v>2.8335388674846174E-4</v>
      </c>
      <c r="J29" s="82"/>
      <c r="K29" s="82">
        <f t="shared" si="6"/>
        <v>2.7799515504910193E-4</v>
      </c>
      <c r="L29" s="82"/>
      <c r="M29" s="82">
        <f t="shared" si="7"/>
        <v>2.8351628407690972E-4</v>
      </c>
      <c r="N29" s="82"/>
      <c r="O29" s="82">
        <f t="shared" si="1"/>
        <v>2.7272499098332363E-4</v>
      </c>
      <c r="P29" s="82"/>
      <c r="Q29" s="82">
        <f t="shared" si="5"/>
        <v>3.0580955923807619E-4</v>
      </c>
      <c r="R29" s="22"/>
    </row>
    <row r="30" spans="1:18" x14ac:dyDescent="0.25">
      <c r="A30" s="79">
        <v>24</v>
      </c>
      <c r="B30" s="82">
        <f>'Liczymy metody dla kobiet 2'!S31</f>
        <v>4.0361911809222694E-4</v>
      </c>
      <c r="C30" s="82">
        <f t="shared" si="0"/>
        <v>2.9344479193259168E-4</v>
      </c>
      <c r="D30" s="82"/>
      <c r="E30" s="82">
        <f t="shared" si="2"/>
        <v>3.0223097861187704E-4</v>
      </c>
      <c r="F30" s="82"/>
      <c r="G30" s="82">
        <f t="shared" si="3"/>
        <v>3.0445493467496954E-4</v>
      </c>
      <c r="H30" s="82"/>
      <c r="I30" s="82">
        <f t="shared" si="4"/>
        <v>2.921459029389022E-4</v>
      </c>
      <c r="J30" s="82"/>
      <c r="K30" s="82">
        <f t="shared" si="6"/>
        <v>2.9524323602461082E-4</v>
      </c>
      <c r="L30" s="82"/>
      <c r="M30" s="82">
        <f t="shared" si="7"/>
        <v>2.9977800238157318E-4</v>
      </c>
      <c r="N30" s="82"/>
      <c r="O30" s="82">
        <f t="shared" si="1"/>
        <v>3.992845259090114E-4</v>
      </c>
      <c r="P30" s="82"/>
      <c r="Q30" s="82">
        <f t="shared" si="5"/>
        <v>2.8934178135390262E-4</v>
      </c>
      <c r="R30" s="22"/>
    </row>
    <row r="31" spans="1:18" x14ac:dyDescent="0.25">
      <c r="A31" s="79">
        <v>25</v>
      </c>
      <c r="B31" s="82">
        <f>'Liczymy metody dla kobiet 2'!S32</f>
        <v>3.8540596094552933E-4</v>
      </c>
      <c r="C31" s="82">
        <f t="shared" si="0"/>
        <v>3.4335833107748795E-4</v>
      </c>
      <c r="D31" s="82"/>
      <c r="E31" s="82">
        <f t="shared" si="2"/>
        <v>3.1963245287555382E-4</v>
      </c>
      <c r="F31" s="82"/>
      <c r="G31" s="82">
        <f t="shared" si="3"/>
        <v>3.2357940816596294E-4</v>
      </c>
      <c r="H31" s="82"/>
      <c r="I31" s="82">
        <f t="shared" si="4"/>
        <v>3.2206600844112608E-4</v>
      </c>
      <c r="J31" s="82"/>
      <c r="K31" s="82">
        <f t="shared" si="6"/>
        <v>3.1131310785131872E-4</v>
      </c>
      <c r="L31" s="82"/>
      <c r="M31" s="82">
        <f t="shared" si="7"/>
        <v>3.1908708754540215E-4</v>
      </c>
      <c r="N31" s="82"/>
      <c r="O31" s="82">
        <f t="shared" si="1"/>
        <v>3.5802546915502867E-4</v>
      </c>
      <c r="P31" s="82"/>
      <c r="Q31" s="82">
        <f t="shared" si="5"/>
        <v>3.4285386450254237E-4</v>
      </c>
      <c r="R31" s="22"/>
    </row>
    <row r="32" spans="1:18" x14ac:dyDescent="0.25">
      <c r="A32" s="79">
        <v>26</v>
      </c>
      <c r="B32" s="82">
        <f>'Liczymy metody dla kobiet 2'!S33</f>
        <v>2.3948510701990723E-4</v>
      </c>
      <c r="C32" s="82">
        <f t="shared" si="0"/>
        <v>3.1990413125483803E-4</v>
      </c>
      <c r="D32" s="82"/>
      <c r="E32" s="82">
        <f t="shared" si="2"/>
        <v>3.4094653574656957E-4</v>
      </c>
      <c r="F32" s="82"/>
      <c r="G32" s="82">
        <f t="shared" si="3"/>
        <v>3.4320834823190193E-4</v>
      </c>
      <c r="H32" s="82"/>
      <c r="I32" s="82">
        <f t="shared" si="4"/>
        <v>3.2627501174853829E-4</v>
      </c>
      <c r="J32" s="82"/>
      <c r="K32" s="82">
        <f t="shared" si="6"/>
        <v>3.2894030814695452E-4</v>
      </c>
      <c r="L32" s="82"/>
      <c r="M32" s="82">
        <f t="shared" si="7"/>
        <v>3.4023689142074072E-4</v>
      </c>
      <c r="N32" s="82"/>
      <c r="O32" s="82">
        <f t="shared" si="1"/>
        <v>3.0970784401870881E-4</v>
      </c>
      <c r="P32" s="82"/>
      <c r="Q32" s="82">
        <f t="shared" si="5"/>
        <v>3.1425968576038348E-4</v>
      </c>
      <c r="R32" s="22"/>
    </row>
    <row r="33" spans="1:22" x14ac:dyDescent="0.25">
      <c r="A33" s="79">
        <v>27</v>
      </c>
      <c r="B33" s="82">
        <f>'Liczymy metody dla kobiet 2'!S34</f>
        <v>4.0139916279603185E-4</v>
      </c>
      <c r="C33" s="82">
        <f t="shared" si="0"/>
        <v>3.3361892253670744E-4</v>
      </c>
      <c r="D33" s="82"/>
      <c r="E33" s="82">
        <f t="shared" si="2"/>
        <v>3.6712908395527969E-4</v>
      </c>
      <c r="F33" s="82"/>
      <c r="G33" s="82">
        <f t="shared" si="3"/>
        <v>3.6848173379229541E-4</v>
      </c>
      <c r="H33" s="82"/>
      <c r="I33" s="82">
        <f t="shared" si="4"/>
        <v>3.4331890247278423E-4</v>
      </c>
      <c r="J33" s="82"/>
      <c r="K33" s="82">
        <f t="shared" si="6"/>
        <v>3.5156343832090306E-4</v>
      </c>
      <c r="L33" s="82"/>
      <c r="M33" s="82">
        <f t="shared" si="7"/>
        <v>3.6387885856341333E-4</v>
      </c>
      <c r="N33" s="82"/>
      <c r="O33" s="82">
        <f t="shared" si="1"/>
        <v>3.0218248885256646E-4</v>
      </c>
      <c r="P33" s="82"/>
      <c r="Q33" s="82">
        <f t="shared" si="5"/>
        <v>3.2523131209687036E-4</v>
      </c>
      <c r="R33" s="22"/>
    </row>
    <row r="34" spans="1:22" x14ac:dyDescent="0.25">
      <c r="A34" s="79">
        <v>28</v>
      </c>
      <c r="B34" s="82">
        <f>'Liczymy metody dla kobiet 2'!S35</f>
        <v>1.6961130742049473E-4</v>
      </c>
      <c r="C34" s="82">
        <f t="shared" si="0"/>
        <v>4.1440650193122269E-4</v>
      </c>
      <c r="D34" s="82"/>
      <c r="E34" s="82">
        <f t="shared" si="2"/>
        <v>3.8610268997022937E-4</v>
      </c>
      <c r="F34" s="82"/>
      <c r="G34" s="82">
        <f t="shared" si="3"/>
        <v>4.0214272979252597E-4</v>
      </c>
      <c r="H34" s="82"/>
      <c r="I34" s="82">
        <f t="shared" si="4"/>
        <v>3.8619392770522954E-4</v>
      </c>
      <c r="J34" s="82"/>
      <c r="K34" s="82">
        <f t="shared" si="6"/>
        <v>3.7958519124572004E-4</v>
      </c>
      <c r="L34" s="82"/>
      <c r="M34" s="82">
        <f t="shared" si="7"/>
        <v>3.9596304586929891E-4</v>
      </c>
      <c r="N34" s="82"/>
      <c r="O34" s="82">
        <f t="shared" si="1"/>
        <v>2.5393863367584416E-4</v>
      </c>
      <c r="P34" s="82"/>
      <c r="Q34" s="82">
        <f t="shared" si="5"/>
        <v>4.0909023456879058E-4</v>
      </c>
      <c r="R34" s="22"/>
    </row>
    <row r="35" spans="1:22" x14ac:dyDescent="0.25">
      <c r="A35" s="79">
        <v>29</v>
      </c>
      <c r="B35" s="82">
        <f>'Liczymy metody dla kobiet 2'!S36</f>
        <v>4.72193074501574E-4</v>
      </c>
      <c r="C35" s="82">
        <f t="shared" si="0"/>
        <v>4.2435753297614216E-4</v>
      </c>
      <c r="D35" s="82"/>
      <c r="E35" s="82">
        <f t="shared" si="2"/>
        <v>4.285979064138445E-4</v>
      </c>
      <c r="F35" s="82"/>
      <c r="G35" s="82">
        <f t="shared" si="3"/>
        <v>4.4111999315518864E-4</v>
      </c>
      <c r="H35" s="82"/>
      <c r="I35" s="82">
        <f t="shared" si="4"/>
        <v>4.1925470096516946E-4</v>
      </c>
      <c r="J35" s="82"/>
      <c r="K35" s="82">
        <f t="shared" si="6"/>
        <v>4.1853045732153271E-4</v>
      </c>
      <c r="L35" s="82"/>
      <c r="M35" s="82">
        <f t="shared" si="7"/>
        <v>4.3798359013482954E-4</v>
      </c>
      <c r="N35" s="82"/>
      <c r="O35" s="82">
        <f t="shared" si="1"/>
        <v>4.9270530622873721E-4</v>
      </c>
      <c r="P35" s="82"/>
      <c r="Q35" s="82">
        <f t="shared" si="5"/>
        <v>4.1706910224613582E-4</v>
      </c>
      <c r="R35" s="22"/>
      <c r="V35" t="s">
        <v>66</v>
      </c>
    </row>
    <row r="36" spans="1:22" x14ac:dyDescent="0.25">
      <c r="A36" s="79">
        <v>30</v>
      </c>
      <c r="B36" s="82">
        <f>'Liczymy metody dla kobiet 2'!S37</f>
        <v>7.8934385791810566E-4</v>
      </c>
      <c r="C36" s="82">
        <f t="shared" si="0"/>
        <v>4.3822636115223681E-4</v>
      </c>
      <c r="D36" s="82"/>
      <c r="E36" s="82">
        <f t="shared" si="2"/>
        <v>4.8793743287670646E-4</v>
      </c>
      <c r="F36" s="82"/>
      <c r="G36" s="82">
        <f t="shared" si="3"/>
        <v>4.8738568724785748E-4</v>
      </c>
      <c r="H36" s="82"/>
      <c r="I36" s="82">
        <f t="shared" si="4"/>
        <v>4.5311693478018239E-4</v>
      </c>
      <c r="J36" s="82"/>
      <c r="K36" s="82">
        <f t="shared" si="6"/>
        <v>4.7072947143559187E-4</v>
      </c>
      <c r="L36" s="82"/>
      <c r="M36" s="82">
        <f t="shared" si="7"/>
        <v>4.901205836891488E-4</v>
      </c>
      <c r="N36" s="82"/>
      <c r="O36" s="82">
        <f t="shared" si="1"/>
        <v>6.5210191267830542E-4</v>
      </c>
      <c r="P36" s="82"/>
      <c r="Q36" s="82">
        <f t="shared" si="5"/>
        <v>4.2680344366301172E-4</v>
      </c>
      <c r="R36" s="22"/>
    </row>
    <row r="37" spans="1:22" x14ac:dyDescent="0.25">
      <c r="A37" s="79">
        <v>31</v>
      </c>
      <c r="B37" s="82">
        <f>'Liczymy metody dla kobiet 2'!S38</f>
        <v>2.8924026224450445E-4</v>
      </c>
      <c r="C37" s="82">
        <f t="shared" si="0"/>
        <v>5.3238021347291333E-4</v>
      </c>
      <c r="D37" s="82"/>
      <c r="E37" s="82">
        <f t="shared" si="2"/>
        <v>5.358328525598828E-4</v>
      </c>
      <c r="F37" s="82"/>
      <c r="G37" s="82">
        <f t="shared" si="3"/>
        <v>5.4507429882975163E-4</v>
      </c>
      <c r="H37" s="82"/>
      <c r="I37" s="82">
        <f t="shared" si="4"/>
        <v>5.340486587918161E-4</v>
      </c>
      <c r="J37" s="82"/>
      <c r="K37" s="82">
        <f t="shared" si="6"/>
        <v>5.320010115627533E-4</v>
      </c>
      <c r="L37" s="82"/>
      <c r="M37" s="82">
        <f t="shared" si="7"/>
        <v>5.5153889795716161E-4</v>
      </c>
      <c r="N37" s="82"/>
      <c r="O37" s="82">
        <f t="shared" si="1"/>
        <v>4.2158615114810033E-4</v>
      </c>
      <c r="P37" s="82"/>
      <c r="Q37" s="82">
        <f t="shared" si="5"/>
        <v>5.2870500012693479E-4</v>
      </c>
      <c r="R37" s="22"/>
    </row>
    <row r="38" spans="1:22" x14ac:dyDescent="0.25">
      <c r="A38" s="79">
        <v>32</v>
      </c>
      <c r="B38" s="82">
        <f>'Liczymy metody dla kobiet 2'!S39</f>
        <v>4.707433036765052E-4</v>
      </c>
      <c r="C38" s="82">
        <f t="shared" si="0"/>
        <v>6.3031655485101747E-4</v>
      </c>
      <c r="D38" s="82"/>
      <c r="E38" s="82">
        <f t="shared" si="2"/>
        <v>5.9845755441862466E-4</v>
      </c>
      <c r="F38" s="82"/>
      <c r="G38" s="82">
        <f t="shared" si="3"/>
        <v>6.0643812375762442E-4</v>
      </c>
      <c r="H38" s="82"/>
      <c r="I38" s="82">
        <f t="shared" si="4"/>
        <v>6.1465030041034981E-4</v>
      </c>
      <c r="J38" s="82"/>
      <c r="K38" s="82">
        <f t="shared" si="6"/>
        <v>5.9896845689882397E-4</v>
      </c>
      <c r="L38" s="82"/>
      <c r="M38" s="82">
        <f t="shared" si="7"/>
        <v>6.1434298805756039E-4</v>
      </c>
      <c r="N38" s="82"/>
      <c r="O38" s="82">
        <f t="shared" si="1"/>
        <v>4.1259941728582572E-4</v>
      </c>
      <c r="P38" s="82"/>
      <c r="Q38" s="82">
        <f t="shared" si="5"/>
        <v>6.3305394706859267E-4</v>
      </c>
      <c r="R38" s="22"/>
    </row>
    <row r="39" spans="1:22" x14ac:dyDescent="0.25">
      <c r="A39" s="79">
        <v>33</v>
      </c>
      <c r="B39" s="82">
        <f>'Liczymy metody dla kobiet 2'!S40</f>
        <v>6.4038056902387713E-4</v>
      </c>
      <c r="C39" s="82">
        <f t="shared" si="0"/>
        <v>6.5388360034710435E-4</v>
      </c>
      <c r="D39" s="82"/>
      <c r="E39" s="82">
        <f t="shared" si="2"/>
        <v>6.7454574787969971E-4</v>
      </c>
      <c r="F39" s="82"/>
      <c r="G39" s="82">
        <f t="shared" si="3"/>
        <v>6.650645564679217E-4</v>
      </c>
      <c r="H39" s="82"/>
      <c r="I39" s="82">
        <f t="shared" si="4"/>
        <v>6.5753180584225647E-4</v>
      </c>
      <c r="J39" s="82"/>
      <c r="K39" s="82">
        <f t="shared" si="6"/>
        <v>6.6630195362690173E-4</v>
      </c>
      <c r="L39" s="82"/>
      <c r="M39" s="82">
        <f t="shared" si="7"/>
        <v>6.7518558443940239E-4</v>
      </c>
      <c r="N39" s="82"/>
      <c r="O39" s="82">
        <f t="shared" si="1"/>
        <v>6.8452490527905945E-4</v>
      </c>
      <c r="P39" s="82"/>
      <c r="Q39" s="82">
        <f t="shared" si="5"/>
        <v>6.513726834718826E-4</v>
      </c>
      <c r="R39" s="22"/>
    </row>
    <row r="40" spans="1:22" x14ac:dyDescent="0.25">
      <c r="A40" s="79">
        <v>34</v>
      </c>
      <c r="B40" s="82">
        <f>'Liczymy metody dla kobiet 2'!S41</f>
        <v>9.6187478139209506E-4</v>
      </c>
      <c r="C40" s="82">
        <f t="shared" si="0"/>
        <v>7.3748104226985158E-4</v>
      </c>
      <c r="D40" s="82"/>
      <c r="E40" s="82">
        <f t="shared" si="2"/>
        <v>7.3541703105320757E-4</v>
      </c>
      <c r="F40" s="82"/>
      <c r="G40" s="82">
        <f t="shared" si="3"/>
        <v>7.2620190605344093E-4</v>
      </c>
      <c r="H40" s="82"/>
      <c r="I40" s="82">
        <f t="shared" si="4"/>
        <v>7.2924667342822694E-4</v>
      </c>
      <c r="J40" s="82"/>
      <c r="K40" s="82">
        <f t="shared" si="6"/>
        <v>7.2632149351729294E-4</v>
      </c>
      <c r="L40" s="82"/>
      <c r="M40" s="82">
        <f t="shared" si="7"/>
        <v>7.3623145881867853E-4</v>
      </c>
      <c r="N40" s="82"/>
      <c r="O40" s="82">
        <f t="shared" si="1"/>
        <v>9.1877407583652447E-4</v>
      </c>
      <c r="P40" s="82"/>
      <c r="Q40" s="82">
        <f t="shared" si="5"/>
        <v>7.3849596472811351E-4</v>
      </c>
      <c r="R40" s="22"/>
    </row>
    <row r="41" spans="1:22" x14ac:dyDescent="0.25">
      <c r="A41" s="79">
        <v>35</v>
      </c>
      <c r="B41" s="82">
        <f>'Liczymy metody dla kobiet 2'!S42</f>
        <v>9.0717908539854016E-4</v>
      </c>
      <c r="C41" s="82">
        <f t="shared" si="0"/>
        <v>8.1866732845761281E-4</v>
      </c>
      <c r="D41" s="82"/>
      <c r="E41" s="82">
        <f t="shared" si="2"/>
        <v>7.8106959642819385E-4</v>
      </c>
      <c r="F41" s="82"/>
      <c r="G41" s="82">
        <f t="shared" si="3"/>
        <v>7.8632433318069823E-4</v>
      </c>
      <c r="H41" s="82"/>
      <c r="I41" s="82">
        <f t="shared" si="4"/>
        <v>7.9541568979445891E-4</v>
      </c>
      <c r="J41" s="82"/>
      <c r="K41" s="82">
        <f t="shared" si="6"/>
        <v>7.7983424427222699E-4</v>
      </c>
      <c r="L41" s="82"/>
      <c r="M41" s="82">
        <f t="shared" si="7"/>
        <v>7.9563414005462928E-4</v>
      </c>
      <c r="N41" s="82"/>
      <c r="O41" s="82">
        <f t="shared" si="1"/>
        <v>8.8994252684273785E-4</v>
      </c>
      <c r="P41" s="82"/>
      <c r="Q41" s="82">
        <f t="shared" si="5"/>
        <v>8.2169778066219963E-4</v>
      </c>
      <c r="R41" s="22"/>
    </row>
    <row r="42" spans="1:22" x14ac:dyDescent="0.25">
      <c r="A42" s="79">
        <v>36</v>
      </c>
      <c r="B42" s="82">
        <f>'Liczymy metody dla kobiet 2'!S43</f>
        <v>7.0722747185824025E-4</v>
      </c>
      <c r="C42" s="82">
        <f t="shared" si="0"/>
        <v>8.3673662934045153E-4</v>
      </c>
      <c r="D42" s="82"/>
      <c r="E42" s="82">
        <f t="shared" si="2"/>
        <v>8.4151960048747918E-4</v>
      </c>
      <c r="F42" s="82"/>
      <c r="G42" s="82">
        <f t="shared" si="3"/>
        <v>8.4341630810336871E-4</v>
      </c>
      <c r="H42" s="82"/>
      <c r="I42" s="82">
        <f t="shared" si="4"/>
        <v>8.2841667439116379E-4</v>
      </c>
      <c r="J42" s="82"/>
      <c r="K42" s="82">
        <f t="shared" si="6"/>
        <v>8.3111029898620963E-4</v>
      </c>
      <c r="L42" s="82"/>
      <c r="M42" s="82">
        <f t="shared" si="7"/>
        <v>8.5434390972951354E-4</v>
      </c>
      <c r="N42" s="82"/>
      <c r="O42" s="82">
        <f t="shared" si="1"/>
        <v>7.7973723348056449E-4</v>
      </c>
      <c r="P42" s="82"/>
      <c r="Q42" s="82">
        <f t="shared" si="5"/>
        <v>8.317367514363833E-4</v>
      </c>
      <c r="R42" s="22"/>
    </row>
    <row r="43" spans="1:22" x14ac:dyDescent="0.25">
      <c r="A43" s="79">
        <v>37</v>
      </c>
      <c r="B43" s="82">
        <f>'Liczymy metody dla kobiet 2'!S44</f>
        <v>8.7667473461531121E-4</v>
      </c>
      <c r="C43" s="82">
        <f t="shared" si="0"/>
        <v>8.5857938172594875E-4</v>
      </c>
      <c r="D43" s="82"/>
      <c r="E43" s="82">
        <f t="shared" si="2"/>
        <v>8.9906969005491095E-4</v>
      </c>
      <c r="F43" s="82"/>
      <c r="G43" s="82">
        <f t="shared" si="3"/>
        <v>9.0550816093010709E-4</v>
      </c>
      <c r="H43" s="82"/>
      <c r="I43" s="82">
        <f t="shared" si="4"/>
        <v>8.7463794249643392E-4</v>
      </c>
      <c r="J43" s="82"/>
      <c r="K43" s="82">
        <f t="shared" si="6"/>
        <v>8.8250730346116856E-4</v>
      </c>
      <c r="L43" s="82"/>
      <c r="M43" s="82">
        <f t="shared" si="7"/>
        <v>9.1490994065022231E-4</v>
      </c>
      <c r="N43" s="82"/>
      <c r="O43" s="82">
        <f t="shared" si="1"/>
        <v>7.8560078349621486E-4</v>
      </c>
      <c r="P43" s="82"/>
      <c r="Q43" s="82">
        <f t="shared" si="5"/>
        <v>8.4828930891472432E-4</v>
      </c>
      <c r="R43" s="22"/>
    </row>
    <row r="44" spans="1:22" x14ac:dyDescent="0.25">
      <c r="A44" s="79">
        <v>38</v>
      </c>
      <c r="B44" s="82">
        <f>'Liczymy metody dla kobiet 2'!S45</f>
        <v>7.3072707343807086E-4</v>
      </c>
      <c r="C44" s="82">
        <f t="shared" si="0"/>
        <v>9.5613362064353045E-4</v>
      </c>
      <c r="D44" s="82"/>
      <c r="E44" s="82">
        <f t="shared" si="2"/>
        <v>9.60005622493052E-4</v>
      </c>
      <c r="F44" s="82"/>
      <c r="G44" s="82">
        <f t="shared" si="3"/>
        <v>9.7789008656807013E-4</v>
      </c>
      <c r="H44" s="82"/>
      <c r="I44" s="82">
        <f t="shared" si="4"/>
        <v>9.4860742502272434E-4</v>
      </c>
      <c r="J44" s="82"/>
      <c r="K44" s="82">
        <f t="shared" si="6"/>
        <v>9.4301225257310394E-4</v>
      </c>
      <c r="L44" s="82"/>
      <c r="M44" s="82">
        <f t="shared" si="7"/>
        <v>9.7963425556852344E-4</v>
      </c>
      <c r="N44" s="82"/>
      <c r="O44" s="82">
        <f t="shared" si="1"/>
        <v>8.0730087080121732E-4</v>
      </c>
      <c r="P44" s="82"/>
      <c r="Q44" s="82">
        <f t="shared" si="5"/>
        <v>9.4637273346174849E-4</v>
      </c>
      <c r="R44" s="22"/>
    </row>
    <row r="45" spans="1:22" x14ac:dyDescent="0.25">
      <c r="A45" s="79">
        <v>39</v>
      </c>
      <c r="B45" s="82">
        <f>'Liczymy metody dla kobiet 2'!S46</f>
        <v>1.0710885433195812E-3</v>
      </c>
      <c r="C45" s="82">
        <f t="shared" si="0"/>
        <v>1.0252314901070107E-3</v>
      </c>
      <c r="D45" s="82"/>
      <c r="E45" s="82">
        <f t="shared" si="2"/>
        <v>1.0458762951869004E-3</v>
      </c>
      <c r="F45" s="82"/>
      <c r="G45" s="82">
        <f t="shared" si="3"/>
        <v>1.0600328993878153E-3</v>
      </c>
      <c r="H45" s="82"/>
      <c r="I45" s="82">
        <f t="shared" si="4"/>
        <v>1.0133050299226281E-3</v>
      </c>
      <c r="J45" s="82"/>
      <c r="K45" s="82">
        <f t="shared" si="6"/>
        <v>1.0192489094457337E-3</v>
      </c>
      <c r="L45" s="82"/>
      <c r="M45" s="82">
        <f t="shared" si="7"/>
        <v>1.0571781767365885E-3</v>
      </c>
      <c r="N45" s="82"/>
      <c r="O45" s="82">
        <f t="shared" si="1"/>
        <v>1.0817251019964807E-3</v>
      </c>
      <c r="P45" s="82"/>
      <c r="Q45" s="82">
        <f t="shared" si="5"/>
        <v>1.0096555336186152E-3</v>
      </c>
      <c r="R45" s="22"/>
    </row>
    <row r="46" spans="1:22" x14ac:dyDescent="0.25">
      <c r="A46" s="79">
        <v>40</v>
      </c>
      <c r="B46" s="82">
        <f>'Liczymy metody dla kobiet 2'!S47</f>
        <v>1.394950279986449E-3</v>
      </c>
      <c r="C46" s="82">
        <f t="shared" si="0"/>
        <v>1.1233469906483172E-3</v>
      </c>
      <c r="D46" s="82"/>
      <c r="E46" s="82">
        <f t="shared" si="2"/>
        <v>1.1429792246180088E-3</v>
      </c>
      <c r="F46" s="82"/>
      <c r="G46" s="82">
        <f t="shared" si="3"/>
        <v>1.1577516686959559E-3</v>
      </c>
      <c r="H46" s="82"/>
      <c r="I46" s="82">
        <f t="shared" si="4"/>
        <v>1.1102877155616541E-3</v>
      </c>
      <c r="J46" s="82"/>
      <c r="K46" s="82">
        <f t="shared" si="6"/>
        <v>1.1078751322122389E-3</v>
      </c>
      <c r="L46" s="82"/>
      <c r="M46" s="82">
        <f t="shared" si="7"/>
        <v>1.1496894304993072E-3</v>
      </c>
      <c r="N46" s="82"/>
      <c r="O46" s="82">
        <f t="shared" si="1"/>
        <v>1.2778479413287443E-3</v>
      </c>
      <c r="P46" s="82"/>
      <c r="Q46" s="82">
        <f t="shared" si="5"/>
        <v>1.1075256729368833E-3</v>
      </c>
      <c r="R46" s="22"/>
    </row>
    <row r="47" spans="1:22" x14ac:dyDescent="0.25">
      <c r="A47" s="79">
        <v>41</v>
      </c>
      <c r="B47" s="82">
        <f>'Liczymy metody dla kobiet 2'!S48</f>
        <v>1.0527168191756418E-3</v>
      </c>
      <c r="C47" s="82">
        <f t="shared" si="0"/>
        <v>1.2660899928096951E-3</v>
      </c>
      <c r="D47" s="82"/>
      <c r="E47" s="82">
        <f t="shared" si="2"/>
        <v>1.2522336645862039E-3</v>
      </c>
      <c r="F47" s="82"/>
      <c r="G47" s="82">
        <f t="shared" si="3"/>
        <v>1.2712917557155306E-3</v>
      </c>
      <c r="H47" s="82"/>
      <c r="I47" s="82">
        <f t="shared" si="4"/>
        <v>1.219867083140669E-3</v>
      </c>
      <c r="J47" s="82"/>
      <c r="K47" s="82">
        <f t="shared" si="6"/>
        <v>1.2144924943597176E-3</v>
      </c>
      <c r="L47" s="82"/>
      <c r="M47" s="82">
        <f t="shared" si="7"/>
        <v>1.2593604161738952E-3</v>
      </c>
      <c r="N47" s="82"/>
      <c r="O47" s="82">
        <f t="shared" si="1"/>
        <v>1.185846099360088E-3</v>
      </c>
      <c r="P47" s="82"/>
      <c r="Q47" s="82">
        <f t="shared" si="5"/>
        <v>1.2489484352847414E-3</v>
      </c>
      <c r="R47" s="22"/>
    </row>
    <row r="48" spans="1:22" x14ac:dyDescent="0.25">
      <c r="A48" s="79">
        <v>42</v>
      </c>
      <c r="B48" s="82">
        <f>'Liczymy metody dla kobiet 2'!S49</f>
        <v>1.367252237321843E-3</v>
      </c>
      <c r="C48" s="82">
        <f t="shared" si="0"/>
        <v>1.3440940288814902E-3</v>
      </c>
      <c r="D48" s="82"/>
      <c r="E48" s="82">
        <f t="shared" si="2"/>
        <v>1.3876635365956146E-3</v>
      </c>
      <c r="F48" s="82"/>
      <c r="G48" s="82">
        <f t="shared" si="3"/>
        <v>1.4019734002600592E-3</v>
      </c>
      <c r="H48" s="82"/>
      <c r="I48" s="82">
        <f t="shared" si="4"/>
        <v>1.3246830519590784E-3</v>
      </c>
      <c r="J48" s="82"/>
      <c r="K48" s="82">
        <f t="shared" si="6"/>
        <v>1.3476282901632162E-3</v>
      </c>
      <c r="L48" s="82"/>
      <c r="M48" s="82">
        <f t="shared" si="7"/>
        <v>1.3955257309266366E-3</v>
      </c>
      <c r="N48" s="82"/>
      <c r="O48" s="82">
        <f t="shared" si="1"/>
        <v>1.3023395060610592E-3</v>
      </c>
      <c r="P48" s="82"/>
      <c r="Q48" s="82">
        <f t="shared" si="5"/>
        <v>1.3183305794478301E-3</v>
      </c>
      <c r="R48" s="22"/>
    </row>
    <row r="49" spans="1:18" x14ac:dyDescent="0.25">
      <c r="A49" s="79">
        <v>43</v>
      </c>
      <c r="B49" s="82">
        <f>'Liczymy metody dla kobiet 2'!S50</f>
        <v>1.4444420842449604E-3</v>
      </c>
      <c r="C49" s="82">
        <f t="shared" si="0"/>
        <v>1.5024058204845064E-3</v>
      </c>
      <c r="D49" s="82"/>
      <c r="E49" s="82">
        <f t="shared" si="2"/>
        <v>1.5277060575909257E-3</v>
      </c>
      <c r="F49" s="82"/>
      <c r="G49" s="82">
        <f t="shared" si="3"/>
        <v>1.5584184942382482E-3</v>
      </c>
      <c r="H49" s="82"/>
      <c r="I49" s="82">
        <f t="shared" si="4"/>
        <v>1.5057975152676963E-3</v>
      </c>
      <c r="J49" s="82"/>
      <c r="K49" s="82">
        <f t="shared" si="6"/>
        <v>1.5007848089987003E-3</v>
      </c>
      <c r="L49" s="82"/>
      <c r="M49" s="82">
        <f t="shared" si="7"/>
        <v>1.5609700754208298E-3</v>
      </c>
      <c r="N49" s="82"/>
      <c r="O49" s="82">
        <f t="shared" si="1"/>
        <v>1.4070965452246851E-3</v>
      </c>
      <c r="P49" s="82"/>
      <c r="Q49" s="82">
        <f t="shared" si="5"/>
        <v>1.4848654941609896E-3</v>
      </c>
      <c r="R49" s="22"/>
    </row>
    <row r="50" spans="1:18" x14ac:dyDescent="0.25">
      <c r="A50" s="79">
        <v>44</v>
      </c>
      <c r="B50" s="82">
        <f>'Liczymy metody dla kobiet 2'!S51</f>
        <v>1.4611087236785563E-3</v>
      </c>
      <c r="C50" s="82">
        <f t="shared" si="0"/>
        <v>1.7023808501540651E-3</v>
      </c>
      <c r="D50" s="82"/>
      <c r="E50" s="82">
        <f t="shared" si="2"/>
        <v>1.6992845179095431E-3</v>
      </c>
      <c r="F50" s="82"/>
      <c r="G50" s="82">
        <f t="shared" si="3"/>
        <v>1.7324039145399539E-3</v>
      </c>
      <c r="H50" s="82"/>
      <c r="I50" s="82">
        <f t="shared" si="4"/>
        <v>1.6963063674902312E-3</v>
      </c>
      <c r="J50" s="82"/>
      <c r="K50" s="82">
        <f t="shared" si="6"/>
        <v>1.6736941343673273E-3</v>
      </c>
      <c r="L50" s="82"/>
      <c r="M50" s="82">
        <f t="shared" si="7"/>
        <v>1.7402606736752477E-3</v>
      </c>
      <c r="N50" s="82"/>
      <c r="O50" s="82">
        <f t="shared" si="1"/>
        <v>1.6009391839119087E-3</v>
      </c>
      <c r="P50" s="82"/>
      <c r="Q50" s="82">
        <f t="shared" si="5"/>
        <v>1.690348334470824E-3</v>
      </c>
      <c r="R50" s="22"/>
    </row>
    <row r="51" spans="1:18" x14ac:dyDescent="0.25">
      <c r="A51" s="79">
        <v>45</v>
      </c>
      <c r="B51" s="82">
        <f>'Liczymy metody dla kobiet 2'!S52</f>
        <v>2.1865092380015305E-3</v>
      </c>
      <c r="C51" s="82">
        <f t="shared" si="0"/>
        <v>1.8235595956248712E-3</v>
      </c>
      <c r="D51" s="82"/>
      <c r="E51" s="82">
        <f t="shared" si="2"/>
        <v>1.925204694508953E-3</v>
      </c>
      <c r="F51" s="82"/>
      <c r="G51" s="82">
        <f t="shared" si="3"/>
        <v>1.9184218505249016E-3</v>
      </c>
      <c r="H51" s="82"/>
      <c r="I51" s="82">
        <f t="shared" si="4"/>
        <v>1.8433011429603917E-3</v>
      </c>
      <c r="J51" s="82"/>
      <c r="K51" s="82">
        <f t="shared" si="6"/>
        <v>1.8722467620715584E-3</v>
      </c>
      <c r="L51" s="82"/>
      <c r="M51" s="82">
        <f t="shared" si="7"/>
        <v>1.9287199474600396E-3</v>
      </c>
      <c r="N51" s="82"/>
      <c r="O51" s="82">
        <f t="shared" si="1"/>
        <v>2.0419839121596007E-3</v>
      </c>
      <c r="P51" s="82"/>
      <c r="Q51" s="82">
        <f t="shared" si="5"/>
        <v>1.7985193597700349E-3</v>
      </c>
      <c r="R51" s="22"/>
    </row>
    <row r="52" spans="1:18" x14ac:dyDescent="0.25">
      <c r="A52" s="79">
        <v>46</v>
      </c>
      <c r="B52" s="82">
        <f>'Liczymy metody dla kobiet 2'!S53</f>
        <v>2.0525919675234341E-3</v>
      </c>
      <c r="C52" s="82">
        <f t="shared" si="0"/>
        <v>2.1239822944027842E-3</v>
      </c>
      <c r="D52" s="82"/>
      <c r="E52" s="82">
        <f t="shared" si="2"/>
        <v>2.1221607660947338E-3</v>
      </c>
      <c r="F52" s="82"/>
      <c r="G52" s="82">
        <f t="shared" si="3"/>
        <v>2.1294800223646848E-3</v>
      </c>
      <c r="H52" s="82"/>
      <c r="I52" s="82">
        <f t="shared" si="4"/>
        <v>2.0760767130156756E-3</v>
      </c>
      <c r="J52" s="82"/>
      <c r="K52" s="82">
        <f t="shared" si="6"/>
        <v>2.0799429040279458E-3</v>
      </c>
      <c r="L52" s="82"/>
      <c r="M52" s="82">
        <f t="shared" si="7"/>
        <v>2.1340623315919413E-3</v>
      </c>
      <c r="N52" s="82"/>
      <c r="O52" s="82">
        <f t="shared" si="1"/>
        <v>2.0468731129108849E-3</v>
      </c>
      <c r="P52" s="82"/>
      <c r="Q52" s="82">
        <f t="shared" si="5"/>
        <v>2.1061811912864484E-3</v>
      </c>
      <c r="R52" s="22"/>
    </row>
    <row r="53" spans="1:18" x14ac:dyDescent="0.25">
      <c r="A53" s="79">
        <v>47</v>
      </c>
      <c r="B53" s="82">
        <f>'Liczymy metody dla kobiet 2'!S54</f>
        <v>1.9731459646758747E-3</v>
      </c>
      <c r="C53" s="82">
        <f t="shared" si="0"/>
        <v>2.4736949118785369E-3</v>
      </c>
      <c r="D53" s="82"/>
      <c r="E53" s="82">
        <f t="shared" si="2"/>
        <v>2.3177532165203503E-3</v>
      </c>
      <c r="F53" s="82"/>
      <c r="G53" s="82">
        <f t="shared" si="3"/>
        <v>2.3583392973208044E-3</v>
      </c>
      <c r="H53" s="82"/>
      <c r="I53" s="82">
        <f t="shared" si="4"/>
        <v>2.3563298870355126E-3</v>
      </c>
      <c r="J53" s="82"/>
      <c r="K53" s="82">
        <f t="shared" si="6"/>
        <v>2.287536573945495E-3</v>
      </c>
      <c r="L53" s="82"/>
      <c r="M53" s="82">
        <f t="shared" si="7"/>
        <v>2.3544509482882922E-3</v>
      </c>
      <c r="N53" s="82"/>
      <c r="O53" s="82">
        <f t="shared" si="1"/>
        <v>2.1293986288851178E-3</v>
      </c>
      <c r="P53" s="82"/>
      <c r="Q53" s="82">
        <f t="shared" si="5"/>
        <v>2.4730251084501068E-3</v>
      </c>
      <c r="R53" s="22"/>
    </row>
    <row r="54" spans="1:18" x14ac:dyDescent="0.25">
      <c r="A54" s="79">
        <v>48</v>
      </c>
      <c r="B54" s="82">
        <f>'Liczymy metody dla kobiet 2'!S55</f>
        <v>2.9465555781345259E-3</v>
      </c>
      <c r="C54" s="82">
        <f t="shared" si="0"/>
        <v>2.4871861784134123E-3</v>
      </c>
      <c r="D54" s="82"/>
      <c r="E54" s="82">
        <f t="shared" si="2"/>
        <v>2.5829969167898439E-3</v>
      </c>
      <c r="F54" s="82"/>
      <c r="G54" s="82">
        <f t="shared" si="3"/>
        <v>2.5878683757053554E-3</v>
      </c>
      <c r="H54" s="82"/>
      <c r="I54" s="82">
        <f t="shared" si="4"/>
        <v>2.4868027349526549E-3</v>
      </c>
      <c r="J54" s="82"/>
      <c r="K54" s="82">
        <f t="shared" si="6"/>
        <v>2.5064355975051417E-3</v>
      </c>
      <c r="L54" s="82"/>
      <c r="M54" s="82">
        <f t="shared" si="7"/>
        <v>2.5852960462657286E-3</v>
      </c>
      <c r="N54" s="82"/>
      <c r="O54" s="82">
        <f t="shared" si="1"/>
        <v>2.8806229875880229E-3</v>
      </c>
      <c r="P54" s="82"/>
      <c r="Q54" s="82">
        <f t="shared" si="5"/>
        <v>2.4534976314958463E-3</v>
      </c>
      <c r="R54" s="22"/>
    </row>
    <row r="55" spans="1:18" x14ac:dyDescent="0.25">
      <c r="A55" s="79">
        <v>49</v>
      </c>
      <c r="B55" s="82">
        <f>'Liczymy metody dla kobiet 2'!S56</f>
        <v>3.2096718110573193E-3</v>
      </c>
      <c r="C55" s="82">
        <f t="shared" si="0"/>
        <v>2.6803431022821463E-3</v>
      </c>
      <c r="D55" s="82"/>
      <c r="E55" s="82">
        <f t="shared" si="2"/>
        <v>2.8435808926901428E-3</v>
      </c>
      <c r="F55" s="82"/>
      <c r="G55" s="82">
        <f t="shared" si="3"/>
        <v>2.8510860010074728E-3</v>
      </c>
      <c r="H55" s="82"/>
      <c r="I55" s="82">
        <f t="shared" si="4"/>
        <v>2.7071382988885129E-3</v>
      </c>
      <c r="J55" s="82"/>
      <c r="K55" s="82">
        <f t="shared" si="6"/>
        <v>2.7508117564112302E-3</v>
      </c>
      <c r="L55" s="82"/>
      <c r="M55" s="82">
        <f t="shared" si="7"/>
        <v>2.8515071105778863E-3</v>
      </c>
      <c r="N55" s="82"/>
      <c r="O55" s="82">
        <f t="shared" si="1"/>
        <v>3.009939517055994E-3</v>
      </c>
      <c r="P55" s="82"/>
      <c r="Q55" s="82">
        <f t="shared" si="5"/>
        <v>2.6323605349091602E-3</v>
      </c>
      <c r="R55" s="22"/>
    </row>
    <row r="56" spans="1:18" x14ac:dyDescent="0.25">
      <c r="A56" s="79">
        <v>50</v>
      </c>
      <c r="B56" s="82">
        <f>'Liczymy metody dla kobiet 2'!S57</f>
        <v>2.2539655706759081E-3</v>
      </c>
      <c r="C56" s="82">
        <f t="shared" si="0"/>
        <v>3.1497780969723375E-3</v>
      </c>
      <c r="D56" s="82"/>
      <c r="E56" s="82">
        <f t="shared" si="2"/>
        <v>3.0728500864317053E-3</v>
      </c>
      <c r="F56" s="82"/>
      <c r="G56" s="82">
        <f t="shared" si="3"/>
        <v>3.1622861936825768E-3</v>
      </c>
      <c r="H56" s="82"/>
      <c r="I56" s="82">
        <f t="shared" si="4"/>
        <v>3.0484563524675358E-3</v>
      </c>
      <c r="J56" s="82"/>
      <c r="K56" s="82">
        <f t="shared" si="6"/>
        <v>3.0361437303811959E-3</v>
      </c>
      <c r="L56" s="82"/>
      <c r="M56" s="82">
        <f t="shared" si="7"/>
        <v>3.1646205486941118E-3</v>
      </c>
      <c r="N56" s="82"/>
      <c r="O56" s="82">
        <f t="shared" si="1"/>
        <v>2.4903083878705205E-3</v>
      </c>
      <c r="P56" s="82"/>
      <c r="Q56" s="82">
        <f t="shared" si="5"/>
        <v>3.1118348165673246E-3</v>
      </c>
      <c r="R56" s="22"/>
    </row>
    <row r="57" spans="1:18" x14ac:dyDescent="0.25">
      <c r="A57" s="79">
        <v>51</v>
      </c>
      <c r="B57" s="82">
        <f>'Liczymy metody dla kobiet 2'!S58</f>
        <v>3.0183765868671028E-3</v>
      </c>
      <c r="C57" s="82">
        <f t="shared" si="0"/>
        <v>3.4269021739042832E-3</v>
      </c>
      <c r="D57" s="82"/>
      <c r="E57" s="82">
        <f t="shared" si="2"/>
        <v>3.43824889260532E-3</v>
      </c>
      <c r="F57" s="82"/>
      <c r="G57" s="82">
        <f t="shared" si="3"/>
        <v>3.5114296667626932E-3</v>
      </c>
      <c r="H57" s="82"/>
      <c r="I57" s="82">
        <f t="shared" si="4"/>
        <v>3.4070947596900876E-3</v>
      </c>
      <c r="J57" s="82"/>
      <c r="K57" s="82">
        <f t="shared" si="6"/>
        <v>3.3826741144078617E-3</v>
      </c>
      <c r="L57" s="82"/>
      <c r="M57" s="82">
        <f t="shared" si="7"/>
        <v>3.5296285022168596E-3</v>
      </c>
      <c r="N57" s="82"/>
      <c r="O57" s="82">
        <f t="shared" si="1"/>
        <v>3.049072153492388E-3</v>
      </c>
      <c r="P57" s="82"/>
      <c r="Q57" s="82">
        <f t="shared" si="5"/>
        <v>3.3921238715467475E-3</v>
      </c>
      <c r="R57" s="22"/>
    </row>
    <row r="58" spans="1:18" x14ac:dyDescent="0.25">
      <c r="A58" s="79">
        <v>52</v>
      </c>
      <c r="B58" s="82">
        <f>'Liczymy metody dla kobiet 2'!S59</f>
        <v>4.3203209381268322E-3</v>
      </c>
      <c r="C58" s="82">
        <f t="shared" si="0"/>
        <v>3.6200408805863475E-3</v>
      </c>
      <c r="D58" s="82"/>
      <c r="E58" s="82">
        <f t="shared" si="2"/>
        <v>3.8737541798958687E-3</v>
      </c>
      <c r="F58" s="82"/>
      <c r="G58" s="82">
        <f t="shared" si="3"/>
        <v>3.8953514422003454E-3</v>
      </c>
      <c r="H58" s="82"/>
      <c r="I58" s="82">
        <f t="shared" si="4"/>
        <v>3.7176585883983843E-3</v>
      </c>
      <c r="J58" s="82"/>
      <c r="K58" s="82">
        <f t="shared" si="6"/>
        <v>3.7868110402008767E-3</v>
      </c>
      <c r="L58" s="82"/>
      <c r="M58" s="82">
        <f t="shared" si="7"/>
        <v>3.9302241254088434E-3</v>
      </c>
      <c r="N58" s="82"/>
      <c r="O58" s="82">
        <f t="shared" si="1"/>
        <v>4.1594680548206675E-3</v>
      </c>
      <c r="P58" s="82"/>
      <c r="Q58" s="82">
        <f t="shared" si="5"/>
        <v>3.560809929319027E-3</v>
      </c>
      <c r="R58" s="22"/>
    </row>
    <row r="59" spans="1:18" x14ac:dyDescent="0.25">
      <c r="A59" s="79">
        <v>53</v>
      </c>
      <c r="B59" s="82">
        <f>'Liczymy metody dla kobiet 2'!S60</f>
        <v>4.3321759627942529E-3</v>
      </c>
      <c r="C59" s="82">
        <f t="shared" si="0"/>
        <v>4.3141802092814879E-3</v>
      </c>
      <c r="D59" s="82"/>
      <c r="E59" s="82">
        <f t="shared" si="2"/>
        <v>4.3287142821904299E-3</v>
      </c>
      <c r="F59" s="82"/>
      <c r="G59" s="82">
        <f t="shared" si="3"/>
        <v>4.3385041689053185E-3</v>
      </c>
      <c r="H59" s="82"/>
      <c r="I59" s="82">
        <f t="shared" si="4"/>
        <v>4.2563329790059438E-3</v>
      </c>
      <c r="J59" s="82"/>
      <c r="K59" s="82">
        <f t="shared" si="6"/>
        <v>4.2326518802298652E-3</v>
      </c>
      <c r="L59" s="82"/>
      <c r="M59" s="82">
        <f t="shared" si="7"/>
        <v>4.3592988133968856E-3</v>
      </c>
      <c r="N59" s="82"/>
      <c r="O59" s="82">
        <f t="shared" si="1"/>
        <v>4.2825046253444623E-3</v>
      </c>
      <c r="P59" s="82"/>
      <c r="Q59" s="82">
        <f t="shared" si="5"/>
        <v>4.2867898126483645E-3</v>
      </c>
      <c r="R59" s="22"/>
    </row>
    <row r="60" spans="1:18" x14ac:dyDescent="0.25">
      <c r="A60" s="79">
        <v>54</v>
      </c>
      <c r="B60" s="82">
        <f>'Liczymy metody dla kobiet 2'!S61</f>
        <v>4.1753653444676405E-3</v>
      </c>
      <c r="C60" s="82">
        <f t="shared" si="0"/>
        <v>4.8578695387348865E-3</v>
      </c>
      <c r="D60" s="82"/>
      <c r="E60" s="82">
        <f t="shared" si="2"/>
        <v>4.763189769878406E-3</v>
      </c>
      <c r="F60" s="82"/>
      <c r="G60" s="82">
        <f t="shared" si="3"/>
        <v>4.8090472922434164E-3</v>
      </c>
      <c r="H60" s="82"/>
      <c r="I60" s="82">
        <f t="shared" si="4"/>
        <v>4.7483755931093342E-3</v>
      </c>
      <c r="J60" s="82"/>
      <c r="K60" s="82">
        <f t="shared" si="6"/>
        <v>4.6925082814701022E-3</v>
      </c>
      <c r="L60" s="82"/>
      <c r="M60" s="82">
        <f t="shared" si="7"/>
        <v>4.8129492495400947E-3</v>
      </c>
      <c r="N60" s="82"/>
      <c r="O60" s="82">
        <f t="shared" si="1"/>
        <v>4.4823608180200435E-3</v>
      </c>
      <c r="P60" s="82"/>
      <c r="Q60" s="82">
        <f t="shared" si="5"/>
        <v>4.8376456390235275E-3</v>
      </c>
      <c r="R60" s="22"/>
    </row>
    <row r="61" spans="1:18" x14ac:dyDescent="0.25">
      <c r="A61" s="79">
        <v>55</v>
      </c>
      <c r="B61" s="82">
        <f>'Liczymy metody dla kobiet 2'!S62</f>
        <v>5.7246622141516115E-3</v>
      </c>
      <c r="C61" s="82">
        <f t="shared" si="0"/>
        <v>5.4245786084451426E-3</v>
      </c>
      <c r="D61" s="82"/>
      <c r="E61" s="82">
        <f t="shared" si="2"/>
        <v>5.2886137199565685E-3</v>
      </c>
      <c r="F61" s="82"/>
      <c r="G61" s="82">
        <f t="shared" si="3"/>
        <v>5.2998143152928751E-3</v>
      </c>
      <c r="H61" s="82"/>
      <c r="I61" s="82">
        <f t="shared" si="4"/>
        <v>5.2102429480207178E-3</v>
      </c>
      <c r="J61" s="82"/>
      <c r="K61" s="82">
        <f t="shared" si="6"/>
        <v>5.155508873177281E-3</v>
      </c>
      <c r="L61" s="82"/>
      <c r="M61" s="82">
        <f t="shared" si="7"/>
        <v>5.2853770163578725E-3</v>
      </c>
      <c r="N61" s="82"/>
      <c r="O61" s="82">
        <f t="shared" si="1"/>
        <v>5.3362879882917474E-3</v>
      </c>
      <c r="P61" s="82"/>
      <c r="Q61" s="82">
        <f t="shared" si="5"/>
        <v>5.3947214860210913E-3</v>
      </c>
      <c r="R61" s="22"/>
    </row>
    <row r="62" spans="1:18" x14ac:dyDescent="0.25">
      <c r="A62" s="79">
        <v>56</v>
      </c>
      <c r="B62" s="82">
        <f>'Liczymy metody dla kobiet 2'!S63</f>
        <v>5.7368232341340978E-3</v>
      </c>
      <c r="C62" s="82">
        <f t="shared" si="0"/>
        <v>5.5992796123441654E-3</v>
      </c>
      <c r="D62" s="82"/>
      <c r="E62" s="82">
        <f t="shared" si="2"/>
        <v>5.7909645092958069E-3</v>
      </c>
      <c r="F62" s="82"/>
      <c r="G62" s="82">
        <f t="shared" si="3"/>
        <v>5.8204384607663832E-3</v>
      </c>
      <c r="H62" s="82"/>
      <c r="I62" s="82">
        <f t="shared" si="4"/>
        <v>5.5585813968126651E-3</v>
      </c>
      <c r="J62" s="82"/>
      <c r="K62" s="82">
        <f t="shared" si="6"/>
        <v>5.6374606713390325E-3</v>
      </c>
      <c r="L62" s="82"/>
      <c r="M62" s="82">
        <f t="shared" si="7"/>
        <v>5.8159192108161112E-3</v>
      </c>
      <c r="N62" s="82"/>
      <c r="O62" s="82">
        <f t="shared" si="1"/>
        <v>6.2307594471447854E-3</v>
      </c>
      <c r="P62" s="82"/>
      <c r="Q62" s="82">
        <f t="shared" si="5"/>
        <v>5.5119939243595921E-3</v>
      </c>
      <c r="R62" s="22"/>
    </row>
    <row r="63" spans="1:18" x14ac:dyDescent="0.25">
      <c r="A63" s="79">
        <v>57</v>
      </c>
      <c r="B63" s="82">
        <f>'Liczymy metody dla kobiet 2'!S64</f>
        <v>7.1538662866781058E-3</v>
      </c>
      <c r="C63" s="82">
        <f t="shared" si="0"/>
        <v>6.2471606309771662E-3</v>
      </c>
      <c r="D63" s="82"/>
      <c r="E63" s="82">
        <f t="shared" si="2"/>
        <v>6.3275892951431571E-3</v>
      </c>
      <c r="F63" s="82"/>
      <c r="G63" s="82">
        <f t="shared" si="3"/>
        <v>6.4283482942244664E-3</v>
      </c>
      <c r="H63" s="82"/>
      <c r="I63" s="82">
        <f t="shared" si="4"/>
        <v>6.2076432453407248E-3</v>
      </c>
      <c r="J63" s="82"/>
      <c r="K63" s="82">
        <f t="shared" si="6"/>
        <v>6.1763799687933581E-3</v>
      </c>
      <c r="L63" s="82"/>
      <c r="M63" s="82">
        <f t="shared" si="7"/>
        <v>6.4291800080535184E-3</v>
      </c>
      <c r="N63" s="82"/>
      <c r="O63" s="82">
        <f t="shared" si="1"/>
        <v>6.4019372816460657E-3</v>
      </c>
      <c r="P63" s="82"/>
      <c r="Q63" s="82">
        <f t="shared" si="5"/>
        <v>6.1735922813492515E-3</v>
      </c>
      <c r="R63" s="22"/>
    </row>
    <row r="64" spans="1:18" x14ac:dyDescent="0.25">
      <c r="A64" s="79">
        <v>58</v>
      </c>
      <c r="B64" s="82">
        <f>'Liczymy metody dla kobiet 2'!S65</f>
        <v>5.2056809822893686E-3</v>
      </c>
      <c r="C64" s="82">
        <f t="shared" si="0"/>
        <v>6.8259341559776792E-3</v>
      </c>
      <c r="D64" s="82"/>
      <c r="E64" s="82">
        <f t="shared" si="2"/>
        <v>6.9318350095579776E-3</v>
      </c>
      <c r="F64" s="82"/>
      <c r="G64" s="82">
        <f t="shared" si="3"/>
        <v>7.1098264773104642E-3</v>
      </c>
      <c r="H64" s="82"/>
      <c r="I64" s="82">
        <f t="shared" si="4"/>
        <v>6.8115031839817838E-3</v>
      </c>
      <c r="J64" s="82"/>
      <c r="K64" s="82">
        <f t="shared" si="6"/>
        <v>6.8208676145442466E-3</v>
      </c>
      <c r="L64" s="82"/>
      <c r="M64" s="82">
        <f t="shared" si="7"/>
        <v>7.1327303799187886E-3</v>
      </c>
      <c r="N64" s="82"/>
      <c r="O64" s="82">
        <f t="shared" si="1"/>
        <v>5.9695164899066415E-3</v>
      </c>
      <c r="P64" s="82"/>
      <c r="Q64" s="82">
        <f t="shared" si="5"/>
        <v>6.7264930582014533E-3</v>
      </c>
      <c r="R64" s="22"/>
    </row>
    <row r="65" spans="1:18" x14ac:dyDescent="0.25">
      <c r="A65" s="79">
        <v>59</v>
      </c>
      <c r="B65" s="82">
        <f>'Liczymy metody dla kobiet 2'!S66</f>
        <v>7.4147704376326456E-3</v>
      </c>
      <c r="C65" s="82">
        <f t="shared" si="0"/>
        <v>7.5409934679716382E-3</v>
      </c>
      <c r="D65" s="82"/>
      <c r="E65" s="82">
        <f t="shared" si="2"/>
        <v>7.8027389371688191E-3</v>
      </c>
      <c r="F65" s="82"/>
      <c r="G65" s="82">
        <f t="shared" si="3"/>
        <v>7.8907457581726854E-3</v>
      </c>
      <c r="H65" s="82"/>
      <c r="I65" s="82">
        <f t="shared" si="4"/>
        <v>7.5419729726019452E-3</v>
      </c>
      <c r="J65" s="82"/>
      <c r="K65" s="82">
        <f t="shared" si="6"/>
        <v>7.6153634252923482E-3</v>
      </c>
      <c r="L65" s="82"/>
      <c r="M65" s="82">
        <f t="shared" si="7"/>
        <v>7.9317594445972965E-3</v>
      </c>
      <c r="N65" s="82"/>
      <c r="O65" s="82">
        <f t="shared" si="1"/>
        <v>7.0624009459069213E-3</v>
      </c>
      <c r="P65" s="82"/>
      <c r="Q65" s="82">
        <f t="shared" si="5"/>
        <v>7.4247358727813897E-3</v>
      </c>
      <c r="R65" s="22"/>
    </row>
    <row r="66" spans="1:18" x14ac:dyDescent="0.25">
      <c r="A66" s="79">
        <v>60</v>
      </c>
      <c r="B66" s="82">
        <f>'Liczymy metody dla kobiet 2'!S67</f>
        <v>8.6185298391541817E-3</v>
      </c>
      <c r="C66" s="82">
        <f t="shared" si="0"/>
        <v>8.4458071805192363E-3</v>
      </c>
      <c r="D66" s="82"/>
      <c r="E66" s="82">
        <f t="shared" si="2"/>
        <v>8.6960046353865544E-3</v>
      </c>
      <c r="F66" s="82"/>
      <c r="G66" s="82">
        <f t="shared" si="3"/>
        <v>8.7879226342251586E-3</v>
      </c>
      <c r="H66" s="82"/>
      <c r="I66" s="82">
        <f t="shared" si="4"/>
        <v>8.4690288363342536E-3</v>
      </c>
      <c r="J66" s="82"/>
      <c r="K66" s="82">
        <f t="shared" si="6"/>
        <v>8.548940230216023E-3</v>
      </c>
      <c r="L66" s="82"/>
      <c r="M66" s="82">
        <f t="shared" si="7"/>
        <v>8.8501439275478176E-3</v>
      </c>
      <c r="N66" s="82"/>
      <c r="O66" s="82">
        <f t="shared" si="1"/>
        <v>8.5282320346419978E-3</v>
      </c>
      <c r="P66" s="82"/>
      <c r="Q66" s="82">
        <f t="shared" si="5"/>
        <v>8.3395092478889335E-3</v>
      </c>
      <c r="R66" s="22"/>
    </row>
    <row r="67" spans="1:18" x14ac:dyDescent="0.25">
      <c r="A67" s="79">
        <v>61</v>
      </c>
      <c r="B67" s="82">
        <f>'Liczymy metody dla kobiet 2'!S68</f>
        <v>9.312119794103884E-3</v>
      </c>
      <c r="C67" s="82">
        <f t="shared" si="0"/>
        <v>9.9537992503983767E-3</v>
      </c>
      <c r="D67" s="82"/>
      <c r="E67" s="82">
        <f t="shared" si="2"/>
        <v>9.6955609136069269E-3</v>
      </c>
      <c r="F67" s="82"/>
      <c r="G67" s="82">
        <f t="shared" si="3"/>
        <v>9.7913974429079311E-3</v>
      </c>
      <c r="H67" s="82"/>
      <c r="I67" s="82">
        <f t="shared" si="4"/>
        <v>9.7043283559844068E-3</v>
      </c>
      <c r="J67" s="82"/>
      <c r="K67" s="82">
        <f t="shared" si="6"/>
        <v>9.5888228158621611E-3</v>
      </c>
      <c r="L67" s="82"/>
      <c r="M67" s="82">
        <f t="shared" si="7"/>
        <v>9.8674958874964292E-3</v>
      </c>
      <c r="N67" s="82"/>
      <c r="O67" s="82">
        <f t="shared" si="1"/>
        <v>9.6070172286855677E-3</v>
      </c>
      <c r="P67" s="82"/>
      <c r="Q67" s="82">
        <f t="shared" si="5"/>
        <v>9.9247762214238668E-3</v>
      </c>
      <c r="R67" s="22"/>
    </row>
    <row r="68" spans="1:18" x14ac:dyDescent="0.25">
      <c r="A68" s="79">
        <v>62</v>
      </c>
      <c r="B68" s="82">
        <f>'Liczymy metody dla kobiet 2'!S69</f>
        <v>1.1677934849416104E-2</v>
      </c>
      <c r="C68" s="82">
        <f t="shared" si="0"/>
        <v>1.0713489122065845E-2</v>
      </c>
      <c r="D68" s="82"/>
      <c r="E68" s="82">
        <f t="shared" si="2"/>
        <v>1.0813473675405513E-2</v>
      </c>
      <c r="F68" s="82"/>
      <c r="G68" s="82">
        <f t="shared" si="3"/>
        <v>1.0823895280565213E-2</v>
      </c>
      <c r="H68" s="82"/>
      <c r="I68" s="82">
        <f t="shared" si="4"/>
        <v>1.0679874985650262E-2</v>
      </c>
      <c r="J68" s="82"/>
      <c r="K68" s="82">
        <f t="shared" si="6"/>
        <v>1.0690969077985769E-2</v>
      </c>
      <c r="L68" s="82"/>
      <c r="M68" s="82">
        <f t="shared" si="7"/>
        <v>1.0957231642973698E-2</v>
      </c>
      <c r="N68" s="82"/>
      <c r="O68" s="82">
        <f t="shared" si="1"/>
        <v>1.1599348457806895E-2</v>
      </c>
      <c r="P68" s="82"/>
      <c r="Q68" s="82">
        <f t="shared" si="5"/>
        <v>1.0665482357094195E-2</v>
      </c>
      <c r="R68" s="22"/>
    </row>
    <row r="69" spans="1:18" x14ac:dyDescent="0.25">
      <c r="A69" s="79">
        <v>63</v>
      </c>
      <c r="B69" s="82">
        <f>'Liczymy metody dla kobiet 2'!S70</f>
        <v>1.2745641331685069E-2</v>
      </c>
      <c r="C69" s="82">
        <f t="shared" si="0"/>
        <v>1.1823715547079538E-2</v>
      </c>
      <c r="D69" s="82"/>
      <c r="E69" s="82">
        <f t="shared" si="2"/>
        <v>1.1949209052971844E-2</v>
      </c>
      <c r="F69" s="82"/>
      <c r="G69" s="82">
        <f t="shared" si="3"/>
        <v>1.1904399883194148E-2</v>
      </c>
      <c r="H69" s="82"/>
      <c r="I69" s="82">
        <f t="shared" si="4"/>
        <v>1.1790294781918618E-2</v>
      </c>
      <c r="J69" s="82"/>
      <c r="K69" s="82">
        <f t="shared" si="6"/>
        <v>1.1793462962340866E-2</v>
      </c>
      <c r="L69" s="82"/>
      <c r="M69" s="82">
        <f t="shared" si="7"/>
        <v>1.2065392390177619E-2</v>
      </c>
      <c r="N69" s="82"/>
      <c r="O69" s="82">
        <f t="shared" si="1"/>
        <v>1.2243049639408128E-2</v>
      </c>
      <c r="P69" s="82"/>
      <c r="Q69" s="82">
        <f t="shared" si="5"/>
        <v>1.1785680513321028E-2</v>
      </c>
      <c r="R69" s="22"/>
    </row>
    <row r="70" spans="1:18" x14ac:dyDescent="0.25">
      <c r="A70" s="79">
        <v>64</v>
      </c>
      <c r="B70" s="82">
        <f>'Liczymy metody dla kobiet 2'!S71</f>
        <v>1.1213219795969984E-2</v>
      </c>
      <c r="C70" s="82">
        <f t="shared" si="0"/>
        <v>1.3130557276964574E-2</v>
      </c>
      <c r="D70" s="82"/>
      <c r="E70" s="82">
        <f t="shared" si="2"/>
        <v>1.2965228125455228E-2</v>
      </c>
      <c r="F70" s="82"/>
      <c r="G70" s="82">
        <f t="shared" si="3"/>
        <v>1.302293951958159E-2</v>
      </c>
      <c r="H70" s="82"/>
      <c r="I70" s="82">
        <f t="shared" si="4"/>
        <v>1.2963265616897191E-2</v>
      </c>
      <c r="J70" s="82"/>
      <c r="K70" s="82">
        <f t="shared" si="6"/>
        <v>1.2862040034783166E-2</v>
      </c>
      <c r="L70" s="82"/>
      <c r="M70" s="82">
        <f t="shared" si="7"/>
        <v>1.3181073653759154E-2</v>
      </c>
      <c r="N70" s="82"/>
      <c r="O70" s="82">
        <f t="shared" si="1"/>
        <v>1.1973262123080867E-2</v>
      </c>
      <c r="P70" s="82"/>
      <c r="Q70" s="82">
        <f t="shared" si="5"/>
        <v>1.3110665976069772E-2</v>
      </c>
      <c r="R70" s="22"/>
    </row>
    <row r="71" spans="1:18" x14ac:dyDescent="0.25">
      <c r="A71" s="79">
        <v>65</v>
      </c>
      <c r="B71" s="82">
        <f>'Liczymy metody dla kobiet 2'!S72</f>
        <v>1.4169661964222643E-2</v>
      </c>
      <c r="C71" s="82">
        <f t="shared" si="0"/>
        <v>1.4124484068350892E-2</v>
      </c>
      <c r="D71" s="82"/>
      <c r="E71" s="82">
        <f t="shared" si="2"/>
        <v>1.4098527648531216E-2</v>
      </c>
      <c r="F71" s="82"/>
      <c r="G71" s="82">
        <f t="shared" si="3"/>
        <v>1.4161370456863833E-2</v>
      </c>
      <c r="H71" s="82"/>
      <c r="I71" s="82">
        <f t="shared" si="4"/>
        <v>1.3994958684499743E-2</v>
      </c>
      <c r="J71" s="82"/>
      <c r="K71" s="82">
        <f t="shared" si="6"/>
        <v>1.3924668683946749E-2</v>
      </c>
      <c r="L71" s="82"/>
      <c r="M71" s="82">
        <f t="shared" si="7"/>
        <v>1.4296422572910717E-2</v>
      </c>
      <c r="N71" s="82"/>
      <c r="O71" s="82">
        <f t="shared" si="1"/>
        <v>1.3783081826717917E-2</v>
      </c>
      <c r="P71" s="82"/>
      <c r="Q71" s="82">
        <f t="shared" si="5"/>
        <v>1.4069013477562863E-2</v>
      </c>
      <c r="R71" s="22"/>
    </row>
    <row r="72" spans="1:18" x14ac:dyDescent="0.25">
      <c r="A72" s="79">
        <v>66</v>
      </c>
      <c r="B72" s="82">
        <f>'Liczymy metody dla kobiet 2'!S73</f>
        <v>1.5846328443529064E-2</v>
      </c>
      <c r="C72" s="82">
        <f t="shared" si="0"/>
        <v>1.5033894612815296E-2</v>
      </c>
      <c r="D72" s="82"/>
      <c r="E72" s="82">
        <f t="shared" si="2"/>
        <v>1.5288259095544139E-2</v>
      </c>
      <c r="F72" s="82"/>
      <c r="G72" s="82">
        <f t="shared" si="3"/>
        <v>1.5355271984934098E-2</v>
      </c>
      <c r="H72" s="82"/>
      <c r="I72" s="82">
        <f t="shared" si="4"/>
        <v>1.4943090745166714E-2</v>
      </c>
      <c r="J72" s="82"/>
      <c r="K72" s="82">
        <f t="shared" si="6"/>
        <v>1.5034424586500677E-2</v>
      </c>
      <c r="L72" s="82"/>
      <c r="M72" s="82">
        <f t="shared" si="7"/>
        <v>1.5485190621945892E-2</v>
      </c>
      <c r="N72" s="82"/>
      <c r="O72" s="82">
        <f t="shared" si="1"/>
        <v>1.5851040139593434E-2</v>
      </c>
      <c r="P72" s="82"/>
      <c r="Q72" s="82">
        <f t="shared" si="5"/>
        <v>1.4896500866226165E-2</v>
      </c>
      <c r="R72" s="22"/>
    </row>
    <row r="73" spans="1:18" x14ac:dyDescent="0.25">
      <c r="A73" s="79">
        <v>67</v>
      </c>
      <c r="B73" s="82">
        <f>'Liczymy metody dla kobiet 2'!S74</f>
        <v>1.6647568806347695E-2</v>
      </c>
      <c r="C73" s="82">
        <f t="shared" ref="C73:C103" si="8">(B71+B72+B73+B74+B75)/5</f>
        <v>1.6379986737445788E-2</v>
      </c>
      <c r="D73" s="82"/>
      <c r="E73" s="82">
        <f t="shared" si="2"/>
        <v>1.6505628361816717E-2</v>
      </c>
      <c r="F73" s="82"/>
      <c r="G73" s="82">
        <f t="shared" si="3"/>
        <v>1.6686567259593495E-2</v>
      </c>
      <c r="H73" s="82"/>
      <c r="I73" s="82">
        <f t="shared" si="4"/>
        <v>1.6218737007440642E-2</v>
      </c>
      <c r="J73" s="82"/>
      <c r="K73" s="82">
        <f t="shared" si="6"/>
        <v>1.6257395413299597E-2</v>
      </c>
      <c r="L73" s="82"/>
      <c r="M73" s="82">
        <f t="shared" si="7"/>
        <v>1.6812412793845145E-2</v>
      </c>
      <c r="N73" s="82"/>
      <c r="O73" s="82">
        <f t="shared" si="1"/>
        <v>1.6688532619801844E-2</v>
      </c>
      <c r="P73" s="82"/>
      <c r="Q73" s="82">
        <f t="shared" si="5"/>
        <v>1.6224043320061502E-2</v>
      </c>
      <c r="R73" s="22"/>
    </row>
    <row r="74" spans="1:18" x14ac:dyDescent="0.25">
      <c r="A74" s="79">
        <v>68</v>
      </c>
      <c r="B74" s="82">
        <f>'Liczymy metody dla kobiet 2'!S75</f>
        <v>1.7292694054007081E-2</v>
      </c>
      <c r="C74" s="82">
        <f t="shared" si="8"/>
        <v>1.7772372782144143E-2</v>
      </c>
      <c r="D74" s="82"/>
      <c r="E74" s="82">
        <f t="shared" si="2"/>
        <v>1.7918716693323192E-2</v>
      </c>
      <c r="F74" s="82"/>
      <c r="G74" s="82">
        <f t="shared" si="3"/>
        <v>1.8173805951637177E-2</v>
      </c>
      <c r="H74" s="82"/>
      <c r="I74" s="82">
        <f t="shared" si="4"/>
        <v>1.7713880274755858E-2</v>
      </c>
      <c r="J74" s="82"/>
      <c r="K74" s="82">
        <f t="shared" si="6"/>
        <v>1.7662427593656733E-2</v>
      </c>
      <c r="L74" s="82"/>
      <c r="M74" s="82">
        <f t="shared" si="7"/>
        <v>1.8309655892089036E-2</v>
      </c>
      <c r="N74" s="82"/>
      <c r="O74" s="82">
        <f t="shared" ref="O74:O102" si="9">SUMPRODUCT(B71:B77,$N$6:$N$12)/256</f>
        <v>1.7136285543898698E-2</v>
      </c>
      <c r="P74" s="82"/>
      <c r="Q74" s="82">
        <f t="shared" si="5"/>
        <v>1.7619064223183697E-2</v>
      </c>
      <c r="R74" s="22"/>
    </row>
    <row r="75" spans="1:18" x14ac:dyDescent="0.25">
      <c r="A75" s="79">
        <v>69</v>
      </c>
      <c r="B75" s="82">
        <f>'Liczymy metody dla kobiet 2'!S76</f>
        <v>1.7943680419122462E-2</v>
      </c>
      <c r="C75" s="82">
        <f t="shared" si="8"/>
        <v>1.9217403608327483E-2</v>
      </c>
      <c r="D75" s="82"/>
      <c r="E75" s="82">
        <f t="shared" ref="E75:E101" si="10">SUMPRODUCT(B71:B79,$D$6:$D$14)/25</f>
        <v>1.9621704498752217E-2</v>
      </c>
      <c r="F75" s="82"/>
      <c r="G75" s="82">
        <f t="shared" si="3"/>
        <v>1.9814353202641306E-2</v>
      </c>
      <c r="H75" s="82"/>
      <c r="I75" s="82">
        <f t="shared" si="4"/>
        <v>1.9207935339327853E-2</v>
      </c>
      <c r="J75" s="82"/>
      <c r="K75" s="82">
        <f t="shared" si="6"/>
        <v>1.928709410992132E-2</v>
      </c>
      <c r="L75" s="82"/>
      <c r="M75" s="82">
        <f t="shared" si="7"/>
        <v>1.9954649577180582E-2</v>
      </c>
      <c r="N75" s="82"/>
      <c r="O75" s="82">
        <f t="shared" si="9"/>
        <v>1.8323856269327775E-2</v>
      </c>
      <c r="P75" s="82"/>
      <c r="Q75" s="82">
        <f t="shared" si="5"/>
        <v>1.9015264320556328E-2</v>
      </c>
      <c r="R75" s="22"/>
    </row>
    <row r="76" spans="1:18" x14ac:dyDescent="0.25">
      <c r="A76" s="79">
        <v>70</v>
      </c>
      <c r="B76" s="82">
        <f>'Liczymy metody dla kobiet 2'!S77</f>
        <v>2.1131592187714408E-2</v>
      </c>
      <c r="C76" s="82">
        <f t="shared" si="8"/>
        <v>2.1189925725883262E-2</v>
      </c>
      <c r="D76" s="82"/>
      <c r="E76" s="82">
        <f t="shared" si="10"/>
        <v>2.1534721108749637E-2</v>
      </c>
      <c r="F76" s="82"/>
      <c r="G76" s="82">
        <f t="shared" si="3"/>
        <v>2.165703974141658E-2</v>
      </c>
      <c r="H76" s="82"/>
      <c r="I76" s="82">
        <f t="shared" si="4"/>
        <v>2.1072268042585201E-2</v>
      </c>
      <c r="J76" s="82"/>
      <c r="K76" s="82">
        <f t="shared" si="6"/>
        <v>2.1128373128695581E-2</v>
      </c>
      <c r="L76" s="82"/>
      <c r="M76" s="82">
        <f t="shared" si="7"/>
        <v>2.1780518494204721E-2</v>
      </c>
      <c r="N76" s="82"/>
      <c r="O76" s="82">
        <f t="shared" si="9"/>
        <v>2.0729763545876159E-2</v>
      </c>
      <c r="P76" s="82"/>
      <c r="Q76" s="82">
        <f t="shared" si="5"/>
        <v>2.0995001826272799E-2</v>
      </c>
      <c r="R76" s="22"/>
    </row>
    <row r="77" spans="1:18" x14ac:dyDescent="0.25">
      <c r="A77" s="79">
        <v>71</v>
      </c>
      <c r="B77" s="82">
        <f>'Liczymy metody dla kobiet 2'!S78</f>
        <v>2.307148257444577E-2</v>
      </c>
      <c r="C77" s="82">
        <f t="shared" si="8"/>
        <v>2.3548833639960413E-2</v>
      </c>
      <c r="D77" s="82"/>
      <c r="E77" s="82">
        <f t="shared" si="10"/>
        <v>2.3490995350564758E-2</v>
      </c>
      <c r="F77" s="82"/>
      <c r="G77" s="82">
        <f t="shared" ref="G77:G99" si="11">SUMPRODUCT(B71:B83,$F$6:$F$18)/125</f>
        <v>2.3694650179802313E-2</v>
      </c>
      <c r="H77" s="82"/>
      <c r="I77" s="82">
        <f t="shared" si="4"/>
        <v>2.3207058782950856E-2</v>
      </c>
      <c r="J77" s="82"/>
      <c r="K77" s="82">
        <f t="shared" si="6"/>
        <v>2.314196880781124E-2</v>
      </c>
      <c r="L77" s="82"/>
      <c r="M77" s="82">
        <f t="shared" si="7"/>
        <v>2.3800758406216722E-2</v>
      </c>
      <c r="N77" s="82"/>
      <c r="O77" s="82">
        <f t="shared" si="9"/>
        <v>2.3382093180829316E-2</v>
      </c>
      <c r="P77" s="82"/>
      <c r="Q77" s="82">
        <f t="shared" si="5"/>
        <v>2.3386303174343259E-2</v>
      </c>
      <c r="R77" s="22"/>
    </row>
    <row r="78" spans="1:18" x14ac:dyDescent="0.25">
      <c r="A78" s="79">
        <v>72</v>
      </c>
      <c r="B78" s="82">
        <f>'Liczymy metody dla kobiet 2'!S79</f>
        <v>2.651017939412658E-2</v>
      </c>
      <c r="C78" s="82">
        <f t="shared" si="8"/>
        <v>2.5945069787432884E-2</v>
      </c>
      <c r="D78" s="82"/>
      <c r="E78" s="82">
        <f t="shared" si="10"/>
        <v>2.5719061055693087E-2</v>
      </c>
      <c r="F78" s="82"/>
      <c r="G78" s="82">
        <f t="shared" si="11"/>
        <v>2.5894791083805203E-2</v>
      </c>
      <c r="H78" s="82"/>
      <c r="I78" s="82">
        <f t="shared" ref="I78:I98" si="12">SUMPRODUCT(B71:B85,$H$6:$H$20)/125</f>
        <v>2.5454893233855885E-2</v>
      </c>
      <c r="J78" s="82"/>
      <c r="K78" s="82">
        <f t="shared" si="6"/>
        <v>2.5313544548314887E-2</v>
      </c>
      <c r="L78" s="82"/>
      <c r="M78" s="82">
        <f t="shared" si="7"/>
        <v>2.6027751170113963E-2</v>
      </c>
      <c r="N78" s="82"/>
      <c r="O78" s="82">
        <f t="shared" si="9"/>
        <v>2.6413168064819442E-2</v>
      </c>
      <c r="P78" s="82"/>
      <c r="Q78" s="82">
        <f t="shared" ref="Q78:Q98" si="13">SUMPRODUCT($P$6:$P$20,B71:B85)</f>
        <v>2.579843717078311E-2</v>
      </c>
      <c r="R78" s="22"/>
    </row>
    <row r="79" spans="1:18" x14ac:dyDescent="0.25">
      <c r="A79" s="79">
        <v>73</v>
      </c>
      <c r="B79" s="82">
        <f>'Liczymy metody dla kobiet 2'!S80</f>
        <v>2.9087233624392847E-2</v>
      </c>
      <c r="C79" s="82">
        <f t="shared" si="8"/>
        <v>2.7553743991219754E-2</v>
      </c>
      <c r="D79" s="82"/>
      <c r="E79" s="82">
        <f t="shared" si="10"/>
        <v>2.8106768885251859E-2</v>
      </c>
      <c r="F79" s="82"/>
      <c r="G79" s="82">
        <f t="shared" si="11"/>
        <v>2.8241564604457852E-2</v>
      </c>
      <c r="H79" s="82"/>
      <c r="I79" s="82">
        <f t="shared" si="12"/>
        <v>2.7483598370676803E-2</v>
      </c>
      <c r="J79" s="82"/>
      <c r="K79" s="82">
        <f t="shared" si="6"/>
        <v>2.7632987909104043E-2</v>
      </c>
      <c r="L79" s="82"/>
      <c r="M79" s="82">
        <f t="shared" si="7"/>
        <v>2.8445340548357848E-2</v>
      </c>
      <c r="N79" s="82"/>
      <c r="O79" s="82">
        <f t="shared" si="9"/>
        <v>2.9076175236348242E-2</v>
      </c>
      <c r="P79" s="82"/>
      <c r="Q79" s="82">
        <f t="shared" si="13"/>
        <v>2.7301088579959408E-2</v>
      </c>
      <c r="R79" s="22"/>
    </row>
    <row r="80" spans="1:18" x14ac:dyDescent="0.25">
      <c r="A80" s="79">
        <v>74</v>
      </c>
      <c r="B80" s="82">
        <f>'Liczymy metody dla kobiet 2'!S81</f>
        <v>2.9924861156484805E-2</v>
      </c>
      <c r="C80" s="82">
        <f t="shared" si="8"/>
        <v>3.035773213396915E-2</v>
      </c>
      <c r="D80" s="82"/>
      <c r="E80" s="82">
        <f t="shared" si="10"/>
        <v>3.0622409018766641E-2</v>
      </c>
      <c r="F80" s="82"/>
      <c r="G80" s="82">
        <f t="shared" si="11"/>
        <v>3.0840993536370861E-2</v>
      </c>
      <c r="H80" s="82"/>
      <c r="I80" s="82">
        <f t="shared" si="12"/>
        <v>3.0217378255213815E-2</v>
      </c>
      <c r="J80" s="82"/>
      <c r="K80" s="82">
        <f t="shared" ref="K80:K96" si="14">SUMPRODUCT(B71:B89,$J$6:$J$24)/1250</f>
        <v>3.010142151591088E-2</v>
      </c>
      <c r="L80" s="82"/>
      <c r="M80" s="82">
        <f t="shared" si="7"/>
        <v>3.1047290476938914E-2</v>
      </c>
      <c r="N80" s="82"/>
      <c r="O80" s="82">
        <f t="shared" si="9"/>
        <v>2.9284383232048811E-2</v>
      </c>
      <c r="P80" s="82"/>
      <c r="Q80" s="82">
        <f t="shared" si="13"/>
        <v>3.0149860373583467E-2</v>
      </c>
      <c r="R80" s="22"/>
    </row>
    <row r="81" spans="1:18" x14ac:dyDescent="0.25">
      <c r="A81" s="79">
        <v>75</v>
      </c>
      <c r="B81" s="82">
        <f>'Liczymy metody dla kobiet 2'!S82</f>
        <v>2.9174963206648776E-2</v>
      </c>
      <c r="C81" s="82">
        <f t="shared" si="8"/>
        <v>3.3128464873677092E-2</v>
      </c>
      <c r="D81" s="82"/>
      <c r="E81" s="82">
        <f t="shared" si="10"/>
        <v>3.3268588712012909E-2</v>
      </c>
      <c r="F81" s="82"/>
      <c r="G81" s="82">
        <f t="shared" si="11"/>
        <v>3.3648294228669544E-2</v>
      </c>
      <c r="H81" s="82"/>
      <c r="I81" s="82">
        <f t="shared" si="12"/>
        <v>3.2835536023251705E-2</v>
      </c>
      <c r="J81" s="82"/>
      <c r="K81" s="82">
        <f t="shared" si="14"/>
        <v>3.2765395659975022E-2</v>
      </c>
      <c r="L81" s="82"/>
      <c r="M81" s="82">
        <f t="shared" ref="M81:M95" si="15">SUMPRODUCT(B71:B90,$L$6:$L$25)/350</f>
        <v>3.3816377953961786E-2</v>
      </c>
      <c r="N81" s="82"/>
      <c r="O81" s="82">
        <f t="shared" si="9"/>
        <v>3.0574963926507132E-2</v>
      </c>
      <c r="P81" s="82"/>
      <c r="Q81" s="82">
        <f t="shared" si="13"/>
        <v>3.2857545471871155E-2</v>
      </c>
      <c r="R81" s="22"/>
    </row>
    <row r="82" spans="1:18" x14ac:dyDescent="0.25">
      <c r="A82" s="79">
        <v>76</v>
      </c>
      <c r="B82" s="82">
        <f>'Liczymy metody dla kobiet 2'!S83</f>
        <v>3.7091423288192746E-2</v>
      </c>
      <c r="C82" s="82">
        <f t="shared" si="8"/>
        <v>3.6127034307534348E-2</v>
      </c>
      <c r="D82" s="82"/>
      <c r="E82" s="82">
        <f t="shared" si="10"/>
        <v>3.6488140010129781E-2</v>
      </c>
      <c r="F82" s="82"/>
      <c r="G82" s="82">
        <f t="shared" si="11"/>
        <v>3.6726514322774177E-2</v>
      </c>
      <c r="H82" s="82"/>
      <c r="I82" s="82">
        <f t="shared" si="12"/>
        <v>3.569649381940701E-2</v>
      </c>
      <c r="J82" s="82"/>
      <c r="K82" s="82">
        <f t="shared" si="14"/>
        <v>3.565858879189749E-2</v>
      </c>
      <c r="L82" s="82"/>
      <c r="M82" s="82">
        <f t="shared" si="15"/>
        <v>3.6788849710754537E-2</v>
      </c>
      <c r="N82" s="82"/>
      <c r="O82" s="82">
        <f t="shared" si="9"/>
        <v>3.59613516622228E-2</v>
      </c>
      <c r="P82" s="82"/>
      <c r="Q82" s="82">
        <f t="shared" si="13"/>
        <v>3.578369413974529E-2</v>
      </c>
      <c r="R82" s="22"/>
    </row>
    <row r="83" spans="1:18" x14ac:dyDescent="0.25">
      <c r="A83" s="79">
        <v>77</v>
      </c>
      <c r="B83" s="82">
        <f>'Liczymy metody dla kobiet 2'!S84</f>
        <v>4.0363843092666295E-2</v>
      </c>
      <c r="C83" s="82">
        <f t="shared" si="8"/>
        <v>3.9175968253664227E-2</v>
      </c>
      <c r="D83" s="82"/>
      <c r="E83" s="82">
        <f t="shared" si="10"/>
        <v>3.9755564517186516E-2</v>
      </c>
      <c r="F83" s="82"/>
      <c r="G83" s="82">
        <f t="shared" si="11"/>
        <v>4.0148074584667855E-2</v>
      </c>
      <c r="H83" s="82"/>
      <c r="I83" s="82">
        <f t="shared" si="12"/>
        <v>3.8810710430415084E-2</v>
      </c>
      <c r="J83" s="82"/>
      <c r="K83" s="82">
        <f t="shared" si="14"/>
        <v>3.8787909820420921E-2</v>
      </c>
      <c r="L83" s="82"/>
      <c r="M83" s="82">
        <f t="shared" si="15"/>
        <v>4.0082994709594637E-2</v>
      </c>
      <c r="N83" s="82"/>
      <c r="O83" s="82">
        <f t="shared" si="9"/>
        <v>4.0924811000667714E-2</v>
      </c>
      <c r="P83" s="82"/>
      <c r="Q83" s="82">
        <f t="shared" si="13"/>
        <v>3.8730180202246632E-2</v>
      </c>
      <c r="R83" s="22"/>
    </row>
    <row r="84" spans="1:18" x14ac:dyDescent="0.25">
      <c r="A84" s="79">
        <v>78</v>
      </c>
      <c r="B84" s="82">
        <f>'Liczymy metody dla kobiet 2'!S85</f>
        <v>4.4080080793679081E-2</v>
      </c>
      <c r="C84" s="82">
        <f t="shared" si="8"/>
        <v>4.3651500481804106E-2</v>
      </c>
      <c r="D84" s="82"/>
      <c r="E84" s="82">
        <f t="shared" si="10"/>
        <v>4.3497869355775008E-2</v>
      </c>
      <c r="F84" s="82"/>
      <c r="G84" s="82">
        <f t="shared" si="11"/>
        <v>4.401542289797912E-2</v>
      </c>
      <c r="H84" s="82"/>
      <c r="I84" s="82">
        <f t="shared" si="12"/>
        <v>4.2474872171952963E-2</v>
      </c>
      <c r="J84" s="82"/>
      <c r="K84" s="82">
        <f t="shared" si="14"/>
        <v>4.2251607402645476E-2</v>
      </c>
      <c r="L84" s="82"/>
      <c r="M84" s="82">
        <f t="shared" si="15"/>
        <v>4.3732969713512378E-2</v>
      </c>
      <c r="N84" s="82"/>
      <c r="O84" s="82">
        <f t="shared" si="9"/>
        <v>4.3373539495637305E-2</v>
      </c>
      <c r="P84" s="82"/>
      <c r="Q84" s="82">
        <f t="shared" si="13"/>
        <v>4.3137983573128716E-2</v>
      </c>
      <c r="R84" s="22"/>
    </row>
    <row r="85" spans="1:18" x14ac:dyDescent="0.25">
      <c r="A85" s="79">
        <v>79</v>
      </c>
      <c r="B85" s="82">
        <f>'Liczymy metody dla kobiet 2'!S86</f>
        <v>4.5169530887134234E-2</v>
      </c>
      <c r="C85" s="82">
        <f t="shared" si="8"/>
        <v>4.6694854669252828E-2</v>
      </c>
      <c r="D85" s="82"/>
      <c r="E85" s="82">
        <f t="shared" si="10"/>
        <v>4.7730210328235045E-2</v>
      </c>
      <c r="F85" s="82"/>
      <c r="G85" s="82">
        <f t="shared" si="11"/>
        <v>4.839628811996579E-2</v>
      </c>
      <c r="H85" s="82"/>
      <c r="I85" s="82">
        <f t="shared" si="12"/>
        <v>4.6154999283697457E-2</v>
      </c>
      <c r="J85" s="82"/>
      <c r="K85" s="82">
        <f t="shared" si="14"/>
        <v>4.6195274587483931E-2</v>
      </c>
      <c r="L85" s="82"/>
      <c r="M85" s="82">
        <f t="shared" si="15"/>
        <v>4.7981117692552117E-2</v>
      </c>
      <c r="N85" s="82"/>
      <c r="O85" s="82">
        <f t="shared" si="9"/>
        <v>4.6358389671939754E-2</v>
      </c>
      <c r="P85" s="82"/>
      <c r="Q85" s="82">
        <f t="shared" si="13"/>
        <v>4.594775839049671E-2</v>
      </c>
      <c r="R85" s="22"/>
    </row>
    <row r="86" spans="1:18" x14ac:dyDescent="0.25">
      <c r="A86" s="79">
        <v>80</v>
      </c>
      <c r="B86" s="82">
        <f>'Liczymy metody dla kobiet 2'!S87</f>
        <v>5.1552624347348169E-2</v>
      </c>
      <c r="C86" s="82">
        <f t="shared" si="8"/>
        <v>5.1839989066619532E-2</v>
      </c>
      <c r="D86" s="82"/>
      <c r="E86" s="82">
        <f t="shared" si="10"/>
        <v>5.2605330278569278E-2</v>
      </c>
      <c r="F86" s="82"/>
      <c r="G86" s="82">
        <f t="shared" si="11"/>
        <v>5.3524249620708557E-2</v>
      </c>
      <c r="H86" s="82"/>
      <c r="I86" s="82">
        <f t="shared" si="12"/>
        <v>5.0793785979154751E-2</v>
      </c>
      <c r="J86" s="82"/>
      <c r="K86" s="82">
        <f t="shared" si="14"/>
        <v>5.0772581170124648E-2</v>
      </c>
      <c r="L86" s="82"/>
      <c r="M86" s="82">
        <f t="shared" si="15"/>
        <v>5.2900501487628974E-2</v>
      </c>
      <c r="N86" s="82"/>
      <c r="O86" s="82">
        <f t="shared" si="9"/>
        <v>4.9704539155243158E-2</v>
      </c>
      <c r="P86" s="82"/>
      <c r="Q86" s="82">
        <f t="shared" si="13"/>
        <v>5.0929834519434926E-2</v>
      </c>
      <c r="R86" s="22"/>
    </row>
    <row r="87" spans="1:18" x14ac:dyDescent="0.25">
      <c r="A87" s="79">
        <v>81</v>
      </c>
      <c r="B87" s="82">
        <f>'Liczymy metody dla kobiet 2'!S88</f>
        <v>5.2308194225436352E-2</v>
      </c>
      <c r="C87" s="82">
        <f t="shared" si="8"/>
        <v>5.7288739169834554E-2</v>
      </c>
      <c r="D87" s="82"/>
      <c r="E87" s="82">
        <f t="shared" si="10"/>
        <v>5.8392466120063095E-2</v>
      </c>
      <c r="F87" s="82"/>
      <c r="G87" s="82">
        <f t="shared" si="11"/>
        <v>5.9562365668635937E-2</v>
      </c>
      <c r="H87" s="82"/>
      <c r="I87" s="82">
        <f t="shared" si="12"/>
        <v>5.6296090318837241E-2</v>
      </c>
      <c r="J87" s="82"/>
      <c r="K87" s="82">
        <f t="shared" si="14"/>
        <v>5.6271058461257246E-2</v>
      </c>
      <c r="L87" s="82"/>
      <c r="M87" s="82">
        <f t="shared" si="15"/>
        <v>5.8783678304096788E-2</v>
      </c>
      <c r="N87" s="82"/>
      <c r="O87" s="82">
        <f t="shared" si="9"/>
        <v>5.4740944817098861E-2</v>
      </c>
      <c r="P87" s="82"/>
      <c r="Q87" s="82">
        <f t="shared" si="13"/>
        <v>5.6199980719901656E-2</v>
      </c>
      <c r="R87" s="22"/>
    </row>
    <row r="88" spans="1:18" x14ac:dyDescent="0.25">
      <c r="A88" s="79">
        <v>82</v>
      </c>
      <c r="B88" s="82">
        <f>'Liczymy metody dla kobiet 2'!S89</f>
        <v>6.6089515079499797E-2</v>
      </c>
      <c r="C88" s="82">
        <f t="shared" si="8"/>
        <v>6.3551568005335374E-2</v>
      </c>
      <c r="D88" s="82"/>
      <c r="E88" s="82">
        <f t="shared" si="10"/>
        <v>6.5395372020900358E-2</v>
      </c>
      <c r="F88" s="82"/>
      <c r="G88" s="82">
        <f t="shared" si="11"/>
        <v>6.6689240166496189E-2</v>
      </c>
      <c r="H88" s="82"/>
      <c r="I88" s="82">
        <f t="shared" si="12"/>
        <v>6.2703101347607648E-2</v>
      </c>
      <c r="J88" s="82"/>
      <c r="K88" s="82">
        <f t="shared" si="14"/>
        <v>6.2961125711502627E-2</v>
      </c>
      <c r="L88" s="82"/>
      <c r="M88" s="82">
        <f t="shared" si="15"/>
        <v>6.5818912103553048E-2</v>
      </c>
      <c r="N88" s="82"/>
      <c r="O88" s="82">
        <f t="shared" si="9"/>
        <v>6.4315409789036687E-2</v>
      </c>
      <c r="P88" s="82"/>
      <c r="Q88" s="82">
        <f t="shared" si="13"/>
        <v>6.2222855065705872E-2</v>
      </c>
      <c r="R88" s="22"/>
    </row>
    <row r="89" spans="1:18" x14ac:dyDescent="0.25">
      <c r="A89" s="79">
        <v>83</v>
      </c>
      <c r="B89" s="82">
        <f>'Liczymy metody dla kobiet 2'!S90</f>
        <v>7.132383130975424E-2</v>
      </c>
      <c r="C89" s="82">
        <f t="shared" si="8"/>
        <v>7.2587179689273154E-2</v>
      </c>
      <c r="D89" s="82"/>
      <c r="E89" s="82">
        <f t="shared" si="10"/>
        <v>7.3688449595411876E-2</v>
      </c>
      <c r="F89" s="82"/>
      <c r="G89" s="82">
        <f t="shared" si="11"/>
        <v>7.514482760398597E-2</v>
      </c>
      <c r="H89" s="82"/>
      <c r="I89" s="82">
        <f t="shared" si="12"/>
        <v>7.1033930330496819E-2</v>
      </c>
      <c r="J89" s="82"/>
      <c r="K89" s="82">
        <f t="shared" si="14"/>
        <v>7.1031611187660215E-2</v>
      </c>
      <c r="L89" s="82"/>
      <c r="M89" s="82">
        <f t="shared" si="15"/>
        <v>7.4235924138327247E-2</v>
      </c>
      <c r="N89" s="82"/>
      <c r="O89" s="82">
        <f t="shared" si="9"/>
        <v>7.0882778785193334E-2</v>
      </c>
      <c r="P89" s="82"/>
      <c r="Q89" s="82">
        <f t="shared" si="13"/>
        <v>7.1216880598110099E-2</v>
      </c>
      <c r="R89" s="22"/>
    </row>
    <row r="90" spans="1:18" x14ac:dyDescent="0.25">
      <c r="A90" s="79">
        <v>84</v>
      </c>
      <c r="B90" s="82">
        <f>'Liczymy metody dla kobiet 2'!S91</f>
        <v>7.6483675064638337E-2</v>
      </c>
      <c r="C90" s="82">
        <f t="shared" si="8"/>
        <v>8.1709384173439245E-2</v>
      </c>
      <c r="D90" s="82"/>
      <c r="E90" s="82">
        <f t="shared" si="10"/>
        <v>8.3364582817536392E-2</v>
      </c>
      <c r="F90" s="82"/>
      <c r="G90" s="82">
        <f t="shared" si="11"/>
        <v>8.4970714132638819E-2</v>
      </c>
      <c r="H90" s="82"/>
      <c r="I90" s="82">
        <f t="shared" si="12"/>
        <v>8.0473872836649432E-2</v>
      </c>
      <c r="J90" s="82"/>
      <c r="K90" s="82">
        <f t="shared" si="14"/>
        <v>8.0668109829114418E-2</v>
      </c>
      <c r="L90" s="82"/>
      <c r="M90" s="82">
        <f t="shared" si="15"/>
        <v>8.4193727257904305E-2</v>
      </c>
      <c r="N90" s="82"/>
      <c r="O90" s="82">
        <f t="shared" si="9"/>
        <v>7.951163124807957E-2</v>
      </c>
      <c r="P90" s="82"/>
      <c r="Q90" s="82">
        <f t="shared" si="13"/>
        <v>8.0210437074776139E-2</v>
      </c>
      <c r="R90" s="22"/>
    </row>
    <row r="91" spans="1:18" x14ac:dyDescent="0.25">
      <c r="A91" s="79">
        <v>85</v>
      </c>
      <c r="B91" s="82">
        <f>'Liczymy metody dla kobiet 2'!S92</f>
        <v>9.6730682767037057E-2</v>
      </c>
      <c r="C91" s="82">
        <f t="shared" si="8"/>
        <v>9.3305376939177009E-2</v>
      </c>
      <c r="D91" s="82"/>
      <c r="E91" s="82">
        <f t="shared" si="10"/>
        <v>9.488326746601819E-2</v>
      </c>
      <c r="F91" s="82"/>
      <c r="G91" s="82">
        <f t="shared" si="11"/>
        <v>9.6295547759954775E-2</v>
      </c>
      <c r="H91" s="82"/>
      <c r="I91" s="82">
        <f t="shared" si="12"/>
        <v>9.1845006127299816E-2</v>
      </c>
      <c r="J91" s="82"/>
      <c r="K91" s="82">
        <f t="shared" si="14"/>
        <v>9.1968112643659339E-2</v>
      </c>
      <c r="L91" s="82"/>
      <c r="M91" s="82">
        <f t="shared" si="15"/>
        <v>9.5743353297152639E-2</v>
      </c>
      <c r="N91" s="82"/>
      <c r="O91" s="82">
        <f t="shared" si="9"/>
        <v>9.1927218967788216E-2</v>
      </c>
      <c r="P91" s="82"/>
      <c r="Q91" s="82">
        <f t="shared" si="13"/>
        <v>9.1821863061625361E-2</v>
      </c>
      <c r="R91" s="22"/>
    </row>
    <row r="92" spans="1:18" x14ac:dyDescent="0.25">
      <c r="A92" s="79">
        <v>86</v>
      </c>
      <c r="B92" s="82">
        <f>'Liczymy metody dla kobiet 2'!S93</f>
        <v>9.7919216646266821E-2</v>
      </c>
      <c r="C92" s="82">
        <f t="shared" si="8"/>
        <v>0.10566940528045712</v>
      </c>
      <c r="D92" s="82"/>
      <c r="E92" s="82">
        <f t="shared" si="10"/>
        <v>0.10752189876332725</v>
      </c>
      <c r="F92" s="82"/>
      <c r="G92" s="82">
        <f t="shared" si="11"/>
        <v>0.10910389526482238</v>
      </c>
      <c r="H92" s="82"/>
      <c r="I92" s="82">
        <f t="shared" si="12"/>
        <v>0.10468864156355025</v>
      </c>
      <c r="J92" s="82"/>
      <c r="K92" s="82">
        <f t="shared" si="14"/>
        <v>0.1049205085835084</v>
      </c>
      <c r="L92" s="82"/>
      <c r="M92" s="82">
        <f t="shared" si="15"/>
        <v>0.10899822090190857</v>
      </c>
      <c r="N92" s="82"/>
      <c r="O92" s="82">
        <f t="shared" si="9"/>
        <v>0.10320722455579502</v>
      </c>
      <c r="P92" s="82"/>
      <c r="Q92" s="82">
        <f t="shared" si="13"/>
        <v>0.10419765404669974</v>
      </c>
      <c r="R92" s="22"/>
    </row>
    <row r="93" spans="1:18" x14ac:dyDescent="0.25">
      <c r="A93" s="79">
        <v>87</v>
      </c>
      <c r="B93" s="82">
        <f>'Liczymy metody dla kobiet 2'!S94</f>
        <v>0.12406947890818859</v>
      </c>
      <c r="C93" s="82">
        <f t="shared" si="8"/>
        <v>0.12114499124774439</v>
      </c>
      <c r="D93" s="82"/>
      <c r="E93" s="82">
        <f t="shared" si="10"/>
        <v>0.12201954015748015</v>
      </c>
      <c r="F93" s="82"/>
      <c r="G93" s="82">
        <f t="shared" si="11"/>
        <v>0.12338399400344735</v>
      </c>
      <c r="H93" s="82"/>
      <c r="I93" s="82">
        <f t="shared" si="12"/>
        <v>0.11953913034822636</v>
      </c>
      <c r="J93" s="82"/>
      <c r="K93" s="82">
        <f t="shared" si="14"/>
        <v>0.11956657779419863</v>
      </c>
      <c r="L93" s="82"/>
      <c r="M93" s="82">
        <f t="shared" si="15"/>
        <v>0.12386600067395705</v>
      </c>
      <c r="N93" s="82"/>
      <c r="O93" s="82">
        <f t="shared" si="9"/>
        <v>0.11968791169578721</v>
      </c>
      <c r="P93" s="82"/>
      <c r="Q93" s="82">
        <f t="shared" si="13"/>
        <v>0.11986337002933738</v>
      </c>
      <c r="R93" s="22"/>
    </row>
    <row r="94" spans="1:18" x14ac:dyDescent="0.25">
      <c r="A94" s="79">
        <v>88</v>
      </c>
      <c r="B94" s="82">
        <f>'Liczymy metody dla kobiet 2'!S95</f>
        <v>0.13314397301615483</v>
      </c>
      <c r="C94" s="82">
        <f t="shared" si="8"/>
        <v>0.13578033617581844</v>
      </c>
      <c r="D94" s="82"/>
      <c r="E94" s="82">
        <f t="shared" si="10"/>
        <v>0.13773018711974991</v>
      </c>
      <c r="F94" s="82"/>
      <c r="G94" s="82">
        <f t="shared" si="11"/>
        <v>0.13894571396047936</v>
      </c>
      <c r="H94" s="82"/>
      <c r="I94" s="82">
        <f t="shared" si="12"/>
        <v>0.13528084627427403</v>
      </c>
      <c r="J94" s="82"/>
      <c r="K94" s="82">
        <f t="shared" si="14"/>
        <v>0.1357805136658449</v>
      </c>
      <c r="L94" s="82"/>
      <c r="M94" s="82">
        <f t="shared" si="15"/>
        <v>0.14030375162437789</v>
      </c>
      <c r="N94" s="82"/>
      <c r="O94" s="82">
        <f t="shared" si="9"/>
        <v>0.13598096404657059</v>
      </c>
      <c r="P94" s="82"/>
      <c r="Q94" s="82">
        <f t="shared" si="13"/>
        <v>0.13455871361374999</v>
      </c>
      <c r="R94" s="22"/>
    </row>
    <row r="95" spans="1:18" x14ac:dyDescent="0.25">
      <c r="A95" s="79">
        <v>89</v>
      </c>
      <c r="B95" s="82">
        <f>'Liczymy metody dla kobiet 2'!S96</f>
        <v>0.15386160490107464</v>
      </c>
      <c r="C95" s="82">
        <f t="shared" si="8"/>
        <v>0.15419759114420373</v>
      </c>
      <c r="D95" s="82"/>
      <c r="E95" s="82">
        <f t="shared" si="10"/>
        <v>0.15476507651066135</v>
      </c>
      <c r="F95" s="82"/>
      <c r="G95" s="82">
        <f t="shared" si="11"/>
        <v>0.15572905647957977</v>
      </c>
      <c r="H95" s="82"/>
      <c r="I95" s="82">
        <f t="shared" si="12"/>
        <v>0.15347651480065555</v>
      </c>
      <c r="J95" s="82"/>
      <c r="K95" s="82">
        <f t="shared" si="14"/>
        <v>0.15324363815117506</v>
      </c>
      <c r="L95" s="82"/>
      <c r="M95" s="82">
        <f t="shared" si="15"/>
        <v>0.15795801003883139</v>
      </c>
      <c r="N95" s="82"/>
      <c r="O95" s="82">
        <f t="shared" si="9"/>
        <v>0.15227533008559316</v>
      </c>
      <c r="P95" s="82"/>
      <c r="Q95" s="82">
        <f t="shared" si="13"/>
        <v>0.15344674391789564</v>
      </c>
      <c r="R95" s="22"/>
    </row>
    <row r="96" spans="1:18" x14ac:dyDescent="0.25">
      <c r="A96" s="79">
        <v>90</v>
      </c>
      <c r="B96" s="82">
        <f>'Liczymy metody dla kobiet 2'!S97</f>
        <v>0.1699074074074074</v>
      </c>
      <c r="C96" s="82">
        <f t="shared" si="8"/>
        <v>0.17185861175052591</v>
      </c>
      <c r="D96" s="82"/>
      <c r="E96" s="82">
        <f t="shared" si="10"/>
        <v>0.17269186725117813</v>
      </c>
      <c r="F96" s="82"/>
      <c r="G96" s="82">
        <f t="shared" si="11"/>
        <v>0.17326324622498832</v>
      </c>
      <c r="H96" s="82"/>
      <c r="I96" s="82">
        <f t="shared" si="12"/>
        <v>0.17163160991410056</v>
      </c>
      <c r="J96" s="82"/>
      <c r="K96" s="82">
        <f t="shared" si="14"/>
        <v>0.17173406800064911</v>
      </c>
      <c r="L96" s="82"/>
      <c r="M96" s="82"/>
      <c r="N96" s="82"/>
      <c r="O96" s="82">
        <f t="shared" si="9"/>
        <v>0.17055174825186836</v>
      </c>
      <c r="P96" s="82"/>
      <c r="Q96" s="82">
        <f t="shared" si="13"/>
        <v>0.17131473298022995</v>
      </c>
      <c r="R96" s="22"/>
    </row>
    <row r="97" spans="1:18" x14ac:dyDescent="0.25">
      <c r="A97" s="79">
        <v>91</v>
      </c>
      <c r="B97" s="82">
        <f>'Liczymy metody dla kobiet 2'!S98</f>
        <v>0.19000549148819329</v>
      </c>
      <c r="C97" s="82">
        <f t="shared" si="8"/>
        <v>0.19084385223501421</v>
      </c>
      <c r="D97" s="82"/>
      <c r="E97" s="82">
        <f t="shared" si="10"/>
        <v>0.19143861135882936</v>
      </c>
      <c r="F97" s="82"/>
      <c r="G97" s="82">
        <f t="shared" si="11"/>
        <v>0.19134131474069269</v>
      </c>
      <c r="H97" s="82"/>
      <c r="I97" s="82">
        <f t="shared" si="12"/>
        <v>0.19051736144545078</v>
      </c>
      <c r="J97" s="82"/>
      <c r="K97" s="82"/>
      <c r="L97" s="82"/>
      <c r="M97" s="82"/>
      <c r="N97" s="82"/>
      <c r="O97" s="82">
        <f t="shared" si="9"/>
        <v>0.19045537081374</v>
      </c>
      <c r="P97" s="82"/>
      <c r="Q97" s="82">
        <f t="shared" si="13"/>
        <v>0.19056920113660022</v>
      </c>
      <c r="R97" s="22"/>
    </row>
    <row r="98" spans="1:18" x14ac:dyDescent="0.25">
      <c r="A98" s="79">
        <v>92</v>
      </c>
      <c r="B98" s="82">
        <f>'Liczymy metody dla kobiet 2'!S99</f>
        <v>0.21237458193979933</v>
      </c>
      <c r="C98" s="82">
        <f t="shared" si="8"/>
        <v>0.21077894495032842</v>
      </c>
      <c r="D98" s="82"/>
      <c r="E98" s="82">
        <f t="shared" si="10"/>
        <v>0.20969048888452269</v>
      </c>
      <c r="F98" s="82"/>
      <c r="G98" s="82">
        <f t="shared" si="11"/>
        <v>0.2096940343548111</v>
      </c>
      <c r="H98" s="82"/>
      <c r="I98" s="82">
        <f t="shared" si="12"/>
        <v>0.21049050977313652</v>
      </c>
      <c r="J98" s="82"/>
      <c r="K98" s="82"/>
      <c r="L98" s="82"/>
      <c r="M98" s="82"/>
      <c r="N98" s="82"/>
      <c r="O98" s="82">
        <f t="shared" si="9"/>
        <v>0.21079547835824647</v>
      </c>
      <c r="P98" s="82"/>
      <c r="Q98" s="82">
        <f t="shared" si="13"/>
        <v>0.21104443675643692</v>
      </c>
      <c r="R98" s="22"/>
    </row>
    <row r="99" spans="1:18" x14ac:dyDescent="0.25">
      <c r="A99" s="79">
        <v>93</v>
      </c>
      <c r="B99" s="82">
        <f>'Liczymy metody dla kobiet 2'!S100</f>
        <v>0.22807017543859648</v>
      </c>
      <c r="C99" s="82">
        <f t="shared" si="8"/>
        <v>0.2295140567140746</v>
      </c>
      <c r="D99" s="82"/>
      <c r="E99" s="82">
        <f t="shared" si="10"/>
        <v>0.22812052969827198</v>
      </c>
      <c r="F99" s="82"/>
      <c r="G99" s="82">
        <f t="shared" si="11"/>
        <v>0.22778126216282102</v>
      </c>
      <c r="H99" s="82"/>
      <c r="I99" s="82"/>
      <c r="J99" s="82"/>
      <c r="K99" s="82"/>
      <c r="L99" s="82"/>
      <c r="M99" s="82"/>
      <c r="N99" s="82"/>
      <c r="O99" s="82">
        <f t="shared" si="9"/>
        <v>0.23058975788499791</v>
      </c>
      <c r="P99" s="82"/>
      <c r="Q99" s="82"/>
      <c r="R99" s="22"/>
    </row>
    <row r="100" spans="1:18" x14ac:dyDescent="0.25">
      <c r="A100" s="79">
        <v>94</v>
      </c>
      <c r="B100" s="82">
        <f>'Liczymy metody dla kobiet 2'!S101</f>
        <v>0.25353706847764573</v>
      </c>
      <c r="C100" s="82">
        <f t="shared" si="8"/>
        <v>0.24545697877267</v>
      </c>
      <c r="D100" s="82"/>
      <c r="E100" s="82">
        <f t="shared" si="10"/>
        <v>0.24652867458125333</v>
      </c>
      <c r="F100" s="82"/>
      <c r="G100" s="82"/>
      <c r="H100" s="82"/>
      <c r="I100" s="82"/>
      <c r="J100" s="82"/>
      <c r="K100" s="82"/>
      <c r="L100" s="82"/>
      <c r="M100" s="82"/>
      <c r="N100" s="82"/>
      <c r="O100" s="82">
        <f t="shared" si="9"/>
        <v>0.25145180510506143</v>
      </c>
      <c r="P100" s="82"/>
      <c r="Q100" s="82"/>
      <c r="R100" s="22"/>
    </row>
    <row r="101" spans="1:18" x14ac:dyDescent="0.25">
      <c r="A101" s="79">
        <v>95</v>
      </c>
      <c r="B101" s="82">
        <f>'Liczymy metody dla kobiet 2'!S102</f>
        <v>0.26358296622613808</v>
      </c>
      <c r="C101" s="82">
        <f t="shared" si="8"/>
        <v>0.26400881581927271</v>
      </c>
      <c r="D101" s="82"/>
      <c r="E101" s="82">
        <f t="shared" si="10"/>
        <v>0.26312800629122779</v>
      </c>
      <c r="F101" s="82"/>
      <c r="G101" s="82"/>
      <c r="H101" s="82"/>
      <c r="I101" s="82"/>
      <c r="J101" s="82"/>
      <c r="K101" s="82"/>
      <c r="L101" s="82"/>
      <c r="M101" s="82"/>
      <c r="N101" s="82"/>
      <c r="O101" s="82">
        <f t="shared" si="9"/>
        <v>0.26222640930436852</v>
      </c>
      <c r="P101" s="82"/>
      <c r="Q101" s="82"/>
      <c r="R101" s="22"/>
    </row>
    <row r="102" spans="1:18" x14ac:dyDescent="0.25">
      <c r="A102" s="79">
        <v>96</v>
      </c>
      <c r="B102" s="82">
        <f>'Liczymy metody dla kobiet 2'!S103</f>
        <v>0.26972010178117051</v>
      </c>
      <c r="C102" s="82">
        <f t="shared" si="8"/>
        <v>0.28288457664992073</v>
      </c>
      <c r="D102" s="82"/>
      <c r="E102" s="82"/>
      <c r="F102" s="82"/>
      <c r="G102" s="82"/>
      <c r="H102" s="82"/>
      <c r="I102" s="82"/>
      <c r="J102" s="82"/>
      <c r="K102" s="82"/>
      <c r="L102" s="82"/>
      <c r="M102" s="82"/>
      <c r="N102" s="82"/>
      <c r="O102" s="82">
        <f t="shared" si="9"/>
        <v>0.27434204847329224</v>
      </c>
      <c r="P102" s="82"/>
      <c r="Q102" s="82"/>
      <c r="R102" s="22"/>
    </row>
    <row r="103" spans="1:18" x14ac:dyDescent="0.25">
      <c r="A103" s="79">
        <v>97</v>
      </c>
      <c r="B103" s="82">
        <f>'Liczymy metody dla kobiet 2'!S104</f>
        <v>0.30513376717281276</v>
      </c>
      <c r="C103" s="82">
        <f t="shared" si="8"/>
        <v>0.29377560350020049</v>
      </c>
      <c r="D103" s="82"/>
      <c r="E103" s="82"/>
      <c r="F103" s="82"/>
      <c r="G103" s="82"/>
      <c r="H103" s="82"/>
      <c r="I103" s="82"/>
      <c r="J103" s="82"/>
      <c r="K103" s="82"/>
      <c r="L103" s="82"/>
      <c r="M103" s="82"/>
      <c r="N103" s="82"/>
      <c r="O103" s="82"/>
      <c r="P103" s="82"/>
      <c r="Q103" s="82"/>
      <c r="R103" s="22"/>
    </row>
    <row r="104" spans="1:18" x14ac:dyDescent="0.25">
      <c r="A104" s="79">
        <v>98</v>
      </c>
      <c r="B104" s="82">
        <f>'Liczymy metody dla kobiet 2'!S105</f>
        <v>0.32244897959183666</v>
      </c>
      <c r="C104" s="82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  <c r="O104" s="82"/>
      <c r="P104" s="82"/>
      <c r="Q104" s="82"/>
      <c r="R104" s="22"/>
    </row>
    <row r="105" spans="1:18" x14ac:dyDescent="0.25">
      <c r="A105" s="79">
        <v>99</v>
      </c>
      <c r="B105" s="82">
        <f>'Liczymy metody dla kobiet 2'!S106</f>
        <v>0.30799220272904482</v>
      </c>
      <c r="C105" s="82"/>
      <c r="D105" s="82"/>
      <c r="E105" s="82"/>
      <c r="F105" s="82"/>
      <c r="G105" s="82"/>
      <c r="H105" s="82"/>
      <c r="I105" s="82"/>
      <c r="J105" s="82"/>
      <c r="K105" s="82"/>
      <c r="L105" s="82"/>
      <c r="M105" s="82"/>
      <c r="N105" s="82"/>
      <c r="O105" s="82"/>
      <c r="P105" s="82"/>
      <c r="Q105" s="82"/>
      <c r="R105" s="22"/>
    </row>
    <row r="111" spans="1:18" x14ac:dyDescent="0.25">
      <c r="E111" s="2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T132"/>
  <sheetViews>
    <sheetView topLeftCell="A105" zoomScale="97" zoomScaleNormal="100" workbookViewId="0">
      <selection activeCell="K118" sqref="K118"/>
    </sheetView>
  </sheetViews>
  <sheetFormatPr defaultRowHeight="13.2" x14ac:dyDescent="0.25"/>
  <cols>
    <col min="1" max="1" width="10.5546875" bestFit="1" customWidth="1"/>
    <col min="2" max="2" width="12.5546875" customWidth="1"/>
    <col min="3" max="3" width="12.33203125" bestFit="1" customWidth="1"/>
    <col min="4" max="4" width="12" bestFit="1" customWidth="1"/>
    <col min="5" max="5" width="27.6640625" customWidth="1"/>
    <col min="6" max="6" width="10.109375" bestFit="1" customWidth="1"/>
    <col min="7" max="7" width="9.5546875" bestFit="1" customWidth="1"/>
    <col min="8" max="8" width="10.109375" bestFit="1" customWidth="1"/>
    <col min="9" max="9" width="9.5546875" bestFit="1" customWidth="1"/>
    <col min="11" max="11" width="12.33203125" bestFit="1" customWidth="1"/>
    <col min="12" max="12" width="12" bestFit="1" customWidth="1"/>
    <col min="13" max="13" width="10.109375" bestFit="1" customWidth="1"/>
    <col min="14" max="14" width="11.6640625" bestFit="1" customWidth="1"/>
    <col min="15" max="15" width="10.109375" bestFit="1" customWidth="1"/>
    <col min="16" max="16" width="9.5546875" bestFit="1" customWidth="1"/>
    <col min="17" max="17" width="10.109375" bestFit="1" customWidth="1"/>
    <col min="18" max="18" width="9.5546875" bestFit="1" customWidth="1"/>
    <col min="20" max="20" width="10.5546875" customWidth="1"/>
    <col min="21" max="21" width="11" bestFit="1" customWidth="1"/>
    <col min="22" max="22" width="10.109375" bestFit="1" customWidth="1"/>
    <col min="23" max="24" width="12.6640625" bestFit="1" customWidth="1"/>
    <col min="25" max="25" width="9.5546875" bestFit="1" customWidth="1"/>
    <col min="26" max="26" width="10.109375" bestFit="1" customWidth="1"/>
    <col min="27" max="28" width="9.5546875" bestFit="1" customWidth="1"/>
    <col min="29" max="29" width="10.109375" customWidth="1"/>
    <col min="30" max="30" width="10.6640625" bestFit="1" customWidth="1"/>
    <col min="31" max="31" width="10.109375" bestFit="1" customWidth="1"/>
    <col min="32" max="32" width="9.5546875" bestFit="1" customWidth="1"/>
    <col min="33" max="33" width="10.109375" bestFit="1" customWidth="1"/>
    <col min="34" max="34" width="9.5546875" bestFit="1" customWidth="1"/>
    <col min="35" max="35" width="10.109375" bestFit="1" customWidth="1"/>
    <col min="36" max="36" width="9.5546875" bestFit="1" customWidth="1"/>
    <col min="38" max="38" width="9.6640625" bestFit="1" customWidth="1"/>
    <col min="39" max="39" width="10.6640625" bestFit="1" customWidth="1"/>
    <col min="40" max="40" width="10.109375" bestFit="1" customWidth="1"/>
    <col min="41" max="41" width="9.5546875" bestFit="1" customWidth="1"/>
    <col min="42" max="42" width="10.109375" bestFit="1" customWidth="1"/>
    <col min="43" max="43" width="9.5546875" bestFit="1" customWidth="1"/>
    <col min="44" max="44" width="10.109375" bestFit="1" customWidth="1"/>
    <col min="45" max="45" width="9.5546875" bestFit="1" customWidth="1"/>
    <col min="47" max="47" width="9.88671875" bestFit="1" customWidth="1"/>
    <col min="48" max="48" width="10.6640625" bestFit="1" customWidth="1"/>
    <col min="49" max="49" width="10.109375" bestFit="1" customWidth="1"/>
    <col min="50" max="50" width="9.5546875" bestFit="1" customWidth="1"/>
    <col min="51" max="51" width="10.109375" bestFit="1" customWidth="1"/>
    <col min="52" max="52" width="9.5546875" bestFit="1" customWidth="1"/>
    <col min="53" max="53" width="10.109375" bestFit="1" customWidth="1"/>
    <col min="54" max="54" width="9.5546875" bestFit="1" customWidth="1"/>
    <col min="56" max="56" width="9.6640625" bestFit="1" customWidth="1"/>
    <col min="57" max="57" width="10.6640625" bestFit="1" customWidth="1"/>
    <col min="58" max="58" width="10.109375" bestFit="1" customWidth="1"/>
    <col min="59" max="59" width="9.5546875" bestFit="1" customWidth="1"/>
    <col min="60" max="60" width="10.109375" bestFit="1" customWidth="1"/>
    <col min="61" max="61" width="9.5546875" bestFit="1" customWidth="1"/>
    <col min="62" max="62" width="10.109375" bestFit="1" customWidth="1"/>
    <col min="63" max="63" width="9.5546875" bestFit="1" customWidth="1"/>
    <col min="65" max="65" width="9.88671875" bestFit="1" customWidth="1"/>
    <col min="66" max="66" width="10.6640625" bestFit="1" customWidth="1"/>
    <col min="67" max="67" width="10.109375" bestFit="1" customWidth="1"/>
    <col min="68" max="68" width="9.5546875" bestFit="1" customWidth="1"/>
    <col min="69" max="69" width="10.109375" bestFit="1" customWidth="1"/>
    <col min="70" max="70" width="9.5546875" bestFit="1" customWidth="1"/>
    <col min="71" max="71" width="10.109375" bestFit="1" customWidth="1"/>
    <col min="72" max="72" width="9.6640625" bestFit="1" customWidth="1"/>
  </cols>
  <sheetData>
    <row r="2" spans="1:72" x14ac:dyDescent="0.25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  <c r="U2" s="85"/>
      <c r="V2" s="85"/>
      <c r="W2" s="85"/>
      <c r="X2" s="85"/>
      <c r="Y2" s="85"/>
      <c r="Z2" s="85"/>
      <c r="AA2" s="85"/>
      <c r="AB2" s="85"/>
      <c r="AC2" s="85"/>
      <c r="AD2" s="85"/>
      <c r="AE2" s="85"/>
      <c r="AF2" s="85"/>
      <c r="AG2" s="85"/>
      <c r="AH2" s="85"/>
      <c r="AI2" s="85"/>
      <c r="AJ2" s="85"/>
      <c r="AK2" s="85"/>
      <c r="AL2" s="85"/>
      <c r="AM2" s="85"/>
      <c r="AN2" s="85"/>
      <c r="AO2" s="85"/>
      <c r="AP2" s="85"/>
      <c r="AQ2" s="85"/>
      <c r="AR2" s="85"/>
      <c r="AS2" s="85"/>
      <c r="AT2" s="85"/>
      <c r="AU2" s="85"/>
      <c r="AV2" s="85"/>
      <c r="AW2" s="85"/>
      <c r="AX2" s="85"/>
      <c r="AY2" s="85"/>
      <c r="AZ2" s="85"/>
      <c r="BA2" s="85"/>
      <c r="BB2" s="85"/>
      <c r="BC2" s="85"/>
      <c r="BD2" s="85"/>
      <c r="BE2" s="85"/>
      <c r="BF2" s="85"/>
      <c r="BG2" s="85"/>
      <c r="BH2" s="85"/>
      <c r="BI2" s="85"/>
      <c r="BJ2" s="85"/>
      <c r="BK2" s="85"/>
      <c r="BL2" s="85"/>
      <c r="BM2" s="85"/>
      <c r="BN2" s="85"/>
      <c r="BO2" s="85"/>
      <c r="BP2" s="85"/>
      <c r="BQ2" s="85"/>
      <c r="BR2" s="85"/>
      <c r="BS2" s="85"/>
      <c r="BT2" s="85"/>
    </row>
    <row r="3" spans="1:72" x14ac:dyDescent="0.25">
      <c r="A3" s="86"/>
      <c r="B3" s="144" t="s">
        <v>59</v>
      </c>
      <c r="C3" s="144"/>
      <c r="D3" s="144"/>
      <c r="E3" s="144"/>
      <c r="F3" s="144"/>
      <c r="G3" s="144"/>
      <c r="H3" s="144"/>
      <c r="I3" s="144"/>
      <c r="J3" s="87"/>
      <c r="K3" s="144" t="s">
        <v>83</v>
      </c>
      <c r="L3" s="144"/>
      <c r="M3" s="144"/>
      <c r="N3" s="144"/>
      <c r="O3" s="144"/>
      <c r="P3" s="144"/>
      <c r="Q3" s="144"/>
      <c r="R3" s="144"/>
      <c r="S3" s="87"/>
      <c r="T3" s="144" t="s">
        <v>88</v>
      </c>
      <c r="U3" s="144"/>
      <c r="V3" s="144"/>
      <c r="W3" s="144"/>
      <c r="X3" s="144"/>
      <c r="Y3" s="144"/>
      <c r="Z3" s="144"/>
      <c r="AA3" s="144"/>
      <c r="AB3" s="87"/>
      <c r="AC3" s="144" t="s">
        <v>91</v>
      </c>
      <c r="AD3" s="144"/>
      <c r="AE3" s="144"/>
      <c r="AF3" s="144"/>
      <c r="AG3" s="144"/>
      <c r="AH3" s="144"/>
      <c r="AI3" s="144"/>
      <c r="AJ3" s="144"/>
      <c r="AK3" s="87"/>
      <c r="AL3" s="144" t="s">
        <v>96</v>
      </c>
      <c r="AM3" s="144"/>
      <c r="AN3" s="144"/>
      <c r="AO3" s="144"/>
      <c r="AP3" s="144"/>
      <c r="AQ3" s="144"/>
      <c r="AR3" s="144"/>
      <c r="AS3" s="144"/>
      <c r="AT3" s="87"/>
      <c r="AU3" s="144" t="s">
        <v>97</v>
      </c>
      <c r="AV3" s="144"/>
      <c r="AW3" s="144"/>
      <c r="AX3" s="144"/>
      <c r="AY3" s="144"/>
      <c r="AZ3" s="144"/>
      <c r="BA3" s="144"/>
      <c r="BB3" s="144"/>
      <c r="BC3" s="87"/>
      <c r="BD3" s="144" t="s">
        <v>98</v>
      </c>
      <c r="BE3" s="144"/>
      <c r="BF3" s="144"/>
      <c r="BG3" s="144"/>
      <c r="BH3" s="144"/>
      <c r="BI3" s="144"/>
      <c r="BJ3" s="144"/>
      <c r="BK3" s="144"/>
      <c r="BL3" s="87"/>
      <c r="BM3" s="144" t="s">
        <v>99</v>
      </c>
      <c r="BN3" s="144"/>
      <c r="BO3" s="144"/>
      <c r="BP3" s="144"/>
      <c r="BQ3" s="144"/>
      <c r="BR3" s="144"/>
      <c r="BS3" s="144"/>
      <c r="BT3" s="144"/>
    </row>
    <row r="4" spans="1:72" ht="15.75" customHeight="1" x14ac:dyDescent="0.25">
      <c r="A4" s="88"/>
      <c r="B4" s="145" t="s">
        <v>70</v>
      </c>
      <c r="C4" s="145"/>
      <c r="D4" s="145" t="s">
        <v>76</v>
      </c>
      <c r="E4" s="145"/>
      <c r="F4" s="145"/>
      <c r="G4" s="145"/>
      <c r="H4" s="145"/>
      <c r="I4" s="145"/>
      <c r="J4" s="86"/>
      <c r="K4" s="145" t="s">
        <v>70</v>
      </c>
      <c r="L4" s="145"/>
      <c r="M4" s="145" t="s">
        <v>76</v>
      </c>
      <c r="N4" s="145"/>
      <c r="O4" s="145"/>
      <c r="P4" s="145"/>
      <c r="Q4" s="145"/>
      <c r="R4" s="145"/>
      <c r="S4" s="86"/>
      <c r="T4" s="145" t="s">
        <v>70</v>
      </c>
      <c r="U4" s="145"/>
      <c r="V4" s="145" t="s">
        <v>76</v>
      </c>
      <c r="W4" s="145"/>
      <c r="X4" s="145"/>
      <c r="Y4" s="145"/>
      <c r="Z4" s="145"/>
      <c r="AA4" s="145"/>
      <c r="AB4" s="86"/>
      <c r="AC4" s="145" t="s">
        <v>70</v>
      </c>
      <c r="AD4" s="145"/>
      <c r="AE4" s="145" t="s">
        <v>76</v>
      </c>
      <c r="AF4" s="145"/>
      <c r="AG4" s="145"/>
      <c r="AH4" s="145"/>
      <c r="AI4" s="145"/>
      <c r="AJ4" s="145"/>
      <c r="AK4" s="86"/>
      <c r="AL4" s="145" t="s">
        <v>70</v>
      </c>
      <c r="AM4" s="145"/>
      <c r="AN4" s="145" t="s">
        <v>76</v>
      </c>
      <c r="AO4" s="145"/>
      <c r="AP4" s="145"/>
      <c r="AQ4" s="145"/>
      <c r="AR4" s="145"/>
      <c r="AS4" s="145"/>
      <c r="AT4" s="86"/>
      <c r="AU4" s="145" t="s">
        <v>70</v>
      </c>
      <c r="AV4" s="145"/>
      <c r="AW4" s="145" t="s">
        <v>76</v>
      </c>
      <c r="AX4" s="145"/>
      <c r="AY4" s="145"/>
      <c r="AZ4" s="145"/>
      <c r="BA4" s="145"/>
      <c r="BB4" s="145"/>
      <c r="BC4" s="86"/>
      <c r="BD4" s="145" t="s">
        <v>70</v>
      </c>
      <c r="BE4" s="145"/>
      <c r="BF4" s="145" t="s">
        <v>76</v>
      </c>
      <c r="BG4" s="145"/>
      <c r="BH4" s="145"/>
      <c r="BI4" s="145"/>
      <c r="BJ4" s="145"/>
      <c r="BK4" s="145"/>
      <c r="BL4" s="86"/>
      <c r="BM4" s="145" t="s">
        <v>70</v>
      </c>
      <c r="BN4" s="145"/>
      <c r="BO4" s="145" t="s">
        <v>76</v>
      </c>
      <c r="BP4" s="145"/>
      <c r="BQ4" s="145"/>
      <c r="BR4" s="145"/>
      <c r="BS4" s="145"/>
      <c r="BT4" s="145"/>
    </row>
    <row r="5" spans="1:72" ht="16.5" customHeight="1" x14ac:dyDescent="0.25">
      <c r="A5" s="88" t="s">
        <v>75</v>
      </c>
      <c r="B5" s="88" t="s">
        <v>89</v>
      </c>
      <c r="C5" s="88" t="s">
        <v>90</v>
      </c>
      <c r="D5" s="88" t="s">
        <v>72</v>
      </c>
      <c r="E5" s="88" t="s">
        <v>77</v>
      </c>
      <c r="F5" s="88" t="s">
        <v>73</v>
      </c>
      <c r="G5" s="88" t="s">
        <v>77</v>
      </c>
      <c r="H5" s="88" t="s">
        <v>74</v>
      </c>
      <c r="I5" s="88" t="s">
        <v>77</v>
      </c>
      <c r="J5" s="86"/>
      <c r="K5" s="88" t="s">
        <v>89</v>
      </c>
      <c r="L5" s="88" t="s">
        <v>90</v>
      </c>
      <c r="M5" s="88" t="s">
        <v>72</v>
      </c>
      <c r="N5" s="88" t="s">
        <v>77</v>
      </c>
      <c r="O5" s="88" t="s">
        <v>73</v>
      </c>
      <c r="P5" s="88" t="s">
        <v>77</v>
      </c>
      <c r="Q5" s="88" t="s">
        <v>74</v>
      </c>
      <c r="R5" s="88" t="s">
        <v>77</v>
      </c>
      <c r="S5" s="86"/>
      <c r="T5" s="88" t="s">
        <v>89</v>
      </c>
      <c r="U5" s="88" t="s">
        <v>71</v>
      </c>
      <c r="V5" s="88" t="s">
        <v>72</v>
      </c>
      <c r="W5" s="88" t="s">
        <v>77</v>
      </c>
      <c r="X5" s="88" t="s">
        <v>73</v>
      </c>
      <c r="Y5" s="88" t="s">
        <v>77</v>
      </c>
      <c r="Z5" s="88" t="s">
        <v>74</v>
      </c>
      <c r="AA5" s="88" t="s">
        <v>77</v>
      </c>
      <c r="AB5" s="86"/>
      <c r="AC5" s="88" t="s">
        <v>89</v>
      </c>
      <c r="AD5" s="88" t="s">
        <v>71</v>
      </c>
      <c r="AE5" s="88" t="s">
        <v>72</v>
      </c>
      <c r="AF5" s="88" t="s">
        <v>77</v>
      </c>
      <c r="AG5" s="88" t="s">
        <v>73</v>
      </c>
      <c r="AH5" s="88" t="s">
        <v>77</v>
      </c>
      <c r="AI5" s="88" t="s">
        <v>74</v>
      </c>
      <c r="AJ5" s="88" t="s">
        <v>77</v>
      </c>
      <c r="AK5" s="86"/>
      <c r="AL5" s="88" t="s">
        <v>89</v>
      </c>
      <c r="AM5" s="88" t="s">
        <v>71</v>
      </c>
      <c r="AN5" s="88" t="s">
        <v>72</v>
      </c>
      <c r="AO5" s="88" t="s">
        <v>77</v>
      </c>
      <c r="AP5" s="88" t="s">
        <v>73</v>
      </c>
      <c r="AQ5" s="88" t="s">
        <v>77</v>
      </c>
      <c r="AR5" s="88" t="s">
        <v>74</v>
      </c>
      <c r="AS5" s="88" t="s">
        <v>77</v>
      </c>
      <c r="AT5" s="86"/>
      <c r="AU5" s="88" t="s">
        <v>89</v>
      </c>
      <c r="AV5" s="88" t="s">
        <v>71</v>
      </c>
      <c r="AW5" s="88" t="s">
        <v>72</v>
      </c>
      <c r="AX5" s="88" t="s">
        <v>77</v>
      </c>
      <c r="AY5" s="88" t="s">
        <v>73</v>
      </c>
      <c r="AZ5" s="88" t="s">
        <v>77</v>
      </c>
      <c r="BA5" s="88" t="s">
        <v>74</v>
      </c>
      <c r="BB5" s="88" t="s">
        <v>77</v>
      </c>
      <c r="BC5" s="86"/>
      <c r="BD5" s="88" t="s">
        <v>89</v>
      </c>
      <c r="BE5" s="88" t="s">
        <v>71</v>
      </c>
      <c r="BF5" s="88" t="s">
        <v>72</v>
      </c>
      <c r="BG5" s="88" t="s">
        <v>77</v>
      </c>
      <c r="BH5" s="88" t="s">
        <v>73</v>
      </c>
      <c r="BI5" s="88" t="s">
        <v>77</v>
      </c>
      <c r="BJ5" s="88" t="s">
        <v>74</v>
      </c>
      <c r="BK5" s="88" t="s">
        <v>77</v>
      </c>
      <c r="BL5" s="86"/>
      <c r="BM5" s="88" t="s">
        <v>89</v>
      </c>
      <c r="BN5" s="88" t="s">
        <v>71</v>
      </c>
      <c r="BO5" s="88" t="s">
        <v>72</v>
      </c>
      <c r="BP5" s="88" t="s">
        <v>77</v>
      </c>
      <c r="BQ5" s="88" t="s">
        <v>73</v>
      </c>
      <c r="BR5" s="88" t="s">
        <v>77</v>
      </c>
      <c r="BS5" s="88" t="s">
        <v>74</v>
      </c>
      <c r="BT5" s="88" t="s">
        <v>77</v>
      </c>
    </row>
    <row r="6" spans="1:72" x14ac:dyDescent="0.25">
      <c r="A6" s="41">
        <v>0</v>
      </c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31"/>
      <c r="AK6" s="31"/>
      <c r="AL6" s="31"/>
      <c r="AM6" s="31"/>
      <c r="AN6" s="31"/>
      <c r="AO6" s="31"/>
      <c r="AP6" s="31"/>
      <c r="AQ6" s="31"/>
      <c r="AR6" s="31"/>
      <c r="AS6" s="31"/>
      <c r="AT6" s="31"/>
      <c r="AU6" s="31"/>
      <c r="AV6" s="31"/>
      <c r="AW6" s="31"/>
      <c r="AX6" s="31"/>
      <c r="AY6" s="31"/>
      <c r="AZ6" s="31"/>
      <c r="BA6" s="31"/>
      <c r="BB6" s="31"/>
      <c r="BC6" s="31"/>
      <c r="BD6" s="31"/>
      <c r="BE6" s="31"/>
      <c r="BF6" s="31"/>
      <c r="BG6" s="31"/>
      <c r="BH6" s="31"/>
      <c r="BI6" s="31"/>
      <c r="BJ6" s="31"/>
      <c r="BK6" s="31"/>
      <c r="BL6" s="31"/>
      <c r="BM6" s="31"/>
      <c r="BN6" s="31"/>
      <c r="BO6" s="31"/>
      <c r="BP6" s="31"/>
      <c r="BQ6" s="31"/>
      <c r="BR6" s="31"/>
      <c r="BS6" s="31"/>
      <c r="BT6" s="31"/>
    </row>
    <row r="7" spans="1:72" x14ac:dyDescent="0.25">
      <c r="A7" s="41">
        <v>1</v>
      </c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</row>
    <row r="8" spans="1:72" s="27" customFormat="1" x14ac:dyDescent="0.25">
      <c r="A8" s="41">
        <v>2</v>
      </c>
      <c r="B8" s="89">
        <f>ABS(('Wyrównanie 22 Part 1'!B8-'Wyrównanie 22 Part 1'!C8)/'Wyrównanie 22 Part 1'!C8)</f>
        <v>0.8956125356962269</v>
      </c>
      <c r="C8" s="89">
        <f>B8^2</f>
        <v>0.80212181409622529</v>
      </c>
      <c r="D8" s="89">
        <f>'Wyrównanie 22 Part 1'!C9-'Wyrównanie 22 Part 1'!C8</f>
        <v>-1.1803887483591536E-3</v>
      </c>
      <c r="E8" s="89">
        <f>ABS(D8)</f>
        <v>1.1803887483591536E-3</v>
      </c>
      <c r="F8" s="89">
        <f>D9-D8</f>
        <v>1.1046895300271602E-3</v>
      </c>
      <c r="G8" s="89">
        <f>ABS(F8)</f>
        <v>1.1046895300271602E-3</v>
      </c>
      <c r="H8" s="89">
        <f>F9-F8</f>
        <v>-1.0147735156873271E-3</v>
      </c>
      <c r="I8" s="89">
        <f>ABS(H8)</f>
        <v>1.0147735156873271E-3</v>
      </c>
      <c r="J8" s="89"/>
      <c r="K8" s="89"/>
      <c r="L8" s="89"/>
      <c r="M8" s="89"/>
      <c r="N8" s="89"/>
      <c r="O8" s="89"/>
      <c r="P8" s="89"/>
      <c r="Q8" s="89"/>
      <c r="R8" s="89"/>
      <c r="S8" s="89"/>
      <c r="T8" s="89"/>
      <c r="U8" s="89"/>
      <c r="V8" s="89"/>
      <c r="W8" s="89"/>
      <c r="X8" s="89"/>
      <c r="Y8" s="89"/>
      <c r="Z8" s="89"/>
      <c r="AA8" s="89"/>
      <c r="AB8" s="89"/>
      <c r="AC8" s="89"/>
      <c r="AD8" s="89"/>
      <c r="AE8" s="89"/>
      <c r="AF8" s="89"/>
      <c r="AG8" s="89"/>
      <c r="AH8" s="89"/>
      <c r="AI8" s="89"/>
      <c r="AJ8" s="89"/>
      <c r="AK8" s="89"/>
      <c r="AL8" s="89"/>
      <c r="AM8" s="89"/>
      <c r="AN8" s="89"/>
      <c r="AO8" s="89"/>
      <c r="AP8" s="89"/>
      <c r="AQ8" s="89"/>
      <c r="AR8" s="89"/>
      <c r="AS8" s="89"/>
      <c r="AT8" s="89"/>
      <c r="AU8" s="89"/>
      <c r="AV8" s="89"/>
      <c r="AW8" s="89"/>
      <c r="AX8" s="89"/>
      <c r="AY8" s="89"/>
      <c r="AZ8" s="89"/>
      <c r="BA8" s="89"/>
      <c r="BB8" s="89"/>
      <c r="BC8" s="89"/>
      <c r="BD8" s="89"/>
      <c r="BE8" s="89"/>
      <c r="BF8" s="89"/>
      <c r="BG8" s="89"/>
      <c r="BH8" s="89"/>
      <c r="BI8" s="89"/>
      <c r="BJ8" s="89"/>
      <c r="BK8" s="89"/>
      <c r="BL8" s="89"/>
      <c r="BM8" s="89"/>
      <c r="BN8" s="89"/>
      <c r="BO8" s="89"/>
      <c r="BP8" s="89"/>
      <c r="BQ8" s="89"/>
      <c r="BR8" s="89"/>
      <c r="BS8" s="89"/>
      <c r="BT8" s="89"/>
    </row>
    <row r="9" spans="1:72" s="27" customFormat="1" x14ac:dyDescent="0.25">
      <c r="A9" s="41">
        <v>3</v>
      </c>
      <c r="B9" s="89">
        <f>ABS(('Wyrównanie 22 Part 1'!B9-'Wyrównanie 22 Part 1'!C9)/'Wyrównanie 22 Part 1'!C9)</f>
        <v>0.18938274275985523</v>
      </c>
      <c r="C9" s="89">
        <f t="shared" ref="C9:C72" si="0">B9^2</f>
        <v>3.5865823255245496E-2</v>
      </c>
      <c r="D9" s="89">
        <f>'Wyrównanie 22 Part 1'!C10-'Wyrównanie 22 Part 1'!C9</f>
        <v>-7.5699218331993376E-5</v>
      </c>
      <c r="E9" s="89">
        <f t="shared" ref="E9:E72" si="1">ABS(D9)</f>
        <v>7.5699218331993376E-5</v>
      </c>
      <c r="F9" s="89">
        <f t="shared" ref="F9:F72" si="2">D10-D9</f>
        <v>8.9916014339833043E-5</v>
      </c>
      <c r="G9" s="89">
        <f t="shared" ref="G9:G72" si="3">ABS(F9)</f>
        <v>8.9916014339833043E-5</v>
      </c>
      <c r="H9" s="89">
        <f t="shared" ref="H9:H72" si="4">F10-F9</f>
        <v>-1.4529919113669501E-4</v>
      </c>
      <c r="I9" s="89">
        <f t="shared" ref="I9:I72" si="5">ABS(H9)</f>
        <v>1.4529919113669501E-4</v>
      </c>
      <c r="J9" s="89"/>
      <c r="K9" s="89"/>
      <c r="L9" s="89"/>
      <c r="M9" s="89"/>
      <c r="N9" s="89"/>
      <c r="O9" s="89"/>
      <c r="P9" s="89"/>
      <c r="Q9" s="89"/>
      <c r="R9" s="89"/>
      <c r="S9" s="89"/>
      <c r="T9" s="89"/>
      <c r="U9" s="89"/>
      <c r="V9" s="89"/>
      <c r="W9" s="89"/>
      <c r="X9" s="89"/>
      <c r="Y9" s="89"/>
      <c r="Z9" s="89"/>
      <c r="AA9" s="89"/>
      <c r="AB9" s="89"/>
      <c r="AC9" s="89"/>
      <c r="AD9" s="89"/>
      <c r="AE9" s="89"/>
      <c r="AF9" s="89"/>
      <c r="AG9" s="89"/>
      <c r="AH9" s="89"/>
      <c r="AI9" s="89"/>
      <c r="AJ9" s="89"/>
      <c r="AK9" s="89"/>
      <c r="AL9" s="89"/>
      <c r="AM9" s="89"/>
      <c r="AN9" s="89"/>
      <c r="AO9" s="89"/>
      <c r="AP9" s="89"/>
      <c r="AQ9" s="89"/>
      <c r="AR9" s="89"/>
      <c r="AS9" s="89"/>
      <c r="AT9" s="89"/>
      <c r="AU9" s="89"/>
      <c r="AV9" s="89"/>
      <c r="AW9" s="89"/>
      <c r="AX9" s="89"/>
      <c r="AY9" s="89"/>
      <c r="AZ9" s="89"/>
      <c r="BA9" s="89"/>
      <c r="BB9" s="89"/>
      <c r="BC9" s="89"/>
      <c r="BD9" s="89">
        <f>ABS(('Wyrównanie 22 Part 1'!B9-'Wyrównanie 22 Part 1'!O9)/'Wyrównanie 22 Part 1'!O9)</f>
        <v>0.33834485896775762</v>
      </c>
      <c r="BE9" s="89">
        <f>BD9^2</f>
        <v>0.11447724358991179</v>
      </c>
      <c r="BF9" s="89">
        <f>'Wyrównanie 22 Part 1'!B10-'Wyrównanie 22 Part 1'!B9</f>
        <v>-2.0583190394511151E-4</v>
      </c>
      <c r="BG9" s="89">
        <f>ABS(BF9)</f>
        <v>2.0583190394511151E-4</v>
      </c>
      <c r="BH9" s="89">
        <f>BF10-BF9</f>
        <v>2.7549161625049968E-4</v>
      </c>
      <c r="BI9" s="89">
        <f>ABS(BH9)</f>
        <v>2.7549161625049968E-4</v>
      </c>
      <c r="BJ9" s="89">
        <f>BH10-BH9</f>
        <v>-3.447928361280454E-4</v>
      </c>
      <c r="BK9" s="89">
        <f>ABS(BJ9)</f>
        <v>3.447928361280454E-4</v>
      </c>
      <c r="BL9" s="89"/>
      <c r="BM9" s="89"/>
      <c r="BN9" s="89"/>
      <c r="BO9" s="89"/>
      <c r="BP9" s="89"/>
      <c r="BQ9" s="89"/>
      <c r="BR9" s="89"/>
      <c r="BS9" s="89"/>
      <c r="BT9" s="89"/>
    </row>
    <row r="10" spans="1:72" s="27" customFormat="1" x14ac:dyDescent="0.25">
      <c r="A10" s="41">
        <v>4</v>
      </c>
      <c r="B10" s="89">
        <f>ABS(('Wyrównanie 22 Part 1'!B10-'Wyrównanie 22 Part 1'!C10)/'Wyrównanie 22 Part 1'!C10)</f>
        <v>1</v>
      </c>
      <c r="C10" s="89">
        <f t="shared" si="0"/>
        <v>1</v>
      </c>
      <c r="D10" s="89">
        <f>'Wyrównanie 22 Part 1'!C11-'Wyrównanie 22 Part 1'!C10</f>
        <v>1.4216796007839668E-5</v>
      </c>
      <c r="E10" s="89">
        <f t="shared" si="1"/>
        <v>1.4216796007839668E-5</v>
      </c>
      <c r="F10" s="89">
        <f t="shared" si="2"/>
        <v>-5.5383176796861962E-5</v>
      </c>
      <c r="G10" s="89">
        <f t="shared" si="3"/>
        <v>5.5383176796861962E-5</v>
      </c>
      <c r="H10" s="89">
        <f t="shared" si="4"/>
        <v>1.2349284197225096E-4</v>
      </c>
      <c r="I10" s="89">
        <f t="shared" si="5"/>
        <v>1.2349284197225096E-4</v>
      </c>
      <c r="J10" s="89"/>
      <c r="K10" s="89">
        <f>ABS(('Wyrównanie 22 Part 1'!B10-'Wyrównanie 22 Part 1'!E10)/'Wyrównanie 22 Part 1'!E10)</f>
        <v>1</v>
      </c>
      <c r="L10" s="89">
        <f>K10^2</f>
        <v>1</v>
      </c>
      <c r="M10" s="89">
        <f>'Wyrównanie 22 Part 1'!C11-'Wyrównanie 22 Part 1'!C10</f>
        <v>1.4216796007839668E-5</v>
      </c>
      <c r="N10" s="89">
        <f>ABS(M10)</f>
        <v>1.4216796007839668E-5</v>
      </c>
      <c r="O10" s="89">
        <f>M11-M10</f>
        <v>-5.5383176796861962E-5</v>
      </c>
      <c r="P10" s="89">
        <f>ABS(O10)</f>
        <v>5.5383176796861962E-5</v>
      </c>
      <c r="Q10" s="89">
        <f>O11-O10</f>
        <v>1.2349284197225096E-4</v>
      </c>
      <c r="R10" s="89">
        <f>ABS(Q10)</f>
        <v>1.2349284197225096E-4</v>
      </c>
      <c r="S10" s="89"/>
      <c r="T10" s="89"/>
      <c r="U10" s="89"/>
      <c r="V10" s="89"/>
      <c r="W10" s="89"/>
      <c r="X10" s="89"/>
      <c r="Y10" s="89"/>
      <c r="Z10" s="89"/>
      <c r="AA10" s="89"/>
      <c r="AB10" s="89"/>
      <c r="AC10" s="89"/>
      <c r="AD10" s="89"/>
      <c r="AE10" s="89"/>
      <c r="AF10" s="89"/>
      <c r="AG10" s="89"/>
      <c r="AH10" s="89"/>
      <c r="AI10" s="89"/>
      <c r="AJ10" s="89"/>
      <c r="AK10" s="89"/>
      <c r="AL10" s="89"/>
      <c r="AM10" s="89"/>
      <c r="AN10" s="89"/>
      <c r="AO10" s="89"/>
      <c r="AP10" s="89"/>
      <c r="AQ10" s="89"/>
      <c r="AR10" s="89"/>
      <c r="AS10" s="89"/>
      <c r="AT10" s="89"/>
      <c r="AU10" s="89"/>
      <c r="AV10" s="89"/>
      <c r="AW10" s="89"/>
      <c r="AX10" s="89"/>
      <c r="AY10" s="89"/>
      <c r="AZ10" s="89"/>
      <c r="BA10" s="89"/>
      <c r="BB10" s="89"/>
      <c r="BC10" s="89"/>
      <c r="BD10" s="89">
        <f>ABS(('Wyrównanie 22 Part 1'!B10-'Wyrównanie 22 Part 1'!O10)/'Wyrównanie 22 Part 1'!O10)</f>
        <v>1</v>
      </c>
      <c r="BE10" s="89">
        <f t="shared" ref="BE10:BE73" si="6">BD10^2</f>
        <v>1</v>
      </c>
      <c r="BF10" s="89">
        <f>'Wyrównanie 22 Part 1'!B11-'Wyrównanie 22 Part 1'!B10</f>
        <v>6.9659712305388181E-5</v>
      </c>
      <c r="BG10" s="89">
        <f t="shared" ref="BG10:BG73" si="7">ABS(BF10)</f>
        <v>6.9659712305388181E-5</v>
      </c>
      <c r="BH10" s="89">
        <f t="shared" ref="BH10:BH73" si="8">BF11-BF10</f>
        <v>-6.9301219877545729E-5</v>
      </c>
      <c r="BI10" s="89">
        <f t="shared" ref="BI10:BI73" si="9">ABS(BH10)</f>
        <v>6.9301219877545729E-5</v>
      </c>
      <c r="BJ10" s="89">
        <f t="shared" ref="BJ10:BJ73" si="10">BH11-BH10</f>
        <v>2.1129135101789201E-4</v>
      </c>
      <c r="BK10" s="89">
        <f t="shared" ref="BK10:BK73" si="11">ABS(BJ10)</f>
        <v>2.1129135101789201E-4</v>
      </c>
      <c r="BL10" s="89"/>
      <c r="BM10" s="89"/>
      <c r="BN10" s="89"/>
      <c r="BO10" s="89"/>
      <c r="BP10" s="89"/>
      <c r="BQ10" s="89"/>
      <c r="BR10" s="89"/>
      <c r="BS10" s="89"/>
      <c r="BT10" s="89"/>
    </row>
    <row r="11" spans="1:72" s="27" customFormat="1" x14ac:dyDescent="0.25">
      <c r="A11" s="41">
        <v>5</v>
      </c>
      <c r="B11" s="89">
        <f>ABS(('Wyrównanie 22 Part 1'!B11-'Wyrównanie 22 Part 1'!C11)/'Wyrównanie 22 Part 1'!C11)</f>
        <v>0.37567101621255755</v>
      </c>
      <c r="C11" s="89">
        <f t="shared" si="0"/>
        <v>0.14112871242217567</v>
      </c>
      <c r="D11" s="89">
        <f>'Wyrównanie 22 Part 1'!C12-'Wyrównanie 22 Part 1'!C11</f>
        <v>-4.1166380789022295E-5</v>
      </c>
      <c r="E11" s="89">
        <f t="shared" si="1"/>
        <v>4.1166380789022295E-5</v>
      </c>
      <c r="F11" s="89">
        <f t="shared" si="2"/>
        <v>6.8109665175388994E-5</v>
      </c>
      <c r="G11" s="89">
        <f t="shared" si="3"/>
        <v>6.8109665175388994E-5</v>
      </c>
      <c r="H11" s="89">
        <f t="shared" si="4"/>
        <v>-1.0898489202283334E-4</v>
      </c>
      <c r="I11" s="89">
        <f t="shared" si="5"/>
        <v>1.0898489202283334E-4</v>
      </c>
      <c r="J11" s="89"/>
      <c r="K11" s="89">
        <f>ABS(('Wyrównanie 22 Part 1'!B11-'Wyrównanie 22 Part 1'!E11)/'Wyrównanie 22 Part 1'!E11)</f>
        <v>0.36644513218590469</v>
      </c>
      <c r="L11" s="89">
        <f t="shared" ref="L11:L74" si="12">K11^2</f>
        <v>0.13428203490274515</v>
      </c>
      <c r="M11" s="89">
        <f>'Wyrównanie 22 Part 1'!C12-'Wyrównanie 22 Part 1'!C11</f>
        <v>-4.1166380789022295E-5</v>
      </c>
      <c r="N11" s="89">
        <f t="shared" ref="N11:N74" si="13">ABS(M11)</f>
        <v>4.1166380789022295E-5</v>
      </c>
      <c r="O11" s="89">
        <f t="shared" ref="O11:O74" si="14">M12-M11</f>
        <v>6.8109665175388994E-5</v>
      </c>
      <c r="P11" s="89">
        <f t="shared" ref="P11:P74" si="15">ABS(O11)</f>
        <v>6.8109665175388994E-5</v>
      </c>
      <c r="Q11" s="89">
        <f t="shared" ref="Q11:Q74" si="16">O12-O11</f>
        <v>-1.0898489202283334E-4</v>
      </c>
      <c r="R11" s="89">
        <f t="shared" ref="R11:R74" si="17">ABS(Q11)</f>
        <v>1.0898489202283334E-4</v>
      </c>
      <c r="S11" s="89"/>
      <c r="T11" s="89"/>
      <c r="U11" s="89"/>
      <c r="V11" s="89"/>
      <c r="W11" s="89"/>
      <c r="X11" s="89"/>
      <c r="Y11" s="89"/>
      <c r="Z11" s="89"/>
      <c r="AA11" s="89"/>
      <c r="AB11" s="89"/>
      <c r="AC11" s="89"/>
      <c r="AD11" s="89"/>
      <c r="AE11" s="89"/>
      <c r="AF11" s="89"/>
      <c r="AG11" s="89"/>
      <c r="AH11" s="89"/>
      <c r="AI11" s="89"/>
      <c r="AJ11" s="89"/>
      <c r="AK11" s="89"/>
      <c r="AL11" s="89"/>
      <c r="AM11" s="89"/>
      <c r="AN11" s="89"/>
      <c r="AO11" s="89"/>
      <c r="AP11" s="89"/>
      <c r="AQ11" s="89"/>
      <c r="AR11" s="89"/>
      <c r="AS11" s="89"/>
      <c r="AT11" s="89"/>
      <c r="AU11" s="89"/>
      <c r="AV11" s="89"/>
      <c r="AW11" s="89"/>
      <c r="AX11" s="89"/>
      <c r="AY11" s="89"/>
      <c r="AZ11" s="89"/>
      <c r="BA11" s="89"/>
      <c r="BB11" s="89"/>
      <c r="BC11" s="89"/>
      <c r="BD11" s="89">
        <f>ABS(('Wyrównanie 22 Part 1'!B11-'Wyrównanie 22 Part 1'!O11)/'Wyrównanie 22 Part 1'!O11)</f>
        <v>1.1106391952556698</v>
      </c>
      <c r="BE11" s="89">
        <f t="shared" si="6"/>
        <v>1.2335194220381618</v>
      </c>
      <c r="BF11" s="89">
        <f>'Wyrównanie 22 Part 1'!B12-'Wyrównanie 22 Part 1'!B11</f>
        <v>3.5849242784245197E-7</v>
      </c>
      <c r="BG11" s="89">
        <f t="shared" si="7"/>
        <v>3.5849242784245197E-7</v>
      </c>
      <c r="BH11" s="89">
        <f t="shared" si="8"/>
        <v>1.4199013114034626E-4</v>
      </c>
      <c r="BI11" s="89">
        <f t="shared" si="9"/>
        <v>1.4199013114034626E-4</v>
      </c>
      <c r="BJ11" s="89">
        <f t="shared" si="10"/>
        <v>-4.9670558300995429E-4</v>
      </c>
      <c r="BK11" s="89">
        <f t="shared" si="11"/>
        <v>4.9670558300995429E-4</v>
      </c>
      <c r="BL11" s="89"/>
      <c r="BM11" s="89"/>
      <c r="BN11" s="89"/>
      <c r="BO11" s="89"/>
      <c r="BP11" s="89"/>
      <c r="BQ11" s="89"/>
      <c r="BR11" s="89"/>
      <c r="BS11" s="89"/>
      <c r="BT11" s="89"/>
    </row>
    <row r="12" spans="1:72" s="27" customFormat="1" x14ac:dyDescent="0.25">
      <c r="A12" s="41">
        <v>6</v>
      </c>
      <c r="B12" s="89">
        <f>ABS(('Wyrównanie 22 Part 1'!B12-'Wyrównanie 22 Part 1'!C12)/'Wyrównanie 22 Part 1'!C12)</f>
        <v>5.549640208371588E-3</v>
      </c>
      <c r="C12" s="89">
        <f t="shared" si="0"/>
        <v>3.0798506442374642E-5</v>
      </c>
      <c r="D12" s="89">
        <f>'Wyrównanie 22 Part 1'!C13-'Wyrównanie 22 Part 1'!C12</f>
        <v>2.6943284386366699E-5</v>
      </c>
      <c r="E12" s="89">
        <f t="shared" si="1"/>
        <v>2.6943284386366699E-5</v>
      </c>
      <c r="F12" s="89">
        <f t="shared" si="2"/>
        <v>-4.0875226847444343E-5</v>
      </c>
      <c r="G12" s="89">
        <f t="shared" si="3"/>
        <v>4.0875226847444343E-5</v>
      </c>
      <c r="H12" s="89">
        <f t="shared" si="4"/>
        <v>4.0803528361875867E-5</v>
      </c>
      <c r="I12" s="89">
        <f t="shared" si="5"/>
        <v>4.0803528361875867E-5</v>
      </c>
      <c r="J12" s="89"/>
      <c r="K12" s="89">
        <f>ABS(('Wyrównanie 22 Part 1'!B12-'Wyrównanie 22 Part 1'!E12)/'Wyrównanie 22 Part 1'!E12)</f>
        <v>0.23912333420584156</v>
      </c>
      <c r="L12" s="89">
        <f t="shared" si="12"/>
        <v>5.7179968961718598E-2</v>
      </c>
      <c r="M12" s="89">
        <f>'Wyrównanie 22 Part 1'!C13-'Wyrównanie 22 Part 1'!C12</f>
        <v>2.6943284386366699E-5</v>
      </c>
      <c r="N12" s="89">
        <f t="shared" si="13"/>
        <v>2.6943284386366699E-5</v>
      </c>
      <c r="O12" s="89">
        <f t="shared" si="14"/>
        <v>-4.0875226847444343E-5</v>
      </c>
      <c r="P12" s="89">
        <f t="shared" si="15"/>
        <v>4.0875226847444343E-5</v>
      </c>
      <c r="Q12" s="89">
        <f t="shared" si="16"/>
        <v>4.0803528361875867E-5</v>
      </c>
      <c r="R12" s="89">
        <f t="shared" si="17"/>
        <v>4.0803528361875867E-5</v>
      </c>
      <c r="S12" s="89"/>
      <c r="T12" s="89">
        <f>ABS(('Wyrównanie 22 Part 1'!B12-'Wyrównanie 22 Part 1'!G12)/'Wyrównanie 22 Part 1'!G12)</f>
        <v>0.51484299038268766</v>
      </c>
      <c r="U12" s="89">
        <f>T12^2</f>
        <v>0.26506330474618822</v>
      </c>
      <c r="V12" s="89">
        <f>'Wyrównanie 22 Part 1'!C13-'Wyrównanie 22 Part 1'!C12</f>
        <v>2.6943284386366699E-5</v>
      </c>
      <c r="W12" s="89">
        <f>ABS(V12)</f>
        <v>2.6943284386366699E-5</v>
      </c>
      <c r="X12" s="89">
        <f>V13-V12</f>
        <v>-4.0875226847444343E-5</v>
      </c>
      <c r="Y12" s="89">
        <f>ABS(X12)</f>
        <v>4.0875226847444343E-5</v>
      </c>
      <c r="Z12" s="89">
        <f>X13-X12</f>
        <v>4.0803528361875867E-5</v>
      </c>
      <c r="AA12" s="89">
        <f t="shared" ref="AA12:AA43" si="18">ABS(Z12)</f>
        <v>4.0803528361875867E-5</v>
      </c>
      <c r="AB12" s="89"/>
      <c r="AC12" s="89"/>
      <c r="AD12" s="89"/>
      <c r="AE12" s="89"/>
      <c r="AF12" s="89"/>
      <c r="AG12" s="89"/>
      <c r="AH12" s="89"/>
      <c r="AI12" s="89"/>
      <c r="AJ12" s="89"/>
      <c r="AK12" s="89"/>
      <c r="AL12" s="89"/>
      <c r="AM12" s="89"/>
      <c r="AN12" s="89"/>
      <c r="AO12" s="89"/>
      <c r="AP12" s="89"/>
      <c r="AQ12" s="89"/>
      <c r="AR12" s="89"/>
      <c r="AS12" s="89"/>
      <c r="AT12" s="89"/>
      <c r="AU12" s="89"/>
      <c r="AV12" s="89"/>
      <c r="AW12" s="89"/>
      <c r="AX12" s="89"/>
      <c r="AY12" s="89"/>
      <c r="AZ12" s="89"/>
      <c r="BA12" s="89"/>
      <c r="BB12" s="89"/>
      <c r="BC12" s="89"/>
      <c r="BD12" s="89">
        <f>ABS(('Wyrównanie 22 Part 1'!B12-'Wyrównanie 22 Part 1'!O12)/'Wyrównanie 22 Part 1'!O12)</f>
        <v>0.39425718452565511</v>
      </c>
      <c r="BE12" s="89">
        <f t="shared" si="6"/>
        <v>0.15543872755009647</v>
      </c>
      <c r="BF12" s="89">
        <f>'Wyrównanie 22 Part 1'!B13-'Wyrównanie 22 Part 1'!B12</f>
        <v>1.4234862356818872E-4</v>
      </c>
      <c r="BG12" s="89">
        <f t="shared" si="7"/>
        <v>1.4234862356818872E-4</v>
      </c>
      <c r="BH12" s="89">
        <f t="shared" si="8"/>
        <v>-3.5471545186960805E-4</v>
      </c>
      <c r="BI12" s="89">
        <f t="shared" si="9"/>
        <v>3.5471545186960805E-4</v>
      </c>
      <c r="BJ12" s="89">
        <f t="shared" si="10"/>
        <v>7.0179870210286088E-4</v>
      </c>
      <c r="BK12" s="89">
        <f t="shared" si="11"/>
        <v>7.0179870210286088E-4</v>
      </c>
      <c r="BL12" s="89"/>
      <c r="BM12" s="89"/>
      <c r="BN12" s="89"/>
      <c r="BO12" s="89"/>
      <c r="BP12" s="89"/>
      <c r="BQ12" s="89"/>
      <c r="BR12" s="89"/>
      <c r="BS12" s="89"/>
      <c r="BT12" s="89"/>
    </row>
    <row r="13" spans="1:72" s="27" customFormat="1" x14ac:dyDescent="0.25">
      <c r="A13" s="41">
        <v>7</v>
      </c>
      <c r="B13" s="89">
        <f>ABS(('Wyrównanie 22 Part 1'!B13-'Wyrównanie 22 Part 1'!C13)/'Wyrównanie 22 Part 1'!C13)</f>
        <v>1.1814273876001871</v>
      </c>
      <c r="C13" s="89">
        <f t="shared" si="0"/>
        <v>1.3957706721718026</v>
      </c>
      <c r="D13" s="89">
        <f>'Wyrównanie 22 Part 1'!C14-'Wyrównanie 22 Part 1'!C13</f>
        <v>-1.3931942461077644E-5</v>
      </c>
      <c r="E13" s="89">
        <f t="shared" si="1"/>
        <v>1.3931942461077644E-5</v>
      </c>
      <c r="F13" s="89">
        <f t="shared" si="2"/>
        <v>-7.1698485568476842E-8</v>
      </c>
      <c r="G13" s="89">
        <f t="shared" si="3"/>
        <v>7.1698485568476842E-8</v>
      </c>
      <c r="H13" s="89">
        <f t="shared" si="4"/>
        <v>-1.5810305549591128E-5</v>
      </c>
      <c r="I13" s="89">
        <f t="shared" si="5"/>
        <v>1.5810305549591128E-5</v>
      </c>
      <c r="J13" s="89"/>
      <c r="K13" s="89">
        <f>ABS(('Wyrównanie 22 Part 1'!B13-'Wyrównanie 22 Part 1'!E13)/'Wyrównanie 22 Part 1'!E13)</f>
        <v>1.4569629002102238</v>
      </c>
      <c r="L13" s="89">
        <f t="shared" si="12"/>
        <v>2.1227408925889866</v>
      </c>
      <c r="M13" s="89">
        <f>'Wyrównanie 22 Part 1'!C14-'Wyrównanie 22 Part 1'!C13</f>
        <v>-1.3931942461077644E-5</v>
      </c>
      <c r="N13" s="89">
        <f t="shared" si="13"/>
        <v>1.3931942461077644E-5</v>
      </c>
      <c r="O13" s="89">
        <f t="shared" si="14"/>
        <v>-7.1698485568476842E-8</v>
      </c>
      <c r="P13" s="89">
        <f t="shared" si="15"/>
        <v>7.1698485568476842E-8</v>
      </c>
      <c r="Q13" s="89">
        <f t="shared" si="16"/>
        <v>-1.5810305549591128E-5</v>
      </c>
      <c r="R13" s="89">
        <f t="shared" si="17"/>
        <v>1.5810305549591128E-5</v>
      </c>
      <c r="S13" s="89"/>
      <c r="T13" s="89">
        <f>ABS(('Wyrównanie 22 Part 1'!B13-'Wyrównanie 22 Part 1'!G13)/'Wyrównanie 22 Part 1'!G13)</f>
        <v>1.4757427937554832</v>
      </c>
      <c r="U13" s="89">
        <f t="shared" ref="U13:U76" si="19">T13^2</f>
        <v>2.1778167933212389</v>
      </c>
      <c r="V13" s="89">
        <f>'Wyrównanie 22 Part 1'!C14-'Wyrównanie 22 Part 1'!C13</f>
        <v>-1.3931942461077644E-5</v>
      </c>
      <c r="W13" s="89">
        <f t="shared" ref="W13:W76" si="20">ABS(V13)</f>
        <v>1.3931942461077644E-5</v>
      </c>
      <c r="X13" s="89">
        <f t="shared" ref="X13:X76" si="21">V14-V13</f>
        <v>-7.1698485568476842E-8</v>
      </c>
      <c r="Y13" s="89">
        <f t="shared" ref="Y13:Y76" si="22">ABS(X13)</f>
        <v>7.1698485568476842E-8</v>
      </c>
      <c r="Z13" s="89">
        <f t="shared" ref="Z13:Z76" si="23">X14-X13</f>
        <v>-1.5810305549591128E-5</v>
      </c>
      <c r="AA13" s="89">
        <f t="shared" si="18"/>
        <v>1.5810305549591128E-5</v>
      </c>
      <c r="AB13" s="89"/>
      <c r="AC13" s="89">
        <f>ABS(('Wyrównanie 22 Part 1'!B13-'Wyrównanie 22 Part 1'!I13)/'Wyrównanie 22 Part 1'!I13)</f>
        <v>4.3663707710501889</v>
      </c>
      <c r="AD13" s="89">
        <f>AC13^2</f>
        <v>19.06519371028142</v>
      </c>
      <c r="AE13" s="89">
        <f>'Wyrównanie 22 Part 1'!C14-'Wyrównanie 22 Part 1'!C13</f>
        <v>-1.3931942461077644E-5</v>
      </c>
      <c r="AF13" s="89">
        <f>ABS(AE13)</f>
        <v>1.3931942461077644E-5</v>
      </c>
      <c r="AG13" s="89">
        <f>AE14-AE13</f>
        <v>-7.1698485568476842E-8</v>
      </c>
      <c r="AH13" s="89">
        <f>ABS(AG13)</f>
        <v>7.1698485568476842E-8</v>
      </c>
      <c r="AI13" s="89">
        <f>AG14-AG13</f>
        <v>-1.5810305549591128E-5</v>
      </c>
      <c r="AJ13" s="89">
        <f>ABS(AI13)</f>
        <v>1.5810305549591128E-5</v>
      </c>
      <c r="AK13" s="89"/>
      <c r="AL13" s="89"/>
      <c r="AM13" s="89"/>
      <c r="AN13" s="89"/>
      <c r="AO13" s="89"/>
      <c r="AP13" s="89"/>
      <c r="AQ13" s="89"/>
      <c r="AR13" s="89"/>
      <c r="AS13" s="89"/>
      <c r="AT13" s="89"/>
      <c r="AU13" s="89"/>
      <c r="AV13" s="89"/>
      <c r="AW13" s="89"/>
      <c r="AX13" s="89"/>
      <c r="AY13" s="89"/>
      <c r="AZ13" s="89"/>
      <c r="BA13" s="89"/>
      <c r="BB13" s="89"/>
      <c r="BC13" s="89"/>
      <c r="BD13" s="89">
        <f>ABS(('Wyrównanie 22 Part 1'!B13-'Wyrównanie 22 Part 1'!O13)/'Wyrównanie 22 Part 1'!O13)</f>
        <v>0.52882699942451661</v>
      </c>
      <c r="BE13" s="89">
        <f t="shared" si="6"/>
        <v>0.27965799532033769</v>
      </c>
      <c r="BF13" s="89">
        <f>'Wyrównanie 22 Part 1'!B14-'Wyrównanie 22 Part 1'!B13</f>
        <v>-2.1236682830141933E-4</v>
      </c>
      <c r="BG13" s="89">
        <f t="shared" si="7"/>
        <v>2.1236682830141933E-4</v>
      </c>
      <c r="BH13" s="89">
        <f t="shared" si="8"/>
        <v>3.4708325023325283E-4</v>
      </c>
      <c r="BI13" s="89">
        <f t="shared" si="9"/>
        <v>3.4708325023325283E-4</v>
      </c>
      <c r="BJ13" s="89">
        <f t="shared" si="10"/>
        <v>-6.1651609409691982E-4</v>
      </c>
      <c r="BK13" s="89">
        <f t="shared" si="11"/>
        <v>6.1651609409691982E-4</v>
      </c>
      <c r="BL13" s="89"/>
      <c r="BM13" s="89">
        <f>ABS(('Wyrównanie 22 Part 1'!B13-'Wyrównanie 22 Part 1'!Q13)/'Wyrównanie 22 Part 1'!Q13)</f>
        <v>3.4492474274401612</v>
      </c>
      <c r="BN13" s="89">
        <f>BM13^2</f>
        <v>11.89730781570257</v>
      </c>
      <c r="BO13" s="89">
        <f>'Wyrównanie 22 Part 1'!B14-'Wyrównanie 22 Part 1'!B13</f>
        <v>-2.1236682830141933E-4</v>
      </c>
      <c r="BP13" s="89">
        <f>ABS(BO13)</f>
        <v>2.1236682830141933E-4</v>
      </c>
      <c r="BQ13" s="89">
        <f>BO14-BO13</f>
        <v>3.4708325023325283E-4</v>
      </c>
      <c r="BR13" s="89">
        <f>ABS(BQ13)</f>
        <v>3.4708325023325283E-4</v>
      </c>
      <c r="BS13" s="89">
        <f>BQ14-BQ13</f>
        <v>-6.1651609409691982E-4</v>
      </c>
      <c r="BT13" s="89">
        <f>ABS(BS13)</f>
        <v>6.1651609409691982E-4</v>
      </c>
    </row>
    <row r="14" spans="1:72" s="27" customFormat="1" x14ac:dyDescent="0.25">
      <c r="A14" s="41">
        <v>8</v>
      </c>
      <c r="B14" s="89">
        <f>ABS(('Wyrównanie 22 Part 1'!B14-'Wyrównanie 22 Part 1'!C14)/'Wyrównanie 22 Part 1'!C14)</f>
        <v>1</v>
      </c>
      <c r="C14" s="89">
        <f t="shared" si="0"/>
        <v>1</v>
      </c>
      <c r="D14" s="89">
        <f>'Wyrównanie 22 Part 1'!C15-'Wyrównanie 22 Part 1'!C14</f>
        <v>-1.4003640946646121E-5</v>
      </c>
      <c r="E14" s="89">
        <f t="shared" si="1"/>
        <v>1.4003640946646121E-5</v>
      </c>
      <c r="F14" s="89">
        <f t="shared" si="2"/>
        <v>-1.5882004035159605E-5</v>
      </c>
      <c r="G14" s="89">
        <f t="shared" si="3"/>
        <v>1.5882004035159605E-5</v>
      </c>
      <c r="H14" s="89">
        <f t="shared" si="4"/>
        <v>5.8821627216821739E-5</v>
      </c>
      <c r="I14" s="89">
        <f t="shared" si="5"/>
        <v>5.8821627216821739E-5</v>
      </c>
      <c r="J14" s="89"/>
      <c r="K14" s="89">
        <f>ABS(('Wyrównanie 22 Part 1'!B14-'Wyrównanie 22 Part 1'!E14)/'Wyrównanie 22 Part 1'!E14)</f>
        <v>1</v>
      </c>
      <c r="L14" s="89">
        <f t="shared" si="12"/>
        <v>1</v>
      </c>
      <c r="M14" s="89">
        <f>'Wyrównanie 22 Part 1'!C15-'Wyrównanie 22 Part 1'!C14</f>
        <v>-1.4003640946646121E-5</v>
      </c>
      <c r="N14" s="89">
        <f t="shared" si="13"/>
        <v>1.4003640946646121E-5</v>
      </c>
      <c r="O14" s="89">
        <f t="shared" si="14"/>
        <v>-1.5882004035159605E-5</v>
      </c>
      <c r="P14" s="89">
        <f t="shared" si="15"/>
        <v>1.5882004035159605E-5</v>
      </c>
      <c r="Q14" s="89">
        <f t="shared" si="16"/>
        <v>5.8821627216821739E-5</v>
      </c>
      <c r="R14" s="89">
        <f t="shared" si="17"/>
        <v>5.8821627216821739E-5</v>
      </c>
      <c r="S14" s="89"/>
      <c r="T14" s="89">
        <f>ABS(('Wyrównanie 22 Part 1'!B14-'Wyrównanie 22 Part 1'!G14)/'Wyrównanie 22 Part 1'!G14)</f>
        <v>1</v>
      </c>
      <c r="U14" s="89">
        <f t="shared" si="19"/>
        <v>1</v>
      </c>
      <c r="V14" s="89">
        <f>'Wyrównanie 22 Part 1'!C15-'Wyrównanie 22 Part 1'!C14</f>
        <v>-1.4003640946646121E-5</v>
      </c>
      <c r="W14" s="89">
        <f t="shared" si="20"/>
        <v>1.4003640946646121E-5</v>
      </c>
      <c r="X14" s="89">
        <f t="shared" si="21"/>
        <v>-1.5882004035159605E-5</v>
      </c>
      <c r="Y14" s="89">
        <f t="shared" si="22"/>
        <v>1.5882004035159605E-5</v>
      </c>
      <c r="Z14" s="89">
        <f t="shared" si="23"/>
        <v>5.8821627216821739E-5</v>
      </c>
      <c r="AA14" s="89">
        <f t="shared" si="18"/>
        <v>5.8821627216821739E-5</v>
      </c>
      <c r="AB14" s="89"/>
      <c r="AC14" s="89">
        <f>ABS(('Wyrównanie 22 Part 1'!B14-'Wyrównanie 22 Part 1'!I14)/'Wyrównanie 22 Part 1'!I14)</f>
        <v>1</v>
      </c>
      <c r="AD14" s="89">
        <f t="shared" ref="AD14:AD77" si="24">AC14^2</f>
        <v>1</v>
      </c>
      <c r="AE14" s="89">
        <f>'Wyrównanie 22 Part 1'!C15-'Wyrównanie 22 Part 1'!C14</f>
        <v>-1.4003640946646121E-5</v>
      </c>
      <c r="AF14" s="89">
        <f t="shared" ref="AF14:AF77" si="25">ABS(AE14)</f>
        <v>1.4003640946646121E-5</v>
      </c>
      <c r="AG14" s="89">
        <f t="shared" ref="AG14:AG77" si="26">AE15-AE14</f>
        <v>-1.5882004035159605E-5</v>
      </c>
      <c r="AH14" s="89">
        <f t="shared" ref="AH14:AH77" si="27">ABS(AG14)</f>
        <v>1.5882004035159605E-5</v>
      </c>
      <c r="AI14" s="89">
        <f t="shared" ref="AI14:AI77" si="28">AG15-AG14</f>
        <v>5.8821627216821739E-5</v>
      </c>
      <c r="AJ14" s="89">
        <f t="shared" ref="AJ14:AJ77" si="29">ABS(AI14)</f>
        <v>5.8821627216821739E-5</v>
      </c>
      <c r="AK14" s="89"/>
      <c r="AL14" s="89"/>
      <c r="AM14" s="89"/>
      <c r="AN14" s="89"/>
      <c r="AO14" s="89"/>
      <c r="AP14" s="89"/>
      <c r="AQ14" s="89"/>
      <c r="AR14" s="89"/>
      <c r="AS14" s="89"/>
      <c r="AT14" s="89"/>
      <c r="AU14" s="89"/>
      <c r="AV14" s="89"/>
      <c r="AW14" s="89"/>
      <c r="AX14" s="89"/>
      <c r="AY14" s="89"/>
      <c r="AZ14" s="89"/>
      <c r="BA14" s="89"/>
      <c r="BB14" s="89"/>
      <c r="BC14" s="89"/>
      <c r="BD14" s="89">
        <f>ABS(('Wyrównanie 22 Part 1'!B14-'Wyrównanie 22 Part 1'!O14)/'Wyrównanie 22 Part 1'!O14)</f>
        <v>1</v>
      </c>
      <c r="BE14" s="89">
        <f t="shared" si="6"/>
        <v>1</v>
      </c>
      <c r="BF14" s="89">
        <f>'Wyrównanie 22 Part 1'!B15-'Wyrównanie 22 Part 1'!B14</f>
        <v>1.347164219318335E-4</v>
      </c>
      <c r="BG14" s="89">
        <f t="shared" si="7"/>
        <v>1.347164219318335E-4</v>
      </c>
      <c r="BH14" s="89">
        <f t="shared" si="8"/>
        <v>-2.6943284386366699E-4</v>
      </c>
      <c r="BI14" s="89">
        <f t="shared" si="9"/>
        <v>2.6943284386366699E-4</v>
      </c>
      <c r="BJ14" s="89">
        <f t="shared" si="10"/>
        <v>4.0414926579550049E-4</v>
      </c>
      <c r="BK14" s="89">
        <f t="shared" si="11"/>
        <v>4.0414926579550049E-4</v>
      </c>
      <c r="BL14" s="89"/>
      <c r="BM14" s="89">
        <f>ABS(('Wyrównanie 22 Part 1'!B14-'Wyrównanie 22 Part 1'!Q14)/'Wyrównanie 22 Part 1'!Q14)</f>
        <v>1</v>
      </c>
      <c r="BN14" s="89">
        <f t="shared" ref="BN14:BN77" si="30">BM14^2</f>
        <v>1</v>
      </c>
      <c r="BO14" s="89">
        <f>'Wyrównanie 22 Part 1'!B15-'Wyrównanie 22 Part 1'!B14</f>
        <v>1.347164219318335E-4</v>
      </c>
      <c r="BP14" s="89">
        <f t="shared" ref="BP14:BP77" si="31">ABS(BO14)</f>
        <v>1.347164219318335E-4</v>
      </c>
      <c r="BQ14" s="89">
        <f t="shared" ref="BQ14:BQ77" si="32">BO15-BO14</f>
        <v>-2.6943284386366699E-4</v>
      </c>
      <c r="BR14" s="89">
        <f t="shared" ref="BR14:BR77" si="33">ABS(BQ14)</f>
        <v>2.6943284386366699E-4</v>
      </c>
      <c r="BS14" s="89">
        <f t="shared" ref="BS14:BS77" si="34">BQ15-BQ14</f>
        <v>4.0414926579550049E-4</v>
      </c>
      <c r="BT14" s="89">
        <f t="shared" ref="BT14:BT77" si="35">ABS(BS14)</f>
        <v>4.0414926579550049E-4</v>
      </c>
    </row>
    <row r="15" spans="1:72" s="27" customFormat="1" x14ac:dyDescent="0.25">
      <c r="A15" s="41">
        <v>9</v>
      </c>
      <c r="B15" s="89">
        <f>ABS(('Wyrównanie 22 Part 1'!B15-'Wyrównanie 22 Part 1'!C15)/'Wyrównanie 22 Part 1'!C15)</f>
        <v>0.94069321756810587</v>
      </c>
      <c r="C15" s="89">
        <f t="shared" si="0"/>
        <v>0.88490372957863572</v>
      </c>
      <c r="D15" s="89">
        <f>'Wyrównanie 22 Part 1'!C16-'Wyrównanie 22 Part 1'!C15</f>
        <v>-2.9885644981805726E-5</v>
      </c>
      <c r="E15" s="89">
        <f t="shared" si="1"/>
        <v>2.9885644981805726E-5</v>
      </c>
      <c r="F15" s="89">
        <f t="shared" si="2"/>
        <v>4.2939623181662134E-5</v>
      </c>
      <c r="G15" s="89">
        <f t="shared" si="3"/>
        <v>4.2939623181662134E-5</v>
      </c>
      <c r="H15" s="89">
        <f t="shared" si="4"/>
        <v>-2.678865443717216E-5</v>
      </c>
      <c r="I15" s="89">
        <f t="shared" si="5"/>
        <v>2.678865443717216E-5</v>
      </c>
      <c r="J15" s="89"/>
      <c r="K15" s="89">
        <f>ABS(('Wyrównanie 22 Part 1'!B15-'Wyrównanie 22 Part 1'!E15)/'Wyrównanie 22 Part 1'!E15)</f>
        <v>0.96778250173736791</v>
      </c>
      <c r="L15" s="89">
        <f t="shared" si="12"/>
        <v>0.93660297066903853</v>
      </c>
      <c r="M15" s="89">
        <f>'Wyrównanie 22 Part 1'!C16-'Wyrównanie 22 Part 1'!C15</f>
        <v>-2.9885644981805726E-5</v>
      </c>
      <c r="N15" s="89">
        <f t="shared" si="13"/>
        <v>2.9885644981805726E-5</v>
      </c>
      <c r="O15" s="89">
        <f t="shared" si="14"/>
        <v>4.2939623181662134E-5</v>
      </c>
      <c r="P15" s="89">
        <f t="shared" si="15"/>
        <v>4.2939623181662134E-5</v>
      </c>
      <c r="Q15" s="89">
        <f t="shared" si="16"/>
        <v>-2.678865443717216E-5</v>
      </c>
      <c r="R15" s="89">
        <f t="shared" si="17"/>
        <v>2.678865443717216E-5</v>
      </c>
      <c r="S15" s="89"/>
      <c r="T15" s="89">
        <f>ABS(('Wyrównanie 22 Part 1'!B15-'Wyrównanie 22 Part 1'!G15)/'Wyrównanie 22 Part 1'!G15)</f>
        <v>0.83938655114779237</v>
      </c>
      <c r="U15" s="89">
        <f t="shared" si="19"/>
        <v>0.70456978224778544</v>
      </c>
      <c r="V15" s="89">
        <f>'Wyrównanie 22 Part 1'!C16-'Wyrównanie 22 Part 1'!C15</f>
        <v>-2.9885644981805726E-5</v>
      </c>
      <c r="W15" s="89">
        <f t="shared" si="20"/>
        <v>2.9885644981805726E-5</v>
      </c>
      <c r="X15" s="89">
        <f t="shared" si="21"/>
        <v>4.2939623181662134E-5</v>
      </c>
      <c r="Y15" s="89">
        <f t="shared" si="22"/>
        <v>4.2939623181662134E-5</v>
      </c>
      <c r="Z15" s="89">
        <f t="shared" si="23"/>
        <v>-2.678865443717216E-5</v>
      </c>
      <c r="AA15" s="89">
        <f t="shared" si="18"/>
        <v>2.678865443717216E-5</v>
      </c>
      <c r="AB15" s="89"/>
      <c r="AC15" s="89">
        <f>ABS(('Wyrównanie 22 Part 1'!B15-'Wyrównanie 22 Part 1'!I15)/'Wyrównanie 22 Part 1'!I15)</f>
        <v>1.7996679335432655</v>
      </c>
      <c r="AD15" s="89">
        <f t="shared" si="24"/>
        <v>3.2388046710238876</v>
      </c>
      <c r="AE15" s="89">
        <f>'Wyrównanie 22 Part 1'!C16-'Wyrównanie 22 Part 1'!C15</f>
        <v>-2.9885644981805726E-5</v>
      </c>
      <c r="AF15" s="89">
        <f t="shared" si="25"/>
        <v>2.9885644981805726E-5</v>
      </c>
      <c r="AG15" s="89">
        <f t="shared" si="26"/>
        <v>4.2939623181662134E-5</v>
      </c>
      <c r="AH15" s="89">
        <f t="shared" si="27"/>
        <v>4.2939623181662134E-5</v>
      </c>
      <c r="AI15" s="89">
        <f t="shared" si="28"/>
        <v>-2.678865443717216E-5</v>
      </c>
      <c r="AJ15" s="89">
        <f t="shared" si="29"/>
        <v>2.678865443717216E-5</v>
      </c>
      <c r="AK15" s="89"/>
      <c r="AL15" s="89">
        <f>ABS(('Wyrównanie 22 Part 1'!B15-'Wyrównanie 22 Part 1'!K15)/'Wyrównanie 22 Part 1'!K15)</f>
        <v>4.0500836201345471</v>
      </c>
      <c r="AM15" s="89">
        <f>AL15^2</f>
        <v>16.403177330082158</v>
      </c>
      <c r="AN15" s="89">
        <f>'Wyrównanie 22 Part 1'!B16-'Wyrównanie 22 Part 1'!B15</f>
        <v>-1.347164219318335E-4</v>
      </c>
      <c r="AO15" s="89">
        <f>ABS(AN15)</f>
        <v>1.347164219318335E-4</v>
      </c>
      <c r="AP15" s="89">
        <f>AN16-AN15</f>
        <v>1.347164219318335E-4</v>
      </c>
      <c r="AQ15" s="89">
        <f>ABS(AP15)</f>
        <v>1.347164219318335E-4</v>
      </c>
      <c r="AR15" s="89">
        <f>AP16-AP15</f>
        <v>-7.177781853944277E-5</v>
      </c>
      <c r="AS15" s="89">
        <f>ABS(AR15)</f>
        <v>7.177781853944277E-5</v>
      </c>
      <c r="AT15" s="89"/>
      <c r="AU15" s="89"/>
      <c r="AV15" s="89"/>
      <c r="AW15" s="89"/>
      <c r="AX15" s="89"/>
      <c r="AY15" s="89"/>
      <c r="AZ15" s="89"/>
      <c r="BA15" s="89"/>
      <c r="BB15" s="89"/>
      <c r="BC15" s="89"/>
      <c r="BD15" s="89">
        <f>ABS(('Wyrównanie 22 Part 1'!B15-'Wyrównanie 22 Part 1'!O15)/'Wyrównanie 22 Part 1'!O15)</f>
        <v>0.87392363322465971</v>
      </c>
      <c r="BE15" s="89">
        <f t="shared" si="6"/>
        <v>0.7637425167085895</v>
      </c>
      <c r="BF15" s="89">
        <f>'Wyrównanie 22 Part 1'!B16-'Wyrównanie 22 Part 1'!B15</f>
        <v>-1.347164219318335E-4</v>
      </c>
      <c r="BG15" s="89">
        <f t="shared" si="7"/>
        <v>1.347164219318335E-4</v>
      </c>
      <c r="BH15" s="89">
        <f t="shared" si="8"/>
        <v>1.347164219318335E-4</v>
      </c>
      <c r="BI15" s="89">
        <f t="shared" si="9"/>
        <v>1.347164219318335E-4</v>
      </c>
      <c r="BJ15" s="89">
        <f t="shared" si="10"/>
        <v>-7.177781853944277E-5</v>
      </c>
      <c r="BK15" s="89">
        <f t="shared" si="11"/>
        <v>7.177781853944277E-5</v>
      </c>
      <c r="BL15" s="89"/>
      <c r="BM15" s="89">
        <f>ABS(('Wyrównanie 22 Part 1'!B15-'Wyrównanie 22 Part 1'!Q15)/'Wyrównanie 22 Part 1'!Q15)</f>
        <v>1.2069126523344582</v>
      </c>
      <c r="BN15" s="89">
        <f t="shared" si="30"/>
        <v>1.4566381503649968</v>
      </c>
      <c r="BO15" s="89">
        <f>'Wyrównanie 22 Part 1'!B16-'Wyrównanie 22 Part 1'!B15</f>
        <v>-1.347164219318335E-4</v>
      </c>
      <c r="BP15" s="89">
        <f t="shared" si="31"/>
        <v>1.347164219318335E-4</v>
      </c>
      <c r="BQ15" s="89">
        <f t="shared" si="32"/>
        <v>1.347164219318335E-4</v>
      </c>
      <c r="BR15" s="89">
        <f t="shared" si="33"/>
        <v>1.347164219318335E-4</v>
      </c>
      <c r="BS15" s="89">
        <f t="shared" si="34"/>
        <v>-7.177781853944277E-5</v>
      </c>
      <c r="BT15" s="89">
        <f t="shared" si="35"/>
        <v>7.177781853944277E-5</v>
      </c>
    </row>
    <row r="16" spans="1:72" s="27" customFormat="1" x14ac:dyDescent="0.25">
      <c r="A16" s="41">
        <v>10</v>
      </c>
      <c r="B16" s="89">
        <f>ABS(('Wyrównanie 22 Part 1'!B16-'Wyrównanie 22 Part 1'!C16)/'Wyrównanie 22 Part 1'!C16)</f>
        <v>1</v>
      </c>
      <c r="C16" s="89">
        <f t="shared" si="0"/>
        <v>1</v>
      </c>
      <c r="D16" s="89">
        <f>'Wyrównanie 22 Part 1'!C17-'Wyrównanie 22 Part 1'!C16</f>
        <v>1.3053978199856408E-5</v>
      </c>
      <c r="E16" s="89">
        <f t="shared" si="1"/>
        <v>1.3053978199856408E-5</v>
      </c>
      <c r="F16" s="89">
        <f t="shared" si="2"/>
        <v>1.6150968744489974E-5</v>
      </c>
      <c r="G16" s="89">
        <f t="shared" si="3"/>
        <v>1.6150968744489974E-5</v>
      </c>
      <c r="H16" s="89">
        <f t="shared" si="4"/>
        <v>-8.2240422145714868E-7</v>
      </c>
      <c r="I16" s="89">
        <f t="shared" si="5"/>
        <v>8.2240422145714868E-7</v>
      </c>
      <c r="J16" s="89"/>
      <c r="K16" s="89">
        <f>ABS(('Wyrównanie 22 Part 1'!B16-'Wyrównanie 22 Part 1'!E16)/'Wyrównanie 22 Part 1'!E16)</f>
        <v>1</v>
      </c>
      <c r="L16" s="89">
        <f t="shared" si="12"/>
        <v>1</v>
      </c>
      <c r="M16" s="89">
        <f>'Wyrównanie 22 Part 1'!C17-'Wyrównanie 22 Part 1'!C16</f>
        <v>1.3053978199856408E-5</v>
      </c>
      <c r="N16" s="89">
        <f t="shared" si="13"/>
        <v>1.3053978199856408E-5</v>
      </c>
      <c r="O16" s="89">
        <f t="shared" si="14"/>
        <v>1.6150968744489974E-5</v>
      </c>
      <c r="P16" s="89">
        <f t="shared" si="15"/>
        <v>1.6150968744489974E-5</v>
      </c>
      <c r="Q16" s="89">
        <f t="shared" si="16"/>
        <v>-8.2240422145714868E-7</v>
      </c>
      <c r="R16" s="89">
        <f t="shared" si="17"/>
        <v>8.2240422145714868E-7</v>
      </c>
      <c r="S16" s="89"/>
      <c r="T16" s="89">
        <f>ABS(('Wyrównanie 22 Part 1'!B16-'Wyrównanie 22 Part 1'!G16)/'Wyrównanie 22 Part 1'!G16)</f>
        <v>1</v>
      </c>
      <c r="U16" s="89">
        <f t="shared" si="19"/>
        <v>1</v>
      </c>
      <c r="V16" s="89">
        <f>'Wyrównanie 22 Part 1'!C17-'Wyrównanie 22 Part 1'!C16</f>
        <v>1.3053978199856408E-5</v>
      </c>
      <c r="W16" s="89">
        <f t="shared" si="20"/>
        <v>1.3053978199856408E-5</v>
      </c>
      <c r="X16" s="89">
        <f t="shared" si="21"/>
        <v>1.6150968744489974E-5</v>
      </c>
      <c r="Y16" s="89">
        <f t="shared" si="22"/>
        <v>1.6150968744489974E-5</v>
      </c>
      <c r="Z16" s="89">
        <f t="shared" si="23"/>
        <v>-8.2240422145714868E-7</v>
      </c>
      <c r="AA16" s="89">
        <f t="shared" si="18"/>
        <v>8.2240422145714868E-7</v>
      </c>
      <c r="AB16" s="89"/>
      <c r="AC16" s="89">
        <f>ABS(('Wyrównanie 22 Part 1'!B16-'Wyrównanie 22 Part 1'!I16)/'Wyrównanie 22 Part 1'!I16)</f>
        <v>1</v>
      </c>
      <c r="AD16" s="89">
        <f t="shared" si="24"/>
        <v>1</v>
      </c>
      <c r="AE16" s="89">
        <f>'Wyrównanie 22 Part 1'!C17-'Wyrównanie 22 Part 1'!C16</f>
        <v>1.3053978199856408E-5</v>
      </c>
      <c r="AF16" s="89">
        <f t="shared" si="25"/>
        <v>1.3053978199856408E-5</v>
      </c>
      <c r="AG16" s="89">
        <f t="shared" si="26"/>
        <v>1.6150968744489974E-5</v>
      </c>
      <c r="AH16" s="89">
        <f t="shared" si="27"/>
        <v>1.6150968744489974E-5</v>
      </c>
      <c r="AI16" s="89">
        <f t="shared" si="28"/>
        <v>-8.2240422145714868E-7</v>
      </c>
      <c r="AJ16" s="89">
        <f t="shared" si="29"/>
        <v>8.2240422145714868E-7</v>
      </c>
      <c r="AK16" s="89"/>
      <c r="AL16" s="89">
        <f>ABS(('Wyrównanie 22 Part 1'!B16-'Wyrównanie 22 Part 1'!K16)/'Wyrównanie 22 Part 1'!K16)</f>
        <v>1</v>
      </c>
      <c r="AM16" s="89">
        <f t="shared" ref="AM16:AM79" si="36">AL16^2</f>
        <v>1</v>
      </c>
      <c r="AN16" s="89">
        <f>'Wyrównanie 22 Part 1'!B17-'Wyrównanie 22 Part 1'!B16</f>
        <v>0</v>
      </c>
      <c r="AO16" s="89">
        <f t="shared" ref="AO16:AO79" si="37">ABS(AN16)</f>
        <v>0</v>
      </c>
      <c r="AP16" s="89">
        <f t="shared" ref="AP16:AP79" si="38">AN17-AN16</f>
        <v>6.2938603392390726E-5</v>
      </c>
      <c r="AQ16" s="89">
        <f t="shared" ref="AQ16:AQ79" si="39">ABS(AP16)</f>
        <v>6.2938603392390726E-5</v>
      </c>
      <c r="AR16" s="89">
        <f t="shared" ref="AR16:AR79" si="40">AP17-AP16</f>
        <v>-1.2354591917789013E-4</v>
      </c>
      <c r="AS16" s="89">
        <f t="shared" ref="AS16:AS79" si="41">ABS(AR16)</f>
        <v>1.2354591917789013E-4</v>
      </c>
      <c r="AT16" s="89"/>
      <c r="AU16" s="89">
        <f>ABS(('Wyrównanie 22 Part 1'!B16-'Wyrównanie 22 Part 1'!M16)/'Wyrównanie 22 Part 1'!M16)</f>
        <v>1</v>
      </c>
      <c r="AV16" s="89">
        <f>AU16^2</f>
        <v>1</v>
      </c>
      <c r="AW16" s="89">
        <f>'Wyrównanie 22 Part 1'!B17-'Wyrównanie 22 Part 1'!B16</f>
        <v>0</v>
      </c>
      <c r="AX16" s="89">
        <f>ABS(AW16)</f>
        <v>0</v>
      </c>
      <c r="AY16" s="89">
        <f>AW17-AW16</f>
        <v>6.2938603392390726E-5</v>
      </c>
      <c r="AZ16" s="89">
        <f>ABS(AY16)</f>
        <v>6.2938603392390726E-5</v>
      </c>
      <c r="BA16" s="89">
        <f>AY17-AY16</f>
        <v>-1.2354591917789013E-4</v>
      </c>
      <c r="BB16" s="89">
        <f>ABS(BA16)</f>
        <v>1.2354591917789013E-4</v>
      </c>
      <c r="BC16" s="89"/>
      <c r="BD16" s="89">
        <f>ABS(('Wyrównanie 22 Part 1'!B16-'Wyrównanie 22 Part 1'!O16)/'Wyrównanie 22 Part 1'!O16)</f>
        <v>1</v>
      </c>
      <c r="BE16" s="89">
        <f t="shared" si="6"/>
        <v>1</v>
      </c>
      <c r="BF16" s="89">
        <f>'Wyrównanie 22 Part 1'!B17-'Wyrównanie 22 Part 1'!B16</f>
        <v>0</v>
      </c>
      <c r="BG16" s="89">
        <f t="shared" si="7"/>
        <v>0</v>
      </c>
      <c r="BH16" s="89">
        <f t="shared" si="8"/>
        <v>6.2938603392390726E-5</v>
      </c>
      <c r="BI16" s="89">
        <f t="shared" si="9"/>
        <v>6.2938603392390726E-5</v>
      </c>
      <c r="BJ16" s="89">
        <f t="shared" si="10"/>
        <v>-1.2354591917789013E-4</v>
      </c>
      <c r="BK16" s="89">
        <f t="shared" si="11"/>
        <v>1.2354591917789013E-4</v>
      </c>
      <c r="BL16" s="89"/>
      <c r="BM16" s="89">
        <f>ABS(('Wyrównanie 22 Part 1'!B16-'Wyrównanie 22 Part 1'!Q16)/'Wyrównanie 22 Part 1'!Q16)</f>
        <v>1</v>
      </c>
      <c r="BN16" s="89">
        <f t="shared" si="30"/>
        <v>1</v>
      </c>
      <c r="BO16" s="89">
        <f>'Wyrównanie 22 Part 1'!B17-'Wyrównanie 22 Part 1'!B16</f>
        <v>0</v>
      </c>
      <c r="BP16" s="89">
        <f t="shared" si="31"/>
        <v>0</v>
      </c>
      <c r="BQ16" s="89">
        <f t="shared" si="32"/>
        <v>6.2938603392390726E-5</v>
      </c>
      <c r="BR16" s="89">
        <f t="shared" si="33"/>
        <v>6.2938603392390726E-5</v>
      </c>
      <c r="BS16" s="89">
        <f t="shared" si="34"/>
        <v>-1.2354591917789013E-4</v>
      </c>
      <c r="BT16" s="89">
        <f t="shared" si="35"/>
        <v>1.2354591917789013E-4</v>
      </c>
    </row>
    <row r="17" spans="1:72" s="27" customFormat="1" x14ac:dyDescent="0.25">
      <c r="A17" s="41">
        <v>11</v>
      </c>
      <c r="B17" s="89">
        <f>ABS(('Wyrównanie 22 Part 1'!B17-'Wyrównanie 22 Part 1'!C17)/'Wyrównanie 22 Part 1'!C17)</f>
        <v>1</v>
      </c>
      <c r="C17" s="89">
        <f t="shared" si="0"/>
        <v>1</v>
      </c>
      <c r="D17" s="89">
        <f>'Wyrównanie 22 Part 1'!C18-'Wyrównanie 22 Part 1'!C17</f>
        <v>2.9204946944346382E-5</v>
      </c>
      <c r="E17" s="89">
        <f t="shared" si="1"/>
        <v>2.9204946944346382E-5</v>
      </c>
      <c r="F17" s="89">
        <f t="shared" si="2"/>
        <v>1.5328564523032825E-5</v>
      </c>
      <c r="G17" s="89">
        <f t="shared" si="3"/>
        <v>1.5328564523032825E-5</v>
      </c>
      <c r="H17" s="89">
        <f t="shared" si="4"/>
        <v>6.4632166150888906E-5</v>
      </c>
      <c r="I17" s="89">
        <f t="shared" si="5"/>
        <v>6.4632166150888906E-5</v>
      </c>
      <c r="J17" s="89"/>
      <c r="K17" s="89">
        <f>ABS(('Wyrównanie 22 Part 1'!B17-'Wyrównanie 22 Part 1'!E17)/'Wyrównanie 22 Part 1'!E17)</f>
        <v>1</v>
      </c>
      <c r="L17" s="89">
        <f t="shared" si="12"/>
        <v>1</v>
      </c>
      <c r="M17" s="89">
        <f>'Wyrównanie 22 Part 1'!C18-'Wyrównanie 22 Part 1'!C17</f>
        <v>2.9204946944346382E-5</v>
      </c>
      <c r="N17" s="89">
        <f t="shared" si="13"/>
        <v>2.9204946944346382E-5</v>
      </c>
      <c r="O17" s="89">
        <f t="shared" si="14"/>
        <v>1.5328564523032825E-5</v>
      </c>
      <c r="P17" s="89">
        <f t="shared" si="15"/>
        <v>1.5328564523032825E-5</v>
      </c>
      <c r="Q17" s="89">
        <f t="shared" si="16"/>
        <v>6.4632166150888906E-5</v>
      </c>
      <c r="R17" s="89">
        <f t="shared" si="17"/>
        <v>6.4632166150888906E-5</v>
      </c>
      <c r="S17" s="89"/>
      <c r="T17" s="89">
        <f>ABS(('Wyrównanie 22 Part 1'!B17-'Wyrównanie 22 Part 1'!G17)/'Wyrównanie 22 Part 1'!G17)</f>
        <v>1</v>
      </c>
      <c r="U17" s="89">
        <f t="shared" si="19"/>
        <v>1</v>
      </c>
      <c r="V17" s="89">
        <f>'Wyrównanie 22 Part 1'!C18-'Wyrównanie 22 Part 1'!C17</f>
        <v>2.9204946944346382E-5</v>
      </c>
      <c r="W17" s="89">
        <f t="shared" si="20"/>
        <v>2.9204946944346382E-5</v>
      </c>
      <c r="X17" s="89">
        <f t="shared" si="21"/>
        <v>1.5328564523032825E-5</v>
      </c>
      <c r="Y17" s="89">
        <f t="shared" si="22"/>
        <v>1.5328564523032825E-5</v>
      </c>
      <c r="Z17" s="89">
        <f t="shared" si="23"/>
        <v>6.4632166150888906E-5</v>
      </c>
      <c r="AA17" s="89">
        <f t="shared" si="18"/>
        <v>6.4632166150888906E-5</v>
      </c>
      <c r="AB17" s="89"/>
      <c r="AC17" s="89">
        <f>ABS(('Wyrównanie 22 Part 1'!B17-'Wyrównanie 22 Part 1'!I17)/'Wyrównanie 22 Part 1'!I17)</f>
        <v>1</v>
      </c>
      <c r="AD17" s="89">
        <f t="shared" si="24"/>
        <v>1</v>
      </c>
      <c r="AE17" s="89">
        <f>'Wyrównanie 22 Part 1'!C18-'Wyrównanie 22 Part 1'!C17</f>
        <v>2.9204946944346382E-5</v>
      </c>
      <c r="AF17" s="89">
        <f t="shared" si="25"/>
        <v>2.9204946944346382E-5</v>
      </c>
      <c r="AG17" s="89">
        <f t="shared" si="26"/>
        <v>1.5328564523032825E-5</v>
      </c>
      <c r="AH17" s="89">
        <f t="shared" si="27"/>
        <v>1.5328564523032825E-5</v>
      </c>
      <c r="AI17" s="89">
        <f t="shared" si="28"/>
        <v>6.4632166150888906E-5</v>
      </c>
      <c r="AJ17" s="89">
        <f t="shared" si="29"/>
        <v>6.4632166150888906E-5</v>
      </c>
      <c r="AK17" s="89"/>
      <c r="AL17" s="89">
        <f>ABS(('Wyrównanie 22 Part 1'!B17-'Wyrównanie 22 Part 1'!K17)/'Wyrównanie 22 Part 1'!K17)</f>
        <v>1</v>
      </c>
      <c r="AM17" s="89">
        <f t="shared" si="36"/>
        <v>1</v>
      </c>
      <c r="AN17" s="89">
        <f>'Wyrównanie 22 Part 1'!B18-'Wyrównanie 22 Part 1'!B17</f>
        <v>6.2938603392390726E-5</v>
      </c>
      <c r="AO17" s="89">
        <f t="shared" si="37"/>
        <v>6.2938603392390726E-5</v>
      </c>
      <c r="AP17" s="89">
        <f t="shared" si="38"/>
        <v>-6.0607315785499418E-5</v>
      </c>
      <c r="AQ17" s="89">
        <f t="shared" si="39"/>
        <v>6.0607315785499418E-5</v>
      </c>
      <c r="AR17" s="89">
        <f t="shared" si="40"/>
        <v>2.7374729383289147E-4</v>
      </c>
      <c r="AS17" s="89">
        <f t="shared" si="41"/>
        <v>2.7374729383289147E-4</v>
      </c>
      <c r="AT17" s="89"/>
      <c r="AU17" s="89">
        <f>ABS(('Wyrównanie 22 Part 1'!B17-'Wyrównanie 22 Part 1'!M17)/'Wyrównanie 22 Part 1'!M17)</f>
        <v>1</v>
      </c>
      <c r="AV17" s="89">
        <f t="shared" ref="AV17:AV80" si="42">AU17^2</f>
        <v>1</v>
      </c>
      <c r="AW17" s="89">
        <f>'Wyrównanie 22 Part 1'!B18-'Wyrównanie 22 Part 1'!B17</f>
        <v>6.2938603392390726E-5</v>
      </c>
      <c r="AX17" s="89">
        <f t="shared" ref="AX17:AX80" si="43">ABS(AW17)</f>
        <v>6.2938603392390726E-5</v>
      </c>
      <c r="AY17" s="89">
        <f t="shared" ref="AY17:AY80" si="44">AW18-AW17</f>
        <v>-6.0607315785499418E-5</v>
      </c>
      <c r="AZ17" s="89">
        <f t="shared" ref="AZ17:AZ80" si="45">ABS(AY17)</f>
        <v>6.0607315785499418E-5</v>
      </c>
      <c r="BA17" s="89">
        <f t="shared" ref="BA17:BA80" si="46">AY18-AY17</f>
        <v>2.7374729383289147E-4</v>
      </c>
      <c r="BB17" s="89">
        <f t="shared" ref="BB17:BB80" si="47">ABS(BA17)</f>
        <v>2.7374729383289147E-4</v>
      </c>
      <c r="BC17" s="89"/>
      <c r="BD17" s="89">
        <f>ABS(('Wyrównanie 22 Part 1'!B17-'Wyrównanie 22 Part 1'!O17)/'Wyrównanie 22 Part 1'!O17)</f>
        <v>1</v>
      </c>
      <c r="BE17" s="89">
        <f t="shared" si="6"/>
        <v>1</v>
      </c>
      <c r="BF17" s="89">
        <f>'Wyrównanie 22 Part 1'!B18-'Wyrównanie 22 Part 1'!B17</f>
        <v>6.2938603392390726E-5</v>
      </c>
      <c r="BG17" s="89">
        <f t="shared" si="7"/>
        <v>6.2938603392390726E-5</v>
      </c>
      <c r="BH17" s="89">
        <f t="shared" si="8"/>
        <v>-6.0607315785499418E-5</v>
      </c>
      <c r="BI17" s="89">
        <f t="shared" si="9"/>
        <v>6.0607315785499418E-5</v>
      </c>
      <c r="BJ17" s="89">
        <f t="shared" si="10"/>
        <v>2.7374729383289147E-4</v>
      </c>
      <c r="BK17" s="89">
        <f t="shared" si="11"/>
        <v>2.7374729383289147E-4</v>
      </c>
      <c r="BL17" s="89"/>
      <c r="BM17" s="89">
        <f>ABS(('Wyrównanie 22 Part 1'!B17-'Wyrównanie 22 Part 1'!Q17)/'Wyrównanie 22 Part 1'!Q17)</f>
        <v>1</v>
      </c>
      <c r="BN17" s="89">
        <f t="shared" si="30"/>
        <v>1</v>
      </c>
      <c r="BO17" s="89">
        <f>'Wyrównanie 22 Part 1'!B18-'Wyrównanie 22 Part 1'!B17</f>
        <v>6.2938603392390726E-5</v>
      </c>
      <c r="BP17" s="89">
        <f t="shared" si="31"/>
        <v>6.2938603392390726E-5</v>
      </c>
      <c r="BQ17" s="89">
        <f t="shared" si="32"/>
        <v>-6.0607315785499418E-5</v>
      </c>
      <c r="BR17" s="89">
        <f t="shared" si="33"/>
        <v>6.0607315785499418E-5</v>
      </c>
      <c r="BS17" s="89">
        <f t="shared" si="34"/>
        <v>2.7374729383289147E-4</v>
      </c>
      <c r="BT17" s="89">
        <f t="shared" si="35"/>
        <v>2.7374729383289147E-4</v>
      </c>
    </row>
    <row r="18" spans="1:72" s="27" customFormat="1" x14ac:dyDescent="0.25">
      <c r="A18" s="41">
        <v>12</v>
      </c>
      <c r="B18" s="89">
        <f>ABS(('Wyrównanie 22 Part 1'!B18-'Wyrównanie 22 Part 1'!C18)/'Wyrównanie 22 Part 1'!C18)</f>
        <v>0.23048469131193325</v>
      </c>
      <c r="C18" s="89">
        <f t="shared" si="0"/>
        <v>5.3123192929157161E-2</v>
      </c>
      <c r="D18" s="89">
        <f>'Wyrównanie 22 Part 1'!C19-'Wyrównanie 22 Part 1'!C18</f>
        <v>4.4533511467379207E-5</v>
      </c>
      <c r="E18" s="89">
        <f t="shared" si="1"/>
        <v>4.4533511467379207E-5</v>
      </c>
      <c r="F18" s="89">
        <f t="shared" si="2"/>
        <v>7.9960730673921731E-5</v>
      </c>
      <c r="G18" s="89">
        <f t="shared" si="3"/>
        <v>7.9960730673921731E-5</v>
      </c>
      <c r="H18" s="89">
        <f t="shared" si="4"/>
        <v>-1.682304578933103E-4</v>
      </c>
      <c r="I18" s="89">
        <f t="shared" si="5"/>
        <v>1.682304578933103E-4</v>
      </c>
      <c r="J18" s="89"/>
      <c r="K18" s="89">
        <f>ABS(('Wyrównanie 22 Part 1'!B18-'Wyrównanie 22 Part 1'!E18)/'Wyrównanie 22 Part 1'!E18)</f>
        <v>0.4289180563261461</v>
      </c>
      <c r="L18" s="89">
        <f t="shared" si="12"/>
        <v>0.18397069904259905</v>
      </c>
      <c r="M18" s="89">
        <f>'Wyrównanie 22 Part 1'!C19-'Wyrównanie 22 Part 1'!C18</f>
        <v>4.4533511467379207E-5</v>
      </c>
      <c r="N18" s="89">
        <f t="shared" si="13"/>
        <v>4.4533511467379207E-5</v>
      </c>
      <c r="O18" s="89">
        <f t="shared" si="14"/>
        <v>7.9960730673921731E-5</v>
      </c>
      <c r="P18" s="89">
        <f t="shared" si="15"/>
        <v>7.9960730673921731E-5</v>
      </c>
      <c r="Q18" s="89">
        <f t="shared" si="16"/>
        <v>-1.682304578933103E-4</v>
      </c>
      <c r="R18" s="89">
        <f t="shared" si="17"/>
        <v>1.682304578933103E-4</v>
      </c>
      <c r="S18" s="89"/>
      <c r="T18" s="89">
        <f>ABS(('Wyrównanie 22 Part 1'!B18-'Wyrównanie 22 Part 1'!G18)/'Wyrównanie 22 Part 1'!G18)</f>
        <v>0.52002551479905113</v>
      </c>
      <c r="U18" s="89">
        <f t="shared" si="19"/>
        <v>0.27042653604201816</v>
      </c>
      <c r="V18" s="89">
        <f>'Wyrównanie 22 Part 1'!C19-'Wyrównanie 22 Part 1'!C18</f>
        <v>4.4533511467379207E-5</v>
      </c>
      <c r="W18" s="89">
        <f t="shared" si="20"/>
        <v>4.4533511467379207E-5</v>
      </c>
      <c r="X18" s="89">
        <f t="shared" si="21"/>
        <v>7.9960730673921731E-5</v>
      </c>
      <c r="Y18" s="89">
        <f t="shared" si="22"/>
        <v>7.9960730673921731E-5</v>
      </c>
      <c r="Z18" s="89">
        <f t="shared" si="23"/>
        <v>-1.682304578933103E-4</v>
      </c>
      <c r="AA18" s="89">
        <f t="shared" si="18"/>
        <v>1.682304578933103E-4</v>
      </c>
      <c r="AB18" s="89"/>
      <c r="AC18" s="89">
        <f>ABS(('Wyrównanie 22 Part 1'!B18-'Wyrównanie 22 Part 1'!I18)/'Wyrównanie 22 Part 1'!I18)</f>
        <v>5.581644492557529E-2</v>
      </c>
      <c r="AD18" s="89">
        <f t="shared" si="24"/>
        <v>3.1154755241297794E-3</v>
      </c>
      <c r="AE18" s="89">
        <f>'Wyrównanie 22 Part 1'!C19-'Wyrównanie 22 Part 1'!C18</f>
        <v>4.4533511467379207E-5</v>
      </c>
      <c r="AF18" s="89">
        <f t="shared" si="25"/>
        <v>4.4533511467379207E-5</v>
      </c>
      <c r="AG18" s="89">
        <f t="shared" si="26"/>
        <v>7.9960730673921731E-5</v>
      </c>
      <c r="AH18" s="89">
        <f t="shared" si="27"/>
        <v>7.9960730673921731E-5</v>
      </c>
      <c r="AI18" s="89">
        <f t="shared" si="28"/>
        <v>-1.682304578933103E-4</v>
      </c>
      <c r="AJ18" s="89">
        <f t="shared" si="29"/>
        <v>1.682304578933103E-4</v>
      </c>
      <c r="AK18" s="89"/>
      <c r="AL18" s="89">
        <f>ABS(('Wyrównanie 22 Part 1'!B18-'Wyrównanie 22 Part 1'!K18)/'Wyrównanie 22 Part 1'!K18)</f>
        <v>0.17788332067963455</v>
      </c>
      <c r="AM18" s="89">
        <f t="shared" si="36"/>
        <v>3.1642475776013701E-2</v>
      </c>
      <c r="AN18" s="89">
        <f>'Wyrównanie 22 Part 1'!B19-'Wyrównanie 22 Part 1'!B18</f>
        <v>2.3312876068913075E-6</v>
      </c>
      <c r="AO18" s="89">
        <f t="shared" si="37"/>
        <v>2.3312876068913075E-6</v>
      </c>
      <c r="AP18" s="89">
        <f t="shared" si="38"/>
        <v>2.1313997804739204E-4</v>
      </c>
      <c r="AQ18" s="89">
        <f t="shared" si="39"/>
        <v>2.1313997804739204E-4</v>
      </c>
      <c r="AR18" s="89">
        <f t="shared" si="40"/>
        <v>-4.8668484301834478E-4</v>
      </c>
      <c r="AS18" s="89">
        <f t="shared" si="41"/>
        <v>4.8668484301834478E-4</v>
      </c>
      <c r="AT18" s="89"/>
      <c r="AU18" s="89">
        <f>ABS(('Wyrównanie 22 Part 1'!B18-'Wyrównanie 22 Part 1'!M18)/'Wyrównanie 22 Part 1'!M18)</f>
        <v>0.31584334810784098</v>
      </c>
      <c r="AV18" s="89">
        <f t="shared" si="42"/>
        <v>9.9757020543970815E-2</v>
      </c>
      <c r="AW18" s="89">
        <f>'Wyrównanie 22 Part 1'!B19-'Wyrównanie 22 Part 1'!B18</f>
        <v>2.3312876068913075E-6</v>
      </c>
      <c r="AX18" s="89">
        <f t="shared" si="43"/>
        <v>2.3312876068913075E-6</v>
      </c>
      <c r="AY18" s="89">
        <f t="shared" si="44"/>
        <v>2.1313997804739204E-4</v>
      </c>
      <c r="AZ18" s="89">
        <f t="shared" si="45"/>
        <v>2.1313997804739204E-4</v>
      </c>
      <c r="BA18" s="89">
        <f t="shared" si="46"/>
        <v>-4.8668484301834478E-4</v>
      </c>
      <c r="BB18" s="89">
        <f t="shared" si="47"/>
        <v>4.8668484301834478E-4</v>
      </c>
      <c r="BC18" s="89"/>
      <c r="BD18" s="89">
        <f>ABS(('Wyrównanie 22 Part 1'!B18-'Wyrównanie 22 Part 1'!O18)/'Wyrównanie 22 Part 1'!O18)</f>
        <v>0.65458206122001994</v>
      </c>
      <c r="BE18" s="89">
        <f t="shared" si="6"/>
        <v>0.42847767487104993</v>
      </c>
      <c r="BF18" s="89">
        <f>'Wyrównanie 22 Part 1'!B19-'Wyrównanie 22 Part 1'!B18</f>
        <v>2.3312876068913075E-6</v>
      </c>
      <c r="BG18" s="89">
        <f t="shared" si="7"/>
        <v>2.3312876068913075E-6</v>
      </c>
      <c r="BH18" s="89">
        <f t="shared" si="8"/>
        <v>2.1313997804739204E-4</v>
      </c>
      <c r="BI18" s="89">
        <f t="shared" si="9"/>
        <v>2.1313997804739204E-4</v>
      </c>
      <c r="BJ18" s="89">
        <f t="shared" si="10"/>
        <v>-4.8668484301834478E-4</v>
      </c>
      <c r="BK18" s="89">
        <f t="shared" si="11"/>
        <v>4.8668484301834478E-4</v>
      </c>
      <c r="BL18" s="89"/>
      <c r="BM18" s="89">
        <f>ABS(('Wyrównanie 22 Part 1'!B18-'Wyrównanie 22 Part 1'!Q18)/'Wyrównanie 22 Part 1'!Q18)</f>
        <v>4.3757830754238981E-2</v>
      </c>
      <c r="BN18" s="89">
        <f t="shared" si="30"/>
        <v>1.9147477523166229E-3</v>
      </c>
      <c r="BO18" s="89">
        <f>'Wyrównanie 22 Part 1'!B19-'Wyrównanie 22 Part 1'!B18</f>
        <v>2.3312876068913075E-6</v>
      </c>
      <c r="BP18" s="89">
        <f t="shared" si="31"/>
        <v>2.3312876068913075E-6</v>
      </c>
      <c r="BQ18" s="89">
        <f t="shared" si="32"/>
        <v>2.1313997804739204E-4</v>
      </c>
      <c r="BR18" s="89">
        <f t="shared" si="33"/>
        <v>2.1313997804739204E-4</v>
      </c>
      <c r="BS18" s="89">
        <f t="shared" si="34"/>
        <v>-4.8668484301834478E-4</v>
      </c>
      <c r="BT18" s="89">
        <f t="shared" si="35"/>
        <v>4.8668484301834478E-4</v>
      </c>
    </row>
    <row r="19" spans="1:72" s="27" customFormat="1" x14ac:dyDescent="0.25">
      <c r="A19" s="41">
        <v>13</v>
      </c>
      <c r="B19" s="89">
        <f>ABS(('Wyrównanie 22 Part 1'!B19-'Wyrównanie 22 Part 1'!C19)/'Wyrównanie 22 Part 1'!C19)</f>
        <v>0.48331133055677333</v>
      </c>
      <c r="C19" s="89">
        <f t="shared" si="0"/>
        <v>0.23358984224455862</v>
      </c>
      <c r="D19" s="89">
        <f>'Wyrównanie 22 Part 1'!C20-'Wyrównanie 22 Part 1'!C19</f>
        <v>1.2449424214130094E-4</v>
      </c>
      <c r="E19" s="89">
        <f t="shared" si="1"/>
        <v>1.2449424214130094E-4</v>
      </c>
      <c r="F19" s="89">
        <f t="shared" si="2"/>
        <v>-8.8269727219388581E-5</v>
      </c>
      <c r="G19" s="89">
        <f t="shared" si="3"/>
        <v>8.8269727219388581E-5</v>
      </c>
      <c r="H19" s="89">
        <f t="shared" si="4"/>
        <v>2.5126212441071939E-4</v>
      </c>
      <c r="I19" s="89">
        <f t="shared" si="5"/>
        <v>2.5126212441071939E-4</v>
      </c>
      <c r="J19" s="89"/>
      <c r="K19" s="89">
        <f>ABS(('Wyrównanie 22 Part 1'!B19-'Wyrównanie 22 Part 1'!E19)/'Wyrównanie 22 Part 1'!E19)</f>
        <v>0.59132666900628827</v>
      </c>
      <c r="L19" s="89">
        <f t="shared" si="12"/>
        <v>0.34966722947807238</v>
      </c>
      <c r="M19" s="89">
        <f>'Wyrównanie 22 Part 1'!C20-'Wyrównanie 22 Part 1'!C19</f>
        <v>1.2449424214130094E-4</v>
      </c>
      <c r="N19" s="89">
        <f t="shared" si="13"/>
        <v>1.2449424214130094E-4</v>
      </c>
      <c r="O19" s="89">
        <f t="shared" si="14"/>
        <v>-8.8269727219388581E-5</v>
      </c>
      <c r="P19" s="89">
        <f t="shared" si="15"/>
        <v>8.8269727219388581E-5</v>
      </c>
      <c r="Q19" s="89">
        <f t="shared" si="16"/>
        <v>2.5126212441071939E-4</v>
      </c>
      <c r="R19" s="89">
        <f t="shared" si="17"/>
        <v>2.5126212441071939E-4</v>
      </c>
      <c r="S19" s="89"/>
      <c r="T19" s="89">
        <f>ABS(('Wyrównanie 22 Part 1'!B19-'Wyrównanie 22 Part 1'!G19)/'Wyrównanie 22 Part 1'!G19)</f>
        <v>0.65321829351039451</v>
      </c>
      <c r="U19" s="89">
        <f t="shared" si="19"/>
        <v>0.42669413897663189</v>
      </c>
      <c r="V19" s="89">
        <f>'Wyrównanie 22 Part 1'!C20-'Wyrównanie 22 Part 1'!C19</f>
        <v>1.2449424214130094E-4</v>
      </c>
      <c r="W19" s="89">
        <f t="shared" si="20"/>
        <v>1.2449424214130094E-4</v>
      </c>
      <c r="X19" s="89">
        <f t="shared" si="21"/>
        <v>-8.8269727219388581E-5</v>
      </c>
      <c r="Y19" s="89">
        <f t="shared" si="22"/>
        <v>8.8269727219388581E-5</v>
      </c>
      <c r="Z19" s="89">
        <f t="shared" si="23"/>
        <v>2.5126212441071939E-4</v>
      </c>
      <c r="AA19" s="89">
        <f t="shared" si="18"/>
        <v>2.5126212441071939E-4</v>
      </c>
      <c r="AB19" s="89"/>
      <c r="AC19" s="89">
        <f>ABS(('Wyrównanie 22 Part 1'!B19-'Wyrównanie 22 Part 1'!I19)/'Wyrównanie 22 Part 1'!I19)</f>
        <v>0.48422109014214681</v>
      </c>
      <c r="AD19" s="89">
        <f t="shared" si="24"/>
        <v>0.23447006413844906</v>
      </c>
      <c r="AE19" s="89">
        <f>'Wyrównanie 22 Part 1'!C20-'Wyrównanie 22 Part 1'!C19</f>
        <v>1.2449424214130094E-4</v>
      </c>
      <c r="AF19" s="89">
        <f t="shared" si="25"/>
        <v>1.2449424214130094E-4</v>
      </c>
      <c r="AG19" s="89">
        <f t="shared" si="26"/>
        <v>-8.8269727219388581E-5</v>
      </c>
      <c r="AH19" s="89">
        <f t="shared" si="27"/>
        <v>8.8269727219388581E-5</v>
      </c>
      <c r="AI19" s="89">
        <f t="shared" si="28"/>
        <v>2.5126212441071939E-4</v>
      </c>
      <c r="AJ19" s="89">
        <f t="shared" si="29"/>
        <v>2.5126212441071939E-4</v>
      </c>
      <c r="AK19" s="89"/>
      <c r="AL19" s="89">
        <f>ABS(('Wyrównanie 22 Part 1'!B19-'Wyrównanie 22 Part 1'!K19)/'Wyrównanie 22 Part 1'!K19)</f>
        <v>0.51564305194506799</v>
      </c>
      <c r="AM19" s="89">
        <f t="shared" si="36"/>
        <v>0.26588775701922407</v>
      </c>
      <c r="AN19" s="89">
        <f>'Wyrównanie 22 Part 1'!B20-'Wyrównanie 22 Part 1'!B19</f>
        <v>2.1547126565428336E-4</v>
      </c>
      <c r="AO19" s="89">
        <f t="shared" si="37"/>
        <v>2.1547126565428336E-4</v>
      </c>
      <c r="AP19" s="89">
        <f t="shared" si="38"/>
        <v>-2.7354486497095274E-4</v>
      </c>
      <c r="AQ19" s="89">
        <f t="shared" si="39"/>
        <v>2.7354486497095274E-4</v>
      </c>
      <c r="AR19" s="89">
        <f t="shared" si="40"/>
        <v>7.3142211765723098E-4</v>
      </c>
      <c r="AS19" s="89">
        <f t="shared" si="41"/>
        <v>7.3142211765723098E-4</v>
      </c>
      <c r="AT19" s="89"/>
      <c r="AU19" s="89">
        <f>ABS(('Wyrównanie 22 Part 1'!B19-'Wyrównanie 22 Part 1'!M19)/'Wyrównanie 22 Part 1'!M19)</f>
        <v>0.57576931996263192</v>
      </c>
      <c r="AV19" s="89">
        <f t="shared" si="42"/>
        <v>0.33151030981023161</v>
      </c>
      <c r="AW19" s="89">
        <f>'Wyrównanie 22 Part 1'!B20-'Wyrównanie 22 Part 1'!B19</f>
        <v>2.1547126565428336E-4</v>
      </c>
      <c r="AX19" s="89">
        <f t="shared" si="43"/>
        <v>2.1547126565428336E-4</v>
      </c>
      <c r="AY19" s="89">
        <f t="shared" si="44"/>
        <v>-2.7354486497095274E-4</v>
      </c>
      <c r="AZ19" s="89">
        <f t="shared" si="45"/>
        <v>2.7354486497095274E-4</v>
      </c>
      <c r="BA19" s="89">
        <f t="shared" si="46"/>
        <v>7.3142211765723098E-4</v>
      </c>
      <c r="BB19" s="89">
        <f t="shared" si="47"/>
        <v>7.3142211765723098E-4</v>
      </c>
      <c r="BC19" s="89"/>
      <c r="BD19" s="89">
        <f>ABS(('Wyrównanie 22 Part 1'!B19-'Wyrównanie 22 Part 1'!O19)/'Wyrównanie 22 Part 1'!O19)</f>
        <v>0.42323854386731286</v>
      </c>
      <c r="BE19" s="89">
        <f t="shared" si="6"/>
        <v>0.17913086501492331</v>
      </c>
      <c r="BF19" s="89">
        <f>'Wyrównanie 22 Part 1'!B20-'Wyrównanie 22 Part 1'!B19</f>
        <v>2.1547126565428336E-4</v>
      </c>
      <c r="BG19" s="89">
        <f t="shared" si="7"/>
        <v>2.1547126565428336E-4</v>
      </c>
      <c r="BH19" s="89">
        <f t="shared" si="8"/>
        <v>-2.7354486497095274E-4</v>
      </c>
      <c r="BI19" s="89">
        <f t="shared" si="9"/>
        <v>2.7354486497095274E-4</v>
      </c>
      <c r="BJ19" s="89">
        <f t="shared" si="10"/>
        <v>7.3142211765723098E-4</v>
      </c>
      <c r="BK19" s="89">
        <f t="shared" si="11"/>
        <v>7.3142211765723098E-4</v>
      </c>
      <c r="BL19" s="89"/>
      <c r="BM19" s="89">
        <f>ABS(('Wyrównanie 22 Part 1'!B19-'Wyrównanie 22 Part 1'!Q19)/'Wyrównanie 22 Part 1'!Q19)</f>
        <v>0.38288888030546375</v>
      </c>
      <c r="BN19" s="89">
        <f t="shared" si="30"/>
        <v>0.14660389466157175</v>
      </c>
      <c r="BO19" s="89">
        <f>'Wyrównanie 22 Part 1'!B20-'Wyrównanie 22 Part 1'!B19</f>
        <v>2.1547126565428336E-4</v>
      </c>
      <c r="BP19" s="89">
        <f t="shared" si="31"/>
        <v>2.1547126565428336E-4</v>
      </c>
      <c r="BQ19" s="89">
        <f t="shared" si="32"/>
        <v>-2.7354486497095274E-4</v>
      </c>
      <c r="BR19" s="89">
        <f t="shared" si="33"/>
        <v>2.7354486497095274E-4</v>
      </c>
      <c r="BS19" s="89">
        <f t="shared" si="34"/>
        <v>7.3142211765723098E-4</v>
      </c>
      <c r="BT19" s="89">
        <f t="shared" si="35"/>
        <v>7.3142211765723098E-4</v>
      </c>
    </row>
    <row r="20" spans="1:72" s="27" customFormat="1" x14ac:dyDescent="0.25">
      <c r="A20" s="41">
        <v>14</v>
      </c>
      <c r="B20" s="89">
        <f>ABS(('Wyrównanie 22 Part 1'!B20-'Wyrównanie 22 Part 1'!C20)/'Wyrównanie 22 Part 1'!C20)</f>
        <v>0.11930368058730399</v>
      </c>
      <c r="C20" s="89">
        <f t="shared" si="0"/>
        <v>1.4233368201677456E-2</v>
      </c>
      <c r="D20" s="89">
        <f>'Wyrównanie 22 Part 1'!C21-'Wyrównanie 22 Part 1'!C20</f>
        <v>3.6224514921912357E-5</v>
      </c>
      <c r="E20" s="89">
        <f t="shared" si="1"/>
        <v>3.6224514921912357E-5</v>
      </c>
      <c r="F20" s="89">
        <f t="shared" si="2"/>
        <v>1.6299239719133081E-4</v>
      </c>
      <c r="G20" s="89">
        <f t="shared" si="3"/>
        <v>1.6299239719133081E-4</v>
      </c>
      <c r="H20" s="89">
        <f t="shared" si="4"/>
        <v>-2.4499268641936896E-4</v>
      </c>
      <c r="I20" s="89">
        <f t="shared" si="5"/>
        <v>2.4499268641936896E-4</v>
      </c>
      <c r="J20" s="89"/>
      <c r="K20" s="89">
        <f>ABS(('Wyrównanie 22 Part 1'!B20-'Wyrównanie 22 Part 1'!E20)/'Wyrównanie 22 Part 1'!E20)</f>
        <v>0.13915672303490345</v>
      </c>
      <c r="L20" s="89">
        <f t="shared" si="12"/>
        <v>1.936459356581283E-2</v>
      </c>
      <c r="M20" s="89">
        <f>'Wyrównanie 22 Part 1'!C21-'Wyrównanie 22 Part 1'!C20</f>
        <v>3.6224514921912357E-5</v>
      </c>
      <c r="N20" s="89">
        <f t="shared" si="13"/>
        <v>3.6224514921912357E-5</v>
      </c>
      <c r="O20" s="89">
        <f t="shared" si="14"/>
        <v>1.6299239719133081E-4</v>
      </c>
      <c r="P20" s="89">
        <f t="shared" si="15"/>
        <v>1.6299239719133081E-4</v>
      </c>
      <c r="Q20" s="89">
        <f t="shared" si="16"/>
        <v>-2.4499268641936896E-4</v>
      </c>
      <c r="R20" s="89">
        <f t="shared" si="17"/>
        <v>2.4499268641936896E-4</v>
      </c>
      <c r="S20" s="89"/>
      <c r="T20" s="89">
        <f>ABS(('Wyrównanie 22 Part 1'!B20-'Wyrównanie 22 Part 1'!G20)/'Wyrównanie 22 Part 1'!G20)</f>
        <v>5.5974887358024888E-2</v>
      </c>
      <c r="U20" s="89">
        <f t="shared" si="19"/>
        <v>3.1331880147435743E-3</v>
      </c>
      <c r="V20" s="89">
        <f>'Wyrównanie 22 Part 1'!C21-'Wyrównanie 22 Part 1'!C20</f>
        <v>3.6224514921912357E-5</v>
      </c>
      <c r="W20" s="89">
        <f t="shared" si="20"/>
        <v>3.6224514921912357E-5</v>
      </c>
      <c r="X20" s="89">
        <f t="shared" si="21"/>
        <v>1.6299239719133081E-4</v>
      </c>
      <c r="Y20" s="89">
        <f t="shared" si="22"/>
        <v>1.6299239719133081E-4</v>
      </c>
      <c r="Z20" s="89">
        <f t="shared" si="23"/>
        <v>-2.4499268641936896E-4</v>
      </c>
      <c r="AA20" s="89">
        <f t="shared" si="18"/>
        <v>2.4499268641936896E-4</v>
      </c>
      <c r="AB20" s="89"/>
      <c r="AC20" s="89">
        <f>ABS(('Wyrównanie 22 Part 1'!B20-'Wyrównanie 22 Part 1'!I20)/'Wyrównanie 22 Part 1'!I20)</f>
        <v>0.25713594084183017</v>
      </c>
      <c r="AD20" s="89">
        <f t="shared" si="24"/>
        <v>6.6118892072613178E-2</v>
      </c>
      <c r="AE20" s="89">
        <f>'Wyrównanie 22 Part 1'!C21-'Wyrównanie 22 Part 1'!C20</f>
        <v>3.6224514921912357E-5</v>
      </c>
      <c r="AF20" s="89">
        <f t="shared" si="25"/>
        <v>3.6224514921912357E-5</v>
      </c>
      <c r="AG20" s="89">
        <f t="shared" si="26"/>
        <v>1.6299239719133081E-4</v>
      </c>
      <c r="AH20" s="89">
        <f t="shared" si="27"/>
        <v>1.6299239719133081E-4</v>
      </c>
      <c r="AI20" s="89">
        <f t="shared" si="28"/>
        <v>-2.4499268641936896E-4</v>
      </c>
      <c r="AJ20" s="89">
        <f t="shared" si="29"/>
        <v>2.4499268641936896E-4</v>
      </c>
      <c r="AK20" s="89"/>
      <c r="AL20" s="89">
        <f>ABS(('Wyrównanie 22 Part 1'!B20-'Wyrównanie 22 Part 1'!K20)/'Wyrównanie 22 Part 1'!K20)</f>
        <v>0.25587531408448522</v>
      </c>
      <c r="AM20" s="89">
        <f t="shared" si="36"/>
        <v>6.5472176357833964E-2</v>
      </c>
      <c r="AN20" s="89">
        <f>'Wyrównanie 22 Part 1'!B21-'Wyrównanie 22 Part 1'!B20</f>
        <v>-5.8073599316669383E-5</v>
      </c>
      <c r="AO20" s="89">
        <f t="shared" si="37"/>
        <v>5.8073599316669383E-5</v>
      </c>
      <c r="AP20" s="89">
        <f t="shared" si="38"/>
        <v>4.5787725268627824E-4</v>
      </c>
      <c r="AQ20" s="89">
        <f t="shared" si="39"/>
        <v>4.5787725268627824E-4</v>
      </c>
      <c r="AR20" s="89">
        <f t="shared" si="40"/>
        <v>-1.2360909387604394E-3</v>
      </c>
      <c r="AS20" s="89">
        <f t="shared" si="41"/>
        <v>1.2360909387604394E-3</v>
      </c>
      <c r="AT20" s="89"/>
      <c r="AU20" s="89">
        <f>ABS(('Wyrównanie 22 Part 1'!B20-'Wyrównanie 22 Part 1'!M20)/'Wyrównanie 22 Part 1'!M20)</f>
        <v>0.16035046880050388</v>
      </c>
      <c r="AV20" s="89">
        <f t="shared" si="42"/>
        <v>2.5712272844541369E-2</v>
      </c>
      <c r="AW20" s="89">
        <f>'Wyrównanie 22 Part 1'!B21-'Wyrównanie 22 Part 1'!B20</f>
        <v>-5.8073599316669383E-5</v>
      </c>
      <c r="AX20" s="89">
        <f t="shared" si="43"/>
        <v>5.8073599316669383E-5</v>
      </c>
      <c r="AY20" s="89">
        <f t="shared" si="44"/>
        <v>4.5787725268627824E-4</v>
      </c>
      <c r="AZ20" s="89">
        <f t="shared" si="45"/>
        <v>4.5787725268627824E-4</v>
      </c>
      <c r="BA20" s="89">
        <f t="shared" si="46"/>
        <v>-1.2360909387604394E-3</v>
      </c>
      <c r="BB20" s="89">
        <f t="shared" si="47"/>
        <v>1.2360909387604394E-3</v>
      </c>
      <c r="BC20" s="89"/>
      <c r="BD20" s="89">
        <f>ABS(('Wyrównanie 22 Part 1'!B20-'Wyrównanie 22 Part 1'!O20)/'Wyrównanie 22 Part 1'!O20)</f>
        <v>0.37976753179090478</v>
      </c>
      <c r="BE20" s="89">
        <f t="shared" si="6"/>
        <v>0.14422337820255587</v>
      </c>
      <c r="BF20" s="89">
        <f>'Wyrównanie 22 Part 1'!B21-'Wyrównanie 22 Part 1'!B20</f>
        <v>-5.8073599316669383E-5</v>
      </c>
      <c r="BG20" s="89">
        <f t="shared" si="7"/>
        <v>5.8073599316669383E-5</v>
      </c>
      <c r="BH20" s="89">
        <f t="shared" si="8"/>
        <v>4.5787725268627824E-4</v>
      </c>
      <c r="BI20" s="89">
        <f t="shared" si="9"/>
        <v>4.5787725268627824E-4</v>
      </c>
      <c r="BJ20" s="89">
        <f t="shared" si="10"/>
        <v>-1.2360909387604394E-3</v>
      </c>
      <c r="BK20" s="89">
        <f t="shared" si="11"/>
        <v>1.2360909387604394E-3</v>
      </c>
      <c r="BL20" s="89"/>
      <c r="BM20" s="89">
        <f>ABS(('Wyrównanie 22 Part 1'!B20-'Wyrównanie 22 Part 1'!Q20)/'Wyrównanie 22 Part 1'!Q20)</f>
        <v>0.1863782546259396</v>
      </c>
      <c r="BN20" s="89">
        <f t="shared" si="30"/>
        <v>3.4736853797411572E-2</v>
      </c>
      <c r="BO20" s="89">
        <f>'Wyrównanie 22 Part 1'!B21-'Wyrównanie 22 Part 1'!B20</f>
        <v>-5.8073599316669383E-5</v>
      </c>
      <c r="BP20" s="89">
        <f t="shared" si="31"/>
        <v>5.8073599316669383E-5</v>
      </c>
      <c r="BQ20" s="89">
        <f t="shared" si="32"/>
        <v>4.5787725268627824E-4</v>
      </c>
      <c r="BR20" s="89">
        <f t="shared" si="33"/>
        <v>4.5787725268627824E-4</v>
      </c>
      <c r="BS20" s="89">
        <f t="shared" si="34"/>
        <v>-1.2360909387604394E-3</v>
      </c>
      <c r="BT20" s="89">
        <f t="shared" si="35"/>
        <v>1.2360909387604394E-3</v>
      </c>
    </row>
    <row r="21" spans="1:72" s="27" customFormat="1" x14ac:dyDescent="0.25">
      <c r="A21" s="41">
        <v>15</v>
      </c>
      <c r="B21" s="89">
        <f>ABS(('Wyrównanie 22 Part 1'!B21-'Wyrównanie 22 Part 1'!C21)/'Wyrównanie 22 Part 1'!C21)</f>
        <v>0.22426891127995702</v>
      </c>
      <c r="C21" s="89">
        <f t="shared" si="0"/>
        <v>5.0296544566697229E-2</v>
      </c>
      <c r="D21" s="89">
        <f>'Wyrównanie 22 Part 1'!C22-'Wyrównanie 22 Part 1'!C21</f>
        <v>1.9921691211324317E-4</v>
      </c>
      <c r="E21" s="89">
        <f t="shared" si="1"/>
        <v>1.9921691211324317E-4</v>
      </c>
      <c r="F21" s="89">
        <f t="shared" si="2"/>
        <v>-8.2000289228038154E-5</v>
      </c>
      <c r="G21" s="89">
        <f t="shared" si="3"/>
        <v>8.2000289228038154E-5</v>
      </c>
      <c r="H21" s="89">
        <f t="shared" si="4"/>
        <v>4.4449650315003732E-5</v>
      </c>
      <c r="I21" s="89">
        <f t="shared" si="5"/>
        <v>4.4449650315003732E-5</v>
      </c>
      <c r="J21" s="89"/>
      <c r="K21" s="89">
        <f>ABS(('Wyrównanie 22 Part 1'!B21-'Wyrównanie 22 Part 1'!E21)/'Wyrównanie 22 Part 1'!E21)</f>
        <v>0.36522820364505088</v>
      </c>
      <c r="L21" s="89">
        <f t="shared" si="12"/>
        <v>0.13339164073779075</v>
      </c>
      <c r="M21" s="89">
        <f>'Wyrównanie 22 Part 1'!C22-'Wyrównanie 22 Part 1'!C21</f>
        <v>1.9921691211324317E-4</v>
      </c>
      <c r="N21" s="89">
        <f t="shared" si="13"/>
        <v>1.9921691211324317E-4</v>
      </c>
      <c r="O21" s="89">
        <f t="shared" si="14"/>
        <v>-8.2000289228038154E-5</v>
      </c>
      <c r="P21" s="89">
        <f t="shared" si="15"/>
        <v>8.2000289228038154E-5</v>
      </c>
      <c r="Q21" s="89">
        <f t="shared" si="16"/>
        <v>4.4449650315003732E-5</v>
      </c>
      <c r="R21" s="89">
        <f t="shared" si="17"/>
        <v>4.4449650315003732E-5</v>
      </c>
      <c r="S21" s="89"/>
      <c r="T21" s="89">
        <f>ABS(('Wyrównanie 22 Part 1'!B21-'Wyrównanie 22 Part 1'!G21)/'Wyrównanie 22 Part 1'!G21)</f>
        <v>0.37747383318974337</v>
      </c>
      <c r="U21" s="89">
        <f t="shared" si="19"/>
        <v>0.14248649474295821</v>
      </c>
      <c r="V21" s="89">
        <f>'Wyrównanie 22 Part 1'!C22-'Wyrównanie 22 Part 1'!C21</f>
        <v>1.9921691211324317E-4</v>
      </c>
      <c r="W21" s="89">
        <f t="shared" si="20"/>
        <v>1.9921691211324317E-4</v>
      </c>
      <c r="X21" s="89">
        <f t="shared" si="21"/>
        <v>-8.2000289228038154E-5</v>
      </c>
      <c r="Y21" s="89">
        <f t="shared" si="22"/>
        <v>8.2000289228038154E-5</v>
      </c>
      <c r="Z21" s="89">
        <f t="shared" si="23"/>
        <v>4.4449650315003732E-5</v>
      </c>
      <c r="AA21" s="89">
        <f t="shared" si="18"/>
        <v>4.4449650315003732E-5</v>
      </c>
      <c r="AB21" s="89"/>
      <c r="AC21" s="89">
        <f>ABS(('Wyrównanie 22 Part 1'!B21-'Wyrównanie 22 Part 1'!I21)/'Wyrównanie 22 Part 1'!I21)</f>
        <v>0.29854975030971015</v>
      </c>
      <c r="AD21" s="89">
        <f t="shared" si="24"/>
        <v>8.9131953409990278E-2</v>
      </c>
      <c r="AE21" s="89">
        <f>'Wyrównanie 22 Part 1'!C22-'Wyrównanie 22 Part 1'!C21</f>
        <v>1.9921691211324317E-4</v>
      </c>
      <c r="AF21" s="89">
        <f t="shared" si="25"/>
        <v>1.9921691211324317E-4</v>
      </c>
      <c r="AG21" s="89">
        <f t="shared" si="26"/>
        <v>-8.2000289228038154E-5</v>
      </c>
      <c r="AH21" s="89">
        <f t="shared" si="27"/>
        <v>8.2000289228038154E-5</v>
      </c>
      <c r="AI21" s="89">
        <f t="shared" si="28"/>
        <v>4.4449650315003732E-5</v>
      </c>
      <c r="AJ21" s="89">
        <f t="shared" si="29"/>
        <v>4.4449650315003732E-5</v>
      </c>
      <c r="AK21" s="89"/>
      <c r="AL21" s="89">
        <f>ABS(('Wyrównanie 22 Part 1'!B21-'Wyrównanie 22 Part 1'!K21)/'Wyrównanie 22 Part 1'!K21)</f>
        <v>0.34248009106125743</v>
      </c>
      <c r="AM21" s="89">
        <f t="shared" si="36"/>
        <v>0.11729261277332718</v>
      </c>
      <c r="AN21" s="89">
        <f>'Wyrównanie 22 Part 1'!B22-'Wyrównanie 22 Part 1'!B21</f>
        <v>3.9980365336960886E-4</v>
      </c>
      <c r="AO21" s="89">
        <f t="shared" si="37"/>
        <v>3.9980365336960886E-4</v>
      </c>
      <c r="AP21" s="89">
        <f t="shared" si="38"/>
        <v>-7.7821368607416117E-4</v>
      </c>
      <c r="AQ21" s="89">
        <f t="shared" si="39"/>
        <v>7.7821368607416117E-4</v>
      </c>
      <c r="AR21" s="89">
        <f t="shared" si="40"/>
        <v>1.9739169923422588E-3</v>
      </c>
      <c r="AS21" s="89">
        <f t="shared" si="41"/>
        <v>1.9739169923422588E-3</v>
      </c>
      <c r="AT21" s="89"/>
      <c r="AU21" s="89">
        <f>ABS(('Wyrównanie 22 Part 1'!B21-'Wyrównanie 22 Part 1'!M21)/'Wyrównanie 22 Part 1'!M21)</f>
        <v>0.36105747196529425</v>
      </c>
      <c r="AV21" s="89">
        <f t="shared" si="42"/>
        <v>0.13036249806196926</v>
      </c>
      <c r="AW21" s="89">
        <f>'Wyrównanie 22 Part 1'!B22-'Wyrównanie 22 Part 1'!B21</f>
        <v>3.9980365336960886E-4</v>
      </c>
      <c r="AX21" s="89">
        <f t="shared" si="43"/>
        <v>3.9980365336960886E-4</v>
      </c>
      <c r="AY21" s="89">
        <f t="shared" si="44"/>
        <v>-7.7821368607416117E-4</v>
      </c>
      <c r="AZ21" s="89">
        <f t="shared" si="45"/>
        <v>7.7821368607416117E-4</v>
      </c>
      <c r="BA21" s="89">
        <f t="shared" si="46"/>
        <v>1.9739169923422588E-3</v>
      </c>
      <c r="BB21" s="89">
        <f t="shared" si="47"/>
        <v>1.9739169923422588E-3</v>
      </c>
      <c r="BC21" s="89"/>
      <c r="BD21" s="89">
        <f>ABS(('Wyrównanie 22 Part 1'!B21-'Wyrównanie 22 Part 1'!O21)/'Wyrównanie 22 Part 1'!O21)</f>
        <v>0.35934666154635164</v>
      </c>
      <c r="BE21" s="89">
        <f t="shared" si="6"/>
        <v>0.1291300231645082</v>
      </c>
      <c r="BF21" s="89">
        <f>'Wyrównanie 22 Part 1'!B22-'Wyrównanie 22 Part 1'!B21</f>
        <v>3.9980365336960886E-4</v>
      </c>
      <c r="BG21" s="89">
        <f t="shared" si="7"/>
        <v>3.9980365336960886E-4</v>
      </c>
      <c r="BH21" s="89">
        <f t="shared" si="8"/>
        <v>-7.7821368607416117E-4</v>
      </c>
      <c r="BI21" s="89">
        <f t="shared" si="9"/>
        <v>7.7821368607416117E-4</v>
      </c>
      <c r="BJ21" s="89">
        <f t="shared" si="10"/>
        <v>1.9739169923422588E-3</v>
      </c>
      <c r="BK21" s="89">
        <f t="shared" si="11"/>
        <v>1.9739169923422588E-3</v>
      </c>
      <c r="BL21" s="89"/>
      <c r="BM21" s="89">
        <f>ABS(('Wyrównanie 22 Part 1'!B21-'Wyrównanie 22 Part 1'!Q21)/'Wyrównanie 22 Part 1'!Q21)</f>
        <v>0.18623747867951396</v>
      </c>
      <c r="BN21" s="89">
        <f t="shared" si="30"/>
        <v>3.4684398464902413E-2</v>
      </c>
      <c r="BO21" s="89">
        <f>'Wyrównanie 22 Part 1'!B22-'Wyrównanie 22 Part 1'!B21</f>
        <v>3.9980365336960886E-4</v>
      </c>
      <c r="BP21" s="89">
        <f t="shared" si="31"/>
        <v>3.9980365336960886E-4</v>
      </c>
      <c r="BQ21" s="89">
        <f t="shared" si="32"/>
        <v>-7.7821368607416117E-4</v>
      </c>
      <c r="BR21" s="89">
        <f t="shared" si="33"/>
        <v>7.7821368607416117E-4</v>
      </c>
      <c r="BS21" s="89">
        <f t="shared" si="34"/>
        <v>1.9739169923422588E-3</v>
      </c>
      <c r="BT21" s="89">
        <f t="shared" si="35"/>
        <v>1.9739169923422588E-3</v>
      </c>
    </row>
    <row r="22" spans="1:72" s="27" customFormat="1" x14ac:dyDescent="0.25">
      <c r="A22" s="41">
        <v>16</v>
      </c>
      <c r="B22" s="89">
        <f>ABS(('Wyrównanie 22 Part 1'!B22-'Wyrównanie 22 Part 1'!C22)/'Wyrównanie 22 Part 1'!C22)</f>
        <v>0.28012246313433548</v>
      </c>
      <c r="C22" s="89">
        <f t="shared" si="0"/>
        <v>7.8468594352447144E-2</v>
      </c>
      <c r="D22" s="89">
        <f>'Wyrównanie 22 Part 1'!C23-'Wyrównanie 22 Part 1'!C22</f>
        <v>1.1721662288520501E-4</v>
      </c>
      <c r="E22" s="89">
        <f t="shared" si="1"/>
        <v>1.1721662288520501E-4</v>
      </c>
      <c r="F22" s="89">
        <f t="shared" si="2"/>
        <v>-3.7550638913034422E-5</v>
      </c>
      <c r="G22" s="89">
        <f t="shared" si="3"/>
        <v>3.7550638913034422E-5</v>
      </c>
      <c r="H22" s="89">
        <f t="shared" si="4"/>
        <v>6.1475260362856509E-5</v>
      </c>
      <c r="I22" s="89">
        <f t="shared" si="5"/>
        <v>6.1475260362856509E-5</v>
      </c>
      <c r="J22" s="89"/>
      <c r="K22" s="89">
        <f>ABS(('Wyrównanie 22 Part 1'!B22-'Wyrównanie 22 Part 1'!E22)/'Wyrównanie 22 Part 1'!E22)</f>
        <v>0.34691087789675651</v>
      </c>
      <c r="L22" s="89">
        <f t="shared" si="12"/>
        <v>0.1203471572030983</v>
      </c>
      <c r="M22" s="89">
        <f>'Wyrównanie 22 Part 1'!C23-'Wyrównanie 22 Part 1'!C22</f>
        <v>1.1721662288520501E-4</v>
      </c>
      <c r="N22" s="89">
        <f t="shared" si="13"/>
        <v>1.1721662288520501E-4</v>
      </c>
      <c r="O22" s="89">
        <f t="shared" si="14"/>
        <v>-3.7550638913034422E-5</v>
      </c>
      <c r="P22" s="89">
        <f t="shared" si="15"/>
        <v>3.7550638913034422E-5</v>
      </c>
      <c r="Q22" s="89">
        <f t="shared" si="16"/>
        <v>6.1475260362856509E-5</v>
      </c>
      <c r="R22" s="89">
        <f t="shared" si="17"/>
        <v>6.1475260362856509E-5</v>
      </c>
      <c r="S22" s="89"/>
      <c r="T22" s="89">
        <f>ABS(('Wyrównanie 22 Part 1'!B22-'Wyrównanie 22 Part 1'!G22)/'Wyrównanie 22 Part 1'!G22)</f>
        <v>0.34465383956378354</v>
      </c>
      <c r="U22" s="89">
        <f t="shared" si="19"/>
        <v>0.11878626912605825</v>
      </c>
      <c r="V22" s="89">
        <f>'Wyrównanie 22 Part 1'!C23-'Wyrównanie 22 Part 1'!C22</f>
        <v>1.1721662288520501E-4</v>
      </c>
      <c r="W22" s="89">
        <f t="shared" si="20"/>
        <v>1.1721662288520501E-4</v>
      </c>
      <c r="X22" s="89">
        <f t="shared" si="21"/>
        <v>-3.7550638913034422E-5</v>
      </c>
      <c r="Y22" s="89">
        <f t="shared" si="22"/>
        <v>3.7550638913034422E-5</v>
      </c>
      <c r="Z22" s="89">
        <f t="shared" si="23"/>
        <v>6.1475260362856509E-5</v>
      </c>
      <c r="AA22" s="89">
        <f t="shared" si="18"/>
        <v>6.1475260362856509E-5</v>
      </c>
      <c r="AB22" s="89"/>
      <c r="AC22" s="89">
        <f>ABS(('Wyrównanie 22 Part 1'!B22-'Wyrównanie 22 Part 1'!I22)/'Wyrównanie 22 Part 1'!I22)</f>
        <v>0.30318472241620642</v>
      </c>
      <c r="AD22" s="89">
        <f t="shared" si="24"/>
        <v>9.1920975906592137E-2</v>
      </c>
      <c r="AE22" s="89">
        <f>'Wyrównanie 22 Part 1'!C23-'Wyrównanie 22 Part 1'!C22</f>
        <v>1.1721662288520501E-4</v>
      </c>
      <c r="AF22" s="89">
        <f t="shared" si="25"/>
        <v>1.1721662288520501E-4</v>
      </c>
      <c r="AG22" s="89">
        <f t="shared" si="26"/>
        <v>-3.7550638913034422E-5</v>
      </c>
      <c r="AH22" s="89">
        <f t="shared" si="27"/>
        <v>3.7550638913034422E-5</v>
      </c>
      <c r="AI22" s="89">
        <f t="shared" si="28"/>
        <v>6.1475260362856509E-5</v>
      </c>
      <c r="AJ22" s="89">
        <f t="shared" si="29"/>
        <v>6.1475260362856509E-5</v>
      </c>
      <c r="AK22" s="89"/>
      <c r="AL22" s="89">
        <f>ABS(('Wyrównanie 22 Part 1'!B22-'Wyrównanie 22 Part 1'!K22)/'Wyrównanie 22 Part 1'!K22)</f>
        <v>0.34026929114019833</v>
      </c>
      <c r="AM22" s="89">
        <f t="shared" si="36"/>
        <v>0.11578319049305305</v>
      </c>
      <c r="AN22" s="89">
        <f>'Wyrównanie 22 Part 1'!B23-'Wyrównanie 22 Part 1'!B22</f>
        <v>-3.7841003270455231E-4</v>
      </c>
      <c r="AO22" s="89">
        <f t="shared" si="37"/>
        <v>3.7841003270455231E-4</v>
      </c>
      <c r="AP22" s="89">
        <f t="shared" si="38"/>
        <v>1.1957033062680977E-3</v>
      </c>
      <c r="AQ22" s="89">
        <f t="shared" si="39"/>
        <v>1.1957033062680977E-3</v>
      </c>
      <c r="AR22" s="89">
        <f t="shared" si="40"/>
        <v>-2.2075267603175507E-3</v>
      </c>
      <c r="AS22" s="89">
        <f t="shared" si="41"/>
        <v>2.2075267603175507E-3</v>
      </c>
      <c r="AT22" s="89"/>
      <c r="AU22" s="89">
        <f>ABS(('Wyrównanie 22 Part 1'!B22-'Wyrównanie 22 Part 1'!M22)/'Wyrównanie 22 Part 1'!M22)</f>
        <v>0.33776438310763601</v>
      </c>
      <c r="AV22" s="89">
        <f t="shared" si="42"/>
        <v>0.11408477849608191</v>
      </c>
      <c r="AW22" s="89">
        <f>'Wyrównanie 22 Part 1'!B23-'Wyrównanie 22 Part 1'!B22</f>
        <v>-3.7841003270455231E-4</v>
      </c>
      <c r="AX22" s="89">
        <f t="shared" si="43"/>
        <v>3.7841003270455231E-4</v>
      </c>
      <c r="AY22" s="89">
        <f t="shared" si="44"/>
        <v>1.1957033062680977E-3</v>
      </c>
      <c r="AZ22" s="89">
        <f t="shared" si="45"/>
        <v>1.1957033062680977E-3</v>
      </c>
      <c r="BA22" s="89">
        <f t="shared" si="46"/>
        <v>-2.2075267603175507E-3</v>
      </c>
      <c r="BB22" s="89">
        <f t="shared" si="47"/>
        <v>2.2075267603175507E-3</v>
      </c>
      <c r="BC22" s="89"/>
      <c r="BD22" s="89">
        <f>ABS(('Wyrównanie 22 Part 1'!B22-'Wyrównanie 22 Part 1'!O22)/'Wyrównanie 22 Part 1'!O22)</f>
        <v>0.47189531597942547</v>
      </c>
      <c r="BE22" s="89">
        <f t="shared" si="6"/>
        <v>0.22268518924332181</v>
      </c>
      <c r="BF22" s="89">
        <f>'Wyrównanie 22 Part 1'!B23-'Wyrównanie 22 Part 1'!B22</f>
        <v>-3.7841003270455231E-4</v>
      </c>
      <c r="BG22" s="89">
        <f t="shared" si="7"/>
        <v>3.7841003270455231E-4</v>
      </c>
      <c r="BH22" s="89">
        <f t="shared" si="8"/>
        <v>1.1957033062680977E-3</v>
      </c>
      <c r="BI22" s="89">
        <f t="shared" si="9"/>
        <v>1.1957033062680977E-3</v>
      </c>
      <c r="BJ22" s="89">
        <f t="shared" si="10"/>
        <v>-2.2075267603175507E-3</v>
      </c>
      <c r="BK22" s="89">
        <f t="shared" si="11"/>
        <v>2.2075267603175507E-3</v>
      </c>
      <c r="BL22" s="89"/>
      <c r="BM22" s="89">
        <f>ABS(('Wyrównanie 22 Part 1'!B22-'Wyrównanie 22 Part 1'!Q22)/'Wyrównanie 22 Part 1'!Q22)</f>
        <v>0.26732492146572379</v>
      </c>
      <c r="BN22" s="89">
        <f t="shared" si="30"/>
        <v>7.1462613636655389E-2</v>
      </c>
      <c r="BO22" s="89">
        <f>'Wyrównanie 22 Part 1'!B23-'Wyrównanie 22 Part 1'!B22</f>
        <v>-3.7841003270455231E-4</v>
      </c>
      <c r="BP22" s="89">
        <f t="shared" si="31"/>
        <v>3.7841003270455231E-4</v>
      </c>
      <c r="BQ22" s="89">
        <f t="shared" si="32"/>
        <v>1.1957033062680977E-3</v>
      </c>
      <c r="BR22" s="89">
        <f t="shared" si="33"/>
        <v>1.1957033062680977E-3</v>
      </c>
      <c r="BS22" s="89">
        <f t="shared" si="34"/>
        <v>-2.2075267603175507E-3</v>
      </c>
      <c r="BT22" s="89">
        <f t="shared" si="35"/>
        <v>2.2075267603175507E-3</v>
      </c>
    </row>
    <row r="23" spans="1:72" s="27" customFormat="1" x14ac:dyDescent="0.25">
      <c r="A23" s="41">
        <v>17</v>
      </c>
      <c r="B23" s="89">
        <f>ABS(('Wyrównanie 22 Part 1'!B23-'Wyrównanie 22 Part 1'!C23)/'Wyrównanie 22 Part 1'!C23)</f>
        <v>0.59557416420015263</v>
      </c>
      <c r="C23" s="89">
        <f t="shared" si="0"/>
        <v>0.35470858506271036</v>
      </c>
      <c r="D23" s="89">
        <f>'Wyrównanie 22 Part 1'!C24-'Wyrównanie 22 Part 1'!C23</f>
        <v>7.9665983972170592E-5</v>
      </c>
      <c r="E23" s="89">
        <f t="shared" si="1"/>
        <v>7.9665983972170592E-5</v>
      </c>
      <c r="F23" s="89">
        <f t="shared" si="2"/>
        <v>2.3924621449822087E-5</v>
      </c>
      <c r="G23" s="89">
        <f t="shared" si="3"/>
        <v>2.3924621449822087E-5</v>
      </c>
      <c r="H23" s="89">
        <f t="shared" si="4"/>
        <v>-4.4319101942705275E-5</v>
      </c>
      <c r="I23" s="89">
        <f t="shared" si="5"/>
        <v>4.4319101942705275E-5</v>
      </c>
      <c r="J23" s="89"/>
      <c r="K23" s="89">
        <f>ABS(('Wyrównanie 22 Part 1'!B23-'Wyrównanie 22 Part 1'!E23)/'Wyrównanie 22 Part 1'!E23)</f>
        <v>0.5713187693446351</v>
      </c>
      <c r="L23" s="89">
        <f t="shared" si="12"/>
        <v>0.32640513620546835</v>
      </c>
      <c r="M23" s="89">
        <f>'Wyrównanie 22 Part 1'!C24-'Wyrównanie 22 Part 1'!C23</f>
        <v>7.9665983972170592E-5</v>
      </c>
      <c r="N23" s="89">
        <f t="shared" si="13"/>
        <v>7.9665983972170592E-5</v>
      </c>
      <c r="O23" s="89">
        <f t="shared" si="14"/>
        <v>2.3924621449822087E-5</v>
      </c>
      <c r="P23" s="89">
        <f t="shared" si="15"/>
        <v>2.3924621449822087E-5</v>
      </c>
      <c r="Q23" s="89">
        <f t="shared" si="16"/>
        <v>-4.4319101942705275E-5</v>
      </c>
      <c r="R23" s="89">
        <f t="shared" si="17"/>
        <v>4.4319101942705275E-5</v>
      </c>
      <c r="S23" s="89"/>
      <c r="T23" s="89">
        <f>ABS(('Wyrównanie 22 Part 1'!B23-'Wyrównanie 22 Part 1'!G23)/'Wyrównanie 22 Part 1'!G23)</f>
        <v>0.56669266720453948</v>
      </c>
      <c r="U23" s="89">
        <f t="shared" si="19"/>
        <v>0.32114057906339494</v>
      </c>
      <c r="V23" s="89">
        <f>'Wyrównanie 22 Part 1'!C24-'Wyrównanie 22 Part 1'!C23</f>
        <v>7.9665983972170592E-5</v>
      </c>
      <c r="W23" s="89">
        <f t="shared" si="20"/>
        <v>7.9665983972170592E-5</v>
      </c>
      <c r="X23" s="89">
        <f t="shared" si="21"/>
        <v>2.3924621449822087E-5</v>
      </c>
      <c r="Y23" s="89">
        <f t="shared" si="22"/>
        <v>2.3924621449822087E-5</v>
      </c>
      <c r="Z23" s="89">
        <f t="shared" si="23"/>
        <v>-4.4319101942705275E-5</v>
      </c>
      <c r="AA23" s="89">
        <f t="shared" si="18"/>
        <v>4.4319101942705275E-5</v>
      </c>
      <c r="AB23" s="89"/>
      <c r="AC23" s="89">
        <f>ABS(('Wyrównanie 22 Part 1'!B23-'Wyrównanie 22 Part 1'!I23)/'Wyrównanie 22 Part 1'!I23)</f>
        <v>0.59196586713845623</v>
      </c>
      <c r="AD23" s="89">
        <f t="shared" si="24"/>
        <v>0.35042358785698441</v>
      </c>
      <c r="AE23" s="89">
        <f>'Wyrównanie 22 Part 1'!C24-'Wyrównanie 22 Part 1'!C23</f>
        <v>7.9665983972170592E-5</v>
      </c>
      <c r="AF23" s="89">
        <f t="shared" si="25"/>
        <v>7.9665983972170592E-5</v>
      </c>
      <c r="AG23" s="89">
        <f t="shared" si="26"/>
        <v>2.3924621449822087E-5</v>
      </c>
      <c r="AH23" s="89">
        <f t="shared" si="27"/>
        <v>2.3924621449822087E-5</v>
      </c>
      <c r="AI23" s="89">
        <f t="shared" si="28"/>
        <v>-4.4319101942705275E-5</v>
      </c>
      <c r="AJ23" s="89">
        <f t="shared" si="29"/>
        <v>4.4319101942705275E-5</v>
      </c>
      <c r="AK23" s="89"/>
      <c r="AL23" s="89">
        <f>ABS(('Wyrównanie 22 Part 1'!B23-'Wyrównanie 22 Part 1'!K23)/'Wyrównanie 22 Part 1'!K23)</f>
        <v>0.58487614859500958</v>
      </c>
      <c r="AM23" s="89">
        <f t="shared" si="36"/>
        <v>0.34208010919533172</v>
      </c>
      <c r="AN23" s="89">
        <f>'Wyrównanie 22 Part 1'!B24-'Wyrównanie 22 Part 1'!B23</f>
        <v>8.1729327356354538E-4</v>
      </c>
      <c r="AO23" s="89">
        <f t="shared" si="37"/>
        <v>8.1729327356354538E-4</v>
      </c>
      <c r="AP23" s="89">
        <f t="shared" si="38"/>
        <v>-1.0118234540494532E-3</v>
      </c>
      <c r="AQ23" s="89">
        <f t="shared" si="39"/>
        <v>1.0118234540494532E-3</v>
      </c>
      <c r="AR23" s="89">
        <f t="shared" si="40"/>
        <v>9.6052684065351974E-4</v>
      </c>
      <c r="AS23" s="89">
        <f t="shared" si="41"/>
        <v>9.6052684065351974E-4</v>
      </c>
      <c r="AT23" s="89"/>
      <c r="AU23" s="89">
        <f>ABS(('Wyrównanie 22 Part 1'!B23-'Wyrównanie 22 Part 1'!M23)/'Wyrównanie 22 Part 1'!M23)</f>
        <v>0.57925487336658366</v>
      </c>
      <c r="AV23" s="89">
        <f t="shared" si="42"/>
        <v>0.33553620831893688</v>
      </c>
      <c r="AW23" s="89">
        <f>'Wyrównanie 22 Part 1'!B24-'Wyrównanie 22 Part 1'!B23</f>
        <v>8.1729327356354538E-4</v>
      </c>
      <c r="AX23" s="89">
        <f t="shared" si="43"/>
        <v>8.1729327356354538E-4</v>
      </c>
      <c r="AY23" s="89">
        <f t="shared" si="44"/>
        <v>-1.0118234540494532E-3</v>
      </c>
      <c r="AZ23" s="89">
        <f t="shared" si="45"/>
        <v>1.0118234540494532E-3</v>
      </c>
      <c r="BA23" s="89">
        <f t="shared" si="46"/>
        <v>9.6052684065351974E-4</v>
      </c>
      <c r="BB23" s="89">
        <f t="shared" si="47"/>
        <v>9.6052684065351974E-4</v>
      </c>
      <c r="BC23" s="89"/>
      <c r="BD23" s="89">
        <f>ABS(('Wyrównanie 22 Part 1'!B23-'Wyrównanie 22 Part 1'!O23)/'Wyrównanie 22 Part 1'!O23)</f>
        <v>0.50957084778729922</v>
      </c>
      <c r="BE23" s="89">
        <f t="shared" si="6"/>
        <v>0.25966244891466689</v>
      </c>
      <c r="BF23" s="89">
        <f>'Wyrównanie 22 Part 1'!B24-'Wyrównanie 22 Part 1'!B23</f>
        <v>8.1729327356354538E-4</v>
      </c>
      <c r="BG23" s="89">
        <f t="shared" si="7"/>
        <v>8.1729327356354538E-4</v>
      </c>
      <c r="BH23" s="89">
        <f t="shared" si="8"/>
        <v>-1.0118234540494532E-3</v>
      </c>
      <c r="BI23" s="89">
        <f t="shared" si="9"/>
        <v>1.0118234540494532E-3</v>
      </c>
      <c r="BJ23" s="89">
        <f t="shared" si="10"/>
        <v>9.6052684065351974E-4</v>
      </c>
      <c r="BK23" s="89">
        <f t="shared" si="11"/>
        <v>9.6052684065351974E-4</v>
      </c>
      <c r="BL23" s="89"/>
      <c r="BM23" s="89">
        <f>ABS(('Wyrównanie 22 Part 1'!B23-'Wyrównanie 22 Part 1'!Q23)/'Wyrównanie 22 Part 1'!Q23)</f>
        <v>0.60322017520111082</v>
      </c>
      <c r="BN23" s="89">
        <f t="shared" si="30"/>
        <v>0.36387457976965881</v>
      </c>
      <c r="BO23" s="89">
        <f>'Wyrównanie 22 Part 1'!B24-'Wyrównanie 22 Part 1'!B23</f>
        <v>8.1729327356354538E-4</v>
      </c>
      <c r="BP23" s="89">
        <f t="shared" si="31"/>
        <v>8.1729327356354538E-4</v>
      </c>
      <c r="BQ23" s="89">
        <f t="shared" si="32"/>
        <v>-1.0118234540494532E-3</v>
      </c>
      <c r="BR23" s="89">
        <f t="shared" si="33"/>
        <v>1.0118234540494532E-3</v>
      </c>
      <c r="BS23" s="89">
        <f t="shared" si="34"/>
        <v>9.6052684065351974E-4</v>
      </c>
      <c r="BT23" s="89">
        <f t="shared" si="35"/>
        <v>9.6052684065351974E-4</v>
      </c>
    </row>
    <row r="24" spans="1:72" s="27" customFormat="1" x14ac:dyDescent="0.25">
      <c r="A24" s="41">
        <v>18</v>
      </c>
      <c r="B24" s="89">
        <f>ABS(('Wyrównanie 22 Part 1'!B24-'Wyrównanie 22 Part 1'!C24)/'Wyrównanie 22 Part 1'!C24)</f>
        <v>0.5536372966987364</v>
      </c>
      <c r="C24" s="89">
        <f t="shared" si="0"/>
        <v>0.30651425629588469</v>
      </c>
      <c r="D24" s="89">
        <f>'Wyrównanie 22 Part 1'!C25-'Wyrównanie 22 Part 1'!C24</f>
        <v>1.0359060542199268E-4</v>
      </c>
      <c r="E24" s="89">
        <f t="shared" si="1"/>
        <v>1.0359060542199268E-4</v>
      </c>
      <c r="F24" s="89">
        <f t="shared" si="2"/>
        <v>-2.0394480492883188E-5</v>
      </c>
      <c r="G24" s="89">
        <f t="shared" si="3"/>
        <v>2.0394480492883188E-5</v>
      </c>
      <c r="H24" s="89">
        <f t="shared" si="4"/>
        <v>-1.3555387412846781E-4</v>
      </c>
      <c r="I24" s="89">
        <f t="shared" si="5"/>
        <v>1.3555387412846781E-4</v>
      </c>
      <c r="J24" s="89"/>
      <c r="K24" s="89">
        <f>ABS(('Wyrównanie 22 Part 1'!B24-'Wyrównanie 22 Part 1'!E24)/'Wyrównanie 22 Part 1'!E24)</f>
        <v>0.54737264586639311</v>
      </c>
      <c r="L24" s="89">
        <f t="shared" si="12"/>
        <v>0.2996168134427758</v>
      </c>
      <c r="M24" s="89">
        <f>'Wyrównanie 22 Part 1'!C25-'Wyrównanie 22 Part 1'!C24</f>
        <v>1.0359060542199268E-4</v>
      </c>
      <c r="N24" s="89">
        <f t="shared" si="13"/>
        <v>1.0359060542199268E-4</v>
      </c>
      <c r="O24" s="89">
        <f t="shared" si="14"/>
        <v>-2.0394480492883188E-5</v>
      </c>
      <c r="P24" s="89">
        <f t="shared" si="15"/>
        <v>2.0394480492883188E-5</v>
      </c>
      <c r="Q24" s="89">
        <f t="shared" si="16"/>
        <v>-1.3555387412846781E-4</v>
      </c>
      <c r="R24" s="89">
        <f t="shared" si="17"/>
        <v>1.3555387412846781E-4</v>
      </c>
      <c r="S24" s="89"/>
      <c r="T24" s="89">
        <f>ABS(('Wyrównanie 22 Part 1'!B24-'Wyrównanie 22 Part 1'!G24)/'Wyrównanie 22 Part 1'!G24)</f>
        <v>0.62796483129286074</v>
      </c>
      <c r="U24" s="89">
        <f t="shared" si="19"/>
        <v>0.39433982934067102</v>
      </c>
      <c r="V24" s="89">
        <f>'Wyrównanie 22 Part 1'!C25-'Wyrównanie 22 Part 1'!C24</f>
        <v>1.0359060542199268E-4</v>
      </c>
      <c r="W24" s="89">
        <f t="shared" si="20"/>
        <v>1.0359060542199268E-4</v>
      </c>
      <c r="X24" s="89">
        <f t="shared" si="21"/>
        <v>-2.0394480492883188E-5</v>
      </c>
      <c r="Y24" s="89">
        <f t="shared" si="22"/>
        <v>2.0394480492883188E-5</v>
      </c>
      <c r="Z24" s="89">
        <f t="shared" si="23"/>
        <v>-1.3555387412846781E-4</v>
      </c>
      <c r="AA24" s="89">
        <f t="shared" si="18"/>
        <v>1.3555387412846781E-4</v>
      </c>
      <c r="AB24" s="89"/>
      <c r="AC24" s="89">
        <f>ABS(('Wyrównanie 22 Part 1'!B24-'Wyrównanie 22 Part 1'!I24)/'Wyrównanie 22 Part 1'!I24)</f>
        <v>0.52829269646406662</v>
      </c>
      <c r="AD24" s="89">
        <f t="shared" si="24"/>
        <v>0.27909317313727444</v>
      </c>
      <c r="AE24" s="89">
        <f>'Wyrównanie 22 Part 1'!C25-'Wyrównanie 22 Part 1'!C24</f>
        <v>1.0359060542199268E-4</v>
      </c>
      <c r="AF24" s="89">
        <f t="shared" si="25"/>
        <v>1.0359060542199268E-4</v>
      </c>
      <c r="AG24" s="89">
        <f t="shared" si="26"/>
        <v>-2.0394480492883188E-5</v>
      </c>
      <c r="AH24" s="89">
        <f t="shared" si="27"/>
        <v>2.0394480492883188E-5</v>
      </c>
      <c r="AI24" s="89">
        <f t="shared" si="28"/>
        <v>-1.3555387412846781E-4</v>
      </c>
      <c r="AJ24" s="89">
        <f t="shared" si="29"/>
        <v>1.3555387412846781E-4</v>
      </c>
      <c r="AK24" s="89"/>
      <c r="AL24" s="89">
        <f>ABS(('Wyrównanie 22 Part 1'!B24-'Wyrównanie 22 Part 1'!K24)/'Wyrównanie 22 Part 1'!K24)</f>
        <v>0.52932075617677088</v>
      </c>
      <c r="AM24" s="89">
        <f t="shared" si="36"/>
        <v>0.28018046291954851</v>
      </c>
      <c r="AN24" s="89">
        <f>'Wyrównanie 22 Part 1'!B25-'Wyrównanie 22 Part 1'!B24</f>
        <v>-1.9453018048590774E-4</v>
      </c>
      <c r="AO24" s="89">
        <f t="shared" si="37"/>
        <v>1.9453018048590774E-4</v>
      </c>
      <c r="AP24" s="89">
        <f t="shared" si="38"/>
        <v>-5.1296613395933484E-5</v>
      </c>
      <c r="AQ24" s="89">
        <f t="shared" si="39"/>
        <v>5.1296613395933484E-5</v>
      </c>
      <c r="AR24" s="89">
        <f t="shared" si="40"/>
        <v>8.1655016789649356E-4</v>
      </c>
      <c r="AS24" s="89">
        <f t="shared" si="41"/>
        <v>8.1655016789649356E-4</v>
      </c>
      <c r="AT24" s="89"/>
      <c r="AU24" s="89">
        <f>ABS(('Wyrównanie 22 Part 1'!B24-'Wyrównanie 22 Part 1'!M24)/'Wyrównanie 22 Part 1'!M24)</f>
        <v>0.57736523210426982</v>
      </c>
      <c r="AV24" s="89">
        <f t="shared" si="42"/>
        <v>0.33335061124281734</v>
      </c>
      <c r="AW24" s="89">
        <f>'Wyrównanie 22 Part 1'!B25-'Wyrównanie 22 Part 1'!B24</f>
        <v>-1.9453018048590774E-4</v>
      </c>
      <c r="AX24" s="89">
        <f t="shared" si="43"/>
        <v>1.9453018048590774E-4</v>
      </c>
      <c r="AY24" s="89">
        <f t="shared" si="44"/>
        <v>-5.1296613395933484E-5</v>
      </c>
      <c r="AZ24" s="89">
        <f t="shared" si="45"/>
        <v>5.1296613395933484E-5</v>
      </c>
      <c r="BA24" s="89">
        <f t="shared" si="46"/>
        <v>8.1655016789649356E-4</v>
      </c>
      <c r="BB24" s="89">
        <f t="shared" si="47"/>
        <v>8.1655016789649356E-4</v>
      </c>
      <c r="BC24" s="89"/>
      <c r="BD24" s="89">
        <f>ABS(('Wyrównanie 22 Part 1'!B24-'Wyrównanie 22 Part 1'!O24)/'Wyrównanie 22 Part 1'!O24)</f>
        <v>0.2182598001200958</v>
      </c>
      <c r="BE24" s="89">
        <f t="shared" si="6"/>
        <v>4.7637340348464167E-2</v>
      </c>
      <c r="BF24" s="89">
        <f>'Wyrównanie 22 Part 1'!B25-'Wyrównanie 22 Part 1'!B24</f>
        <v>-1.9453018048590774E-4</v>
      </c>
      <c r="BG24" s="89">
        <f t="shared" si="7"/>
        <v>1.9453018048590774E-4</v>
      </c>
      <c r="BH24" s="89">
        <f t="shared" si="8"/>
        <v>-5.1296613395933484E-5</v>
      </c>
      <c r="BI24" s="89">
        <f t="shared" si="9"/>
        <v>5.1296613395933484E-5</v>
      </c>
      <c r="BJ24" s="89">
        <f t="shared" si="10"/>
        <v>8.1655016789649356E-4</v>
      </c>
      <c r="BK24" s="89">
        <f t="shared" si="11"/>
        <v>8.1655016789649356E-4</v>
      </c>
      <c r="BL24" s="89"/>
      <c r="BM24" s="89">
        <f>ABS(('Wyrównanie 22 Part 1'!B24-'Wyrównanie 22 Part 1'!Q24)/'Wyrównanie 22 Part 1'!Q24)</f>
        <v>0.52205947197865221</v>
      </c>
      <c r="BN24" s="89">
        <f t="shared" si="30"/>
        <v>0.27254609228262916</v>
      </c>
      <c r="BO24" s="89">
        <f>'Wyrównanie 22 Part 1'!B25-'Wyrównanie 22 Part 1'!B24</f>
        <v>-1.9453018048590774E-4</v>
      </c>
      <c r="BP24" s="89">
        <f t="shared" si="31"/>
        <v>1.9453018048590774E-4</v>
      </c>
      <c r="BQ24" s="89">
        <f t="shared" si="32"/>
        <v>-5.1296613395933484E-5</v>
      </c>
      <c r="BR24" s="89">
        <f t="shared" si="33"/>
        <v>5.1296613395933484E-5</v>
      </c>
      <c r="BS24" s="89">
        <f t="shared" si="34"/>
        <v>8.1655016789649356E-4</v>
      </c>
      <c r="BT24" s="89">
        <f t="shared" si="35"/>
        <v>8.1655016789649356E-4</v>
      </c>
    </row>
    <row r="25" spans="1:72" s="27" customFormat="1" x14ac:dyDescent="0.25">
      <c r="A25" s="41">
        <v>19</v>
      </c>
      <c r="B25" s="89">
        <f>ABS(('Wyrównanie 22 Part 1'!B25-'Wyrównanie 22 Part 1'!C25)/'Wyrównanie 22 Part 1'!C25)</f>
        <v>0.10180330157081259</v>
      </c>
      <c r="C25" s="89">
        <f t="shared" si="0"/>
        <v>1.0363912210717812E-2</v>
      </c>
      <c r="D25" s="89">
        <f>'Wyrównanie 22 Part 1'!C26-'Wyrównanie 22 Part 1'!C25</f>
        <v>8.3196124929109491E-5</v>
      </c>
      <c r="E25" s="89">
        <f t="shared" si="1"/>
        <v>8.3196124929109491E-5</v>
      </c>
      <c r="F25" s="89">
        <f t="shared" si="2"/>
        <v>-1.5594835462135099E-4</v>
      </c>
      <c r="G25" s="89">
        <f t="shared" si="3"/>
        <v>1.5594835462135099E-4</v>
      </c>
      <c r="H25" s="89">
        <f t="shared" si="4"/>
        <v>2.6595904346567287E-4</v>
      </c>
      <c r="I25" s="89">
        <f t="shared" si="5"/>
        <v>2.6595904346567287E-4</v>
      </c>
      <c r="J25" s="89"/>
      <c r="K25" s="89">
        <f>ABS(('Wyrównanie 22 Part 1'!B25-'Wyrównanie 22 Part 1'!E25)/'Wyrównanie 22 Part 1'!E25)</f>
        <v>0.15871518387653383</v>
      </c>
      <c r="L25" s="89">
        <f t="shared" si="12"/>
        <v>2.5190509592961943E-2</v>
      </c>
      <c r="M25" s="89">
        <f>'Wyrównanie 22 Part 1'!C26-'Wyrównanie 22 Part 1'!C25</f>
        <v>8.3196124929109491E-5</v>
      </c>
      <c r="N25" s="89">
        <f t="shared" si="13"/>
        <v>8.3196124929109491E-5</v>
      </c>
      <c r="O25" s="89">
        <f t="shared" si="14"/>
        <v>-1.5594835462135099E-4</v>
      </c>
      <c r="P25" s="89">
        <f t="shared" si="15"/>
        <v>1.5594835462135099E-4</v>
      </c>
      <c r="Q25" s="89">
        <f t="shared" si="16"/>
        <v>2.6595904346567287E-4</v>
      </c>
      <c r="R25" s="89">
        <f t="shared" si="17"/>
        <v>2.6595904346567287E-4</v>
      </c>
      <c r="S25" s="89"/>
      <c r="T25" s="89">
        <f>ABS(('Wyrównanie 22 Part 1'!B25-'Wyrównanie 22 Part 1'!G25)/'Wyrównanie 22 Part 1'!G25)</f>
        <v>0.19318635928784747</v>
      </c>
      <c r="U25" s="89">
        <f t="shared" si="19"/>
        <v>3.7320969414893289E-2</v>
      </c>
      <c r="V25" s="89">
        <f>'Wyrównanie 22 Part 1'!C26-'Wyrównanie 22 Part 1'!C25</f>
        <v>8.3196124929109491E-5</v>
      </c>
      <c r="W25" s="89">
        <f t="shared" si="20"/>
        <v>8.3196124929109491E-5</v>
      </c>
      <c r="X25" s="89">
        <f t="shared" si="21"/>
        <v>-1.5594835462135099E-4</v>
      </c>
      <c r="Y25" s="89">
        <f t="shared" si="22"/>
        <v>1.5594835462135099E-4</v>
      </c>
      <c r="Z25" s="89">
        <f t="shared" si="23"/>
        <v>2.6595904346567287E-4</v>
      </c>
      <c r="AA25" s="89">
        <f t="shared" si="18"/>
        <v>2.6595904346567287E-4</v>
      </c>
      <c r="AB25" s="89"/>
      <c r="AC25" s="89">
        <f>ABS(('Wyrównanie 22 Part 1'!B25-'Wyrównanie 22 Part 1'!I25)/'Wyrównanie 22 Part 1'!I25)</f>
        <v>0.10433026855562781</v>
      </c>
      <c r="AD25" s="89">
        <f t="shared" si="24"/>
        <v>1.0884804936889422E-2</v>
      </c>
      <c r="AE25" s="89">
        <f>'Wyrównanie 22 Part 1'!C26-'Wyrównanie 22 Part 1'!C25</f>
        <v>8.3196124929109491E-5</v>
      </c>
      <c r="AF25" s="89">
        <f t="shared" si="25"/>
        <v>8.3196124929109491E-5</v>
      </c>
      <c r="AG25" s="89">
        <f t="shared" si="26"/>
        <v>-1.5594835462135099E-4</v>
      </c>
      <c r="AH25" s="89">
        <f t="shared" si="27"/>
        <v>1.5594835462135099E-4</v>
      </c>
      <c r="AI25" s="89">
        <f t="shared" si="28"/>
        <v>2.6595904346567287E-4</v>
      </c>
      <c r="AJ25" s="89">
        <f t="shared" si="29"/>
        <v>2.6595904346567287E-4</v>
      </c>
      <c r="AK25" s="89"/>
      <c r="AL25" s="89">
        <f>ABS(('Wyrównanie 22 Part 1'!B25-'Wyrównanie 22 Part 1'!K25)/'Wyrównanie 22 Part 1'!K25)</f>
        <v>0.13186187902144367</v>
      </c>
      <c r="AM25" s="89">
        <f t="shared" si="36"/>
        <v>1.7387555139065845E-2</v>
      </c>
      <c r="AN25" s="89">
        <f>'Wyrównanie 22 Part 1'!B26-'Wyrównanie 22 Part 1'!B25</f>
        <v>-2.4582679388184122E-4</v>
      </c>
      <c r="AO25" s="89">
        <f t="shared" si="37"/>
        <v>2.4582679388184122E-4</v>
      </c>
      <c r="AP25" s="89">
        <f t="shared" si="38"/>
        <v>7.6525355450056008E-4</v>
      </c>
      <c r="AQ25" s="89">
        <f t="shared" si="39"/>
        <v>7.6525355450056008E-4</v>
      </c>
      <c r="AR25" s="89">
        <f t="shared" si="40"/>
        <v>-1.7650627502882458E-3</v>
      </c>
      <c r="AS25" s="89">
        <f t="shared" si="41"/>
        <v>1.7650627502882458E-3</v>
      </c>
      <c r="AT25" s="89"/>
      <c r="AU25" s="89">
        <f>ABS(('Wyrównanie 22 Part 1'!B25-'Wyrównanie 22 Part 1'!M25)/'Wyrównanie 22 Part 1'!M25)</f>
        <v>0.1668307420671625</v>
      </c>
      <c r="AV25" s="89">
        <f t="shared" si="42"/>
        <v>2.7832496498680102E-2</v>
      </c>
      <c r="AW25" s="89">
        <f>'Wyrównanie 22 Part 1'!B26-'Wyrównanie 22 Part 1'!B25</f>
        <v>-2.4582679388184122E-4</v>
      </c>
      <c r="AX25" s="89">
        <f t="shared" si="43"/>
        <v>2.4582679388184122E-4</v>
      </c>
      <c r="AY25" s="89">
        <f t="shared" si="44"/>
        <v>7.6525355450056008E-4</v>
      </c>
      <c r="AZ25" s="89">
        <f t="shared" si="45"/>
        <v>7.6525355450056008E-4</v>
      </c>
      <c r="BA25" s="89">
        <f t="shared" si="46"/>
        <v>-1.7650627502882458E-3</v>
      </c>
      <c r="BB25" s="89">
        <f t="shared" si="47"/>
        <v>1.7650627502882458E-3</v>
      </c>
      <c r="BC25" s="89"/>
      <c r="BD25" s="89">
        <f>ABS(('Wyrównanie 22 Part 1'!B25-'Wyrównanie 22 Part 1'!O25)/'Wyrównanie 22 Part 1'!O25)</f>
        <v>1.159023746778696E-2</v>
      </c>
      <c r="BE25" s="89">
        <f t="shared" si="6"/>
        <v>1.3433360455969269E-4</v>
      </c>
      <c r="BF25" s="89">
        <f>'Wyrównanie 22 Part 1'!B26-'Wyrównanie 22 Part 1'!B25</f>
        <v>-2.4582679388184122E-4</v>
      </c>
      <c r="BG25" s="89">
        <f t="shared" si="7"/>
        <v>2.4582679388184122E-4</v>
      </c>
      <c r="BH25" s="89">
        <f t="shared" si="8"/>
        <v>7.6525355450056008E-4</v>
      </c>
      <c r="BI25" s="89">
        <f t="shared" si="9"/>
        <v>7.6525355450056008E-4</v>
      </c>
      <c r="BJ25" s="89">
        <f t="shared" si="10"/>
        <v>-1.7650627502882458E-3</v>
      </c>
      <c r="BK25" s="89">
        <f t="shared" si="11"/>
        <v>1.7650627502882458E-3</v>
      </c>
      <c r="BL25" s="89"/>
      <c r="BM25" s="89">
        <f>ABS(('Wyrównanie 22 Part 1'!B25-'Wyrównanie 22 Part 1'!Q25)/'Wyrównanie 22 Part 1'!Q25)</f>
        <v>7.5175092610884717E-2</v>
      </c>
      <c r="BN25" s="89">
        <f t="shared" si="30"/>
        <v>5.6512945490550942E-3</v>
      </c>
      <c r="BO25" s="89">
        <f>'Wyrównanie 22 Part 1'!B26-'Wyrównanie 22 Part 1'!B25</f>
        <v>-2.4582679388184122E-4</v>
      </c>
      <c r="BP25" s="89">
        <f t="shared" si="31"/>
        <v>2.4582679388184122E-4</v>
      </c>
      <c r="BQ25" s="89">
        <f t="shared" si="32"/>
        <v>7.6525355450056008E-4</v>
      </c>
      <c r="BR25" s="89">
        <f t="shared" si="33"/>
        <v>7.6525355450056008E-4</v>
      </c>
      <c r="BS25" s="89">
        <f t="shared" si="34"/>
        <v>-1.7650627502882458E-3</v>
      </c>
      <c r="BT25" s="89">
        <f t="shared" si="35"/>
        <v>1.7650627502882458E-3</v>
      </c>
    </row>
    <row r="26" spans="1:72" s="27" customFormat="1" x14ac:dyDescent="0.25">
      <c r="A26" s="41">
        <v>20</v>
      </c>
      <c r="B26" s="89">
        <f>ABS(('Wyrównanie 22 Part 1'!B26-'Wyrównanie 22 Part 1'!C26)/'Wyrównanie 22 Part 1'!C26)</f>
        <v>0.28615108681450269</v>
      </c>
      <c r="C26" s="89">
        <f t="shared" si="0"/>
        <v>8.1882444485121053E-2</v>
      </c>
      <c r="D26" s="89">
        <f>'Wyrównanie 22 Part 1'!C27-'Wyrównanie 22 Part 1'!C26</f>
        <v>-7.2752229692241502E-5</v>
      </c>
      <c r="E26" s="89">
        <f t="shared" si="1"/>
        <v>7.2752229692241502E-5</v>
      </c>
      <c r="F26" s="89">
        <f t="shared" si="2"/>
        <v>1.1001068884432187E-4</v>
      </c>
      <c r="G26" s="89">
        <f t="shared" si="3"/>
        <v>1.1001068884432187E-4</v>
      </c>
      <c r="H26" s="89">
        <f t="shared" si="4"/>
        <v>-9.6068511885853409E-5</v>
      </c>
      <c r="I26" s="89">
        <f t="shared" si="5"/>
        <v>9.6068511885853409E-5</v>
      </c>
      <c r="J26" s="89"/>
      <c r="K26" s="89">
        <f>ABS(('Wyrównanie 22 Part 1'!B26-'Wyrównanie 22 Part 1'!E26)/'Wyrównanie 22 Part 1'!E26)</f>
        <v>0.21816565410260008</v>
      </c>
      <c r="L26" s="89">
        <f t="shared" si="12"/>
        <v>4.7596252630015344E-2</v>
      </c>
      <c r="M26" s="89">
        <f>'Wyrównanie 22 Part 1'!C27-'Wyrównanie 22 Part 1'!C26</f>
        <v>-7.2752229692241502E-5</v>
      </c>
      <c r="N26" s="89">
        <f t="shared" si="13"/>
        <v>7.2752229692241502E-5</v>
      </c>
      <c r="O26" s="89">
        <f t="shared" si="14"/>
        <v>1.1001068884432187E-4</v>
      </c>
      <c r="P26" s="89">
        <f t="shared" si="15"/>
        <v>1.1001068884432187E-4</v>
      </c>
      <c r="Q26" s="89">
        <f t="shared" si="16"/>
        <v>-9.6068511885853409E-5</v>
      </c>
      <c r="R26" s="89">
        <f t="shared" si="17"/>
        <v>9.6068511885853409E-5</v>
      </c>
      <c r="S26" s="89"/>
      <c r="T26" s="89">
        <f>ABS(('Wyrównanie 22 Part 1'!B26-'Wyrównanie 22 Part 1'!G26)/'Wyrównanie 22 Part 1'!G26)</f>
        <v>0.20539868600719713</v>
      </c>
      <c r="U26" s="89">
        <f t="shared" si="19"/>
        <v>4.2188620213483158E-2</v>
      </c>
      <c r="V26" s="89">
        <f>'Wyrównanie 22 Part 1'!C27-'Wyrównanie 22 Part 1'!C26</f>
        <v>-7.2752229692241502E-5</v>
      </c>
      <c r="W26" s="89">
        <f t="shared" si="20"/>
        <v>7.2752229692241502E-5</v>
      </c>
      <c r="X26" s="89">
        <f t="shared" si="21"/>
        <v>1.1001068884432187E-4</v>
      </c>
      <c r="Y26" s="89">
        <f t="shared" si="22"/>
        <v>1.1001068884432187E-4</v>
      </c>
      <c r="Z26" s="89">
        <f t="shared" si="23"/>
        <v>-9.6068511885853409E-5</v>
      </c>
      <c r="AA26" s="89">
        <f t="shared" si="18"/>
        <v>9.6068511885853409E-5</v>
      </c>
      <c r="AB26" s="89"/>
      <c r="AC26" s="89">
        <f>ABS(('Wyrównanie 22 Part 1'!B26-'Wyrównanie 22 Part 1'!I26)/'Wyrównanie 22 Part 1'!I26)</f>
        <v>0.25335827485062185</v>
      </c>
      <c r="AD26" s="89">
        <f t="shared" si="24"/>
        <v>6.4190415435283241E-2</v>
      </c>
      <c r="AE26" s="89">
        <f>'Wyrównanie 22 Part 1'!C27-'Wyrównanie 22 Part 1'!C26</f>
        <v>-7.2752229692241502E-5</v>
      </c>
      <c r="AF26" s="89">
        <f t="shared" si="25"/>
        <v>7.2752229692241502E-5</v>
      </c>
      <c r="AG26" s="89">
        <f t="shared" si="26"/>
        <v>1.1001068884432187E-4</v>
      </c>
      <c r="AH26" s="89">
        <f t="shared" si="27"/>
        <v>1.1001068884432187E-4</v>
      </c>
      <c r="AI26" s="89">
        <f t="shared" si="28"/>
        <v>-9.6068511885853409E-5</v>
      </c>
      <c r="AJ26" s="89">
        <f t="shared" si="29"/>
        <v>9.6068511885853409E-5</v>
      </c>
      <c r="AK26" s="89"/>
      <c r="AL26" s="89">
        <f>ABS(('Wyrównanie 22 Part 1'!B26-'Wyrównanie 22 Part 1'!K26)/'Wyrównanie 22 Part 1'!K26)</f>
        <v>0.22959083590149706</v>
      </c>
      <c r="AM26" s="89">
        <f t="shared" si="36"/>
        <v>5.2711951929948153E-2</v>
      </c>
      <c r="AN26" s="89">
        <f>'Wyrównanie 22 Part 1'!B27-'Wyrównanie 22 Part 1'!B26</f>
        <v>5.1942676061871886E-4</v>
      </c>
      <c r="AO26" s="89">
        <f t="shared" si="37"/>
        <v>5.1942676061871886E-4</v>
      </c>
      <c r="AP26" s="89">
        <f t="shared" si="38"/>
        <v>-9.998091957876857E-4</v>
      </c>
      <c r="AQ26" s="89">
        <f t="shared" si="39"/>
        <v>9.998091957876857E-4</v>
      </c>
      <c r="AR26" s="89">
        <f t="shared" si="40"/>
        <v>1.5177431314134418E-3</v>
      </c>
      <c r="AS26" s="89">
        <f t="shared" si="41"/>
        <v>1.5177431314134418E-3</v>
      </c>
      <c r="AT26" s="89"/>
      <c r="AU26" s="89">
        <f>ABS(('Wyrównanie 22 Part 1'!B26-'Wyrównanie 22 Part 1'!M26)/'Wyrównanie 22 Part 1'!M26)</f>
        <v>0.21565273603565585</v>
      </c>
      <c r="AV26" s="89">
        <f t="shared" si="42"/>
        <v>4.650610255966426E-2</v>
      </c>
      <c r="AW26" s="89">
        <f>'Wyrównanie 22 Part 1'!B27-'Wyrównanie 22 Part 1'!B26</f>
        <v>5.1942676061871886E-4</v>
      </c>
      <c r="AX26" s="89">
        <f t="shared" si="43"/>
        <v>5.1942676061871886E-4</v>
      </c>
      <c r="AY26" s="89">
        <f t="shared" si="44"/>
        <v>-9.998091957876857E-4</v>
      </c>
      <c r="AZ26" s="89">
        <f t="shared" si="45"/>
        <v>9.998091957876857E-4</v>
      </c>
      <c r="BA26" s="89">
        <f t="shared" si="46"/>
        <v>1.5177431314134418E-3</v>
      </c>
      <c r="BB26" s="89">
        <f t="shared" si="47"/>
        <v>1.5177431314134418E-3</v>
      </c>
      <c r="BC26" s="89"/>
      <c r="BD26" s="89">
        <f>ABS(('Wyrównanie 22 Part 1'!B26-'Wyrównanie 22 Part 1'!O26)/'Wyrównanie 22 Part 1'!O26)</f>
        <v>0.19813402189254981</v>
      </c>
      <c r="BE26" s="89">
        <f t="shared" si="6"/>
        <v>3.9257090631317403E-2</v>
      </c>
      <c r="BF26" s="89">
        <f>'Wyrównanie 22 Part 1'!B27-'Wyrównanie 22 Part 1'!B26</f>
        <v>5.1942676061871886E-4</v>
      </c>
      <c r="BG26" s="89">
        <f t="shared" si="7"/>
        <v>5.1942676061871886E-4</v>
      </c>
      <c r="BH26" s="89">
        <f t="shared" si="8"/>
        <v>-9.998091957876857E-4</v>
      </c>
      <c r="BI26" s="89">
        <f t="shared" si="9"/>
        <v>9.998091957876857E-4</v>
      </c>
      <c r="BJ26" s="89">
        <f t="shared" si="10"/>
        <v>1.5177431314134418E-3</v>
      </c>
      <c r="BK26" s="89">
        <f t="shared" si="11"/>
        <v>1.5177431314134418E-3</v>
      </c>
      <c r="BL26" s="89"/>
      <c r="BM26" s="89">
        <f>ABS(('Wyrównanie 22 Part 1'!B26-'Wyrównanie 22 Part 1'!Q26)/'Wyrównanie 22 Part 1'!Q26)</f>
        <v>0.29962304760431452</v>
      </c>
      <c r="BN26" s="89">
        <f t="shared" si="30"/>
        <v>8.9773970655697324E-2</v>
      </c>
      <c r="BO26" s="89">
        <f>'Wyrównanie 22 Part 1'!B27-'Wyrównanie 22 Part 1'!B26</f>
        <v>5.1942676061871886E-4</v>
      </c>
      <c r="BP26" s="89">
        <f t="shared" si="31"/>
        <v>5.1942676061871886E-4</v>
      </c>
      <c r="BQ26" s="89">
        <f t="shared" si="32"/>
        <v>-9.998091957876857E-4</v>
      </c>
      <c r="BR26" s="89">
        <f t="shared" si="33"/>
        <v>9.998091957876857E-4</v>
      </c>
      <c r="BS26" s="89">
        <f t="shared" si="34"/>
        <v>1.5177431314134418E-3</v>
      </c>
      <c r="BT26" s="89">
        <f t="shared" si="35"/>
        <v>1.5177431314134418E-3</v>
      </c>
    </row>
    <row r="27" spans="1:72" s="27" customFormat="1" x14ac:dyDescent="0.25">
      <c r="A27" s="41">
        <v>21</v>
      </c>
      <c r="B27" s="89">
        <f>ABS(('Wyrównanie 22 Part 1'!B27-'Wyrównanie 22 Part 1'!C27)/'Wyrównanie 22 Part 1'!C27)</f>
        <v>0.43057985366092894</v>
      </c>
      <c r="C27" s="89">
        <f t="shared" si="0"/>
        <v>0.18539901037866699</v>
      </c>
      <c r="D27" s="89">
        <f>'Wyrównanie 22 Part 1'!C28-'Wyrównanie 22 Part 1'!C27</f>
        <v>3.7258459152080372E-5</v>
      </c>
      <c r="E27" s="89">
        <f t="shared" si="1"/>
        <v>3.7258459152080372E-5</v>
      </c>
      <c r="F27" s="89">
        <f t="shared" si="2"/>
        <v>1.3942176958468464E-5</v>
      </c>
      <c r="G27" s="89">
        <f t="shared" si="3"/>
        <v>1.3942176958468464E-5</v>
      </c>
      <c r="H27" s="89">
        <f t="shared" si="4"/>
        <v>-1.15244213092932E-4</v>
      </c>
      <c r="I27" s="89">
        <f t="shared" si="5"/>
        <v>1.15244213092932E-4</v>
      </c>
      <c r="J27" s="89"/>
      <c r="K27" s="89">
        <f>ABS(('Wyrównanie 22 Part 1'!B27-'Wyrównanie 22 Part 1'!E27)/'Wyrównanie 22 Part 1'!E27)</f>
        <v>0.36613518591270133</v>
      </c>
      <c r="L27" s="89">
        <f t="shared" si="12"/>
        <v>0.13405497436332836</v>
      </c>
      <c r="M27" s="89">
        <f>'Wyrównanie 22 Part 1'!C28-'Wyrównanie 22 Part 1'!C27</f>
        <v>3.7258459152080372E-5</v>
      </c>
      <c r="N27" s="89">
        <f t="shared" si="13"/>
        <v>3.7258459152080372E-5</v>
      </c>
      <c r="O27" s="89">
        <f t="shared" si="14"/>
        <v>1.3942176958468464E-5</v>
      </c>
      <c r="P27" s="89">
        <f t="shared" si="15"/>
        <v>1.3942176958468464E-5</v>
      </c>
      <c r="Q27" s="89">
        <f t="shared" si="16"/>
        <v>-1.15244213092932E-4</v>
      </c>
      <c r="R27" s="89">
        <f t="shared" si="17"/>
        <v>1.15244213092932E-4</v>
      </c>
      <c r="S27" s="89"/>
      <c r="T27" s="89">
        <f>ABS(('Wyrównanie 22 Part 1'!B27-'Wyrównanie 22 Part 1'!G27)/'Wyrównanie 22 Part 1'!G27)</f>
        <v>0.39105000476776275</v>
      </c>
      <c r="U27" s="89">
        <f t="shared" si="19"/>
        <v>0.15292010622886726</v>
      </c>
      <c r="V27" s="89">
        <f>'Wyrównanie 22 Part 1'!C28-'Wyrównanie 22 Part 1'!C27</f>
        <v>3.7258459152080372E-5</v>
      </c>
      <c r="W27" s="89">
        <f t="shared" si="20"/>
        <v>3.7258459152080372E-5</v>
      </c>
      <c r="X27" s="89">
        <f t="shared" si="21"/>
        <v>1.3942176958468464E-5</v>
      </c>
      <c r="Y27" s="89">
        <f t="shared" si="22"/>
        <v>1.3942176958468464E-5</v>
      </c>
      <c r="Z27" s="89">
        <f t="shared" si="23"/>
        <v>-1.15244213092932E-4</v>
      </c>
      <c r="AA27" s="89">
        <f t="shared" si="18"/>
        <v>1.15244213092932E-4</v>
      </c>
      <c r="AB27" s="89"/>
      <c r="AC27" s="89">
        <f>ABS(('Wyrównanie 22 Part 1'!B27-'Wyrównanie 22 Part 1'!I27)/'Wyrównanie 22 Part 1'!I27)</f>
        <v>0.41311288458118489</v>
      </c>
      <c r="AD27" s="89">
        <f t="shared" si="24"/>
        <v>0.1706622554069874</v>
      </c>
      <c r="AE27" s="89">
        <f>'Wyrównanie 22 Part 1'!C28-'Wyrównanie 22 Part 1'!C27</f>
        <v>3.7258459152080372E-5</v>
      </c>
      <c r="AF27" s="89">
        <f t="shared" si="25"/>
        <v>3.7258459152080372E-5</v>
      </c>
      <c r="AG27" s="89">
        <f t="shared" si="26"/>
        <v>1.3942176958468464E-5</v>
      </c>
      <c r="AH27" s="89">
        <f t="shared" si="27"/>
        <v>1.3942176958468464E-5</v>
      </c>
      <c r="AI27" s="89">
        <f t="shared" si="28"/>
        <v>-1.15244213092932E-4</v>
      </c>
      <c r="AJ27" s="89">
        <f t="shared" si="29"/>
        <v>1.15244213092932E-4</v>
      </c>
      <c r="AK27" s="89"/>
      <c r="AL27" s="89">
        <f>ABS(('Wyrównanie 22 Part 1'!B27-'Wyrównanie 22 Part 1'!K27)/'Wyrównanie 22 Part 1'!K27)</f>
        <v>0.38068707522342793</v>
      </c>
      <c r="AM27" s="89">
        <f t="shared" si="36"/>
        <v>0.14492264924216788</v>
      </c>
      <c r="AN27" s="89">
        <f>'Wyrównanie 22 Part 1'!B28-'Wyrównanie 22 Part 1'!B27</f>
        <v>-4.8038243516896684E-4</v>
      </c>
      <c r="AO27" s="89">
        <f t="shared" si="37"/>
        <v>4.8038243516896684E-4</v>
      </c>
      <c r="AP27" s="89">
        <f t="shared" si="38"/>
        <v>5.1793393562575606E-4</v>
      </c>
      <c r="AQ27" s="89">
        <f t="shared" si="39"/>
        <v>5.1793393562575606E-4</v>
      </c>
      <c r="AR27" s="89">
        <f t="shared" si="40"/>
        <v>-1.9996217234684343E-4</v>
      </c>
      <c r="AS27" s="89">
        <f t="shared" si="41"/>
        <v>1.9996217234684343E-4</v>
      </c>
      <c r="AT27" s="89"/>
      <c r="AU27" s="89">
        <f>ABS(('Wyrównanie 22 Part 1'!B27-'Wyrównanie 22 Part 1'!M27)/'Wyrównanie 22 Part 1'!M27)</f>
        <v>0.38438813421341933</v>
      </c>
      <c r="AV27" s="89">
        <f t="shared" si="42"/>
        <v>0.14775423772407367</v>
      </c>
      <c r="AW27" s="89">
        <f>'Wyrównanie 22 Part 1'!B28-'Wyrównanie 22 Part 1'!B27</f>
        <v>-4.8038243516896684E-4</v>
      </c>
      <c r="AX27" s="89">
        <f t="shared" si="43"/>
        <v>4.8038243516896684E-4</v>
      </c>
      <c r="AY27" s="89">
        <f t="shared" si="44"/>
        <v>5.1793393562575606E-4</v>
      </c>
      <c r="AZ27" s="89">
        <f t="shared" si="45"/>
        <v>5.1793393562575606E-4</v>
      </c>
      <c r="BA27" s="89">
        <f t="shared" si="46"/>
        <v>-1.9996217234684343E-4</v>
      </c>
      <c r="BB27" s="89">
        <f t="shared" si="47"/>
        <v>1.9996217234684343E-4</v>
      </c>
      <c r="BC27" s="89"/>
      <c r="BD27" s="89">
        <f>ABS(('Wyrównanie 22 Part 1'!B27-'Wyrównanie 22 Part 1'!O27)/'Wyrównanie 22 Part 1'!O27)</f>
        <v>0.20794654172050131</v>
      </c>
      <c r="BE27" s="89">
        <f t="shared" si="6"/>
        <v>4.3241764213516193E-2</v>
      </c>
      <c r="BF27" s="89">
        <f>'Wyrównanie 22 Part 1'!B28-'Wyrównanie 22 Part 1'!B27</f>
        <v>-4.8038243516896684E-4</v>
      </c>
      <c r="BG27" s="89">
        <f t="shared" si="7"/>
        <v>4.8038243516896684E-4</v>
      </c>
      <c r="BH27" s="89">
        <f t="shared" si="8"/>
        <v>5.1793393562575606E-4</v>
      </c>
      <c r="BI27" s="89">
        <f t="shared" si="9"/>
        <v>5.1793393562575606E-4</v>
      </c>
      <c r="BJ27" s="89">
        <f t="shared" si="10"/>
        <v>-1.9996217234684343E-4</v>
      </c>
      <c r="BK27" s="89">
        <f t="shared" si="11"/>
        <v>1.9996217234684343E-4</v>
      </c>
      <c r="BL27" s="89"/>
      <c r="BM27" s="89">
        <f>ABS(('Wyrównanie 22 Part 1'!B27-'Wyrównanie 22 Part 1'!Q27)/'Wyrównanie 22 Part 1'!Q27)</f>
        <v>0.438277824033173</v>
      </c>
      <c r="BN27" s="89">
        <f t="shared" si="30"/>
        <v>0.19208745103925295</v>
      </c>
      <c r="BO27" s="89">
        <f>'Wyrównanie 22 Part 1'!B28-'Wyrównanie 22 Part 1'!B27</f>
        <v>-4.8038243516896684E-4</v>
      </c>
      <c r="BP27" s="89">
        <f t="shared" si="31"/>
        <v>4.8038243516896684E-4</v>
      </c>
      <c r="BQ27" s="89">
        <f t="shared" si="32"/>
        <v>5.1793393562575606E-4</v>
      </c>
      <c r="BR27" s="89">
        <f t="shared" si="33"/>
        <v>5.1793393562575606E-4</v>
      </c>
      <c r="BS27" s="89">
        <f t="shared" si="34"/>
        <v>-1.9996217234684343E-4</v>
      </c>
      <c r="BT27" s="89">
        <f t="shared" si="35"/>
        <v>1.9996217234684343E-4</v>
      </c>
    </row>
    <row r="28" spans="1:72" s="27" customFormat="1" x14ac:dyDescent="0.25">
      <c r="A28" s="41">
        <v>22</v>
      </c>
      <c r="B28" s="89">
        <f>ABS(('Wyrównanie 22 Part 1'!B28-'Wyrównanie 22 Part 1'!C28)/'Wyrównanie 22 Part 1'!C28)</f>
        <v>0.20899523901829725</v>
      </c>
      <c r="C28" s="89">
        <f t="shared" si="0"/>
        <v>4.3679009932315195E-2</v>
      </c>
      <c r="D28" s="89">
        <f>'Wyrównanie 22 Part 1'!C29-'Wyrównanie 22 Part 1'!C28</f>
        <v>5.1200636110548836E-5</v>
      </c>
      <c r="E28" s="89">
        <f t="shared" si="1"/>
        <v>5.1200636110548836E-5</v>
      </c>
      <c r="F28" s="89">
        <f t="shared" si="2"/>
        <v>-1.0130203613446353E-4</v>
      </c>
      <c r="G28" s="89">
        <f t="shared" si="3"/>
        <v>1.0130203613446353E-4</v>
      </c>
      <c r="H28" s="89">
        <f t="shared" si="4"/>
        <v>3.5035085308964854E-4</v>
      </c>
      <c r="I28" s="89">
        <f t="shared" si="5"/>
        <v>3.5035085308964854E-4</v>
      </c>
      <c r="J28" s="89"/>
      <c r="K28" s="89">
        <f>ABS(('Wyrównanie 22 Part 1'!B28-'Wyrównanie 22 Part 1'!E28)/'Wyrównanie 22 Part 1'!E28)</f>
        <v>0.21846157327724708</v>
      </c>
      <c r="L28" s="89">
        <f t="shared" si="12"/>
        <v>4.7725458998769996E-2</v>
      </c>
      <c r="M28" s="89">
        <f>'Wyrównanie 22 Part 1'!C29-'Wyrównanie 22 Part 1'!C28</f>
        <v>5.1200636110548836E-5</v>
      </c>
      <c r="N28" s="89">
        <f t="shared" si="13"/>
        <v>5.1200636110548836E-5</v>
      </c>
      <c r="O28" s="89">
        <f t="shared" si="14"/>
        <v>-1.0130203613446353E-4</v>
      </c>
      <c r="P28" s="89">
        <f t="shared" si="15"/>
        <v>1.0130203613446353E-4</v>
      </c>
      <c r="Q28" s="89">
        <f t="shared" si="16"/>
        <v>3.5035085308964854E-4</v>
      </c>
      <c r="R28" s="89">
        <f t="shared" si="17"/>
        <v>3.5035085308964854E-4</v>
      </c>
      <c r="S28" s="89"/>
      <c r="T28" s="89">
        <f>ABS(('Wyrównanie 22 Part 1'!B28-'Wyrównanie 22 Part 1'!G28)/'Wyrównanie 22 Part 1'!G28)</f>
        <v>0.23465021124314892</v>
      </c>
      <c r="U28" s="89">
        <f t="shared" si="19"/>
        <v>5.506072163645441E-2</v>
      </c>
      <c r="V28" s="89">
        <f>'Wyrównanie 22 Part 1'!C29-'Wyrównanie 22 Part 1'!C28</f>
        <v>5.1200636110548836E-5</v>
      </c>
      <c r="W28" s="89">
        <f t="shared" si="20"/>
        <v>5.1200636110548836E-5</v>
      </c>
      <c r="X28" s="89">
        <f t="shared" si="21"/>
        <v>-1.0130203613446353E-4</v>
      </c>
      <c r="Y28" s="89">
        <f t="shared" si="22"/>
        <v>1.0130203613446353E-4</v>
      </c>
      <c r="Z28" s="89">
        <f t="shared" si="23"/>
        <v>3.5035085308964854E-4</v>
      </c>
      <c r="AA28" s="89">
        <f t="shared" si="18"/>
        <v>3.5035085308964854E-4</v>
      </c>
      <c r="AB28" s="89"/>
      <c r="AC28" s="89">
        <f>ABS(('Wyrównanie 22 Part 1'!B28-'Wyrównanie 22 Part 1'!I28)/'Wyrównanie 22 Part 1'!I28)</f>
        <v>0.21173727221444985</v>
      </c>
      <c r="AD28" s="89">
        <f t="shared" si="24"/>
        <v>4.4832672444816035E-2</v>
      </c>
      <c r="AE28" s="89">
        <f>'Wyrównanie 22 Part 1'!C29-'Wyrównanie 22 Part 1'!C28</f>
        <v>5.1200636110548836E-5</v>
      </c>
      <c r="AF28" s="89">
        <f t="shared" si="25"/>
        <v>5.1200636110548836E-5</v>
      </c>
      <c r="AG28" s="89">
        <f t="shared" si="26"/>
        <v>-1.0130203613446353E-4</v>
      </c>
      <c r="AH28" s="89">
        <f t="shared" si="27"/>
        <v>1.0130203613446353E-4</v>
      </c>
      <c r="AI28" s="89">
        <f t="shared" si="28"/>
        <v>3.5035085308964854E-4</v>
      </c>
      <c r="AJ28" s="89">
        <f t="shared" si="29"/>
        <v>3.5035085308964854E-4</v>
      </c>
      <c r="AK28" s="89"/>
      <c r="AL28" s="89">
        <f>ABS(('Wyrównanie 22 Part 1'!B28-'Wyrównanie 22 Part 1'!K28)/'Wyrównanie 22 Part 1'!K28)</f>
        <v>0.21411405254198818</v>
      </c>
      <c r="AM28" s="89">
        <f t="shared" si="36"/>
        <v>4.5844827495953276E-2</v>
      </c>
      <c r="AN28" s="89">
        <f>'Wyrównanie 22 Part 1'!B29-'Wyrównanie 22 Part 1'!B28</f>
        <v>3.7551500456789217E-5</v>
      </c>
      <c r="AO28" s="89">
        <f t="shared" si="37"/>
        <v>3.7551500456789217E-5</v>
      </c>
      <c r="AP28" s="89">
        <f t="shared" si="38"/>
        <v>3.1797176327891263E-4</v>
      </c>
      <c r="AQ28" s="89">
        <f t="shared" si="39"/>
        <v>3.1797176327891263E-4</v>
      </c>
      <c r="AR28" s="89">
        <f t="shared" si="40"/>
        <v>-8.4961093610411316E-4</v>
      </c>
      <c r="AS28" s="89">
        <f t="shared" si="41"/>
        <v>8.4961093610411316E-4</v>
      </c>
      <c r="AT28" s="89"/>
      <c r="AU28" s="89">
        <f>ABS(('Wyrównanie 22 Part 1'!B28-'Wyrównanie 22 Part 1'!M28)/'Wyrównanie 22 Part 1'!M28)</f>
        <v>0.23384478562281172</v>
      </c>
      <c r="AV28" s="89">
        <f t="shared" si="42"/>
        <v>5.4683383762978773E-2</v>
      </c>
      <c r="AW28" s="89">
        <f>'Wyrównanie 22 Part 1'!B29-'Wyrównanie 22 Part 1'!B28</f>
        <v>3.7551500456789217E-5</v>
      </c>
      <c r="AX28" s="89">
        <f t="shared" si="43"/>
        <v>3.7551500456789217E-5</v>
      </c>
      <c r="AY28" s="89">
        <f t="shared" si="44"/>
        <v>3.1797176327891263E-4</v>
      </c>
      <c r="AZ28" s="89">
        <f t="shared" si="45"/>
        <v>3.1797176327891263E-4</v>
      </c>
      <c r="BA28" s="89">
        <f t="shared" si="46"/>
        <v>-8.4961093610411316E-4</v>
      </c>
      <c r="BB28" s="89">
        <f t="shared" si="47"/>
        <v>8.4961093610411316E-4</v>
      </c>
      <c r="BC28" s="89"/>
      <c r="BD28" s="89">
        <f>ABS(('Wyrównanie 22 Part 1'!B28-'Wyrównanie 22 Part 1'!O28)/'Wyrównanie 22 Part 1'!O28)</f>
        <v>0.13637002331724357</v>
      </c>
      <c r="BE28" s="89">
        <f t="shared" si="6"/>
        <v>1.8596783259545554E-2</v>
      </c>
      <c r="BF28" s="89">
        <f>'Wyrównanie 22 Part 1'!B29-'Wyrównanie 22 Part 1'!B28</f>
        <v>3.7551500456789217E-5</v>
      </c>
      <c r="BG28" s="89">
        <f t="shared" si="7"/>
        <v>3.7551500456789217E-5</v>
      </c>
      <c r="BH28" s="89">
        <f t="shared" si="8"/>
        <v>3.1797176327891263E-4</v>
      </c>
      <c r="BI28" s="89">
        <f t="shared" si="9"/>
        <v>3.1797176327891263E-4</v>
      </c>
      <c r="BJ28" s="89">
        <f t="shared" si="10"/>
        <v>-8.4961093610411316E-4</v>
      </c>
      <c r="BK28" s="89">
        <f t="shared" si="11"/>
        <v>8.4961093610411316E-4</v>
      </c>
      <c r="BL28" s="89"/>
      <c r="BM28" s="89">
        <f>ABS(('Wyrównanie 22 Part 1'!B28-'Wyrównanie 22 Part 1'!Q28)/'Wyrównanie 22 Part 1'!Q28)</f>
        <v>0.20099399106482488</v>
      </c>
      <c r="BN28" s="89">
        <f t="shared" si="30"/>
        <v>4.0398584444166906E-2</v>
      </c>
      <c r="BO28" s="89">
        <f>'Wyrównanie 22 Part 1'!B29-'Wyrównanie 22 Part 1'!B28</f>
        <v>3.7551500456789217E-5</v>
      </c>
      <c r="BP28" s="89">
        <f t="shared" si="31"/>
        <v>3.7551500456789217E-5</v>
      </c>
      <c r="BQ28" s="89">
        <f t="shared" si="32"/>
        <v>3.1797176327891263E-4</v>
      </c>
      <c r="BR28" s="89">
        <f t="shared" si="33"/>
        <v>3.1797176327891263E-4</v>
      </c>
      <c r="BS28" s="89">
        <f t="shared" si="34"/>
        <v>-8.4961093610411316E-4</v>
      </c>
      <c r="BT28" s="89">
        <f t="shared" si="35"/>
        <v>8.4961093610411316E-4</v>
      </c>
    </row>
    <row r="29" spans="1:72" s="27" customFormat="1" x14ac:dyDescent="0.25">
      <c r="A29" s="41">
        <v>23</v>
      </c>
      <c r="B29" s="89">
        <f>ABS(('Wyrównanie 22 Part 1'!B29-'Wyrównanie 22 Part 1'!C29)/'Wyrównanie 22 Part 1'!C29)</f>
        <v>0.21232442703345875</v>
      </c>
      <c r="C29" s="89">
        <f t="shared" si="0"/>
        <v>4.5081662315086549E-2</v>
      </c>
      <c r="D29" s="89">
        <f>'Wyrównanie 22 Part 1'!C30-'Wyrównanie 22 Part 1'!C29</f>
        <v>-5.0101400023914696E-5</v>
      </c>
      <c r="E29" s="89">
        <f t="shared" si="1"/>
        <v>5.0101400023914696E-5</v>
      </c>
      <c r="F29" s="89">
        <f t="shared" si="2"/>
        <v>2.4904881695518501E-4</v>
      </c>
      <c r="G29" s="89">
        <f t="shared" si="3"/>
        <v>2.4904881695518501E-4</v>
      </c>
      <c r="H29" s="89">
        <f t="shared" si="4"/>
        <v>-2.6771780024987678E-4</v>
      </c>
      <c r="I29" s="89">
        <f t="shared" si="5"/>
        <v>2.6771780024987678E-4</v>
      </c>
      <c r="J29" s="89"/>
      <c r="K29" s="89">
        <f>ABS(('Wyrównanie 22 Part 1'!B29-'Wyrównanie 22 Part 1'!E29)/'Wyrównanie 22 Part 1'!E29)</f>
        <v>0.20497865186390649</v>
      </c>
      <c r="L29" s="89">
        <f t="shared" si="12"/>
        <v>4.2016247719944576E-2</v>
      </c>
      <c r="M29" s="89">
        <f>'Wyrównanie 22 Part 1'!C30-'Wyrównanie 22 Part 1'!C29</f>
        <v>-5.0101400023914696E-5</v>
      </c>
      <c r="N29" s="89">
        <f t="shared" si="13"/>
        <v>5.0101400023914696E-5</v>
      </c>
      <c r="O29" s="89">
        <f t="shared" si="14"/>
        <v>2.4904881695518501E-4</v>
      </c>
      <c r="P29" s="89">
        <f t="shared" si="15"/>
        <v>2.4904881695518501E-4</v>
      </c>
      <c r="Q29" s="89">
        <f t="shared" si="16"/>
        <v>-2.6771780024987678E-4</v>
      </c>
      <c r="R29" s="89">
        <f t="shared" si="17"/>
        <v>2.6771780024987678E-4</v>
      </c>
      <c r="S29" s="89"/>
      <c r="T29" s="89">
        <f>ABS(('Wyrównanie 22 Part 1'!B29-'Wyrównanie 22 Part 1'!G29)/'Wyrównanie 22 Part 1'!G29)</f>
        <v>0.23621483563143725</v>
      </c>
      <c r="U29" s="89">
        <f t="shared" si="19"/>
        <v>5.5797448572386915E-2</v>
      </c>
      <c r="V29" s="89">
        <f>'Wyrównanie 22 Part 1'!C30-'Wyrównanie 22 Part 1'!C29</f>
        <v>-5.0101400023914696E-5</v>
      </c>
      <c r="W29" s="89">
        <f t="shared" si="20"/>
        <v>5.0101400023914696E-5</v>
      </c>
      <c r="X29" s="89">
        <f t="shared" si="21"/>
        <v>2.4904881695518501E-4</v>
      </c>
      <c r="Y29" s="89">
        <f t="shared" si="22"/>
        <v>2.4904881695518501E-4</v>
      </c>
      <c r="Z29" s="89">
        <f t="shared" si="23"/>
        <v>-2.6771780024987678E-4</v>
      </c>
      <c r="AA29" s="89">
        <f t="shared" si="18"/>
        <v>2.6771780024987678E-4</v>
      </c>
      <c r="AB29" s="89"/>
      <c r="AC29" s="89">
        <f>ABS(('Wyrównanie 22 Part 1'!B29-'Wyrównanie 22 Part 1'!I29)/'Wyrównanie 22 Part 1'!I29)</f>
        <v>0.19814068610010521</v>
      </c>
      <c r="AD29" s="89">
        <f t="shared" si="24"/>
        <v>3.9259731488220428E-2</v>
      </c>
      <c r="AE29" s="89">
        <f>'Wyrównanie 22 Part 1'!C30-'Wyrównanie 22 Part 1'!C29</f>
        <v>-5.0101400023914696E-5</v>
      </c>
      <c r="AF29" s="89">
        <f t="shared" si="25"/>
        <v>5.0101400023914696E-5</v>
      </c>
      <c r="AG29" s="89">
        <f t="shared" si="26"/>
        <v>2.4904881695518501E-4</v>
      </c>
      <c r="AH29" s="89">
        <f t="shared" si="27"/>
        <v>2.4904881695518501E-4</v>
      </c>
      <c r="AI29" s="89">
        <f t="shared" si="28"/>
        <v>-2.6771780024987678E-4</v>
      </c>
      <c r="AJ29" s="89">
        <f t="shared" si="29"/>
        <v>2.6771780024987678E-4</v>
      </c>
      <c r="AK29" s="89"/>
      <c r="AL29" s="89">
        <f>ABS(('Wyrównanie 22 Part 1'!B29-'Wyrównanie 22 Part 1'!K29)/'Wyrównanie 22 Part 1'!K29)</f>
        <v>0.20114297276912099</v>
      </c>
      <c r="AM29" s="89">
        <f t="shared" si="36"/>
        <v>4.0458495494399352E-2</v>
      </c>
      <c r="AN29" s="89">
        <f>'Wyrównanie 22 Part 1'!B30-'Wyrównanie 22 Part 1'!B29</f>
        <v>3.5552326373570185E-4</v>
      </c>
      <c r="AO29" s="89">
        <f t="shared" si="37"/>
        <v>3.5552326373570185E-4</v>
      </c>
      <c r="AP29" s="89">
        <f t="shared" si="38"/>
        <v>-5.3163917282520053E-4</v>
      </c>
      <c r="AQ29" s="89">
        <f t="shared" si="39"/>
        <v>5.3163917282520053E-4</v>
      </c>
      <c r="AR29" s="89">
        <f t="shared" si="40"/>
        <v>7.2067166186110009E-4</v>
      </c>
      <c r="AS29" s="89">
        <f t="shared" si="41"/>
        <v>7.2067166186110009E-4</v>
      </c>
      <c r="AT29" s="89"/>
      <c r="AU29" s="89">
        <f>ABS(('Wyrównanie 22 Part 1'!B29-'Wyrównanie 22 Part 1'!M29)/'Wyrównanie 22 Part 1'!M29)</f>
        <v>0.23316324181266049</v>
      </c>
      <c r="AV29" s="89">
        <f t="shared" si="42"/>
        <v>5.4365097332589186E-2</v>
      </c>
      <c r="AW29" s="89">
        <f>'Wyrównanie 22 Part 1'!B30-'Wyrównanie 22 Part 1'!B29</f>
        <v>3.5552326373570185E-4</v>
      </c>
      <c r="AX29" s="89">
        <f t="shared" si="43"/>
        <v>3.5552326373570185E-4</v>
      </c>
      <c r="AY29" s="89">
        <f t="shared" si="44"/>
        <v>-5.3163917282520053E-4</v>
      </c>
      <c r="AZ29" s="89">
        <f t="shared" si="45"/>
        <v>5.3163917282520053E-4</v>
      </c>
      <c r="BA29" s="89">
        <f t="shared" si="46"/>
        <v>7.2067166186110009E-4</v>
      </c>
      <c r="BB29" s="89">
        <f t="shared" si="47"/>
        <v>7.2067166186110009E-4</v>
      </c>
      <c r="BC29" s="89"/>
      <c r="BD29" s="89">
        <f>ABS(('Wyrównanie 22 Part 1'!B29-'Wyrównanie 22 Part 1'!O29)/'Wyrównanie 22 Part 1'!O29)</f>
        <v>4.7712825909163543E-2</v>
      </c>
      <c r="BE29" s="89">
        <f t="shared" si="6"/>
        <v>2.276513756238148E-3</v>
      </c>
      <c r="BF29" s="89">
        <f>'Wyrównanie 22 Part 1'!B30-'Wyrównanie 22 Part 1'!B29</f>
        <v>3.5552326373570185E-4</v>
      </c>
      <c r="BG29" s="89">
        <f t="shared" si="7"/>
        <v>3.5552326373570185E-4</v>
      </c>
      <c r="BH29" s="89">
        <f t="shared" si="8"/>
        <v>-5.3163917282520053E-4</v>
      </c>
      <c r="BI29" s="89">
        <f t="shared" si="9"/>
        <v>5.3163917282520053E-4</v>
      </c>
      <c r="BJ29" s="89">
        <f t="shared" si="10"/>
        <v>7.2067166186110009E-4</v>
      </c>
      <c r="BK29" s="89">
        <f t="shared" si="11"/>
        <v>7.2067166186110009E-4</v>
      </c>
      <c r="BL29" s="89"/>
      <c r="BM29" s="89">
        <f>ABS(('Wyrównanie 22 Part 1'!B29-'Wyrównanie 22 Part 1'!Q29)/'Wyrównanie 22 Part 1'!Q29)</f>
        <v>0.19925424664271985</v>
      </c>
      <c r="BN29" s="89">
        <f t="shared" si="30"/>
        <v>3.9702254805157836E-2</v>
      </c>
      <c r="BO29" s="89">
        <f>'Wyrównanie 22 Part 1'!B30-'Wyrównanie 22 Part 1'!B29</f>
        <v>3.5552326373570185E-4</v>
      </c>
      <c r="BP29" s="89">
        <f t="shared" si="31"/>
        <v>3.5552326373570185E-4</v>
      </c>
      <c r="BQ29" s="89">
        <f t="shared" si="32"/>
        <v>-5.3163917282520053E-4</v>
      </c>
      <c r="BR29" s="89">
        <f t="shared" si="33"/>
        <v>5.3163917282520053E-4</v>
      </c>
      <c r="BS29" s="89">
        <f t="shared" si="34"/>
        <v>7.2067166186110009E-4</v>
      </c>
      <c r="BT29" s="89">
        <f t="shared" si="35"/>
        <v>7.2067166186110009E-4</v>
      </c>
    </row>
    <row r="30" spans="1:72" s="27" customFormat="1" x14ac:dyDescent="0.25">
      <c r="A30" s="41">
        <v>24</v>
      </c>
      <c r="B30" s="89">
        <f>ABS(('Wyrównanie 22 Part 1'!B30-'Wyrównanie 22 Part 1'!C30)/'Wyrównanie 22 Part 1'!C30)</f>
        <v>0.26041151614377495</v>
      </c>
      <c r="C30" s="89">
        <f t="shared" si="0"/>
        <v>6.7814157740299558E-2</v>
      </c>
      <c r="D30" s="89">
        <f>'Wyrównanie 22 Part 1'!C31-'Wyrównanie 22 Part 1'!C30</f>
        <v>1.9894741693127032E-4</v>
      </c>
      <c r="E30" s="89">
        <f t="shared" si="1"/>
        <v>1.9894741693127032E-4</v>
      </c>
      <c r="F30" s="89">
        <f t="shared" si="2"/>
        <v>-1.8668983294691768E-5</v>
      </c>
      <c r="G30" s="89">
        <f t="shared" si="3"/>
        <v>1.8668983294691768E-5</v>
      </c>
      <c r="H30" s="89">
        <f t="shared" si="4"/>
        <v>-1.0207482522276974E-4</v>
      </c>
      <c r="I30" s="89">
        <f t="shared" si="5"/>
        <v>1.0207482522276974E-4</v>
      </c>
      <c r="J30" s="89"/>
      <c r="K30" s="89">
        <f>ABS(('Wyrównanie 22 Part 1'!B30-'Wyrównanie 22 Part 1'!E30)/'Wyrównanie 22 Part 1'!E30)</f>
        <v>9.5890259680526127E-2</v>
      </c>
      <c r="L30" s="89">
        <f t="shared" si="12"/>
        <v>9.1949419015987348E-3</v>
      </c>
      <c r="M30" s="89">
        <f>'Wyrównanie 22 Part 1'!C31-'Wyrównanie 22 Part 1'!C30</f>
        <v>1.9894741693127032E-4</v>
      </c>
      <c r="N30" s="89">
        <f t="shared" si="13"/>
        <v>1.9894741693127032E-4</v>
      </c>
      <c r="O30" s="89">
        <f t="shared" si="14"/>
        <v>-1.8668983294691768E-5</v>
      </c>
      <c r="P30" s="89">
        <f t="shared" si="15"/>
        <v>1.8668983294691768E-5</v>
      </c>
      <c r="Q30" s="89">
        <f t="shared" si="16"/>
        <v>-1.0207482522276974E-4</v>
      </c>
      <c r="R30" s="89">
        <f t="shared" si="17"/>
        <v>1.0207482522276974E-4</v>
      </c>
      <c r="S30" s="89"/>
      <c r="T30" s="89">
        <f>ABS(('Wyrównanie 22 Part 1'!B30-'Wyrównanie 22 Part 1'!G30)/'Wyrównanie 22 Part 1'!G30)</f>
        <v>7.6009186538082724E-2</v>
      </c>
      <c r="U30" s="89">
        <f t="shared" si="19"/>
        <v>5.7773964381810563E-3</v>
      </c>
      <c r="V30" s="89">
        <f>'Wyrównanie 22 Part 1'!C31-'Wyrównanie 22 Part 1'!C30</f>
        <v>1.9894741693127032E-4</v>
      </c>
      <c r="W30" s="89">
        <f t="shared" si="20"/>
        <v>1.9894741693127032E-4</v>
      </c>
      <c r="X30" s="89">
        <f t="shared" si="21"/>
        <v>-1.8668983294691768E-5</v>
      </c>
      <c r="Y30" s="89">
        <f t="shared" si="22"/>
        <v>1.8668983294691768E-5</v>
      </c>
      <c r="Z30" s="89">
        <f t="shared" si="23"/>
        <v>-1.0207482522276974E-4</v>
      </c>
      <c r="AA30" s="89">
        <f t="shared" si="18"/>
        <v>1.0207482522276974E-4</v>
      </c>
      <c r="AB30" s="89"/>
      <c r="AC30" s="89">
        <f>ABS(('Wyrównanie 22 Part 1'!B30-'Wyrównanie 22 Part 1'!I30)/'Wyrównanie 22 Part 1'!I30)</f>
        <v>0.1579790436059503</v>
      </c>
      <c r="AD30" s="89">
        <f t="shared" si="24"/>
        <v>2.4957378218650749E-2</v>
      </c>
      <c r="AE30" s="89">
        <f>'Wyrównanie 22 Part 1'!C31-'Wyrównanie 22 Part 1'!C30</f>
        <v>1.9894741693127032E-4</v>
      </c>
      <c r="AF30" s="89">
        <f t="shared" si="25"/>
        <v>1.9894741693127032E-4</v>
      </c>
      <c r="AG30" s="89">
        <f t="shared" si="26"/>
        <v>-1.8668983294691768E-5</v>
      </c>
      <c r="AH30" s="89">
        <f t="shared" si="27"/>
        <v>1.8668983294691768E-5</v>
      </c>
      <c r="AI30" s="89">
        <f t="shared" si="28"/>
        <v>-1.0207482522276974E-4</v>
      </c>
      <c r="AJ30" s="89">
        <f t="shared" si="29"/>
        <v>1.0207482522276974E-4</v>
      </c>
      <c r="AK30" s="89"/>
      <c r="AL30" s="89">
        <f>ABS(('Wyrównanie 22 Part 1'!B30-'Wyrównanie 22 Part 1'!K30)/'Wyrównanie 22 Part 1'!K30)</f>
        <v>0.11656369690492752</v>
      </c>
      <c r="AM30" s="89">
        <f t="shared" si="36"/>
        <v>1.3587095436143809E-2</v>
      </c>
      <c r="AN30" s="89">
        <f>'Wyrównanie 22 Part 1'!B31-'Wyrównanie 22 Part 1'!B30</f>
        <v>-1.7611590908949868E-4</v>
      </c>
      <c r="AO30" s="89">
        <f t="shared" si="37"/>
        <v>1.7611590908949868E-4</v>
      </c>
      <c r="AP30" s="89">
        <f t="shared" si="38"/>
        <v>1.8903248903589956E-4</v>
      </c>
      <c r="AQ30" s="89">
        <f t="shared" si="39"/>
        <v>1.8903248903589956E-4</v>
      </c>
      <c r="AR30" s="89">
        <f t="shared" si="40"/>
        <v>5.6291258062465702E-4</v>
      </c>
      <c r="AS30" s="89">
        <f t="shared" si="41"/>
        <v>5.6291258062465702E-4</v>
      </c>
      <c r="AT30" s="89"/>
      <c r="AU30" s="89">
        <f>ABS(('Wyrównanie 22 Part 1'!B30-'Wyrównanie 22 Part 1'!M30)/'Wyrównanie 22 Part 1'!M30)</f>
        <v>7.7869376097300061E-2</v>
      </c>
      <c r="AV30" s="89">
        <f t="shared" si="42"/>
        <v>6.0636397337827663E-3</v>
      </c>
      <c r="AW30" s="89">
        <f>'Wyrównanie 22 Part 1'!B31-'Wyrównanie 22 Part 1'!B30</f>
        <v>-1.7611590908949868E-4</v>
      </c>
      <c r="AX30" s="89">
        <f t="shared" si="43"/>
        <v>1.7611590908949868E-4</v>
      </c>
      <c r="AY30" s="89">
        <f t="shared" si="44"/>
        <v>1.8903248903589956E-4</v>
      </c>
      <c r="AZ30" s="89">
        <f t="shared" si="45"/>
        <v>1.8903248903589956E-4</v>
      </c>
      <c r="BA30" s="89">
        <f t="shared" si="46"/>
        <v>5.6291258062465702E-4</v>
      </c>
      <c r="BB30" s="89">
        <f t="shared" si="47"/>
        <v>5.6291258062465702E-4</v>
      </c>
      <c r="BC30" s="89"/>
      <c r="BD30" s="89">
        <f>ABS(('Wyrównanie 22 Part 1'!B30-'Wyrównanie 22 Part 1'!O30)/'Wyrównanie 22 Part 1'!O30)</f>
        <v>9.2345081471448459E-2</v>
      </c>
      <c r="BE30" s="89">
        <f t="shared" si="6"/>
        <v>8.5276140719684531E-3</v>
      </c>
      <c r="BF30" s="89">
        <f>'Wyrównanie 22 Part 1'!B31-'Wyrównanie 22 Part 1'!B30</f>
        <v>-1.7611590908949868E-4</v>
      </c>
      <c r="BG30" s="89">
        <f t="shared" si="7"/>
        <v>1.7611590908949868E-4</v>
      </c>
      <c r="BH30" s="89">
        <f t="shared" si="8"/>
        <v>1.8903248903589956E-4</v>
      </c>
      <c r="BI30" s="89">
        <f t="shared" si="9"/>
        <v>1.8903248903589956E-4</v>
      </c>
      <c r="BJ30" s="89">
        <f t="shared" si="10"/>
        <v>5.6291258062465702E-4</v>
      </c>
      <c r="BK30" s="89">
        <f t="shared" si="11"/>
        <v>5.6291258062465702E-4</v>
      </c>
      <c r="BL30" s="89"/>
      <c r="BM30" s="89">
        <f>ABS(('Wyrównanie 22 Part 1'!B30-'Wyrównanie 22 Part 1'!Q30)/'Wyrównanie 22 Part 1'!Q30)</f>
        <v>0.29623877785269115</v>
      </c>
      <c r="BN30" s="89">
        <f t="shared" si="30"/>
        <v>8.7757413503656095E-2</v>
      </c>
      <c r="BO30" s="89">
        <f>'Wyrównanie 22 Part 1'!B31-'Wyrównanie 22 Part 1'!B30</f>
        <v>-1.7611590908949868E-4</v>
      </c>
      <c r="BP30" s="89">
        <f t="shared" si="31"/>
        <v>1.7611590908949868E-4</v>
      </c>
      <c r="BQ30" s="89">
        <f t="shared" si="32"/>
        <v>1.8903248903589956E-4</v>
      </c>
      <c r="BR30" s="89">
        <f t="shared" si="33"/>
        <v>1.8903248903589956E-4</v>
      </c>
      <c r="BS30" s="89">
        <f t="shared" si="34"/>
        <v>5.6291258062465702E-4</v>
      </c>
      <c r="BT30" s="89">
        <f t="shared" si="35"/>
        <v>5.6291258062465702E-4</v>
      </c>
    </row>
    <row r="31" spans="1:72" s="27" customFormat="1" x14ac:dyDescent="0.25">
      <c r="A31" s="41">
        <v>25</v>
      </c>
      <c r="B31" s="89">
        <f>ABS(('Wyrównanie 22 Part 1'!B31-'Wyrównanie 22 Part 1'!C31)/'Wyrównanie 22 Part 1'!C31)</f>
        <v>0.15223152718139665</v>
      </c>
      <c r="C31" s="89">
        <f t="shared" si="0"/>
        <v>2.3174437867980308E-2</v>
      </c>
      <c r="D31" s="89">
        <f>'Wyrównanie 22 Part 1'!C32-'Wyrównanie 22 Part 1'!C31</f>
        <v>1.8027843363657855E-4</v>
      </c>
      <c r="E31" s="89">
        <f t="shared" si="1"/>
        <v>1.8027843363657855E-4</v>
      </c>
      <c r="F31" s="89">
        <f t="shared" si="2"/>
        <v>-1.2074380851746151E-4</v>
      </c>
      <c r="G31" s="89">
        <f t="shared" si="3"/>
        <v>1.2074380851746151E-4</v>
      </c>
      <c r="H31" s="89">
        <f t="shared" si="4"/>
        <v>2.3643848037097591E-4</v>
      </c>
      <c r="I31" s="89">
        <f t="shared" si="5"/>
        <v>2.3643848037097591E-4</v>
      </c>
      <c r="J31" s="89"/>
      <c r="K31" s="89">
        <f>ABS(('Wyrównanie 22 Part 1'!B31-'Wyrównanie 22 Part 1'!E31)/'Wyrównanie 22 Part 1'!E31)</f>
        <v>0.1639179839148546</v>
      </c>
      <c r="L31" s="89">
        <f t="shared" si="12"/>
        <v>2.6869105450710532E-2</v>
      </c>
      <c r="M31" s="89">
        <f>'Wyrównanie 22 Part 1'!C32-'Wyrównanie 22 Part 1'!C31</f>
        <v>1.8027843363657855E-4</v>
      </c>
      <c r="N31" s="89">
        <f t="shared" si="13"/>
        <v>1.8027843363657855E-4</v>
      </c>
      <c r="O31" s="89">
        <f t="shared" si="14"/>
        <v>-1.2074380851746151E-4</v>
      </c>
      <c r="P31" s="89">
        <f t="shared" si="15"/>
        <v>1.2074380851746151E-4</v>
      </c>
      <c r="Q31" s="89">
        <f t="shared" si="16"/>
        <v>2.3643848037097591E-4</v>
      </c>
      <c r="R31" s="89">
        <f t="shared" si="17"/>
        <v>2.3643848037097591E-4</v>
      </c>
      <c r="S31" s="89"/>
      <c r="T31" s="89">
        <f>ABS(('Wyrównanie 22 Part 1'!B31-'Wyrównanie 22 Part 1'!G31)/'Wyrównanie 22 Part 1'!G31)</f>
        <v>0.17822709391961566</v>
      </c>
      <c r="U31" s="89">
        <f t="shared" si="19"/>
        <v>3.1764897007031501E-2</v>
      </c>
      <c r="V31" s="89">
        <f>'Wyrównanie 22 Part 1'!C32-'Wyrównanie 22 Part 1'!C31</f>
        <v>1.8027843363657855E-4</v>
      </c>
      <c r="W31" s="89">
        <f t="shared" si="20"/>
        <v>1.8027843363657855E-4</v>
      </c>
      <c r="X31" s="89">
        <f t="shared" si="21"/>
        <v>-1.2074380851746151E-4</v>
      </c>
      <c r="Y31" s="89">
        <f t="shared" si="22"/>
        <v>1.2074380851746151E-4</v>
      </c>
      <c r="Z31" s="89">
        <f t="shared" si="23"/>
        <v>2.3643848037097591E-4</v>
      </c>
      <c r="AA31" s="89">
        <f t="shared" si="18"/>
        <v>2.3643848037097591E-4</v>
      </c>
      <c r="AB31" s="89"/>
      <c r="AC31" s="89">
        <f>ABS(('Wyrównanie 22 Part 1'!B31-'Wyrównanie 22 Part 1'!I31)/'Wyrównanie 22 Part 1'!I31)</f>
        <v>0.15103311785653975</v>
      </c>
      <c r="AD31" s="89">
        <f t="shared" si="24"/>
        <v>2.2811002689467428E-2</v>
      </c>
      <c r="AE31" s="89">
        <f>'Wyrównanie 22 Part 1'!C32-'Wyrównanie 22 Part 1'!C31</f>
        <v>1.8027843363657855E-4</v>
      </c>
      <c r="AF31" s="89">
        <f t="shared" si="25"/>
        <v>1.8027843363657855E-4</v>
      </c>
      <c r="AG31" s="89">
        <f t="shared" si="26"/>
        <v>-1.2074380851746151E-4</v>
      </c>
      <c r="AH31" s="89">
        <f t="shared" si="27"/>
        <v>1.2074380851746151E-4</v>
      </c>
      <c r="AI31" s="89">
        <f t="shared" si="28"/>
        <v>2.3643848037097591E-4</v>
      </c>
      <c r="AJ31" s="89">
        <f t="shared" si="29"/>
        <v>2.3643848037097591E-4</v>
      </c>
      <c r="AK31" s="89"/>
      <c r="AL31" s="89">
        <f>ABS(('Wyrównanie 22 Part 1'!B31-'Wyrównanie 22 Part 1'!K31)/'Wyrównanie 22 Part 1'!K31)</f>
        <v>0.15918912406828056</v>
      </c>
      <c r="AM31" s="89">
        <f t="shared" si="36"/>
        <v>2.5341177221626422E-2</v>
      </c>
      <c r="AN31" s="89">
        <f>'Wyrównanie 22 Part 1'!B32-'Wyrównanie 22 Part 1'!B31</f>
        <v>1.2916579946400876E-5</v>
      </c>
      <c r="AO31" s="89">
        <f t="shared" si="37"/>
        <v>1.2916579946400876E-5</v>
      </c>
      <c r="AP31" s="89">
        <f t="shared" si="38"/>
        <v>7.5194506966055658E-4</v>
      </c>
      <c r="AQ31" s="89">
        <f t="shared" si="39"/>
        <v>7.5194506966055658E-4</v>
      </c>
      <c r="AR31" s="89">
        <f t="shared" si="40"/>
        <v>-1.5726001352841822E-3</v>
      </c>
      <c r="AS31" s="89">
        <f t="shared" si="41"/>
        <v>1.5726001352841822E-3</v>
      </c>
      <c r="AT31" s="89"/>
      <c r="AU31" s="89">
        <f>ABS(('Wyrównanie 22 Part 1'!B31-'Wyrównanie 22 Part 1'!M31)/'Wyrównanie 22 Part 1'!M31)</f>
        <v>0.17726466392146134</v>
      </c>
      <c r="AV31" s="89">
        <f t="shared" si="42"/>
        <v>3.142276107518864E-2</v>
      </c>
      <c r="AW31" s="89">
        <f>'Wyrównanie 22 Part 1'!B32-'Wyrównanie 22 Part 1'!B31</f>
        <v>1.2916579946400876E-5</v>
      </c>
      <c r="AX31" s="89">
        <f t="shared" si="43"/>
        <v>1.2916579946400876E-5</v>
      </c>
      <c r="AY31" s="89">
        <f t="shared" si="44"/>
        <v>7.5194506966055658E-4</v>
      </c>
      <c r="AZ31" s="89">
        <f t="shared" si="45"/>
        <v>7.5194506966055658E-4</v>
      </c>
      <c r="BA31" s="89">
        <f t="shared" si="46"/>
        <v>-1.5726001352841822E-3</v>
      </c>
      <c r="BB31" s="89">
        <f t="shared" si="47"/>
        <v>1.5726001352841822E-3</v>
      </c>
      <c r="BC31" s="89"/>
      <c r="BD31" s="89">
        <f>ABS(('Wyrównanie 22 Part 1'!B31-'Wyrównanie 22 Part 1'!O31)/'Wyrównanie 22 Part 1'!O31)</f>
        <v>7.2666662721058159E-3</v>
      </c>
      <c r="BE31" s="89">
        <f t="shared" si="6"/>
        <v>5.2804438710160239E-5</v>
      </c>
      <c r="BF31" s="89">
        <f>'Wyrównanie 22 Part 1'!B32-'Wyrównanie 22 Part 1'!B31</f>
        <v>1.2916579946400876E-5</v>
      </c>
      <c r="BG31" s="89">
        <f t="shared" si="7"/>
        <v>1.2916579946400876E-5</v>
      </c>
      <c r="BH31" s="89">
        <f t="shared" si="8"/>
        <v>7.5194506966055658E-4</v>
      </c>
      <c r="BI31" s="89">
        <f t="shared" si="9"/>
        <v>7.5194506966055658E-4</v>
      </c>
      <c r="BJ31" s="89">
        <f t="shared" si="10"/>
        <v>-1.5726001352841822E-3</v>
      </c>
      <c r="BK31" s="89">
        <f t="shared" si="11"/>
        <v>1.5726001352841822E-3</v>
      </c>
      <c r="BL31" s="89"/>
      <c r="BM31" s="89">
        <f>ABS(('Wyrównanie 22 Part 1'!B31-'Wyrównanie 22 Part 1'!Q31)/'Wyrównanie 22 Part 1'!Q31)</f>
        <v>0.14278931563778202</v>
      </c>
      <c r="BN31" s="89">
        <f t="shared" si="30"/>
        <v>2.0388788660306141E-2</v>
      </c>
      <c r="BO31" s="89">
        <f>'Wyrównanie 22 Part 1'!B32-'Wyrównanie 22 Part 1'!B31</f>
        <v>1.2916579946400876E-5</v>
      </c>
      <c r="BP31" s="89">
        <f t="shared" si="31"/>
        <v>1.2916579946400876E-5</v>
      </c>
      <c r="BQ31" s="89">
        <f t="shared" si="32"/>
        <v>7.5194506966055658E-4</v>
      </c>
      <c r="BR31" s="89">
        <f t="shared" si="33"/>
        <v>7.5194506966055658E-4</v>
      </c>
      <c r="BS31" s="89">
        <f t="shared" si="34"/>
        <v>-1.5726001352841822E-3</v>
      </c>
      <c r="BT31" s="89">
        <f t="shared" si="35"/>
        <v>1.5726001352841822E-3</v>
      </c>
    </row>
    <row r="32" spans="1:72" s="27" customFormat="1" x14ac:dyDescent="0.25">
      <c r="A32" s="41">
        <v>26</v>
      </c>
      <c r="B32" s="89">
        <f>ABS(('Wyrównanie 22 Part 1'!B32-'Wyrównanie 22 Part 1'!C32)/'Wyrównanie 22 Part 1'!C32)</f>
        <v>0.2674129783177514</v>
      </c>
      <c r="C32" s="89">
        <f t="shared" si="0"/>
        <v>7.1509700972770179E-2</v>
      </c>
      <c r="D32" s="89">
        <f>'Wyrównanie 22 Part 1'!C33-'Wyrównanie 22 Part 1'!C32</f>
        <v>5.9534625119117036E-5</v>
      </c>
      <c r="E32" s="89">
        <f t="shared" si="1"/>
        <v>5.9534625119117036E-5</v>
      </c>
      <c r="F32" s="89">
        <f t="shared" si="2"/>
        <v>1.156946718535144E-4</v>
      </c>
      <c r="G32" s="89">
        <f t="shared" si="3"/>
        <v>1.156946718535144E-4</v>
      </c>
      <c r="H32" s="89">
        <f t="shared" si="4"/>
        <v>-2.7877075564062864E-4</v>
      </c>
      <c r="I32" s="89">
        <f t="shared" si="5"/>
        <v>2.7877075564062864E-4</v>
      </c>
      <c r="J32" s="89"/>
      <c r="K32" s="89">
        <f>ABS(('Wyrównanie 22 Part 1'!B32-'Wyrównanie 22 Part 1'!E32)/'Wyrównanie 22 Part 1'!E32)</f>
        <v>0.23396489920610217</v>
      </c>
      <c r="L32" s="89">
        <f t="shared" si="12"/>
        <v>5.4739574060521545E-2</v>
      </c>
      <c r="M32" s="89">
        <f>'Wyrównanie 22 Part 1'!C33-'Wyrównanie 22 Part 1'!C32</f>
        <v>5.9534625119117036E-5</v>
      </c>
      <c r="N32" s="89">
        <f t="shared" si="13"/>
        <v>5.9534625119117036E-5</v>
      </c>
      <c r="O32" s="89">
        <f t="shared" si="14"/>
        <v>1.156946718535144E-4</v>
      </c>
      <c r="P32" s="89">
        <f t="shared" si="15"/>
        <v>1.156946718535144E-4</v>
      </c>
      <c r="Q32" s="89">
        <f t="shared" si="16"/>
        <v>-2.7877075564062864E-4</v>
      </c>
      <c r="R32" s="89">
        <f t="shared" si="17"/>
        <v>2.7877075564062864E-4</v>
      </c>
      <c r="S32" s="89"/>
      <c r="T32" s="89">
        <f>ABS(('Wyrównanie 22 Part 1'!B32-'Wyrównanie 22 Part 1'!G32)/'Wyrównanie 22 Part 1'!G32)</f>
        <v>0.23748496912382144</v>
      </c>
      <c r="U32" s="89">
        <f t="shared" si="19"/>
        <v>5.6399110559742421E-2</v>
      </c>
      <c r="V32" s="89">
        <f>'Wyrównanie 22 Part 1'!C33-'Wyrównanie 22 Part 1'!C32</f>
        <v>5.9534625119117036E-5</v>
      </c>
      <c r="W32" s="89">
        <f t="shared" si="20"/>
        <v>5.9534625119117036E-5</v>
      </c>
      <c r="X32" s="89">
        <f t="shared" si="21"/>
        <v>1.156946718535144E-4</v>
      </c>
      <c r="Y32" s="89">
        <f t="shared" si="22"/>
        <v>1.156946718535144E-4</v>
      </c>
      <c r="Z32" s="89">
        <f t="shared" si="23"/>
        <v>-2.7877075564062864E-4</v>
      </c>
      <c r="AA32" s="89">
        <f t="shared" si="18"/>
        <v>2.7877075564062864E-4</v>
      </c>
      <c r="AB32" s="89"/>
      <c r="AC32" s="89">
        <f>ABS(('Wyrównanie 22 Part 1'!B32-'Wyrównanie 22 Part 1'!I32)/'Wyrównanie 22 Part 1'!I32)</f>
        <v>0.24873883152048762</v>
      </c>
      <c r="AD32" s="89">
        <f t="shared" si="24"/>
        <v>6.1871006306177527E-2</v>
      </c>
      <c r="AE32" s="89">
        <f>'Wyrównanie 22 Part 1'!C33-'Wyrównanie 22 Part 1'!C32</f>
        <v>5.9534625119117036E-5</v>
      </c>
      <c r="AF32" s="89">
        <f t="shared" si="25"/>
        <v>5.9534625119117036E-5</v>
      </c>
      <c r="AG32" s="89">
        <f t="shared" si="26"/>
        <v>1.156946718535144E-4</v>
      </c>
      <c r="AH32" s="89">
        <f t="shared" si="27"/>
        <v>1.156946718535144E-4</v>
      </c>
      <c r="AI32" s="89">
        <f t="shared" si="28"/>
        <v>-2.7877075564062864E-4</v>
      </c>
      <c r="AJ32" s="89">
        <f t="shared" si="29"/>
        <v>2.7877075564062864E-4</v>
      </c>
      <c r="AK32" s="89"/>
      <c r="AL32" s="89">
        <f>ABS(('Wyrównanie 22 Part 1'!B32-'Wyrównanie 22 Part 1'!K32)/'Wyrównanie 22 Part 1'!K32)</f>
        <v>0.23437806098525571</v>
      </c>
      <c r="AM32" s="89">
        <f t="shared" si="36"/>
        <v>5.4933075471208244E-2</v>
      </c>
      <c r="AN32" s="89">
        <f>'Wyrównanie 22 Part 1'!B33-'Wyrównanie 22 Part 1'!B32</f>
        <v>7.6486164960695745E-4</v>
      </c>
      <c r="AO32" s="89">
        <f t="shared" si="37"/>
        <v>7.6486164960695745E-4</v>
      </c>
      <c r="AP32" s="89">
        <f t="shared" si="38"/>
        <v>-8.2065506562362556E-4</v>
      </c>
      <c r="AQ32" s="89">
        <f t="shared" si="39"/>
        <v>8.2065506562362556E-4</v>
      </c>
      <c r="AR32" s="89">
        <f t="shared" si="40"/>
        <v>6.2825270278868775E-4</v>
      </c>
      <c r="AS32" s="89">
        <f t="shared" si="41"/>
        <v>6.2825270278868775E-4</v>
      </c>
      <c r="AT32" s="89"/>
      <c r="AU32" s="89">
        <f>ABS(('Wyrównanie 22 Part 1'!B32-'Wyrównanie 22 Part 1'!M32)/'Wyrównanie 22 Part 1'!M32)</f>
        <v>0.23389870833673287</v>
      </c>
      <c r="AV32" s="89">
        <f t="shared" si="42"/>
        <v>5.4708605761592033E-2</v>
      </c>
      <c r="AW32" s="89">
        <f>'Wyrównanie 22 Part 1'!B33-'Wyrównanie 22 Part 1'!B32</f>
        <v>7.6486164960695745E-4</v>
      </c>
      <c r="AX32" s="89">
        <f t="shared" si="43"/>
        <v>7.6486164960695745E-4</v>
      </c>
      <c r="AY32" s="89">
        <f t="shared" si="44"/>
        <v>-8.2065506562362556E-4</v>
      </c>
      <c r="AZ32" s="89">
        <f t="shared" si="45"/>
        <v>8.2065506562362556E-4</v>
      </c>
      <c r="BA32" s="89">
        <f t="shared" si="46"/>
        <v>6.2825270278868775E-4</v>
      </c>
      <c r="BB32" s="89">
        <f t="shared" si="47"/>
        <v>6.2825270278868775E-4</v>
      </c>
      <c r="BC32" s="89"/>
      <c r="BD32" s="89">
        <f>ABS(('Wyrównanie 22 Part 1'!B32-'Wyrównanie 22 Part 1'!O32)/'Wyrównanie 22 Part 1'!O32)</f>
        <v>0.12296113464158567</v>
      </c>
      <c r="BE32" s="89">
        <f t="shared" si="6"/>
        <v>1.5119440632346159E-2</v>
      </c>
      <c r="BF32" s="89">
        <f>'Wyrównanie 22 Part 1'!B33-'Wyrównanie 22 Part 1'!B32</f>
        <v>7.6486164960695745E-4</v>
      </c>
      <c r="BG32" s="89">
        <f t="shared" si="7"/>
        <v>7.6486164960695745E-4</v>
      </c>
      <c r="BH32" s="89">
        <f t="shared" si="8"/>
        <v>-8.2065506562362556E-4</v>
      </c>
      <c r="BI32" s="89">
        <f t="shared" si="9"/>
        <v>8.2065506562362556E-4</v>
      </c>
      <c r="BJ32" s="89">
        <f t="shared" si="10"/>
        <v>6.2825270278868775E-4</v>
      </c>
      <c r="BK32" s="89">
        <f t="shared" si="11"/>
        <v>6.2825270278868775E-4</v>
      </c>
      <c r="BL32" s="89"/>
      <c r="BM32" s="89">
        <f>ABS(('Wyrównanie 22 Part 1'!B32-'Wyrównanie 22 Part 1'!Q32)/'Wyrównanie 22 Part 1'!Q32)</f>
        <v>0.27091066546587317</v>
      </c>
      <c r="BN32" s="89">
        <f t="shared" si="30"/>
        <v>7.3392588663162242E-2</v>
      </c>
      <c r="BO32" s="89">
        <f>'Wyrównanie 22 Part 1'!B33-'Wyrównanie 22 Part 1'!B32</f>
        <v>7.6486164960695745E-4</v>
      </c>
      <c r="BP32" s="89">
        <f t="shared" si="31"/>
        <v>7.6486164960695745E-4</v>
      </c>
      <c r="BQ32" s="89">
        <f t="shared" si="32"/>
        <v>-8.2065506562362556E-4</v>
      </c>
      <c r="BR32" s="89">
        <f t="shared" si="33"/>
        <v>8.2065506562362556E-4</v>
      </c>
      <c r="BS32" s="89">
        <f t="shared" si="34"/>
        <v>6.2825270278868775E-4</v>
      </c>
      <c r="BT32" s="89">
        <f t="shared" si="35"/>
        <v>6.2825270278868775E-4</v>
      </c>
    </row>
    <row r="33" spans="1:72" s="27" customFormat="1" x14ac:dyDescent="0.25">
      <c r="A33" s="41">
        <v>27</v>
      </c>
      <c r="B33" s="89">
        <f>ABS(('Wyrównanie 22 Part 1'!B33-'Wyrównanie 22 Part 1'!C33)/'Wyrównanie 22 Part 1'!C33)</f>
        <v>0.29858445678287376</v>
      </c>
      <c r="C33" s="89">
        <f t="shared" si="0"/>
        <v>8.9152677832323807E-2</v>
      </c>
      <c r="D33" s="89">
        <f>'Wyrównanie 22 Part 1'!C34-'Wyrównanie 22 Part 1'!C33</f>
        <v>1.7522929697263144E-4</v>
      </c>
      <c r="E33" s="89">
        <f t="shared" si="1"/>
        <v>1.7522929697263144E-4</v>
      </c>
      <c r="F33" s="89">
        <f t="shared" si="2"/>
        <v>-1.6307608378711425E-4</v>
      </c>
      <c r="G33" s="89">
        <f t="shared" si="3"/>
        <v>1.6307608378711425E-4</v>
      </c>
      <c r="H33" s="89">
        <f t="shared" si="4"/>
        <v>1.7315156231851106E-4</v>
      </c>
      <c r="I33" s="89">
        <f t="shared" si="5"/>
        <v>1.7315156231851106E-4</v>
      </c>
      <c r="J33" s="89"/>
      <c r="K33" s="89">
        <f>ABS(('Wyrównanie 22 Part 1'!B33-'Wyrównanie 22 Part 1'!E33)/'Wyrównanie 22 Part 1'!E33)</f>
        <v>0.28581721874203792</v>
      </c>
      <c r="L33" s="89">
        <f t="shared" si="12"/>
        <v>8.1691482529433951E-2</v>
      </c>
      <c r="M33" s="89">
        <f>'Wyrównanie 22 Part 1'!C34-'Wyrównanie 22 Part 1'!C33</f>
        <v>1.7522929697263144E-4</v>
      </c>
      <c r="N33" s="89">
        <f t="shared" si="13"/>
        <v>1.7522929697263144E-4</v>
      </c>
      <c r="O33" s="89">
        <f t="shared" si="14"/>
        <v>-1.6307608378711425E-4</v>
      </c>
      <c r="P33" s="89">
        <f t="shared" si="15"/>
        <v>1.6307608378711425E-4</v>
      </c>
      <c r="Q33" s="89">
        <f t="shared" si="16"/>
        <v>1.7315156231851106E-4</v>
      </c>
      <c r="R33" s="89">
        <f t="shared" si="17"/>
        <v>1.7315156231851106E-4</v>
      </c>
      <c r="S33" s="89"/>
      <c r="T33" s="89">
        <f>ABS(('Wyrównanie 22 Part 1'!B33-'Wyrównanie 22 Part 1'!G33)/'Wyrównanie 22 Part 1'!G33)</f>
        <v>0.31213990946380693</v>
      </c>
      <c r="U33" s="89">
        <f t="shared" si="19"/>
        <v>9.7431323080073587E-2</v>
      </c>
      <c r="V33" s="89">
        <f>'Wyrównanie 22 Part 1'!C34-'Wyrównanie 22 Part 1'!C33</f>
        <v>1.7522929697263144E-4</v>
      </c>
      <c r="W33" s="89">
        <f t="shared" si="20"/>
        <v>1.7522929697263144E-4</v>
      </c>
      <c r="X33" s="89">
        <f t="shared" si="21"/>
        <v>-1.6307608378711425E-4</v>
      </c>
      <c r="Y33" s="89">
        <f t="shared" si="22"/>
        <v>1.6307608378711425E-4</v>
      </c>
      <c r="Z33" s="89">
        <f t="shared" si="23"/>
        <v>1.7315156231851106E-4</v>
      </c>
      <c r="AA33" s="89">
        <f t="shared" si="18"/>
        <v>1.7315156231851106E-4</v>
      </c>
      <c r="AB33" s="89"/>
      <c r="AC33" s="89">
        <f>ABS(('Wyrównanie 22 Part 1'!B33-'Wyrównanie 22 Part 1'!I33)/'Wyrównanie 22 Part 1'!I33)</f>
        <v>0.29467760331309334</v>
      </c>
      <c r="AD33" s="89">
        <f t="shared" si="24"/>
        <v>8.6834889894348802E-2</v>
      </c>
      <c r="AE33" s="89">
        <f>'Wyrównanie 22 Part 1'!C34-'Wyrównanie 22 Part 1'!C33</f>
        <v>1.7522929697263144E-4</v>
      </c>
      <c r="AF33" s="89">
        <f t="shared" si="25"/>
        <v>1.7522929697263144E-4</v>
      </c>
      <c r="AG33" s="89">
        <f t="shared" si="26"/>
        <v>-1.6307608378711425E-4</v>
      </c>
      <c r="AH33" s="89">
        <f t="shared" si="27"/>
        <v>1.6307608378711425E-4</v>
      </c>
      <c r="AI33" s="89">
        <f t="shared" si="28"/>
        <v>1.7315156231851106E-4</v>
      </c>
      <c r="AJ33" s="89">
        <f t="shared" si="29"/>
        <v>1.7315156231851106E-4</v>
      </c>
      <c r="AK33" s="89"/>
      <c r="AL33" s="89">
        <f>ABS(('Wyrównanie 22 Part 1'!B33-'Wyrównanie 22 Part 1'!K33)/'Wyrównanie 22 Part 1'!K33)</f>
        <v>0.29332451600754589</v>
      </c>
      <c r="AM33" s="89">
        <f t="shared" si="36"/>
        <v>8.6039271691061042E-2</v>
      </c>
      <c r="AN33" s="89">
        <f>'Wyrównanie 22 Part 1'!B34-'Wyrównanie 22 Part 1'!B33</f>
        <v>-5.5793416016668108E-5</v>
      </c>
      <c r="AO33" s="89">
        <f t="shared" si="37"/>
        <v>5.5793416016668108E-5</v>
      </c>
      <c r="AP33" s="89">
        <f t="shared" si="38"/>
        <v>-1.9240236283493781E-4</v>
      </c>
      <c r="AQ33" s="89">
        <f t="shared" si="39"/>
        <v>1.9240236283493781E-4</v>
      </c>
      <c r="AR33" s="89">
        <f t="shared" si="40"/>
        <v>8.4295559186461618E-4</v>
      </c>
      <c r="AS33" s="89">
        <f t="shared" si="41"/>
        <v>8.4295559186461618E-4</v>
      </c>
      <c r="AT33" s="89"/>
      <c r="AU33" s="89">
        <f>ABS(('Wyrównanie 22 Part 1'!B33-'Wyrównanie 22 Part 1'!M33)/'Wyrównanie 22 Part 1'!M33)</f>
        <v>0.31452732604013511</v>
      </c>
      <c r="AV33" s="89">
        <f t="shared" si="42"/>
        <v>9.8927438825957462E-2</v>
      </c>
      <c r="AW33" s="89">
        <f>'Wyrównanie 22 Part 1'!B34-'Wyrównanie 22 Part 1'!B33</f>
        <v>-5.5793416016668108E-5</v>
      </c>
      <c r="AX33" s="89">
        <f t="shared" si="43"/>
        <v>5.5793416016668108E-5</v>
      </c>
      <c r="AY33" s="89">
        <f t="shared" si="44"/>
        <v>-1.9240236283493781E-4</v>
      </c>
      <c r="AZ33" s="89">
        <f t="shared" si="45"/>
        <v>1.9240236283493781E-4</v>
      </c>
      <c r="BA33" s="89">
        <f t="shared" si="46"/>
        <v>8.4295559186461618E-4</v>
      </c>
      <c r="BB33" s="89">
        <f t="shared" si="47"/>
        <v>8.4295559186461618E-4</v>
      </c>
      <c r="BC33" s="89"/>
      <c r="BD33" s="89">
        <f>ABS(('Wyrównanie 22 Part 1'!B33-'Wyrównanie 22 Part 1'!O33)/'Wyrównanie 22 Part 1'!O33)</f>
        <v>8.3738892012759025E-2</v>
      </c>
      <c r="BE33" s="89">
        <f t="shared" si="6"/>
        <v>7.0122020355245169E-3</v>
      </c>
      <c r="BF33" s="89">
        <f>'Wyrównanie 22 Part 1'!B34-'Wyrównanie 22 Part 1'!B33</f>
        <v>-5.5793416016668108E-5</v>
      </c>
      <c r="BG33" s="89">
        <f t="shared" si="7"/>
        <v>5.5793416016668108E-5</v>
      </c>
      <c r="BH33" s="89">
        <f t="shared" si="8"/>
        <v>-1.9240236283493781E-4</v>
      </c>
      <c r="BI33" s="89">
        <f t="shared" si="9"/>
        <v>1.9240236283493781E-4</v>
      </c>
      <c r="BJ33" s="89">
        <f t="shared" si="10"/>
        <v>8.4295559186461618E-4</v>
      </c>
      <c r="BK33" s="89">
        <f t="shared" si="11"/>
        <v>8.4295559186461618E-4</v>
      </c>
      <c r="BL33" s="89"/>
      <c r="BM33" s="89">
        <f>ABS(('Wyrównanie 22 Part 1'!B33-'Wyrównanie 22 Part 1'!Q33)/'Wyrównanie 22 Part 1'!Q33)</f>
        <v>0.29283203307175326</v>
      </c>
      <c r="BN33" s="89">
        <f t="shared" si="30"/>
        <v>8.5750599592936391E-2</v>
      </c>
      <c r="BO33" s="89">
        <f>'Wyrównanie 22 Part 1'!B34-'Wyrównanie 22 Part 1'!B33</f>
        <v>-5.5793416016668108E-5</v>
      </c>
      <c r="BP33" s="89">
        <f t="shared" si="31"/>
        <v>5.5793416016668108E-5</v>
      </c>
      <c r="BQ33" s="89">
        <f t="shared" si="32"/>
        <v>-1.9240236283493781E-4</v>
      </c>
      <c r="BR33" s="89">
        <f t="shared" si="33"/>
        <v>1.9240236283493781E-4</v>
      </c>
      <c r="BS33" s="89">
        <f t="shared" si="34"/>
        <v>8.4295559186461618E-4</v>
      </c>
      <c r="BT33" s="89">
        <f t="shared" si="35"/>
        <v>8.4295559186461618E-4</v>
      </c>
    </row>
    <row r="34" spans="1:72" s="27" customFormat="1" x14ac:dyDescent="0.25">
      <c r="A34" s="41">
        <v>28</v>
      </c>
      <c r="B34" s="89">
        <f>ABS(('Wyrównanie 22 Part 1'!B34-'Wyrównanie 22 Part 1'!C34)/'Wyrównanie 22 Part 1'!C34)</f>
        <v>0.10311096426759392</v>
      </c>
      <c r="C34" s="89">
        <f t="shared" si="0"/>
        <v>1.0631870952193029E-2</v>
      </c>
      <c r="D34" s="89">
        <f>'Wyrównanie 22 Part 1'!C35-'Wyrównanie 22 Part 1'!C34</f>
        <v>1.215321318551719E-5</v>
      </c>
      <c r="E34" s="89">
        <f t="shared" si="1"/>
        <v>1.215321318551719E-5</v>
      </c>
      <c r="F34" s="89">
        <f t="shared" si="2"/>
        <v>1.0075478531396814E-5</v>
      </c>
      <c r="G34" s="89">
        <f t="shared" si="3"/>
        <v>1.0075478531396814E-5</v>
      </c>
      <c r="H34" s="89">
        <f t="shared" si="4"/>
        <v>-2.9556746642604975E-5</v>
      </c>
      <c r="I34" s="89">
        <f t="shared" si="5"/>
        <v>2.9556746642604975E-5</v>
      </c>
      <c r="J34" s="89"/>
      <c r="K34" s="89">
        <f>ABS(('Wyrównanie 22 Part 1'!B34-'Wyrównanie 22 Part 1'!E34)/'Wyrównanie 22 Part 1'!E34)</f>
        <v>0.16135112675636784</v>
      </c>
      <c r="L34" s="89">
        <f t="shared" si="12"/>
        <v>2.6034186105549483E-2</v>
      </c>
      <c r="M34" s="89">
        <f>'Wyrównanie 22 Part 1'!C35-'Wyrównanie 22 Part 1'!C34</f>
        <v>1.215321318551719E-5</v>
      </c>
      <c r="N34" s="89">
        <f t="shared" si="13"/>
        <v>1.215321318551719E-5</v>
      </c>
      <c r="O34" s="89">
        <f t="shared" si="14"/>
        <v>1.0075478531396814E-5</v>
      </c>
      <c r="P34" s="89">
        <f t="shared" si="15"/>
        <v>1.0075478531396814E-5</v>
      </c>
      <c r="Q34" s="89">
        <f t="shared" si="16"/>
        <v>-2.9556746642604975E-5</v>
      </c>
      <c r="R34" s="89">
        <f t="shared" si="17"/>
        <v>2.9556746642604975E-5</v>
      </c>
      <c r="S34" s="89"/>
      <c r="T34" s="89">
        <f>ABS(('Wyrównanie 22 Part 1'!B34-'Wyrównanie 22 Part 1'!G34)/'Wyrównanie 22 Part 1'!G34)</f>
        <v>0.18486522493967564</v>
      </c>
      <c r="U34" s="89">
        <f t="shared" si="19"/>
        <v>3.4175151391996873E-2</v>
      </c>
      <c r="V34" s="89">
        <f>'Wyrównanie 22 Part 1'!C35-'Wyrównanie 22 Part 1'!C34</f>
        <v>1.215321318551719E-5</v>
      </c>
      <c r="W34" s="89">
        <f t="shared" si="20"/>
        <v>1.215321318551719E-5</v>
      </c>
      <c r="X34" s="89">
        <f t="shared" si="21"/>
        <v>1.0075478531396814E-5</v>
      </c>
      <c r="Y34" s="89">
        <f t="shared" si="22"/>
        <v>1.0075478531396814E-5</v>
      </c>
      <c r="Z34" s="89">
        <f t="shared" si="23"/>
        <v>-2.9556746642604975E-5</v>
      </c>
      <c r="AA34" s="89">
        <f t="shared" si="18"/>
        <v>2.9556746642604975E-5</v>
      </c>
      <c r="AB34" s="89"/>
      <c r="AC34" s="89">
        <f>ABS(('Wyrównanie 22 Part 1'!B34-'Wyrównanie 22 Part 1'!I34)/'Wyrównanie 22 Part 1'!I34)</f>
        <v>0.14919657297718755</v>
      </c>
      <c r="AD34" s="89">
        <f t="shared" si="24"/>
        <v>2.225961738813725E-2</v>
      </c>
      <c r="AE34" s="89">
        <f>'Wyrównanie 22 Part 1'!C35-'Wyrównanie 22 Part 1'!C34</f>
        <v>1.215321318551719E-5</v>
      </c>
      <c r="AF34" s="89">
        <f t="shared" si="25"/>
        <v>1.215321318551719E-5</v>
      </c>
      <c r="AG34" s="89">
        <f t="shared" si="26"/>
        <v>1.0075478531396814E-5</v>
      </c>
      <c r="AH34" s="89">
        <f t="shared" si="27"/>
        <v>1.0075478531396814E-5</v>
      </c>
      <c r="AI34" s="89">
        <f t="shared" si="28"/>
        <v>-2.9556746642604975E-5</v>
      </c>
      <c r="AJ34" s="89">
        <f t="shared" si="29"/>
        <v>2.9556746642604975E-5</v>
      </c>
      <c r="AK34" s="89"/>
      <c r="AL34" s="89">
        <f>ABS(('Wyrównanie 22 Part 1'!B34-'Wyrównanie 22 Part 1'!K34)/'Wyrównanie 22 Part 1'!K34)</f>
        <v>0.16647642806023372</v>
      </c>
      <c r="AM34" s="89">
        <f t="shared" si="36"/>
        <v>2.7714401099694173E-2</v>
      </c>
      <c r="AN34" s="89">
        <f>'Wyrównanie 22 Part 1'!B35-'Wyrównanie 22 Part 1'!B34</f>
        <v>-2.4819577885160592E-4</v>
      </c>
      <c r="AO34" s="89">
        <f t="shared" si="37"/>
        <v>2.4819577885160592E-4</v>
      </c>
      <c r="AP34" s="89">
        <f t="shared" si="38"/>
        <v>6.5055322902967836E-4</v>
      </c>
      <c r="AQ34" s="89">
        <f t="shared" si="39"/>
        <v>6.5055322902967836E-4</v>
      </c>
      <c r="AR34" s="89">
        <f t="shared" si="40"/>
        <v>-1.8553745181969208E-3</v>
      </c>
      <c r="AS34" s="89">
        <f t="shared" si="41"/>
        <v>1.8553745181969208E-3</v>
      </c>
      <c r="AT34" s="89"/>
      <c r="AU34" s="89">
        <f>ABS(('Wyrównanie 22 Part 1'!B34-'Wyrównanie 22 Part 1'!M34)/'Wyrównanie 22 Part 1'!M34)</f>
        <v>0.18888820556862349</v>
      </c>
      <c r="AV34" s="89">
        <f t="shared" si="42"/>
        <v>3.5678754202934565E-2</v>
      </c>
      <c r="AW34" s="89">
        <f>'Wyrównanie 22 Part 1'!B35-'Wyrównanie 22 Part 1'!B34</f>
        <v>-2.4819577885160592E-4</v>
      </c>
      <c r="AX34" s="89">
        <f t="shared" si="43"/>
        <v>2.4819577885160592E-4</v>
      </c>
      <c r="AY34" s="89">
        <f t="shared" si="44"/>
        <v>6.5055322902967836E-4</v>
      </c>
      <c r="AZ34" s="89">
        <f t="shared" si="45"/>
        <v>6.5055322902967836E-4</v>
      </c>
      <c r="BA34" s="89">
        <f t="shared" si="46"/>
        <v>-1.8553745181969208E-3</v>
      </c>
      <c r="BB34" s="89">
        <f t="shared" si="47"/>
        <v>1.8553745181969208E-3</v>
      </c>
      <c r="BC34" s="89"/>
      <c r="BD34" s="89">
        <f>ABS(('Wyrównanie 22 Part 1'!B34-'Wyrównanie 22 Part 1'!O34)/'Wyrównanie 22 Part 1'!O34)</f>
        <v>8.6323278534190251E-3</v>
      </c>
      <c r="BE34" s="89">
        <f t="shared" si="6"/>
        <v>7.4517084168913909E-5</v>
      </c>
      <c r="BF34" s="89">
        <f>'Wyrównanie 22 Part 1'!B35-'Wyrównanie 22 Part 1'!B34</f>
        <v>-2.4819577885160592E-4</v>
      </c>
      <c r="BG34" s="89">
        <f t="shared" si="7"/>
        <v>2.4819577885160592E-4</v>
      </c>
      <c r="BH34" s="89">
        <f t="shared" si="8"/>
        <v>6.5055322902967836E-4</v>
      </c>
      <c r="BI34" s="89">
        <f t="shared" si="9"/>
        <v>6.5055322902967836E-4</v>
      </c>
      <c r="BJ34" s="89">
        <f t="shared" si="10"/>
        <v>-1.8553745181969208E-3</v>
      </c>
      <c r="BK34" s="89">
        <f t="shared" si="11"/>
        <v>1.8553745181969208E-3</v>
      </c>
      <c r="BL34" s="89"/>
      <c r="BM34" s="89">
        <f>ABS(('Wyrównanie 22 Part 1'!B34-'Wyrównanie 22 Part 1'!Q34)/'Wyrównanie 22 Part 1'!Q34)</f>
        <v>9.2587047255666508E-2</v>
      </c>
      <c r="BN34" s="89">
        <f t="shared" si="30"/>
        <v>8.5723613195230232E-3</v>
      </c>
      <c r="BO34" s="89">
        <f>'Wyrównanie 22 Part 1'!B35-'Wyrównanie 22 Part 1'!B34</f>
        <v>-2.4819577885160592E-4</v>
      </c>
      <c r="BP34" s="89">
        <f t="shared" si="31"/>
        <v>2.4819577885160592E-4</v>
      </c>
      <c r="BQ34" s="89">
        <f t="shared" si="32"/>
        <v>6.5055322902967836E-4</v>
      </c>
      <c r="BR34" s="89">
        <f t="shared" si="33"/>
        <v>6.5055322902967836E-4</v>
      </c>
      <c r="BS34" s="89">
        <f t="shared" si="34"/>
        <v>-1.8553745181969208E-3</v>
      </c>
      <c r="BT34" s="89">
        <f t="shared" si="35"/>
        <v>1.8553745181969208E-3</v>
      </c>
    </row>
    <row r="35" spans="1:72" s="27" customFormat="1" x14ac:dyDescent="0.25">
      <c r="A35" s="41">
        <v>29</v>
      </c>
      <c r="B35" s="89">
        <f>ABS(('Wyrównanie 22 Part 1'!B35-'Wyrównanie 22 Part 1'!C35)/'Wyrównanie 22 Part 1'!C35)</f>
        <v>7.5863008479419722E-2</v>
      </c>
      <c r="C35" s="89">
        <f t="shared" si="0"/>
        <v>5.7551960555485083E-3</v>
      </c>
      <c r="D35" s="89">
        <f>'Wyrównanie 22 Part 1'!C36-'Wyrównanie 22 Part 1'!C35</f>
        <v>2.2228691716914004E-5</v>
      </c>
      <c r="E35" s="89">
        <f t="shared" si="1"/>
        <v>2.2228691716914004E-5</v>
      </c>
      <c r="F35" s="89">
        <f t="shared" si="2"/>
        <v>-1.948126811120816E-5</v>
      </c>
      <c r="G35" s="89">
        <f t="shared" si="3"/>
        <v>1.948126811120816E-5</v>
      </c>
      <c r="H35" s="89">
        <f t="shared" si="4"/>
        <v>1.0248640754836782E-4</v>
      </c>
      <c r="I35" s="89">
        <f t="shared" si="5"/>
        <v>1.0248640754836782E-4</v>
      </c>
      <c r="J35" s="89"/>
      <c r="K35" s="89">
        <f>ABS(('Wyrównanie 22 Part 1'!B35-'Wyrównanie 22 Part 1'!E35)/'Wyrównanie 22 Part 1'!E35)</f>
        <v>5.6190903859714515E-2</v>
      </c>
      <c r="L35" s="89">
        <f t="shared" si="12"/>
        <v>3.1574176765716798E-3</v>
      </c>
      <c r="M35" s="89">
        <f>'Wyrównanie 22 Part 1'!C36-'Wyrównanie 22 Part 1'!C35</f>
        <v>2.2228691716914004E-5</v>
      </c>
      <c r="N35" s="89">
        <f t="shared" si="13"/>
        <v>2.2228691716914004E-5</v>
      </c>
      <c r="O35" s="89">
        <f t="shared" si="14"/>
        <v>-1.948126811120816E-5</v>
      </c>
      <c r="P35" s="89">
        <f t="shared" si="15"/>
        <v>1.948126811120816E-5</v>
      </c>
      <c r="Q35" s="89">
        <f t="shared" si="16"/>
        <v>1.0248640754836782E-4</v>
      </c>
      <c r="R35" s="89">
        <f t="shared" si="17"/>
        <v>1.0248640754836782E-4</v>
      </c>
      <c r="S35" s="89"/>
      <c r="T35" s="89">
        <f>ABS(('Wyrównanie 22 Part 1'!B35-'Wyrównanie 22 Part 1'!G35)/'Wyrównanie 22 Part 1'!G35)</f>
        <v>5.1361600399070818E-2</v>
      </c>
      <c r="U35" s="89">
        <f t="shared" si="19"/>
        <v>2.6380139955538315E-3</v>
      </c>
      <c r="V35" s="89">
        <f>'Wyrównanie 22 Part 1'!C36-'Wyrównanie 22 Part 1'!C35</f>
        <v>2.2228691716914004E-5</v>
      </c>
      <c r="W35" s="89">
        <f t="shared" si="20"/>
        <v>2.2228691716914004E-5</v>
      </c>
      <c r="X35" s="89">
        <f t="shared" si="21"/>
        <v>-1.948126811120816E-5</v>
      </c>
      <c r="Y35" s="89">
        <f t="shared" si="22"/>
        <v>1.948126811120816E-5</v>
      </c>
      <c r="Z35" s="89">
        <f t="shared" si="23"/>
        <v>1.0248640754836782E-4</v>
      </c>
      <c r="AA35" s="89">
        <f t="shared" si="18"/>
        <v>1.0248640754836782E-4</v>
      </c>
      <c r="AB35" s="89"/>
      <c r="AC35" s="89">
        <f>ABS(('Wyrównanie 22 Part 1'!B35-'Wyrównanie 22 Part 1'!I35)/'Wyrównanie 22 Part 1'!I35)</f>
        <v>6.9357812761454446E-2</v>
      </c>
      <c r="AD35" s="89">
        <f t="shared" si="24"/>
        <v>4.8105061910529729E-3</v>
      </c>
      <c r="AE35" s="89">
        <f>'Wyrównanie 22 Part 1'!C36-'Wyrównanie 22 Part 1'!C35</f>
        <v>2.2228691716914004E-5</v>
      </c>
      <c r="AF35" s="89">
        <f t="shared" si="25"/>
        <v>2.2228691716914004E-5</v>
      </c>
      <c r="AG35" s="89">
        <f t="shared" si="26"/>
        <v>-1.948126811120816E-5</v>
      </c>
      <c r="AH35" s="89">
        <f t="shared" si="27"/>
        <v>1.948126811120816E-5</v>
      </c>
      <c r="AI35" s="89">
        <f t="shared" si="28"/>
        <v>1.0248640754836782E-4</v>
      </c>
      <c r="AJ35" s="89">
        <f t="shared" si="29"/>
        <v>1.0248640754836782E-4</v>
      </c>
      <c r="AK35" s="89"/>
      <c r="AL35" s="89">
        <f>ABS(('Wyrównanie 22 Part 1'!B35-'Wyrównanie 22 Part 1'!K35)/'Wyrównanie 22 Part 1'!K35)</f>
        <v>5.7428596506968285E-2</v>
      </c>
      <c r="AM35" s="89">
        <f t="shared" si="36"/>
        <v>3.29804369676017E-3</v>
      </c>
      <c r="AN35" s="89">
        <f>'Wyrównanie 22 Part 1'!B36-'Wyrównanie 22 Part 1'!B35</f>
        <v>4.0235745017807244E-4</v>
      </c>
      <c r="AO35" s="89">
        <f t="shared" si="37"/>
        <v>4.0235745017807244E-4</v>
      </c>
      <c r="AP35" s="89">
        <f t="shared" si="38"/>
        <v>-1.2048212891672425E-3</v>
      </c>
      <c r="AQ35" s="89">
        <f t="shared" si="39"/>
        <v>1.2048212891672425E-3</v>
      </c>
      <c r="AR35" s="89">
        <f t="shared" si="40"/>
        <v>2.8225241704203539E-3</v>
      </c>
      <c r="AS35" s="89">
        <f t="shared" si="41"/>
        <v>2.8225241704203539E-3</v>
      </c>
      <c r="AT35" s="89"/>
      <c r="AU35" s="89">
        <f>ABS(('Wyrównanie 22 Part 1'!B35-'Wyrównanie 22 Part 1'!M35)/'Wyrównanie 22 Part 1'!M35)</f>
        <v>4.7638520639580371E-2</v>
      </c>
      <c r="AV35" s="89">
        <f t="shared" si="42"/>
        <v>2.2694286487277252E-3</v>
      </c>
      <c r="AW35" s="89">
        <f>'Wyrównanie 22 Part 1'!B36-'Wyrównanie 22 Part 1'!B35</f>
        <v>4.0235745017807244E-4</v>
      </c>
      <c r="AX35" s="89">
        <f t="shared" si="43"/>
        <v>4.0235745017807244E-4</v>
      </c>
      <c r="AY35" s="89">
        <f t="shared" si="44"/>
        <v>-1.2048212891672425E-3</v>
      </c>
      <c r="AZ35" s="89">
        <f t="shared" si="45"/>
        <v>1.2048212891672425E-3</v>
      </c>
      <c r="BA35" s="89">
        <f t="shared" si="46"/>
        <v>2.8225241704203539E-3</v>
      </c>
      <c r="BB35" s="89">
        <f t="shared" si="47"/>
        <v>2.8225241704203539E-3</v>
      </c>
      <c r="BC35" s="89"/>
      <c r="BD35" s="89">
        <f>ABS(('Wyrównanie 22 Part 1'!B35-'Wyrównanie 22 Part 1'!O35)/'Wyrównanie 22 Part 1'!O35)</f>
        <v>0.10983878049712256</v>
      </c>
      <c r="BE35" s="89">
        <f t="shared" si="6"/>
        <v>1.2064557701095071E-2</v>
      </c>
      <c r="BF35" s="89">
        <f>'Wyrównanie 22 Part 1'!B36-'Wyrównanie 22 Part 1'!B35</f>
        <v>4.0235745017807244E-4</v>
      </c>
      <c r="BG35" s="89">
        <f t="shared" si="7"/>
        <v>4.0235745017807244E-4</v>
      </c>
      <c r="BH35" s="89">
        <f t="shared" si="8"/>
        <v>-1.2048212891672425E-3</v>
      </c>
      <c r="BI35" s="89">
        <f t="shared" si="9"/>
        <v>1.2048212891672425E-3</v>
      </c>
      <c r="BJ35" s="89">
        <f t="shared" si="10"/>
        <v>2.8225241704203539E-3</v>
      </c>
      <c r="BK35" s="89">
        <f t="shared" si="11"/>
        <v>2.8225241704203539E-3</v>
      </c>
      <c r="BL35" s="89"/>
      <c r="BM35" s="89">
        <f>ABS(('Wyrównanie 22 Part 1'!B35-'Wyrównanie 22 Part 1'!Q35)/'Wyrównanie 22 Part 1'!Q35)</f>
        <v>8.1629751240863413E-2</v>
      </c>
      <c r="BN35" s="89">
        <f t="shared" si="30"/>
        <v>6.663416287645242E-3</v>
      </c>
      <c r="BO35" s="89">
        <f>'Wyrównanie 22 Part 1'!B36-'Wyrównanie 22 Part 1'!B35</f>
        <v>4.0235745017807244E-4</v>
      </c>
      <c r="BP35" s="89">
        <f t="shared" si="31"/>
        <v>4.0235745017807244E-4</v>
      </c>
      <c r="BQ35" s="89">
        <f t="shared" si="32"/>
        <v>-1.2048212891672425E-3</v>
      </c>
      <c r="BR35" s="89">
        <f t="shared" si="33"/>
        <v>1.2048212891672425E-3</v>
      </c>
      <c r="BS35" s="89">
        <f t="shared" si="34"/>
        <v>2.8225241704203539E-3</v>
      </c>
      <c r="BT35" s="89">
        <f t="shared" si="35"/>
        <v>2.8225241704203539E-3</v>
      </c>
    </row>
    <row r="36" spans="1:72" s="27" customFormat="1" x14ac:dyDescent="0.25">
      <c r="A36" s="41">
        <v>30</v>
      </c>
      <c r="B36" s="89">
        <f>ABS(('Wyrównanie 22 Part 1'!B36-'Wyrównanie 22 Part 1'!C36)/'Wyrównanie 22 Part 1'!C36)</f>
        <v>0.18144115976510761</v>
      </c>
      <c r="C36" s="89">
        <f t="shared" si="0"/>
        <v>3.2920894456907303E-2</v>
      </c>
      <c r="D36" s="89">
        <f>'Wyrównanie 22 Part 1'!C37-'Wyrównanie 22 Part 1'!C36</f>
        <v>2.7474236057058437E-6</v>
      </c>
      <c r="E36" s="89">
        <f t="shared" si="1"/>
        <v>2.7474236057058437E-6</v>
      </c>
      <c r="F36" s="89">
        <f t="shared" si="2"/>
        <v>8.3005139437159663E-5</v>
      </c>
      <c r="G36" s="89">
        <f t="shared" si="3"/>
        <v>8.3005139437159663E-5</v>
      </c>
      <c r="H36" s="89">
        <f t="shared" si="4"/>
        <v>-7.6800457779248885E-5</v>
      </c>
      <c r="I36" s="89">
        <f t="shared" si="5"/>
        <v>7.6800457779248885E-5</v>
      </c>
      <c r="J36" s="89"/>
      <c r="K36" s="89">
        <f>ABS(('Wyrównanie 22 Part 1'!B36-'Wyrównanie 22 Part 1'!E36)/'Wyrównanie 22 Part 1'!E36)</f>
        <v>0.175951429052561</v>
      </c>
      <c r="L36" s="89">
        <f t="shared" si="12"/>
        <v>3.0958905385638408E-2</v>
      </c>
      <c r="M36" s="89">
        <f>'Wyrównanie 22 Part 1'!C37-'Wyrównanie 22 Part 1'!C36</f>
        <v>2.7474236057058437E-6</v>
      </c>
      <c r="N36" s="89">
        <f t="shared" si="13"/>
        <v>2.7474236057058437E-6</v>
      </c>
      <c r="O36" s="89">
        <f t="shared" si="14"/>
        <v>8.3005139437159663E-5</v>
      </c>
      <c r="P36" s="89">
        <f t="shared" si="15"/>
        <v>8.3005139437159663E-5</v>
      </c>
      <c r="Q36" s="89">
        <f t="shared" si="16"/>
        <v>-7.6800457779248885E-5</v>
      </c>
      <c r="R36" s="89">
        <f t="shared" si="17"/>
        <v>7.6800457779248885E-5</v>
      </c>
      <c r="S36" s="89"/>
      <c r="T36" s="89">
        <f>ABS(('Wyrównanie 22 Part 1'!B36-'Wyrównanie 22 Part 1'!G36)/'Wyrównanie 22 Part 1'!G36)</f>
        <v>0.17727027355601715</v>
      </c>
      <c r="U36" s="89">
        <f t="shared" si="19"/>
        <v>3.1424749886625157E-2</v>
      </c>
      <c r="V36" s="89">
        <f>'Wyrównanie 22 Part 1'!C37-'Wyrównanie 22 Part 1'!C36</f>
        <v>2.7474236057058437E-6</v>
      </c>
      <c r="W36" s="89">
        <f t="shared" si="20"/>
        <v>2.7474236057058437E-6</v>
      </c>
      <c r="X36" s="89">
        <f t="shared" si="21"/>
        <v>8.3005139437159663E-5</v>
      </c>
      <c r="Y36" s="89">
        <f t="shared" si="22"/>
        <v>8.3005139437159663E-5</v>
      </c>
      <c r="Z36" s="89">
        <f t="shared" si="23"/>
        <v>-7.6800457779248885E-5</v>
      </c>
      <c r="AA36" s="89">
        <f t="shared" si="18"/>
        <v>7.6800457779248885E-5</v>
      </c>
      <c r="AB36" s="89"/>
      <c r="AC36" s="89">
        <f>ABS(('Wyrównanie 22 Part 1'!B36-'Wyrównanie 22 Part 1'!I36)/'Wyrównanie 22 Part 1'!I36)</f>
        <v>0.18510512232292134</v>
      </c>
      <c r="AD36" s="89">
        <f t="shared" si="24"/>
        <v>3.4263906310183674E-2</v>
      </c>
      <c r="AE36" s="89">
        <f>'Wyrównanie 22 Part 1'!C37-'Wyrównanie 22 Part 1'!C36</f>
        <v>2.7474236057058437E-6</v>
      </c>
      <c r="AF36" s="89">
        <f t="shared" si="25"/>
        <v>2.7474236057058437E-6</v>
      </c>
      <c r="AG36" s="89">
        <f t="shared" si="26"/>
        <v>8.3005139437159663E-5</v>
      </c>
      <c r="AH36" s="89">
        <f t="shared" si="27"/>
        <v>8.3005139437159663E-5</v>
      </c>
      <c r="AI36" s="89">
        <f t="shared" si="28"/>
        <v>-7.6800457779248885E-5</v>
      </c>
      <c r="AJ36" s="89">
        <f t="shared" si="29"/>
        <v>7.6800457779248885E-5</v>
      </c>
      <c r="AK36" s="89"/>
      <c r="AL36" s="89">
        <f>ABS(('Wyrównanie 22 Part 1'!B36-'Wyrównanie 22 Part 1'!K36)/'Wyrównanie 22 Part 1'!K36)</f>
        <v>0.18741572191427058</v>
      </c>
      <c r="AM36" s="89">
        <f t="shared" si="36"/>
        <v>3.5124652820647202E-2</v>
      </c>
      <c r="AN36" s="89">
        <f>'Wyrównanie 22 Part 1'!B37-'Wyrównanie 22 Part 1'!B36</f>
        <v>-8.0246383898917003E-4</v>
      </c>
      <c r="AO36" s="89">
        <f t="shared" si="37"/>
        <v>8.0246383898917003E-4</v>
      </c>
      <c r="AP36" s="89">
        <f t="shared" si="38"/>
        <v>1.6177028812531112E-3</v>
      </c>
      <c r="AQ36" s="89">
        <f t="shared" si="39"/>
        <v>1.6177028812531112E-3</v>
      </c>
      <c r="AR36" s="89">
        <f t="shared" si="40"/>
        <v>-2.5861416800897607E-3</v>
      </c>
      <c r="AS36" s="89">
        <f t="shared" si="41"/>
        <v>2.5861416800897607E-3</v>
      </c>
      <c r="AT36" s="89"/>
      <c r="AU36" s="89">
        <f>ABS(('Wyrównanie 22 Part 1'!B36-'Wyrównanie 22 Part 1'!M36)/'Wyrównanie 22 Part 1'!M36)</f>
        <v>0.18573217983015555</v>
      </c>
      <c r="AV36" s="89">
        <f t="shared" si="42"/>
        <v>3.4496442624461242E-2</v>
      </c>
      <c r="AW36" s="89">
        <f>'Wyrównanie 22 Part 1'!B37-'Wyrównanie 22 Part 1'!B36</f>
        <v>-8.0246383898917003E-4</v>
      </c>
      <c r="AX36" s="89">
        <f t="shared" si="43"/>
        <v>8.0246383898917003E-4</v>
      </c>
      <c r="AY36" s="89">
        <f t="shared" si="44"/>
        <v>1.6177028812531112E-3</v>
      </c>
      <c r="AZ36" s="89">
        <f t="shared" si="45"/>
        <v>1.6177028812531112E-3</v>
      </c>
      <c r="BA36" s="89">
        <f t="shared" si="46"/>
        <v>-2.5861416800897607E-3</v>
      </c>
      <c r="BB36" s="89">
        <f t="shared" si="47"/>
        <v>2.5861416800897607E-3</v>
      </c>
      <c r="BC36" s="89"/>
      <c r="BD36" s="89">
        <f>ABS(('Wyrównanie 22 Part 1'!B36-'Wyrównanie 22 Part 1'!O36)/'Wyrównanie 22 Part 1'!O36)</f>
        <v>0.19615136076392012</v>
      </c>
      <c r="BE36" s="89">
        <f t="shared" si="6"/>
        <v>3.8475356329537538E-2</v>
      </c>
      <c r="BF36" s="89">
        <f>'Wyrównanie 22 Part 1'!B37-'Wyrównanie 22 Part 1'!B36</f>
        <v>-8.0246383898917003E-4</v>
      </c>
      <c r="BG36" s="89">
        <f t="shared" si="7"/>
        <v>8.0246383898917003E-4</v>
      </c>
      <c r="BH36" s="89">
        <f t="shared" si="8"/>
        <v>1.6177028812531112E-3</v>
      </c>
      <c r="BI36" s="89">
        <f t="shared" si="9"/>
        <v>1.6177028812531112E-3</v>
      </c>
      <c r="BJ36" s="89">
        <f t="shared" si="10"/>
        <v>-2.5861416800897607E-3</v>
      </c>
      <c r="BK36" s="89">
        <f t="shared" si="11"/>
        <v>2.5861416800897607E-3</v>
      </c>
      <c r="BL36" s="89"/>
      <c r="BM36" s="89">
        <f>ABS(('Wyrównanie 22 Part 1'!B36-'Wyrównanie 22 Part 1'!Q36)/'Wyrównanie 22 Part 1'!Q36)</f>
        <v>0.18405971665013848</v>
      </c>
      <c r="BN36" s="89">
        <f t="shared" si="30"/>
        <v>3.3877979293329266E-2</v>
      </c>
      <c r="BO36" s="89">
        <f>'Wyrównanie 22 Part 1'!B37-'Wyrównanie 22 Part 1'!B36</f>
        <v>-8.0246383898917003E-4</v>
      </c>
      <c r="BP36" s="89">
        <f t="shared" si="31"/>
        <v>8.0246383898917003E-4</v>
      </c>
      <c r="BQ36" s="89">
        <f t="shared" si="32"/>
        <v>1.6177028812531112E-3</v>
      </c>
      <c r="BR36" s="89">
        <f t="shared" si="33"/>
        <v>1.6177028812531112E-3</v>
      </c>
      <c r="BS36" s="89">
        <f t="shared" si="34"/>
        <v>-2.5861416800897607E-3</v>
      </c>
      <c r="BT36" s="89">
        <f t="shared" si="35"/>
        <v>2.5861416800897607E-3</v>
      </c>
    </row>
    <row r="37" spans="1:72" s="27" customFormat="1" x14ac:dyDescent="0.25">
      <c r="A37" s="41">
        <v>31</v>
      </c>
      <c r="B37" s="89">
        <f>ABS(('Wyrównanie 22 Part 1'!B37-'Wyrównanie 22 Part 1'!C37)/'Wyrównanie 22 Part 1'!C37)</f>
        <v>0.36052105355061664</v>
      </c>
      <c r="C37" s="89">
        <f t="shared" si="0"/>
        <v>0.1299754300532466</v>
      </c>
      <c r="D37" s="89">
        <f>'Wyrównanie 22 Part 1'!C38-'Wyrównanie 22 Part 1'!C37</f>
        <v>8.5752563042865507E-5</v>
      </c>
      <c r="E37" s="89">
        <f t="shared" si="1"/>
        <v>8.5752563042865507E-5</v>
      </c>
      <c r="F37" s="89">
        <f t="shared" si="2"/>
        <v>6.204681657910778E-6</v>
      </c>
      <c r="G37" s="89">
        <f t="shared" si="3"/>
        <v>6.204681657910778E-6</v>
      </c>
      <c r="H37" s="89">
        <f t="shared" si="4"/>
        <v>9.5836628512306621E-5</v>
      </c>
      <c r="I37" s="89">
        <f t="shared" si="5"/>
        <v>9.5836628512306621E-5</v>
      </c>
      <c r="J37" s="89"/>
      <c r="K37" s="89">
        <f>ABS(('Wyrównanie 22 Part 1'!B37-'Wyrównanie 22 Part 1'!E37)/'Wyrównanie 22 Part 1'!E37)</f>
        <v>0.38017810702024984</v>
      </c>
      <c r="L37" s="89">
        <f t="shared" si="12"/>
        <v>0.14453539305750054</v>
      </c>
      <c r="M37" s="89">
        <f>'Wyrównanie 22 Part 1'!C38-'Wyrównanie 22 Part 1'!C37</f>
        <v>8.5752563042865507E-5</v>
      </c>
      <c r="N37" s="89">
        <f t="shared" si="13"/>
        <v>8.5752563042865507E-5</v>
      </c>
      <c r="O37" s="89">
        <f t="shared" si="14"/>
        <v>6.204681657910778E-6</v>
      </c>
      <c r="P37" s="89">
        <f t="shared" si="15"/>
        <v>6.204681657910778E-6</v>
      </c>
      <c r="Q37" s="89">
        <f t="shared" si="16"/>
        <v>9.5836628512306621E-5</v>
      </c>
      <c r="R37" s="89">
        <f t="shared" si="17"/>
        <v>9.5836628512306621E-5</v>
      </c>
      <c r="S37" s="89"/>
      <c r="T37" s="89">
        <f>ABS(('Wyrównanie 22 Part 1'!B37-'Wyrównanie 22 Part 1'!G37)/'Wyrównanie 22 Part 1'!G37)</f>
        <v>0.38968098902424769</v>
      </c>
      <c r="U37" s="89">
        <f t="shared" si="19"/>
        <v>0.15185127320691585</v>
      </c>
      <c r="V37" s="89">
        <f>'Wyrównanie 22 Part 1'!C38-'Wyrównanie 22 Part 1'!C37</f>
        <v>8.5752563042865507E-5</v>
      </c>
      <c r="W37" s="89">
        <f t="shared" si="20"/>
        <v>8.5752563042865507E-5</v>
      </c>
      <c r="X37" s="89">
        <f t="shared" si="21"/>
        <v>6.204681657910778E-6</v>
      </c>
      <c r="Y37" s="89">
        <f t="shared" si="22"/>
        <v>6.204681657910778E-6</v>
      </c>
      <c r="Z37" s="89">
        <f t="shared" si="23"/>
        <v>9.5836628512306621E-5</v>
      </c>
      <c r="AA37" s="89">
        <f t="shared" si="18"/>
        <v>9.5836628512306621E-5</v>
      </c>
      <c r="AB37" s="89"/>
      <c r="AC37" s="89">
        <f>ABS(('Wyrównanie 22 Part 1'!B37-'Wyrównanie 22 Part 1'!I37)/'Wyrównanie 22 Part 1'!I37)</f>
        <v>0.36790857373693969</v>
      </c>
      <c r="AD37" s="89">
        <f t="shared" si="24"/>
        <v>0.13535671862914919</v>
      </c>
      <c r="AE37" s="89">
        <f>'Wyrównanie 22 Part 1'!C38-'Wyrównanie 22 Part 1'!C37</f>
        <v>8.5752563042865507E-5</v>
      </c>
      <c r="AF37" s="89">
        <f t="shared" si="25"/>
        <v>8.5752563042865507E-5</v>
      </c>
      <c r="AG37" s="89">
        <f t="shared" si="26"/>
        <v>6.204681657910778E-6</v>
      </c>
      <c r="AH37" s="89">
        <f t="shared" si="27"/>
        <v>6.204681657910778E-6</v>
      </c>
      <c r="AI37" s="89">
        <f t="shared" si="28"/>
        <v>9.5836628512306621E-5</v>
      </c>
      <c r="AJ37" s="89">
        <f t="shared" si="29"/>
        <v>9.5836628512306621E-5</v>
      </c>
      <c r="AK37" s="89"/>
      <c r="AL37" s="89">
        <f>ABS(('Wyrównanie 22 Part 1'!B37-'Wyrównanie 22 Part 1'!K37)/'Wyrównanie 22 Part 1'!K37)</f>
        <v>0.37363740236565979</v>
      </c>
      <c r="AM37" s="89">
        <f t="shared" si="36"/>
        <v>0.13960490844655796</v>
      </c>
      <c r="AN37" s="89">
        <f>'Wyrównanie 22 Part 1'!B38-'Wyrównanie 22 Part 1'!B37</f>
        <v>8.152390422639412E-4</v>
      </c>
      <c r="AO37" s="89">
        <f t="shared" si="37"/>
        <v>8.152390422639412E-4</v>
      </c>
      <c r="AP37" s="89">
        <f t="shared" si="38"/>
        <v>-9.6843879883664946E-4</v>
      </c>
      <c r="AQ37" s="89">
        <f t="shared" si="39"/>
        <v>9.6843879883664946E-4</v>
      </c>
      <c r="AR37" s="89">
        <f t="shared" si="40"/>
        <v>1.2884684737435501E-3</v>
      </c>
      <c r="AS37" s="89">
        <f t="shared" si="41"/>
        <v>1.2884684737435501E-3</v>
      </c>
      <c r="AT37" s="89"/>
      <c r="AU37" s="89">
        <f>ABS(('Wyrównanie 22 Part 1'!B37-'Wyrównanie 22 Part 1'!M37)/'Wyrównanie 22 Part 1'!M37)</f>
        <v>0.38317754167942497</v>
      </c>
      <c r="AV37" s="89">
        <f t="shared" si="42"/>
        <v>0.14682502844748746</v>
      </c>
      <c r="AW37" s="89">
        <f>'Wyrównanie 22 Part 1'!B38-'Wyrównanie 22 Part 1'!B37</f>
        <v>8.152390422639412E-4</v>
      </c>
      <c r="AX37" s="89">
        <f t="shared" si="43"/>
        <v>8.152390422639412E-4</v>
      </c>
      <c r="AY37" s="89">
        <f t="shared" si="44"/>
        <v>-9.6843879883664946E-4</v>
      </c>
      <c r="AZ37" s="89">
        <f t="shared" si="45"/>
        <v>9.6843879883664946E-4</v>
      </c>
      <c r="BA37" s="89">
        <f t="shared" si="46"/>
        <v>1.2884684737435501E-3</v>
      </c>
      <c r="BB37" s="89">
        <f t="shared" si="47"/>
        <v>1.2884684737435501E-3</v>
      </c>
      <c r="BC37" s="89"/>
      <c r="BD37" s="89">
        <f>ABS(('Wyrównanie 22 Part 1'!B37-'Wyrównanie 22 Part 1'!O37)/'Wyrównanie 22 Part 1'!O37)</f>
        <v>0.25720784554660708</v>
      </c>
      <c r="BE37" s="89">
        <f t="shared" si="6"/>
        <v>6.615587581072728E-2</v>
      </c>
      <c r="BF37" s="89">
        <f>'Wyrównanie 22 Part 1'!B38-'Wyrównanie 22 Part 1'!B37</f>
        <v>8.152390422639412E-4</v>
      </c>
      <c r="BG37" s="89">
        <f t="shared" si="7"/>
        <v>8.152390422639412E-4</v>
      </c>
      <c r="BH37" s="89">
        <f t="shared" si="8"/>
        <v>-9.6843879883664946E-4</v>
      </c>
      <c r="BI37" s="89">
        <f t="shared" si="9"/>
        <v>9.6843879883664946E-4</v>
      </c>
      <c r="BJ37" s="89">
        <f t="shared" si="10"/>
        <v>1.2884684737435501E-3</v>
      </c>
      <c r="BK37" s="89">
        <f t="shared" si="11"/>
        <v>1.2884684737435501E-3</v>
      </c>
      <c r="BL37" s="89"/>
      <c r="BM37" s="89">
        <f>ABS(('Wyrównanie 22 Part 1'!B37-'Wyrównanie 22 Part 1'!Q37)/'Wyrównanie 22 Part 1'!Q37)</f>
        <v>0.35273428236539911</v>
      </c>
      <c r="BN37" s="89">
        <f t="shared" si="30"/>
        <v>0.12442147395583311</v>
      </c>
      <c r="BO37" s="89">
        <f>'Wyrównanie 22 Part 1'!B38-'Wyrównanie 22 Part 1'!B37</f>
        <v>8.152390422639412E-4</v>
      </c>
      <c r="BP37" s="89">
        <f t="shared" si="31"/>
        <v>8.152390422639412E-4</v>
      </c>
      <c r="BQ37" s="89">
        <f t="shared" si="32"/>
        <v>-9.6843879883664946E-4</v>
      </c>
      <c r="BR37" s="89">
        <f t="shared" si="33"/>
        <v>9.6843879883664946E-4</v>
      </c>
      <c r="BS37" s="89">
        <f t="shared" si="34"/>
        <v>1.2884684737435501E-3</v>
      </c>
      <c r="BT37" s="89">
        <f t="shared" si="35"/>
        <v>1.2884684737435501E-3</v>
      </c>
    </row>
    <row r="38" spans="1:72" s="27" customFormat="1" x14ac:dyDescent="0.25">
      <c r="A38" s="41">
        <v>32</v>
      </c>
      <c r="B38" s="89">
        <f>ABS(('Wyrównanie 22 Part 1'!B38-'Wyrównanie 22 Part 1'!C38)/'Wyrównanie 22 Part 1'!C38)</f>
        <v>0.12307051742876272</v>
      </c>
      <c r="C38" s="89">
        <f t="shared" si="0"/>
        <v>1.5146352260183389E-2</v>
      </c>
      <c r="D38" s="89">
        <f>'Wyrównanie 22 Part 1'!C39-'Wyrównanie 22 Part 1'!C38</f>
        <v>9.1957244700776285E-5</v>
      </c>
      <c r="E38" s="89">
        <f t="shared" si="1"/>
        <v>9.1957244700776285E-5</v>
      </c>
      <c r="F38" s="89">
        <f t="shared" si="2"/>
        <v>1.020413101702174E-4</v>
      </c>
      <c r="G38" s="89">
        <f t="shared" si="3"/>
        <v>1.020413101702174E-4</v>
      </c>
      <c r="H38" s="89">
        <f t="shared" si="4"/>
        <v>-1.3902968386859818E-4</v>
      </c>
      <c r="I38" s="89">
        <f t="shared" si="5"/>
        <v>1.3902968386859818E-4</v>
      </c>
      <c r="J38" s="89"/>
      <c r="K38" s="89">
        <f>ABS(('Wyrównanie 22 Part 1'!B38-'Wyrównanie 22 Part 1'!E38)/'Wyrównanie 22 Part 1'!E38)</f>
        <v>9.4712727473475811E-2</v>
      </c>
      <c r="L38" s="89">
        <f t="shared" si="12"/>
        <v>8.9705007454648992E-3</v>
      </c>
      <c r="M38" s="89">
        <f>'Wyrównanie 22 Part 1'!C39-'Wyrównanie 22 Part 1'!C38</f>
        <v>9.1957244700776285E-5</v>
      </c>
      <c r="N38" s="89">
        <f t="shared" si="13"/>
        <v>9.1957244700776285E-5</v>
      </c>
      <c r="O38" s="89">
        <f t="shared" si="14"/>
        <v>1.020413101702174E-4</v>
      </c>
      <c r="P38" s="89">
        <f t="shared" si="15"/>
        <v>1.020413101702174E-4</v>
      </c>
      <c r="Q38" s="89">
        <f t="shared" si="16"/>
        <v>-1.3902968386859818E-4</v>
      </c>
      <c r="R38" s="89">
        <f t="shared" si="17"/>
        <v>1.3902968386859818E-4</v>
      </c>
      <c r="S38" s="89"/>
      <c r="T38" s="89">
        <f>ABS(('Wyrównanie 22 Part 1'!B38-'Wyrównanie 22 Part 1'!G38)/'Wyrównanie 22 Part 1'!G38)</f>
        <v>7.410505568025276E-2</v>
      </c>
      <c r="U38" s="89">
        <f t="shared" si="19"/>
        <v>5.4915592773733621E-3</v>
      </c>
      <c r="V38" s="89">
        <f>'Wyrównanie 22 Part 1'!C39-'Wyrównanie 22 Part 1'!C38</f>
        <v>9.1957244700776285E-5</v>
      </c>
      <c r="W38" s="89">
        <f t="shared" si="20"/>
        <v>9.1957244700776285E-5</v>
      </c>
      <c r="X38" s="89">
        <f t="shared" si="21"/>
        <v>1.020413101702174E-4</v>
      </c>
      <c r="Y38" s="89">
        <f t="shared" si="22"/>
        <v>1.020413101702174E-4</v>
      </c>
      <c r="Z38" s="89">
        <f t="shared" si="23"/>
        <v>-1.3902968386859818E-4</v>
      </c>
      <c r="AA38" s="89">
        <f t="shared" si="18"/>
        <v>1.3902968386859818E-4</v>
      </c>
      <c r="AB38" s="89"/>
      <c r="AC38" s="89">
        <f>ABS(('Wyrównanie 22 Part 1'!B38-'Wyrównanie 22 Part 1'!I38)/'Wyrównanie 22 Part 1'!I38)</f>
        <v>0.12208937246011838</v>
      </c>
      <c r="AD38" s="89">
        <f t="shared" si="24"/>
        <v>1.4905814867705511E-2</v>
      </c>
      <c r="AE38" s="89">
        <f>'Wyrównanie 22 Part 1'!C39-'Wyrównanie 22 Part 1'!C38</f>
        <v>9.1957244700776285E-5</v>
      </c>
      <c r="AF38" s="89">
        <f t="shared" si="25"/>
        <v>9.1957244700776285E-5</v>
      </c>
      <c r="AG38" s="89">
        <f t="shared" si="26"/>
        <v>1.020413101702174E-4</v>
      </c>
      <c r="AH38" s="89">
        <f t="shared" si="27"/>
        <v>1.020413101702174E-4</v>
      </c>
      <c r="AI38" s="89">
        <f t="shared" si="28"/>
        <v>-1.3902968386859818E-4</v>
      </c>
      <c r="AJ38" s="89">
        <f t="shared" si="29"/>
        <v>1.3902968386859818E-4</v>
      </c>
      <c r="AK38" s="89"/>
      <c r="AL38" s="89">
        <f>ABS(('Wyrównanie 22 Part 1'!B38-'Wyrównanie 22 Part 1'!K38)/'Wyrównanie 22 Part 1'!K38)</f>
        <v>0.11636817421317476</v>
      </c>
      <c r="AM38" s="89">
        <f t="shared" si="36"/>
        <v>1.3541551969707792E-2</v>
      </c>
      <c r="AN38" s="89">
        <f>'Wyrównanie 22 Part 1'!B39-'Wyrównanie 22 Part 1'!B38</f>
        <v>-1.5319975657270826E-4</v>
      </c>
      <c r="AO38" s="89">
        <f t="shared" si="37"/>
        <v>1.5319975657270826E-4</v>
      </c>
      <c r="AP38" s="89">
        <f t="shared" si="38"/>
        <v>3.2002967490690065E-4</v>
      </c>
      <c r="AQ38" s="89">
        <f t="shared" si="39"/>
        <v>3.2002967490690065E-4</v>
      </c>
      <c r="AR38" s="89">
        <f t="shared" si="40"/>
        <v>-5.3478734773466929E-5</v>
      </c>
      <c r="AS38" s="89">
        <f t="shared" si="41"/>
        <v>5.3478734773466929E-5</v>
      </c>
      <c r="AT38" s="89"/>
      <c r="AU38" s="89">
        <f>ABS(('Wyrównanie 22 Part 1'!B38-'Wyrównanie 22 Part 1'!M38)/'Wyrównanie 22 Part 1'!M38)</f>
        <v>9.2788768487543943E-2</v>
      </c>
      <c r="AV38" s="89">
        <f t="shared" si="42"/>
        <v>8.6097555574350271E-3</v>
      </c>
      <c r="AW38" s="89">
        <f>'Wyrównanie 22 Part 1'!B39-'Wyrównanie 22 Part 1'!B38</f>
        <v>-1.5319975657270826E-4</v>
      </c>
      <c r="AX38" s="89">
        <f t="shared" si="43"/>
        <v>1.5319975657270826E-4</v>
      </c>
      <c r="AY38" s="89">
        <f t="shared" si="44"/>
        <v>3.2002967490690065E-4</v>
      </c>
      <c r="AZ38" s="89">
        <f t="shared" si="45"/>
        <v>3.2002967490690065E-4</v>
      </c>
      <c r="BA38" s="89">
        <f t="shared" si="46"/>
        <v>-5.3478734773466929E-5</v>
      </c>
      <c r="BB38" s="89">
        <f t="shared" si="47"/>
        <v>5.3478734773466929E-5</v>
      </c>
      <c r="BC38" s="89"/>
      <c r="BD38" s="89">
        <f>ABS(('Wyrównanie 22 Part 1'!B38-'Wyrównanie 22 Part 1'!O38)/'Wyrównanie 22 Part 1'!O38)</f>
        <v>0.15596554324878778</v>
      </c>
      <c r="BE38" s="89">
        <f t="shared" si="6"/>
        <v>2.432525068088949E-2</v>
      </c>
      <c r="BF38" s="89">
        <f>'Wyrównanie 22 Part 1'!B39-'Wyrównanie 22 Part 1'!B38</f>
        <v>-1.5319975657270826E-4</v>
      </c>
      <c r="BG38" s="89">
        <f t="shared" si="7"/>
        <v>1.5319975657270826E-4</v>
      </c>
      <c r="BH38" s="89">
        <f t="shared" si="8"/>
        <v>3.2002967490690065E-4</v>
      </c>
      <c r="BI38" s="89">
        <f t="shared" si="9"/>
        <v>3.2002967490690065E-4</v>
      </c>
      <c r="BJ38" s="89">
        <f t="shared" si="10"/>
        <v>-5.3478734773466929E-5</v>
      </c>
      <c r="BK38" s="89">
        <f t="shared" si="11"/>
        <v>5.3478734773466929E-5</v>
      </c>
      <c r="BL38" s="89"/>
      <c r="BM38" s="89">
        <f>ABS(('Wyrównanie 22 Part 1'!B38-'Wyrównanie 22 Part 1'!Q38)/'Wyrównanie 22 Part 1'!Q38)</f>
        <v>0.14006232064078186</v>
      </c>
      <c r="BN38" s="89">
        <f t="shared" si="30"/>
        <v>1.961745366328119E-2</v>
      </c>
      <c r="BO38" s="89">
        <f>'Wyrównanie 22 Part 1'!B39-'Wyrównanie 22 Part 1'!B38</f>
        <v>-1.5319975657270826E-4</v>
      </c>
      <c r="BP38" s="89">
        <f t="shared" si="31"/>
        <v>1.5319975657270826E-4</v>
      </c>
      <c r="BQ38" s="89">
        <f t="shared" si="32"/>
        <v>3.2002967490690065E-4</v>
      </c>
      <c r="BR38" s="89">
        <f t="shared" si="33"/>
        <v>3.2002967490690065E-4</v>
      </c>
      <c r="BS38" s="89">
        <f t="shared" si="34"/>
        <v>-5.3478734773466929E-5</v>
      </c>
      <c r="BT38" s="89">
        <f t="shared" si="35"/>
        <v>5.3478734773466929E-5</v>
      </c>
    </row>
    <row r="39" spans="1:72" s="27" customFormat="1" x14ac:dyDescent="0.25">
      <c r="A39" s="41">
        <v>33</v>
      </c>
      <c r="B39" s="89">
        <f>ABS(('Wyrównanie 22 Part 1'!B39-'Wyrównanie 22 Part 1'!C39)/'Wyrównanie 22 Part 1'!C39)</f>
        <v>3.1027028785306339E-2</v>
      </c>
      <c r="C39" s="89">
        <f t="shared" si="0"/>
        <v>9.6267651524422813E-4</v>
      </c>
      <c r="D39" s="89">
        <f>'Wyrównanie 22 Part 1'!C40-'Wyrównanie 22 Part 1'!C39</f>
        <v>1.9399855487099368E-4</v>
      </c>
      <c r="E39" s="89">
        <f t="shared" si="1"/>
        <v>1.9399855487099368E-4</v>
      </c>
      <c r="F39" s="89">
        <f t="shared" si="2"/>
        <v>-3.6988373698380785E-5</v>
      </c>
      <c r="G39" s="89">
        <f t="shared" si="3"/>
        <v>3.6988373698380785E-5</v>
      </c>
      <c r="H39" s="89">
        <f t="shared" si="4"/>
        <v>7.0273245066579046E-5</v>
      </c>
      <c r="I39" s="89">
        <f t="shared" si="5"/>
        <v>7.0273245066579046E-5</v>
      </c>
      <c r="J39" s="89"/>
      <c r="K39" s="89">
        <f>ABS(('Wyrównanie 22 Part 1'!B39-'Wyrównanie 22 Part 1'!E39)/'Wyrównanie 22 Part 1'!E39)</f>
        <v>6.2060233270267891E-2</v>
      </c>
      <c r="L39" s="89">
        <f t="shared" si="12"/>
        <v>3.8514725535600657E-3</v>
      </c>
      <c r="M39" s="89">
        <f>'Wyrównanie 22 Part 1'!C40-'Wyrównanie 22 Part 1'!C39</f>
        <v>1.9399855487099368E-4</v>
      </c>
      <c r="N39" s="89">
        <f t="shared" si="13"/>
        <v>1.9399855487099368E-4</v>
      </c>
      <c r="O39" s="89">
        <f t="shared" si="14"/>
        <v>-3.6988373698380785E-5</v>
      </c>
      <c r="P39" s="89">
        <f t="shared" si="15"/>
        <v>3.6988373698380785E-5</v>
      </c>
      <c r="Q39" s="89">
        <f t="shared" si="16"/>
        <v>7.0273245066579046E-5</v>
      </c>
      <c r="R39" s="89">
        <f t="shared" si="17"/>
        <v>7.0273245066579046E-5</v>
      </c>
      <c r="S39" s="89"/>
      <c r="T39" s="89">
        <f>ABS(('Wyrównanie 22 Part 1'!B39-'Wyrównanie 22 Part 1'!G39)/'Wyrównanie 22 Part 1'!G39)</f>
        <v>8.0507740968080665E-2</v>
      </c>
      <c r="U39" s="89">
        <f t="shared" si="19"/>
        <v>6.4814963557835743E-3</v>
      </c>
      <c r="V39" s="89">
        <f>'Wyrównanie 22 Part 1'!C40-'Wyrównanie 22 Part 1'!C39</f>
        <v>1.9399855487099368E-4</v>
      </c>
      <c r="W39" s="89">
        <f t="shared" si="20"/>
        <v>1.9399855487099368E-4</v>
      </c>
      <c r="X39" s="89">
        <f t="shared" si="21"/>
        <v>-3.6988373698380785E-5</v>
      </c>
      <c r="Y39" s="89">
        <f t="shared" si="22"/>
        <v>3.6988373698380785E-5</v>
      </c>
      <c r="Z39" s="89">
        <f t="shared" si="23"/>
        <v>7.0273245066579046E-5</v>
      </c>
      <c r="AA39" s="89">
        <f t="shared" si="18"/>
        <v>7.0273245066579046E-5</v>
      </c>
      <c r="AB39" s="89"/>
      <c r="AC39" s="89">
        <f>ABS(('Wyrównanie 22 Part 1'!B39-'Wyrównanie 22 Part 1'!I39)/'Wyrównanie 22 Part 1'!I39)</f>
        <v>3.3105130446095456E-2</v>
      </c>
      <c r="AD39" s="89">
        <f t="shared" si="24"/>
        <v>1.0959496618529964E-3</v>
      </c>
      <c r="AE39" s="89">
        <f>'Wyrównanie 22 Part 1'!C40-'Wyrównanie 22 Part 1'!C39</f>
        <v>1.9399855487099368E-4</v>
      </c>
      <c r="AF39" s="89">
        <f t="shared" si="25"/>
        <v>1.9399855487099368E-4</v>
      </c>
      <c r="AG39" s="89">
        <f t="shared" si="26"/>
        <v>-3.6988373698380785E-5</v>
      </c>
      <c r="AH39" s="89">
        <f t="shared" si="27"/>
        <v>3.6988373698380785E-5</v>
      </c>
      <c r="AI39" s="89">
        <f t="shared" si="28"/>
        <v>7.0273245066579046E-5</v>
      </c>
      <c r="AJ39" s="89">
        <f t="shared" si="29"/>
        <v>7.0273245066579046E-5</v>
      </c>
      <c r="AK39" s="89"/>
      <c r="AL39" s="89">
        <f>ABS(('Wyrównanie 22 Part 1'!B39-'Wyrównanie 22 Part 1'!K39)/'Wyrównanie 22 Part 1'!K39)</f>
        <v>4.2095262205951542E-2</v>
      </c>
      <c r="AM39" s="89">
        <f t="shared" si="36"/>
        <v>1.7720111001878122E-3</v>
      </c>
      <c r="AN39" s="89">
        <f>'Wyrównanie 22 Part 1'!B40-'Wyrównanie 22 Part 1'!B39</f>
        <v>1.6682991833419239E-4</v>
      </c>
      <c r="AO39" s="89">
        <f t="shared" si="37"/>
        <v>1.6682991833419239E-4</v>
      </c>
      <c r="AP39" s="89">
        <f t="shared" si="38"/>
        <v>2.6655094013343372E-4</v>
      </c>
      <c r="AQ39" s="89">
        <f t="shared" si="39"/>
        <v>2.6655094013343372E-4</v>
      </c>
      <c r="AR39" s="89">
        <f t="shared" si="40"/>
        <v>-9.9218908673914265E-4</v>
      </c>
      <c r="AS39" s="89">
        <f t="shared" si="41"/>
        <v>9.9218908673914265E-4</v>
      </c>
      <c r="AT39" s="89"/>
      <c r="AU39" s="89">
        <f>ABS(('Wyrównanie 22 Part 1'!B39-'Wyrównanie 22 Part 1'!M39)/'Wyrównanie 22 Part 1'!M39)</f>
        <v>6.0445318801784075E-2</v>
      </c>
      <c r="AV39" s="89">
        <f t="shared" si="42"/>
        <v>3.6536365650493112E-3</v>
      </c>
      <c r="AW39" s="89">
        <f>'Wyrównanie 22 Part 1'!B40-'Wyrównanie 22 Part 1'!B39</f>
        <v>1.6682991833419239E-4</v>
      </c>
      <c r="AX39" s="89">
        <f t="shared" si="43"/>
        <v>1.6682991833419239E-4</v>
      </c>
      <c r="AY39" s="89">
        <f t="shared" si="44"/>
        <v>2.6655094013343372E-4</v>
      </c>
      <c r="AZ39" s="89">
        <f t="shared" si="45"/>
        <v>2.6655094013343372E-4</v>
      </c>
      <c r="BA39" s="89">
        <f t="shared" si="46"/>
        <v>-9.9218908673914265E-4</v>
      </c>
      <c r="BB39" s="89">
        <f t="shared" si="47"/>
        <v>9.9218908673914265E-4</v>
      </c>
      <c r="BC39" s="89"/>
      <c r="BD39" s="89">
        <f>ABS(('Wyrównanie 22 Part 1'!B39-'Wyrównanie 22 Part 1'!O39)/'Wyrównanie 22 Part 1'!O39)</f>
        <v>4.9986546881451453E-2</v>
      </c>
      <c r="BE39" s="89">
        <f t="shared" si="6"/>
        <v>2.498654869131544E-3</v>
      </c>
      <c r="BF39" s="89">
        <f>'Wyrównanie 22 Part 1'!B40-'Wyrównanie 22 Part 1'!B39</f>
        <v>1.6682991833419239E-4</v>
      </c>
      <c r="BG39" s="89">
        <f t="shared" si="7"/>
        <v>1.6682991833419239E-4</v>
      </c>
      <c r="BH39" s="89">
        <f t="shared" si="8"/>
        <v>2.6655094013343372E-4</v>
      </c>
      <c r="BI39" s="89">
        <f t="shared" si="9"/>
        <v>2.6655094013343372E-4</v>
      </c>
      <c r="BJ39" s="89">
        <f t="shared" si="10"/>
        <v>-9.9218908673914265E-4</v>
      </c>
      <c r="BK39" s="89">
        <f t="shared" si="11"/>
        <v>9.9218908673914265E-4</v>
      </c>
      <c r="BL39" s="89"/>
      <c r="BM39" s="89">
        <f>ABS(('Wyrównanie 22 Part 1'!B39-'Wyrównanie 22 Part 1'!Q39)/'Wyrównanie 22 Part 1'!Q39)</f>
        <v>1.4047671322572858E-2</v>
      </c>
      <c r="BN39" s="89">
        <f t="shared" si="30"/>
        <v>1.9733706958703588E-4</v>
      </c>
      <c r="BO39" s="89">
        <f>'Wyrównanie 22 Part 1'!B40-'Wyrównanie 22 Part 1'!B39</f>
        <v>1.6682991833419239E-4</v>
      </c>
      <c r="BP39" s="89">
        <f t="shared" si="31"/>
        <v>1.6682991833419239E-4</v>
      </c>
      <c r="BQ39" s="89">
        <f t="shared" si="32"/>
        <v>2.6655094013343372E-4</v>
      </c>
      <c r="BR39" s="89">
        <f t="shared" si="33"/>
        <v>2.6655094013343372E-4</v>
      </c>
      <c r="BS39" s="89">
        <f t="shared" si="34"/>
        <v>-9.9218908673914265E-4</v>
      </c>
      <c r="BT39" s="89">
        <f t="shared" si="35"/>
        <v>9.9218908673914265E-4</v>
      </c>
    </row>
    <row r="40" spans="1:72" s="27" customFormat="1" x14ac:dyDescent="0.25">
      <c r="A40" s="41">
        <v>34</v>
      </c>
      <c r="B40" s="89">
        <f>ABS(('Wyrównanie 22 Part 1'!B40-'Wyrównanie 22 Part 1'!C40)/'Wyrównanie 22 Part 1'!C40)</f>
        <v>4.2407720424632388E-2</v>
      </c>
      <c r="C40" s="89">
        <f t="shared" si="0"/>
        <v>1.7984147516137831E-3</v>
      </c>
      <c r="D40" s="89">
        <f>'Wyrównanie 22 Part 1'!C41-'Wyrównanie 22 Part 1'!C40</f>
        <v>1.570101811726129E-4</v>
      </c>
      <c r="E40" s="89">
        <f t="shared" si="1"/>
        <v>1.570101811726129E-4</v>
      </c>
      <c r="F40" s="89">
        <f t="shared" si="2"/>
        <v>3.3284871368198261E-5</v>
      </c>
      <c r="G40" s="89">
        <f t="shared" si="3"/>
        <v>3.3284871368198261E-5</v>
      </c>
      <c r="H40" s="89">
        <f t="shared" si="4"/>
        <v>2.7159389843918122E-5</v>
      </c>
      <c r="I40" s="89">
        <f t="shared" si="5"/>
        <v>2.7159389843918122E-5</v>
      </c>
      <c r="J40" s="89"/>
      <c r="K40" s="89">
        <f>ABS(('Wyrównanie 22 Part 1'!B40-'Wyrównanie 22 Part 1'!E40)/'Wyrównanie 22 Part 1'!E40)</f>
        <v>4.4911750357805771E-2</v>
      </c>
      <c r="L40" s="89">
        <f t="shared" si="12"/>
        <v>2.0170653202018669E-3</v>
      </c>
      <c r="M40" s="89">
        <f>'Wyrównanie 22 Part 1'!C41-'Wyrównanie 22 Part 1'!C40</f>
        <v>1.570101811726129E-4</v>
      </c>
      <c r="N40" s="89">
        <f t="shared" si="13"/>
        <v>1.570101811726129E-4</v>
      </c>
      <c r="O40" s="89">
        <f t="shared" si="14"/>
        <v>3.3284871368198261E-5</v>
      </c>
      <c r="P40" s="89">
        <f t="shared" si="15"/>
        <v>3.3284871368198261E-5</v>
      </c>
      <c r="Q40" s="89">
        <f t="shared" si="16"/>
        <v>2.7159389843918122E-5</v>
      </c>
      <c r="R40" s="89">
        <f t="shared" si="17"/>
        <v>2.7159389843918122E-5</v>
      </c>
      <c r="S40" s="89"/>
      <c r="T40" s="89">
        <f>ABS(('Wyrównanie 22 Part 1'!B40-'Wyrównanie 22 Part 1'!G40)/'Wyrównanie 22 Part 1'!G40)</f>
        <v>5.9646806553373573E-2</v>
      </c>
      <c r="U40" s="89">
        <f t="shared" si="19"/>
        <v>3.5577415320155684E-3</v>
      </c>
      <c r="V40" s="89">
        <f>'Wyrównanie 22 Part 1'!C41-'Wyrównanie 22 Part 1'!C40</f>
        <v>1.570101811726129E-4</v>
      </c>
      <c r="W40" s="89">
        <f t="shared" si="20"/>
        <v>1.570101811726129E-4</v>
      </c>
      <c r="X40" s="89">
        <f t="shared" si="21"/>
        <v>3.3284871368198261E-5</v>
      </c>
      <c r="Y40" s="89">
        <f t="shared" si="22"/>
        <v>3.3284871368198261E-5</v>
      </c>
      <c r="Z40" s="89">
        <f t="shared" si="23"/>
        <v>2.7159389843918122E-5</v>
      </c>
      <c r="AA40" s="89">
        <f t="shared" si="18"/>
        <v>2.7159389843918122E-5</v>
      </c>
      <c r="AB40" s="89"/>
      <c r="AC40" s="89">
        <f>ABS(('Wyrównanie 22 Part 1'!B40-'Wyrównanie 22 Part 1'!I40)/'Wyrównanie 22 Part 1'!I40)</f>
        <v>2.2335902030869634E-2</v>
      </c>
      <c r="AD40" s="89">
        <f t="shared" si="24"/>
        <v>4.988925195326063E-4</v>
      </c>
      <c r="AE40" s="89">
        <f>'Wyrównanie 22 Part 1'!C41-'Wyrównanie 22 Part 1'!C40</f>
        <v>1.570101811726129E-4</v>
      </c>
      <c r="AF40" s="89">
        <f t="shared" si="25"/>
        <v>1.570101811726129E-4</v>
      </c>
      <c r="AG40" s="89">
        <f t="shared" si="26"/>
        <v>3.3284871368198261E-5</v>
      </c>
      <c r="AH40" s="89">
        <f t="shared" si="27"/>
        <v>3.3284871368198261E-5</v>
      </c>
      <c r="AI40" s="89">
        <f t="shared" si="28"/>
        <v>2.7159389843918122E-5</v>
      </c>
      <c r="AJ40" s="89">
        <f t="shared" si="29"/>
        <v>2.7159389843918122E-5</v>
      </c>
      <c r="AK40" s="89"/>
      <c r="AL40" s="89">
        <f>ABS(('Wyrównanie 22 Part 1'!B40-'Wyrównanie 22 Part 1'!K40)/'Wyrównanie 22 Part 1'!K40)</f>
        <v>2.4409296232411375E-2</v>
      </c>
      <c r="AM40" s="89">
        <f t="shared" si="36"/>
        <v>5.9581374256161218E-4</v>
      </c>
      <c r="AN40" s="89">
        <f>'Wyrównanie 22 Part 1'!B41-'Wyrównanie 22 Part 1'!B40</f>
        <v>4.3338085846762612E-4</v>
      </c>
      <c r="AO40" s="89">
        <f t="shared" si="37"/>
        <v>4.3338085846762612E-4</v>
      </c>
      <c r="AP40" s="89">
        <f t="shared" si="38"/>
        <v>-7.2563814660570893E-4</v>
      </c>
      <c r="AQ40" s="89">
        <f t="shared" si="39"/>
        <v>7.2563814660570893E-4</v>
      </c>
      <c r="AR40" s="89">
        <f t="shared" si="40"/>
        <v>1.6481926085158262E-3</v>
      </c>
      <c r="AS40" s="89">
        <f t="shared" si="41"/>
        <v>1.6481926085158262E-3</v>
      </c>
      <c r="AT40" s="89"/>
      <c r="AU40" s="89">
        <f>ABS(('Wyrównanie 22 Part 1'!B40-'Wyrównanie 22 Part 1'!M40)/'Wyrównanie 22 Part 1'!M40)</f>
        <v>3.803567013474668E-2</v>
      </c>
      <c r="AV40" s="89">
        <f t="shared" si="42"/>
        <v>1.4467122025992605E-3</v>
      </c>
      <c r="AW40" s="89">
        <f>'Wyrównanie 22 Part 1'!B41-'Wyrównanie 22 Part 1'!B40</f>
        <v>4.3338085846762612E-4</v>
      </c>
      <c r="AX40" s="89">
        <f t="shared" si="43"/>
        <v>4.3338085846762612E-4</v>
      </c>
      <c r="AY40" s="89">
        <f t="shared" si="44"/>
        <v>-7.2563814660570893E-4</v>
      </c>
      <c r="AZ40" s="89">
        <f t="shared" si="45"/>
        <v>7.2563814660570893E-4</v>
      </c>
      <c r="BA40" s="89">
        <f t="shared" si="46"/>
        <v>1.6481926085158262E-3</v>
      </c>
      <c r="BB40" s="89">
        <f t="shared" si="47"/>
        <v>1.6481926085158262E-3</v>
      </c>
      <c r="BC40" s="89"/>
      <c r="BD40" s="89">
        <f>ABS(('Wyrównanie 22 Part 1'!B40-'Wyrównanie 22 Part 1'!O40)/'Wyrównanie 22 Part 1'!O40)</f>
        <v>3.0723830977422605E-2</v>
      </c>
      <c r="BE40" s="89">
        <f t="shared" si="6"/>
        <v>9.439537899292329E-4</v>
      </c>
      <c r="BF40" s="89">
        <f>'Wyrównanie 22 Part 1'!B41-'Wyrównanie 22 Part 1'!B40</f>
        <v>4.3338085846762612E-4</v>
      </c>
      <c r="BG40" s="89">
        <f t="shared" si="7"/>
        <v>4.3338085846762612E-4</v>
      </c>
      <c r="BH40" s="89">
        <f t="shared" si="8"/>
        <v>-7.2563814660570893E-4</v>
      </c>
      <c r="BI40" s="89">
        <f t="shared" si="9"/>
        <v>7.2563814660570893E-4</v>
      </c>
      <c r="BJ40" s="89">
        <f t="shared" si="10"/>
        <v>1.6481926085158262E-3</v>
      </c>
      <c r="BK40" s="89">
        <f t="shared" si="11"/>
        <v>1.6481926085158262E-3</v>
      </c>
      <c r="BL40" s="89"/>
      <c r="BM40" s="89">
        <f>ABS(('Wyrównanie 22 Part 1'!B40-'Wyrównanie 22 Part 1'!Q40)/'Wyrównanie 22 Part 1'!Q40)</f>
        <v>2.9839960669014998E-2</v>
      </c>
      <c r="BN40" s="89">
        <f t="shared" si="30"/>
        <v>8.90423252728362E-4</v>
      </c>
      <c r="BO40" s="89">
        <f>'Wyrównanie 22 Part 1'!B41-'Wyrównanie 22 Part 1'!B40</f>
        <v>4.3338085846762612E-4</v>
      </c>
      <c r="BP40" s="89">
        <f t="shared" si="31"/>
        <v>4.3338085846762612E-4</v>
      </c>
      <c r="BQ40" s="89">
        <f t="shared" si="32"/>
        <v>-7.2563814660570893E-4</v>
      </c>
      <c r="BR40" s="89">
        <f t="shared" si="33"/>
        <v>7.2563814660570893E-4</v>
      </c>
      <c r="BS40" s="89">
        <f t="shared" si="34"/>
        <v>1.6481926085158262E-3</v>
      </c>
      <c r="BT40" s="89">
        <f t="shared" si="35"/>
        <v>1.6481926085158262E-3</v>
      </c>
    </row>
    <row r="41" spans="1:72" s="27" customFormat="1" x14ac:dyDescent="0.25">
      <c r="A41" s="41">
        <v>35</v>
      </c>
      <c r="B41" s="89">
        <f>ABS(('Wyrównanie 22 Part 1'!B41-'Wyrównanie 22 Part 1'!C41)/'Wyrównanie 22 Part 1'!C41)</f>
        <v>9.8027486155256721E-2</v>
      </c>
      <c r="C41" s="89">
        <f t="shared" si="0"/>
        <v>9.6093880419190481E-3</v>
      </c>
      <c r="D41" s="89">
        <f>'Wyrównanie 22 Part 1'!C42-'Wyrównanie 22 Part 1'!C41</f>
        <v>1.9029505254081116E-4</v>
      </c>
      <c r="E41" s="89">
        <f t="shared" si="1"/>
        <v>1.9029505254081116E-4</v>
      </c>
      <c r="F41" s="89">
        <f t="shared" si="2"/>
        <v>6.0444261212116383E-5</v>
      </c>
      <c r="G41" s="89">
        <f t="shared" si="3"/>
        <v>6.0444261212116383E-5</v>
      </c>
      <c r="H41" s="89">
        <f t="shared" si="4"/>
        <v>-1.7182624063900647E-4</v>
      </c>
      <c r="I41" s="89">
        <f t="shared" si="5"/>
        <v>1.7182624063900647E-4</v>
      </c>
      <c r="J41" s="89"/>
      <c r="K41" s="89">
        <f>ABS(('Wyrównanie 22 Part 1'!B41-'Wyrównanie 22 Part 1'!E41)/'Wyrównanie 22 Part 1'!E41)</f>
        <v>8.4753360062413394E-2</v>
      </c>
      <c r="L41" s="89">
        <f t="shared" si="12"/>
        <v>7.1831320418690899E-3</v>
      </c>
      <c r="M41" s="89">
        <f>'Wyrównanie 22 Part 1'!C42-'Wyrównanie 22 Part 1'!C41</f>
        <v>1.9029505254081116E-4</v>
      </c>
      <c r="N41" s="89">
        <f t="shared" si="13"/>
        <v>1.9029505254081116E-4</v>
      </c>
      <c r="O41" s="89">
        <f t="shared" si="14"/>
        <v>6.0444261212116383E-5</v>
      </c>
      <c r="P41" s="89">
        <f t="shared" si="15"/>
        <v>6.0444261212116383E-5</v>
      </c>
      <c r="Q41" s="89">
        <f t="shared" si="16"/>
        <v>-1.7182624063900647E-4</v>
      </c>
      <c r="R41" s="89">
        <f t="shared" si="17"/>
        <v>1.7182624063900647E-4</v>
      </c>
      <c r="S41" s="89"/>
      <c r="T41" s="89">
        <f>ABS(('Wyrównanie 22 Part 1'!B41-'Wyrównanie 22 Part 1'!G41)/'Wyrównanie 22 Part 1'!G41)</f>
        <v>7.6849917227295783E-2</v>
      </c>
      <c r="U41" s="89">
        <f t="shared" si="19"/>
        <v>5.9059097778422134E-3</v>
      </c>
      <c r="V41" s="89">
        <f>'Wyrównanie 22 Part 1'!C42-'Wyrównanie 22 Part 1'!C41</f>
        <v>1.9029505254081116E-4</v>
      </c>
      <c r="W41" s="89">
        <f t="shared" si="20"/>
        <v>1.9029505254081116E-4</v>
      </c>
      <c r="X41" s="89">
        <f t="shared" si="21"/>
        <v>6.0444261212116383E-5</v>
      </c>
      <c r="Y41" s="89">
        <f t="shared" si="22"/>
        <v>6.0444261212116383E-5</v>
      </c>
      <c r="Z41" s="89">
        <f t="shared" si="23"/>
        <v>-1.7182624063900647E-4</v>
      </c>
      <c r="AA41" s="89">
        <f t="shared" si="18"/>
        <v>1.7182624063900647E-4</v>
      </c>
      <c r="AB41" s="89"/>
      <c r="AC41" s="89">
        <f>ABS(('Wyrównanie 22 Part 1'!B41-'Wyrównanie 22 Part 1'!I41)/'Wyrównanie 22 Part 1'!I41)</f>
        <v>0.10912998724211626</v>
      </c>
      <c r="AD41" s="89">
        <f t="shared" si="24"/>
        <v>1.1909354115464456E-2</v>
      </c>
      <c r="AE41" s="89">
        <f>'Wyrównanie 22 Part 1'!C42-'Wyrównanie 22 Part 1'!C41</f>
        <v>1.9029505254081116E-4</v>
      </c>
      <c r="AF41" s="89">
        <f t="shared" si="25"/>
        <v>1.9029505254081116E-4</v>
      </c>
      <c r="AG41" s="89">
        <f t="shared" si="26"/>
        <v>6.0444261212116383E-5</v>
      </c>
      <c r="AH41" s="89">
        <f t="shared" si="27"/>
        <v>6.0444261212116383E-5</v>
      </c>
      <c r="AI41" s="89">
        <f t="shared" si="28"/>
        <v>-1.7182624063900647E-4</v>
      </c>
      <c r="AJ41" s="89">
        <f t="shared" si="29"/>
        <v>1.7182624063900647E-4</v>
      </c>
      <c r="AK41" s="89"/>
      <c r="AL41" s="89">
        <f>ABS(('Wyrównanie 22 Part 1'!B41-'Wyrównanie 22 Part 1'!K41)/'Wyrównanie 22 Part 1'!K41)</f>
        <v>0.10930777624394103</v>
      </c>
      <c r="AM41" s="89">
        <f t="shared" si="36"/>
        <v>1.1948189947395479E-2</v>
      </c>
      <c r="AN41" s="89">
        <f>'Wyrównanie 22 Part 1'!B42-'Wyrównanie 22 Part 1'!B41</f>
        <v>-2.9225728813808281E-4</v>
      </c>
      <c r="AO41" s="89">
        <f t="shared" si="37"/>
        <v>2.9225728813808281E-4</v>
      </c>
      <c r="AP41" s="89">
        <f t="shared" si="38"/>
        <v>9.2255446191011727E-4</v>
      </c>
      <c r="AQ41" s="89">
        <f t="shared" si="39"/>
        <v>9.2255446191011727E-4</v>
      </c>
      <c r="AR41" s="89">
        <f t="shared" si="40"/>
        <v>-1.5396270354138643E-3</v>
      </c>
      <c r="AS41" s="89">
        <f t="shared" si="41"/>
        <v>1.5396270354138643E-3</v>
      </c>
      <c r="AT41" s="89"/>
      <c r="AU41" s="89">
        <f>ABS(('Wyrównanie 22 Part 1'!B41-'Wyrównanie 22 Part 1'!M41)/'Wyrównanie 22 Part 1'!M41)</f>
        <v>0.1047221589624011</v>
      </c>
      <c r="AV41" s="89">
        <f t="shared" si="42"/>
        <v>1.0966730577746405E-2</v>
      </c>
      <c r="AW41" s="89">
        <f>'Wyrównanie 22 Part 1'!B42-'Wyrównanie 22 Part 1'!B41</f>
        <v>-2.9225728813808281E-4</v>
      </c>
      <c r="AX41" s="89">
        <f t="shared" si="43"/>
        <v>2.9225728813808281E-4</v>
      </c>
      <c r="AY41" s="89">
        <f t="shared" si="44"/>
        <v>9.2255446191011727E-4</v>
      </c>
      <c r="AZ41" s="89">
        <f t="shared" si="45"/>
        <v>9.2255446191011727E-4</v>
      </c>
      <c r="BA41" s="89">
        <f t="shared" si="46"/>
        <v>-1.5396270354138643E-3</v>
      </c>
      <c r="BB41" s="89">
        <f t="shared" si="47"/>
        <v>1.5396270354138643E-3</v>
      </c>
      <c r="BC41" s="89"/>
      <c r="BD41" s="89">
        <f>ABS(('Wyrównanie 22 Part 1'!B41-'Wyrównanie 22 Part 1'!O41)/'Wyrównanie 22 Part 1'!O41)</f>
        <v>7.8207808266541806E-2</v>
      </c>
      <c r="BE41" s="89">
        <f t="shared" si="6"/>
        <v>6.1164612738561653E-3</v>
      </c>
      <c r="BF41" s="89">
        <f>'Wyrównanie 22 Part 1'!B42-'Wyrównanie 22 Part 1'!B41</f>
        <v>-2.9225728813808281E-4</v>
      </c>
      <c r="BG41" s="89">
        <f t="shared" si="7"/>
        <v>2.9225728813808281E-4</v>
      </c>
      <c r="BH41" s="89">
        <f t="shared" si="8"/>
        <v>9.2255446191011727E-4</v>
      </c>
      <c r="BI41" s="89">
        <f t="shared" si="9"/>
        <v>9.2255446191011727E-4</v>
      </c>
      <c r="BJ41" s="89">
        <f t="shared" si="10"/>
        <v>-1.5396270354138643E-3</v>
      </c>
      <c r="BK41" s="89">
        <f t="shared" si="11"/>
        <v>1.5396270354138643E-3</v>
      </c>
      <c r="BL41" s="89"/>
      <c r="BM41" s="89">
        <f>ABS(('Wyrównanie 22 Part 1'!B41-'Wyrównanie 22 Part 1'!Q41)/'Wyrównanie 22 Part 1'!Q41)</f>
        <v>0.10899781099360893</v>
      </c>
      <c r="BN41" s="89">
        <f t="shared" si="30"/>
        <v>1.1880522801398495E-2</v>
      </c>
      <c r="BO41" s="89">
        <f>'Wyrównanie 22 Part 1'!B42-'Wyrównanie 22 Part 1'!B41</f>
        <v>-2.9225728813808281E-4</v>
      </c>
      <c r="BP41" s="89">
        <f t="shared" si="31"/>
        <v>2.9225728813808281E-4</v>
      </c>
      <c r="BQ41" s="89">
        <f t="shared" si="32"/>
        <v>9.2255446191011727E-4</v>
      </c>
      <c r="BR41" s="89">
        <f t="shared" si="33"/>
        <v>9.2255446191011727E-4</v>
      </c>
      <c r="BS41" s="89">
        <f t="shared" si="34"/>
        <v>-1.5396270354138643E-3</v>
      </c>
      <c r="BT41" s="89">
        <f t="shared" si="35"/>
        <v>1.5396270354138643E-3</v>
      </c>
    </row>
    <row r="42" spans="1:72" s="27" customFormat="1" x14ac:dyDescent="0.25">
      <c r="A42" s="41">
        <v>36</v>
      </c>
      <c r="B42" s="89">
        <f>ABS(('Wyrównanie 22 Part 1'!B42-'Wyrównanie 22 Part 1'!C42)/'Wyrównanie 22 Part 1'!C42)</f>
        <v>0.12920834530907704</v>
      </c>
      <c r="C42" s="89">
        <f t="shared" si="0"/>
        <v>1.6694796497509691E-2</v>
      </c>
      <c r="D42" s="89">
        <f>'Wyrównanie 22 Part 1'!C43-'Wyrównanie 22 Part 1'!C42</f>
        <v>2.5073931375292754E-4</v>
      </c>
      <c r="E42" s="89">
        <f t="shared" si="1"/>
        <v>2.5073931375292754E-4</v>
      </c>
      <c r="F42" s="89">
        <f t="shared" si="2"/>
        <v>-1.1138197942689009E-4</v>
      </c>
      <c r="G42" s="89">
        <f t="shared" si="3"/>
        <v>1.1138197942689009E-4</v>
      </c>
      <c r="H42" s="89">
        <f t="shared" si="4"/>
        <v>2.3315225607090572E-4</v>
      </c>
      <c r="I42" s="89">
        <f t="shared" si="5"/>
        <v>2.3315225607090572E-4</v>
      </c>
      <c r="J42" s="89"/>
      <c r="K42" s="89">
        <f>ABS(('Wyrównanie 22 Part 1'!B42-'Wyrównanie 22 Part 1'!E42)/'Wyrównanie 22 Part 1'!E42)</f>
        <v>0.13728418501604298</v>
      </c>
      <c r="L42" s="89">
        <f t="shared" si="12"/>
        <v>1.8846947455519118E-2</v>
      </c>
      <c r="M42" s="89">
        <f>'Wyrównanie 22 Part 1'!C43-'Wyrównanie 22 Part 1'!C42</f>
        <v>2.5073931375292754E-4</v>
      </c>
      <c r="N42" s="89">
        <f t="shared" si="13"/>
        <v>2.5073931375292754E-4</v>
      </c>
      <c r="O42" s="89">
        <f t="shared" si="14"/>
        <v>-1.1138197942689009E-4</v>
      </c>
      <c r="P42" s="89">
        <f t="shared" si="15"/>
        <v>1.1138197942689009E-4</v>
      </c>
      <c r="Q42" s="89">
        <f t="shared" si="16"/>
        <v>2.3315225607090572E-4</v>
      </c>
      <c r="R42" s="89">
        <f t="shared" si="17"/>
        <v>2.3315225607090572E-4</v>
      </c>
      <c r="S42" s="89"/>
      <c r="T42" s="89">
        <f>ABS(('Wyrównanie 22 Part 1'!B42-'Wyrównanie 22 Part 1'!G42)/'Wyrównanie 22 Part 1'!G42)</f>
        <v>0.14160455982889736</v>
      </c>
      <c r="U42" s="89">
        <f t="shared" si="19"/>
        <v>2.0051851364335772E-2</v>
      </c>
      <c r="V42" s="89">
        <f>'Wyrównanie 22 Part 1'!C43-'Wyrównanie 22 Part 1'!C42</f>
        <v>2.5073931375292754E-4</v>
      </c>
      <c r="W42" s="89">
        <f t="shared" si="20"/>
        <v>2.5073931375292754E-4</v>
      </c>
      <c r="X42" s="89">
        <f t="shared" si="21"/>
        <v>-1.1138197942689009E-4</v>
      </c>
      <c r="Y42" s="89">
        <f t="shared" si="22"/>
        <v>1.1138197942689009E-4</v>
      </c>
      <c r="Z42" s="89">
        <f t="shared" si="23"/>
        <v>2.3315225607090572E-4</v>
      </c>
      <c r="AA42" s="89">
        <f t="shared" si="18"/>
        <v>2.3315225607090572E-4</v>
      </c>
      <c r="AB42" s="89"/>
      <c r="AC42" s="89">
        <f>ABS(('Wyrównanie 22 Part 1'!B42-'Wyrównanie 22 Part 1'!I42)/'Wyrównanie 22 Part 1'!I42)</f>
        <v>0.12501773169946048</v>
      </c>
      <c r="AD42" s="89">
        <f t="shared" si="24"/>
        <v>1.5629433239278286E-2</v>
      </c>
      <c r="AE42" s="89">
        <f>'Wyrównanie 22 Part 1'!C43-'Wyrównanie 22 Part 1'!C42</f>
        <v>2.5073931375292754E-4</v>
      </c>
      <c r="AF42" s="89">
        <f t="shared" si="25"/>
        <v>2.5073931375292754E-4</v>
      </c>
      <c r="AG42" s="89">
        <f t="shared" si="26"/>
        <v>-1.1138197942689009E-4</v>
      </c>
      <c r="AH42" s="89">
        <f t="shared" si="27"/>
        <v>1.1138197942689009E-4</v>
      </c>
      <c r="AI42" s="89">
        <f t="shared" si="28"/>
        <v>2.3315225607090572E-4</v>
      </c>
      <c r="AJ42" s="89">
        <f t="shared" si="29"/>
        <v>2.3315225607090572E-4</v>
      </c>
      <c r="AK42" s="89"/>
      <c r="AL42" s="89">
        <f>ABS(('Wyrównanie 22 Part 1'!B42-'Wyrównanie 22 Part 1'!K42)/'Wyrównanie 22 Part 1'!K42)</f>
        <v>0.11967988904632423</v>
      </c>
      <c r="AM42" s="89">
        <f t="shared" si="36"/>
        <v>1.4323275842140479E-2</v>
      </c>
      <c r="AN42" s="89">
        <f>'Wyrównanie 22 Part 1'!B43-'Wyrównanie 22 Part 1'!B42</f>
        <v>6.3029717377203445E-4</v>
      </c>
      <c r="AO42" s="89">
        <f t="shared" si="37"/>
        <v>6.3029717377203445E-4</v>
      </c>
      <c r="AP42" s="89">
        <f t="shared" si="38"/>
        <v>-6.1707257350374707E-4</v>
      </c>
      <c r="AQ42" s="89">
        <f t="shared" si="39"/>
        <v>6.1707257350374707E-4</v>
      </c>
      <c r="AR42" s="89">
        <f t="shared" si="40"/>
        <v>1.0728991976302327E-3</v>
      </c>
      <c r="AS42" s="89">
        <f t="shared" si="41"/>
        <v>1.0728991976302327E-3</v>
      </c>
      <c r="AT42" s="89"/>
      <c r="AU42" s="89">
        <f>ABS(('Wyrównanie 22 Part 1'!B42-'Wyrównanie 22 Part 1'!M42)/'Wyrównanie 22 Part 1'!M42)</f>
        <v>0.11877439651470661</v>
      </c>
      <c r="AV42" s="89">
        <f t="shared" si="42"/>
        <v>1.410735726743275E-2</v>
      </c>
      <c r="AW42" s="89">
        <f>'Wyrównanie 22 Part 1'!B43-'Wyrównanie 22 Part 1'!B42</f>
        <v>6.3029717377203445E-4</v>
      </c>
      <c r="AX42" s="89">
        <f t="shared" si="43"/>
        <v>6.3029717377203445E-4</v>
      </c>
      <c r="AY42" s="89">
        <f t="shared" si="44"/>
        <v>-6.1707257350374707E-4</v>
      </c>
      <c r="AZ42" s="89">
        <f t="shared" si="45"/>
        <v>6.1707257350374707E-4</v>
      </c>
      <c r="BA42" s="89">
        <f t="shared" si="46"/>
        <v>1.0728991976302327E-3</v>
      </c>
      <c r="BB42" s="89">
        <f t="shared" si="47"/>
        <v>1.0728991976302327E-3</v>
      </c>
      <c r="BC42" s="89"/>
      <c r="BD42" s="89">
        <f>ABS(('Wyrównanie 22 Part 1'!B42-'Wyrównanie 22 Part 1'!O42)/'Wyrównanie 22 Part 1'!O42)</f>
        <v>9.2106062272603262E-2</v>
      </c>
      <c r="BE42" s="89">
        <f t="shared" si="6"/>
        <v>8.4835267073646702E-3</v>
      </c>
      <c r="BF42" s="89">
        <f>'Wyrównanie 22 Part 1'!B43-'Wyrównanie 22 Part 1'!B42</f>
        <v>6.3029717377203445E-4</v>
      </c>
      <c r="BG42" s="89">
        <f t="shared" si="7"/>
        <v>6.3029717377203445E-4</v>
      </c>
      <c r="BH42" s="89">
        <f t="shared" si="8"/>
        <v>-6.1707257350374707E-4</v>
      </c>
      <c r="BI42" s="89">
        <f t="shared" si="9"/>
        <v>6.1707257350374707E-4</v>
      </c>
      <c r="BJ42" s="89">
        <f t="shared" si="10"/>
        <v>1.0728991976302327E-3</v>
      </c>
      <c r="BK42" s="89">
        <f t="shared" si="11"/>
        <v>1.0728991976302327E-3</v>
      </c>
      <c r="BL42" s="89"/>
      <c r="BM42" s="89">
        <f>ABS(('Wyrównanie 22 Part 1'!B42-'Wyrównanie 22 Part 1'!Q42)/'Wyrównanie 22 Part 1'!Q42)</f>
        <v>0.12359040894161206</v>
      </c>
      <c r="BN42" s="89">
        <f t="shared" si="30"/>
        <v>1.5274589182354904E-2</v>
      </c>
      <c r="BO42" s="89">
        <f>'Wyrównanie 22 Part 1'!B43-'Wyrównanie 22 Part 1'!B42</f>
        <v>6.3029717377203445E-4</v>
      </c>
      <c r="BP42" s="89">
        <f t="shared" si="31"/>
        <v>6.3029717377203445E-4</v>
      </c>
      <c r="BQ42" s="89">
        <f t="shared" si="32"/>
        <v>-6.1707257350374707E-4</v>
      </c>
      <c r="BR42" s="89">
        <f t="shared" si="33"/>
        <v>6.1707257350374707E-4</v>
      </c>
      <c r="BS42" s="89">
        <f t="shared" si="34"/>
        <v>1.0728991976302327E-3</v>
      </c>
      <c r="BT42" s="89">
        <f t="shared" si="35"/>
        <v>1.0728991976302327E-3</v>
      </c>
    </row>
    <row r="43" spans="1:72" s="27" customFormat="1" x14ac:dyDescent="0.25">
      <c r="A43" s="41">
        <v>37</v>
      </c>
      <c r="B43" s="89">
        <f>ABS(('Wyrównanie 22 Part 1'!B43-'Wyrównanie 22 Part 1'!C43)/'Wyrównanie 22 Part 1'!C43)</f>
        <v>3.8498248981568457E-2</v>
      </c>
      <c r="C43" s="89">
        <f t="shared" si="0"/>
        <v>1.4821151746468367E-3</v>
      </c>
      <c r="D43" s="89">
        <f>'Wyrównanie 22 Part 1'!C44-'Wyrównanie 22 Part 1'!C43</f>
        <v>1.3935733432603745E-4</v>
      </c>
      <c r="E43" s="89">
        <f t="shared" si="1"/>
        <v>1.3935733432603745E-4</v>
      </c>
      <c r="F43" s="89">
        <f t="shared" si="2"/>
        <v>1.2177027664401563E-4</v>
      </c>
      <c r="G43" s="89">
        <f t="shared" si="3"/>
        <v>1.2177027664401563E-4</v>
      </c>
      <c r="H43" s="89">
        <f t="shared" si="4"/>
        <v>-1.9454446201756879E-4</v>
      </c>
      <c r="I43" s="89">
        <f t="shared" si="5"/>
        <v>1.9454446201756879E-4</v>
      </c>
      <c r="J43" s="89"/>
      <c r="K43" s="89">
        <f>ABS(('Wyrównanie 22 Part 1'!B43-'Wyrównanie 22 Part 1'!E43)/'Wyrównanie 22 Part 1'!E43)</f>
        <v>5.1505603942294899E-2</v>
      </c>
      <c r="L43" s="89">
        <f t="shared" si="12"/>
        <v>2.6528272374605438E-3</v>
      </c>
      <c r="M43" s="89">
        <f>'Wyrównanie 22 Part 1'!C44-'Wyrównanie 22 Part 1'!C43</f>
        <v>1.3935733432603745E-4</v>
      </c>
      <c r="N43" s="89">
        <f t="shared" si="13"/>
        <v>1.3935733432603745E-4</v>
      </c>
      <c r="O43" s="89">
        <f t="shared" si="14"/>
        <v>1.2177027664401563E-4</v>
      </c>
      <c r="P43" s="89">
        <f t="shared" si="15"/>
        <v>1.2177027664401563E-4</v>
      </c>
      <c r="Q43" s="89">
        <f t="shared" si="16"/>
        <v>-1.9454446201756879E-4</v>
      </c>
      <c r="R43" s="89">
        <f t="shared" si="17"/>
        <v>1.9454446201756879E-4</v>
      </c>
      <c r="S43" s="89"/>
      <c r="T43" s="89">
        <f>ABS(('Wyrównanie 22 Part 1'!B43-'Wyrównanie 22 Part 1'!G43)/'Wyrównanie 22 Part 1'!G43)</f>
        <v>4.7984693887275422E-2</v>
      </c>
      <c r="U43" s="89">
        <f t="shared" si="19"/>
        <v>2.3025308474555273E-3</v>
      </c>
      <c r="V43" s="89">
        <f>'Wyrównanie 22 Part 1'!C44-'Wyrównanie 22 Part 1'!C43</f>
        <v>1.3935733432603745E-4</v>
      </c>
      <c r="W43" s="89">
        <f t="shared" si="20"/>
        <v>1.3935733432603745E-4</v>
      </c>
      <c r="X43" s="89">
        <f t="shared" si="21"/>
        <v>1.2177027664401563E-4</v>
      </c>
      <c r="Y43" s="89">
        <f t="shared" si="22"/>
        <v>1.2177027664401563E-4</v>
      </c>
      <c r="Z43" s="89">
        <f t="shared" si="23"/>
        <v>-1.9454446201756879E-4</v>
      </c>
      <c r="AA43" s="89">
        <f t="shared" si="18"/>
        <v>1.9454446201756879E-4</v>
      </c>
      <c r="AB43" s="89"/>
      <c r="AC43" s="89">
        <f>ABS(('Wyrównanie 22 Part 1'!B43-'Wyrównanie 22 Part 1'!I43)/'Wyrównanie 22 Part 1'!I43)</f>
        <v>6.8165544991029725E-2</v>
      </c>
      <c r="AD43" s="89">
        <f t="shared" si="24"/>
        <v>4.6465415239240974E-3</v>
      </c>
      <c r="AE43" s="89">
        <f>'Wyrównanie 22 Part 1'!C44-'Wyrównanie 22 Part 1'!C43</f>
        <v>1.3935733432603745E-4</v>
      </c>
      <c r="AF43" s="89">
        <f t="shared" si="25"/>
        <v>1.3935733432603745E-4</v>
      </c>
      <c r="AG43" s="89">
        <f t="shared" si="26"/>
        <v>1.2177027664401563E-4</v>
      </c>
      <c r="AH43" s="89">
        <f t="shared" si="27"/>
        <v>1.2177027664401563E-4</v>
      </c>
      <c r="AI43" s="89">
        <f t="shared" si="28"/>
        <v>-1.9454446201756879E-4</v>
      </c>
      <c r="AJ43" s="89">
        <f t="shared" si="29"/>
        <v>1.9454446201756879E-4</v>
      </c>
      <c r="AK43" s="89"/>
      <c r="AL43" s="89">
        <f>ABS(('Wyrównanie 22 Part 1'!B43-'Wyrównanie 22 Part 1'!K43)/'Wyrównanie 22 Part 1'!K43)</f>
        <v>7.427619939342979E-2</v>
      </c>
      <c r="AM43" s="89">
        <f t="shared" si="36"/>
        <v>5.5169537963325396E-3</v>
      </c>
      <c r="AN43" s="89">
        <f>'Wyrównanie 22 Part 1'!B44-'Wyrównanie 22 Part 1'!B43</f>
        <v>1.3224600268287381E-5</v>
      </c>
      <c r="AO43" s="89">
        <f t="shared" si="37"/>
        <v>1.3224600268287381E-5</v>
      </c>
      <c r="AP43" s="89">
        <f t="shared" si="38"/>
        <v>4.5582662412648562E-4</v>
      </c>
      <c r="AQ43" s="89">
        <f t="shared" si="39"/>
        <v>4.5582662412648562E-4</v>
      </c>
      <c r="AR43" s="89">
        <f t="shared" si="40"/>
        <v>-1.048406887188083E-3</v>
      </c>
      <c r="AS43" s="89">
        <f t="shared" si="41"/>
        <v>1.048406887188083E-3</v>
      </c>
      <c r="AT43" s="89"/>
      <c r="AU43" s="89">
        <f>ABS(('Wyrównanie 22 Part 1'!B43-'Wyrównanie 22 Part 1'!M43)/'Wyrównanie 22 Part 1'!M43)</f>
        <v>7.6492015523226972E-2</v>
      </c>
      <c r="AV43" s="89">
        <f t="shared" si="42"/>
        <v>5.8510284388055963E-3</v>
      </c>
      <c r="AW43" s="89">
        <f>'Wyrównanie 22 Part 1'!B44-'Wyrównanie 22 Part 1'!B43</f>
        <v>1.3224600268287381E-5</v>
      </c>
      <c r="AX43" s="89">
        <f t="shared" si="43"/>
        <v>1.3224600268287381E-5</v>
      </c>
      <c r="AY43" s="89">
        <f t="shared" si="44"/>
        <v>4.5582662412648562E-4</v>
      </c>
      <c r="AZ43" s="89">
        <f t="shared" si="45"/>
        <v>4.5582662412648562E-4</v>
      </c>
      <c r="BA43" s="89">
        <f t="shared" si="46"/>
        <v>-1.048406887188083E-3</v>
      </c>
      <c r="BB43" s="89">
        <f t="shared" si="47"/>
        <v>1.048406887188083E-3</v>
      </c>
      <c r="BC43" s="89"/>
      <c r="BD43" s="89">
        <f>ABS(('Wyrównanie 22 Part 1'!B43-'Wyrównanie 22 Part 1'!O43)/'Wyrównanie 22 Part 1'!O43)</f>
        <v>6.8532256149394094E-2</v>
      </c>
      <c r="BE43" s="89">
        <f t="shared" si="6"/>
        <v>4.6966701329261649E-3</v>
      </c>
      <c r="BF43" s="89">
        <f>'Wyrównanie 22 Part 1'!B44-'Wyrównanie 22 Part 1'!B43</f>
        <v>1.3224600268287381E-5</v>
      </c>
      <c r="BG43" s="89">
        <f t="shared" si="7"/>
        <v>1.3224600268287381E-5</v>
      </c>
      <c r="BH43" s="89">
        <f t="shared" si="8"/>
        <v>4.5582662412648562E-4</v>
      </c>
      <c r="BI43" s="89">
        <f t="shared" si="9"/>
        <v>4.5582662412648562E-4</v>
      </c>
      <c r="BJ43" s="89">
        <f t="shared" si="10"/>
        <v>-1.048406887188083E-3</v>
      </c>
      <c r="BK43" s="89">
        <f t="shared" si="11"/>
        <v>1.048406887188083E-3</v>
      </c>
      <c r="BL43" s="89"/>
      <c r="BM43" s="89">
        <f>ABS(('Wyrównanie 22 Part 1'!B43-'Wyrównanie 22 Part 1'!Q43)/'Wyrównanie 22 Part 1'!Q43)</f>
        <v>4.5019862107696533E-2</v>
      </c>
      <c r="BN43" s="89">
        <f t="shared" si="30"/>
        <v>2.0267879841960102E-3</v>
      </c>
      <c r="BO43" s="89">
        <f>'Wyrównanie 22 Part 1'!B44-'Wyrównanie 22 Part 1'!B43</f>
        <v>1.3224600268287381E-5</v>
      </c>
      <c r="BP43" s="89">
        <f t="shared" si="31"/>
        <v>1.3224600268287381E-5</v>
      </c>
      <c r="BQ43" s="89">
        <f t="shared" si="32"/>
        <v>4.5582662412648562E-4</v>
      </c>
      <c r="BR43" s="89">
        <f t="shared" si="33"/>
        <v>4.5582662412648562E-4</v>
      </c>
      <c r="BS43" s="89">
        <f t="shared" si="34"/>
        <v>-1.048406887188083E-3</v>
      </c>
      <c r="BT43" s="89">
        <f t="shared" si="35"/>
        <v>1.048406887188083E-3</v>
      </c>
    </row>
    <row r="44" spans="1:72" s="27" customFormat="1" x14ac:dyDescent="0.25">
      <c r="A44" s="41">
        <v>38</v>
      </c>
      <c r="B44" s="89">
        <f>ABS(('Wyrównanie 22 Part 1'!B44-'Wyrównanie 22 Part 1'!C44)/'Wyrównanie 22 Part 1'!C44)</f>
        <v>1.2160356708632362E-2</v>
      </c>
      <c r="C44" s="89">
        <f t="shared" si="0"/>
        <v>1.4787427528118008E-4</v>
      </c>
      <c r="D44" s="89">
        <f>'Wyrównanie 22 Part 1'!C45-'Wyrównanie 22 Part 1'!C44</f>
        <v>2.6112761097005308E-4</v>
      </c>
      <c r="E44" s="89">
        <f t="shared" si="1"/>
        <v>2.6112761097005308E-4</v>
      </c>
      <c r="F44" s="89">
        <f t="shared" si="2"/>
        <v>-7.2774185373553155E-5</v>
      </c>
      <c r="G44" s="89">
        <f t="shared" si="3"/>
        <v>7.2774185373553155E-5</v>
      </c>
      <c r="H44" s="89">
        <f t="shared" si="4"/>
        <v>1.1732423946217386E-4</v>
      </c>
      <c r="I44" s="89">
        <f t="shared" si="5"/>
        <v>1.1732423946217386E-4</v>
      </c>
      <c r="J44" s="89"/>
      <c r="K44" s="89">
        <f>ABS(('Wyrównanie 22 Part 1'!B44-'Wyrównanie 22 Part 1'!E44)/'Wyrównanie 22 Part 1'!E44)</f>
        <v>2.5758544752807637E-2</v>
      </c>
      <c r="L44" s="89">
        <f t="shared" si="12"/>
        <v>6.6350262778239384E-4</v>
      </c>
      <c r="M44" s="89">
        <f>'Wyrównanie 22 Part 1'!C45-'Wyrównanie 22 Part 1'!C44</f>
        <v>2.6112761097005308E-4</v>
      </c>
      <c r="N44" s="89">
        <f t="shared" si="13"/>
        <v>2.6112761097005308E-4</v>
      </c>
      <c r="O44" s="89">
        <f t="shared" si="14"/>
        <v>-7.2774185373553155E-5</v>
      </c>
      <c r="P44" s="89">
        <f t="shared" si="15"/>
        <v>7.2774185373553155E-5</v>
      </c>
      <c r="Q44" s="89">
        <f t="shared" si="16"/>
        <v>1.1732423946217386E-4</v>
      </c>
      <c r="R44" s="89">
        <f t="shared" si="17"/>
        <v>1.1732423946217386E-4</v>
      </c>
      <c r="S44" s="89"/>
      <c r="T44" s="89">
        <f>ABS(('Wyrównanie 22 Part 1'!B44-'Wyrównanie 22 Part 1'!G44)/'Wyrównanie 22 Part 1'!G44)</f>
        <v>3.0970807184752976E-2</v>
      </c>
      <c r="U44" s="89">
        <f t="shared" si="19"/>
        <v>9.5919089767514663E-4</v>
      </c>
      <c r="V44" s="89">
        <f>'Wyrównanie 22 Part 1'!C45-'Wyrównanie 22 Part 1'!C44</f>
        <v>2.6112761097005308E-4</v>
      </c>
      <c r="W44" s="89">
        <f t="shared" si="20"/>
        <v>2.6112761097005308E-4</v>
      </c>
      <c r="X44" s="89">
        <f t="shared" si="21"/>
        <v>-7.2774185373553155E-5</v>
      </c>
      <c r="Y44" s="89">
        <f t="shared" si="22"/>
        <v>7.2774185373553155E-5</v>
      </c>
      <c r="Z44" s="89">
        <f t="shared" si="23"/>
        <v>1.1732423946217386E-4</v>
      </c>
      <c r="AA44" s="89">
        <f t="shared" ref="AA44:AA75" si="48">ABS(Z44)</f>
        <v>1.1732423946217386E-4</v>
      </c>
      <c r="AB44" s="89"/>
      <c r="AC44" s="89">
        <f>ABS(('Wyrównanie 22 Part 1'!B44-'Wyrównanie 22 Part 1'!I44)/'Wyrównanie 22 Part 1'!I44)</f>
        <v>4.4446816000746374E-3</v>
      </c>
      <c r="AD44" s="89">
        <f t="shared" si="24"/>
        <v>1.975519452604204E-5</v>
      </c>
      <c r="AE44" s="89">
        <f>'Wyrównanie 22 Part 1'!C45-'Wyrównanie 22 Part 1'!C44</f>
        <v>2.6112761097005308E-4</v>
      </c>
      <c r="AF44" s="89">
        <f t="shared" si="25"/>
        <v>2.6112761097005308E-4</v>
      </c>
      <c r="AG44" s="89">
        <f t="shared" si="26"/>
        <v>-7.2774185373553155E-5</v>
      </c>
      <c r="AH44" s="89">
        <f t="shared" si="27"/>
        <v>7.2774185373553155E-5</v>
      </c>
      <c r="AI44" s="89">
        <f t="shared" si="28"/>
        <v>1.1732423946217386E-4</v>
      </c>
      <c r="AJ44" s="89">
        <f t="shared" si="29"/>
        <v>1.1732423946217386E-4</v>
      </c>
      <c r="AK44" s="89"/>
      <c r="AL44" s="89">
        <f>ABS(('Wyrównanie 22 Part 1'!B44-'Wyrównanie 22 Part 1'!K44)/'Wyrównanie 22 Part 1'!K44)</f>
        <v>3.8366857964490845E-3</v>
      </c>
      <c r="AM44" s="89">
        <f t="shared" si="36"/>
        <v>1.4720157900674145E-5</v>
      </c>
      <c r="AN44" s="89">
        <f>'Wyrównanie 22 Part 1'!B45-'Wyrównanie 22 Part 1'!B44</f>
        <v>4.6905122439477301E-4</v>
      </c>
      <c r="AO44" s="89">
        <f t="shared" si="37"/>
        <v>4.6905122439477301E-4</v>
      </c>
      <c r="AP44" s="89">
        <f t="shared" si="38"/>
        <v>-5.9258026306159735E-4</v>
      </c>
      <c r="AQ44" s="89">
        <f t="shared" si="39"/>
        <v>5.9258026306159735E-4</v>
      </c>
      <c r="AR44" s="89">
        <f t="shared" si="40"/>
        <v>1.0327033968104164E-3</v>
      </c>
      <c r="AS44" s="89">
        <f t="shared" si="41"/>
        <v>1.0327033968104164E-3</v>
      </c>
      <c r="AT44" s="89"/>
      <c r="AU44" s="89">
        <f>ABS(('Wyrównanie 22 Part 1'!B44-'Wyrównanie 22 Part 1'!M44)/'Wyrównanie 22 Part 1'!M44)</f>
        <v>5.531325665531028E-3</v>
      </c>
      <c r="AV44" s="89">
        <f t="shared" si="42"/>
        <v>3.0595563618162268E-5</v>
      </c>
      <c r="AW44" s="89">
        <f>'Wyrównanie 22 Part 1'!B45-'Wyrównanie 22 Part 1'!B44</f>
        <v>4.6905122439477301E-4</v>
      </c>
      <c r="AX44" s="89">
        <f t="shared" si="43"/>
        <v>4.6905122439477301E-4</v>
      </c>
      <c r="AY44" s="89">
        <f t="shared" si="44"/>
        <v>-5.9258026306159735E-4</v>
      </c>
      <c r="AZ44" s="89">
        <f t="shared" si="45"/>
        <v>5.9258026306159735E-4</v>
      </c>
      <c r="BA44" s="89">
        <f t="shared" si="46"/>
        <v>1.0327033968104164E-3</v>
      </c>
      <c r="BB44" s="89">
        <f t="shared" si="47"/>
        <v>1.0327033968104164E-3</v>
      </c>
      <c r="BC44" s="89"/>
      <c r="BD44" s="89">
        <f>ABS(('Wyrównanie 22 Part 1'!B44-'Wyrównanie 22 Part 1'!O44)/'Wyrównanie 22 Part 1'!O44)</f>
        <v>4.9783727359842204E-2</v>
      </c>
      <c r="BE44" s="89">
        <f t="shared" si="6"/>
        <v>2.4784195098391014E-3</v>
      </c>
      <c r="BF44" s="89">
        <f>'Wyrównanie 22 Part 1'!B45-'Wyrównanie 22 Part 1'!B44</f>
        <v>4.6905122439477301E-4</v>
      </c>
      <c r="BG44" s="89">
        <f t="shared" si="7"/>
        <v>4.6905122439477301E-4</v>
      </c>
      <c r="BH44" s="89">
        <f t="shared" si="8"/>
        <v>-5.9258026306159735E-4</v>
      </c>
      <c r="BI44" s="89">
        <f t="shared" si="9"/>
        <v>5.9258026306159735E-4</v>
      </c>
      <c r="BJ44" s="89">
        <f t="shared" si="10"/>
        <v>1.0327033968104164E-3</v>
      </c>
      <c r="BK44" s="89">
        <f t="shared" si="11"/>
        <v>1.0327033968104164E-3</v>
      </c>
      <c r="BL44" s="89"/>
      <c r="BM44" s="89">
        <f>ABS(('Wyrównanie 22 Part 1'!B44-'Wyrównanie 22 Part 1'!Q44)/'Wyrównanie 22 Part 1'!Q44)</f>
        <v>3.1348168577718136E-3</v>
      </c>
      <c r="BN44" s="89">
        <f t="shared" si="30"/>
        <v>9.8270767317703475E-6</v>
      </c>
      <c r="BO44" s="89">
        <f>'Wyrównanie 22 Part 1'!B45-'Wyrównanie 22 Part 1'!B44</f>
        <v>4.6905122439477301E-4</v>
      </c>
      <c r="BP44" s="89">
        <f t="shared" si="31"/>
        <v>4.6905122439477301E-4</v>
      </c>
      <c r="BQ44" s="89">
        <f t="shared" si="32"/>
        <v>-5.9258026306159735E-4</v>
      </c>
      <c r="BR44" s="89">
        <f t="shared" si="33"/>
        <v>5.9258026306159735E-4</v>
      </c>
      <c r="BS44" s="89">
        <f t="shared" si="34"/>
        <v>1.0327033968104164E-3</v>
      </c>
      <c r="BT44" s="89">
        <f t="shared" si="35"/>
        <v>1.0327033968104164E-3</v>
      </c>
    </row>
    <row r="45" spans="1:72" s="27" customFormat="1" x14ac:dyDescent="0.25">
      <c r="A45" s="41">
        <v>39</v>
      </c>
      <c r="B45" s="89">
        <f>ABS(('Wyrównanie 22 Part 1'!B45-'Wyrównanie 22 Part 1'!C45)/'Wyrównanie 22 Part 1'!C45)</f>
        <v>6.1730816568598752E-2</v>
      </c>
      <c r="C45" s="89">
        <f t="shared" si="0"/>
        <v>3.8106937142259861E-3</v>
      </c>
      <c r="D45" s="89">
        <f>'Wyrównanie 22 Part 1'!C46-'Wyrównanie 22 Part 1'!C45</f>
        <v>1.8835342559649993E-4</v>
      </c>
      <c r="E45" s="89">
        <f t="shared" si="1"/>
        <v>1.8835342559649993E-4</v>
      </c>
      <c r="F45" s="89">
        <f t="shared" si="2"/>
        <v>4.4550054088620707E-5</v>
      </c>
      <c r="G45" s="89">
        <f t="shared" si="3"/>
        <v>4.4550054088620707E-5</v>
      </c>
      <c r="H45" s="89">
        <f t="shared" si="4"/>
        <v>1.6804478672056197E-4</v>
      </c>
      <c r="I45" s="89">
        <f t="shared" si="5"/>
        <v>1.6804478672056197E-4</v>
      </c>
      <c r="J45" s="89"/>
      <c r="K45" s="89">
        <f>ABS(('Wyrównanie 22 Part 1'!B45-'Wyrównanie 22 Part 1'!E45)/'Wyrównanie 22 Part 1'!E45)</f>
        <v>6.5610145635595571E-2</v>
      </c>
      <c r="L45" s="89">
        <f t="shared" si="12"/>
        <v>4.3046912103240605E-3</v>
      </c>
      <c r="M45" s="89">
        <f>'Wyrównanie 22 Part 1'!C46-'Wyrównanie 22 Part 1'!C45</f>
        <v>1.8835342559649993E-4</v>
      </c>
      <c r="N45" s="89">
        <f t="shared" si="13"/>
        <v>1.8835342559649993E-4</v>
      </c>
      <c r="O45" s="89">
        <f t="shared" si="14"/>
        <v>4.4550054088620707E-5</v>
      </c>
      <c r="P45" s="89">
        <f t="shared" si="15"/>
        <v>4.4550054088620707E-5</v>
      </c>
      <c r="Q45" s="89">
        <f t="shared" si="16"/>
        <v>1.6804478672056197E-4</v>
      </c>
      <c r="R45" s="89">
        <f t="shared" si="17"/>
        <v>1.6804478672056197E-4</v>
      </c>
      <c r="S45" s="89"/>
      <c r="T45" s="89">
        <f>ABS(('Wyrównanie 22 Part 1'!B45-'Wyrównanie 22 Part 1'!G45)/'Wyrównanie 22 Part 1'!G45)</f>
        <v>5.2614238749925629E-2</v>
      </c>
      <c r="U45" s="89">
        <f t="shared" si="19"/>
        <v>2.7682581192341755E-3</v>
      </c>
      <c r="V45" s="89">
        <f>'Wyrównanie 22 Part 1'!C46-'Wyrównanie 22 Part 1'!C45</f>
        <v>1.8835342559649993E-4</v>
      </c>
      <c r="W45" s="89">
        <f t="shared" si="20"/>
        <v>1.8835342559649993E-4</v>
      </c>
      <c r="X45" s="89">
        <f t="shared" si="21"/>
        <v>4.4550054088620707E-5</v>
      </c>
      <c r="Y45" s="89">
        <f t="shared" si="22"/>
        <v>4.4550054088620707E-5</v>
      </c>
      <c r="Z45" s="89">
        <f t="shared" si="23"/>
        <v>1.6804478672056197E-4</v>
      </c>
      <c r="AA45" s="89">
        <f t="shared" si="48"/>
        <v>1.6804478672056197E-4</v>
      </c>
      <c r="AB45" s="89"/>
      <c r="AC45" s="89">
        <f>ABS(('Wyrównanie 22 Part 1'!B45-'Wyrównanie 22 Part 1'!I45)/'Wyrównanie 22 Part 1'!I45)</f>
        <v>8.7392303694000389E-2</v>
      </c>
      <c r="AD45" s="89">
        <f t="shared" si="24"/>
        <v>7.6374147449443939E-3</v>
      </c>
      <c r="AE45" s="89">
        <f>'Wyrównanie 22 Part 1'!C46-'Wyrównanie 22 Part 1'!C45</f>
        <v>1.8835342559649993E-4</v>
      </c>
      <c r="AF45" s="89">
        <f t="shared" si="25"/>
        <v>1.8835342559649993E-4</v>
      </c>
      <c r="AG45" s="89">
        <f t="shared" si="26"/>
        <v>4.4550054088620707E-5</v>
      </c>
      <c r="AH45" s="89">
        <f t="shared" si="27"/>
        <v>4.4550054088620707E-5</v>
      </c>
      <c r="AI45" s="89">
        <f t="shared" si="28"/>
        <v>1.6804478672056197E-4</v>
      </c>
      <c r="AJ45" s="89">
        <f t="shared" si="29"/>
        <v>1.6804478672056197E-4</v>
      </c>
      <c r="AK45" s="89"/>
      <c r="AL45" s="89">
        <f>ABS(('Wyrównanie 22 Part 1'!B45-'Wyrównanie 22 Part 1'!K45)/'Wyrównanie 22 Part 1'!K45)</f>
        <v>8.619016061868072E-2</v>
      </c>
      <c r="AM45" s="89">
        <f t="shared" si="36"/>
        <v>7.4287437874739808E-3</v>
      </c>
      <c r="AN45" s="89">
        <f>'Wyrównanie 22 Part 1'!B46-'Wyrównanie 22 Part 1'!B45</f>
        <v>-1.2352903866682434E-4</v>
      </c>
      <c r="AO45" s="89">
        <f t="shared" si="37"/>
        <v>1.2352903866682434E-4</v>
      </c>
      <c r="AP45" s="89">
        <f t="shared" si="38"/>
        <v>4.4012313374881904E-4</v>
      </c>
      <c r="AQ45" s="89">
        <f t="shared" si="39"/>
        <v>4.4012313374881904E-4</v>
      </c>
      <c r="AR45" s="89">
        <f t="shared" si="40"/>
        <v>-4.9029098192654441E-4</v>
      </c>
      <c r="AS45" s="89">
        <f t="shared" si="41"/>
        <v>4.9029098192654441E-4</v>
      </c>
      <c r="AT45" s="89"/>
      <c r="AU45" s="89">
        <f>ABS(('Wyrównanie 22 Part 1'!B45-'Wyrównanie 22 Part 1'!M45)/'Wyrównanie 22 Part 1'!M45)</f>
        <v>7.3663082289574661E-2</v>
      </c>
      <c r="AV45" s="89">
        <f t="shared" si="42"/>
        <v>5.4262496924006483E-3</v>
      </c>
      <c r="AW45" s="89">
        <f>'Wyrównanie 22 Part 1'!B46-'Wyrównanie 22 Part 1'!B45</f>
        <v>-1.2352903866682434E-4</v>
      </c>
      <c r="AX45" s="89">
        <f t="shared" si="43"/>
        <v>1.2352903866682434E-4</v>
      </c>
      <c r="AY45" s="89">
        <f t="shared" si="44"/>
        <v>4.4012313374881904E-4</v>
      </c>
      <c r="AZ45" s="89">
        <f t="shared" si="45"/>
        <v>4.4012313374881904E-4</v>
      </c>
      <c r="BA45" s="89">
        <f t="shared" si="46"/>
        <v>-4.9029098192654441E-4</v>
      </c>
      <c r="BB45" s="89">
        <f t="shared" si="47"/>
        <v>4.9029098192654441E-4</v>
      </c>
      <c r="BC45" s="89"/>
      <c r="BD45" s="89">
        <f>ABS(('Wyrównanie 22 Part 1'!B45-'Wyrównanie 22 Part 1'!O45)/'Wyrównanie 22 Part 1'!O45)</f>
        <v>4.4074811900242115E-2</v>
      </c>
      <c r="BE45" s="89">
        <f t="shared" si="6"/>
        <v>1.942589044041724E-3</v>
      </c>
      <c r="BF45" s="89">
        <f>'Wyrównanie 22 Part 1'!B46-'Wyrównanie 22 Part 1'!B45</f>
        <v>-1.2352903866682434E-4</v>
      </c>
      <c r="BG45" s="89">
        <f t="shared" si="7"/>
        <v>1.2352903866682434E-4</v>
      </c>
      <c r="BH45" s="89">
        <f t="shared" si="8"/>
        <v>4.4012313374881904E-4</v>
      </c>
      <c r="BI45" s="89">
        <f t="shared" si="9"/>
        <v>4.4012313374881904E-4</v>
      </c>
      <c r="BJ45" s="89">
        <f t="shared" si="10"/>
        <v>-4.9029098192654441E-4</v>
      </c>
      <c r="BK45" s="89">
        <f t="shared" si="11"/>
        <v>4.9029098192654441E-4</v>
      </c>
      <c r="BL45" s="89"/>
      <c r="BM45" s="89">
        <f>ABS(('Wyrównanie 22 Part 1'!B45-'Wyrównanie 22 Part 1'!Q45)/'Wyrównanie 22 Part 1'!Q45)</f>
        <v>7.3272068309763419E-2</v>
      </c>
      <c r="BN45" s="89">
        <f t="shared" si="30"/>
        <v>5.3687959943906367E-3</v>
      </c>
      <c r="BO45" s="89">
        <f>'Wyrównanie 22 Part 1'!B46-'Wyrównanie 22 Part 1'!B45</f>
        <v>-1.2352903866682434E-4</v>
      </c>
      <c r="BP45" s="89">
        <f t="shared" si="31"/>
        <v>1.2352903866682434E-4</v>
      </c>
      <c r="BQ45" s="89">
        <f t="shared" si="32"/>
        <v>4.4012313374881904E-4</v>
      </c>
      <c r="BR45" s="89">
        <f t="shared" si="33"/>
        <v>4.4012313374881904E-4</v>
      </c>
      <c r="BS45" s="89">
        <f t="shared" si="34"/>
        <v>-4.9029098192654441E-4</v>
      </c>
      <c r="BT45" s="89">
        <f t="shared" si="35"/>
        <v>4.9029098192654441E-4</v>
      </c>
    </row>
    <row r="46" spans="1:72" s="27" customFormat="1" x14ac:dyDescent="0.25">
      <c r="A46" s="41">
        <v>40</v>
      </c>
      <c r="B46" s="89">
        <f>ABS(('Wyrównanie 22 Part 1'!B46-'Wyrównanie 22 Part 1'!C46)/'Wyrównanie 22 Part 1'!C46)</f>
        <v>4.4503575030287387E-2</v>
      </c>
      <c r="C46" s="89">
        <f t="shared" si="0"/>
        <v>1.9805681904764192E-3</v>
      </c>
      <c r="D46" s="89">
        <f>'Wyrównanie 22 Part 1'!C47-'Wyrównanie 22 Part 1'!C46</f>
        <v>2.3290347968512063E-4</v>
      </c>
      <c r="E46" s="89">
        <f t="shared" si="1"/>
        <v>2.3290347968512063E-4</v>
      </c>
      <c r="F46" s="89">
        <f t="shared" si="2"/>
        <v>2.1259484080918267E-4</v>
      </c>
      <c r="G46" s="89">
        <f t="shared" si="3"/>
        <v>2.1259484080918267E-4</v>
      </c>
      <c r="H46" s="89">
        <f t="shared" si="4"/>
        <v>-2.6702959390370682E-4</v>
      </c>
      <c r="I46" s="89">
        <f t="shared" si="5"/>
        <v>2.6702959390370682E-4</v>
      </c>
      <c r="J46" s="89"/>
      <c r="K46" s="89">
        <f>ABS(('Wyrównanie 22 Part 1'!B46-'Wyrównanie 22 Part 1'!E46)/'Wyrównanie 22 Part 1'!E46)</f>
        <v>6.1361999291213692E-2</v>
      </c>
      <c r="L46" s="89">
        <f t="shared" si="12"/>
        <v>3.7652949570149098E-3</v>
      </c>
      <c r="M46" s="89">
        <f>'Wyrównanie 22 Part 1'!C47-'Wyrównanie 22 Part 1'!C46</f>
        <v>2.3290347968512063E-4</v>
      </c>
      <c r="N46" s="89">
        <f t="shared" si="13"/>
        <v>2.3290347968512063E-4</v>
      </c>
      <c r="O46" s="89">
        <f t="shared" si="14"/>
        <v>2.1259484080918267E-4</v>
      </c>
      <c r="P46" s="89">
        <f t="shared" si="15"/>
        <v>2.1259484080918267E-4</v>
      </c>
      <c r="Q46" s="89">
        <f t="shared" si="16"/>
        <v>-2.6702959390370682E-4</v>
      </c>
      <c r="R46" s="89">
        <f t="shared" si="17"/>
        <v>2.6702959390370682E-4</v>
      </c>
      <c r="S46" s="89"/>
      <c r="T46" s="89">
        <f>ABS(('Wyrównanie 22 Part 1'!B46-'Wyrównanie 22 Part 1'!G46)/'Wyrównanie 22 Part 1'!G46)</f>
        <v>7.5644919606035463E-2</v>
      </c>
      <c r="U46" s="89">
        <f t="shared" si="19"/>
        <v>5.7221538622035687E-3</v>
      </c>
      <c r="V46" s="89">
        <f>'Wyrównanie 22 Part 1'!C47-'Wyrównanie 22 Part 1'!C46</f>
        <v>2.3290347968512063E-4</v>
      </c>
      <c r="W46" s="89">
        <f t="shared" si="20"/>
        <v>2.3290347968512063E-4</v>
      </c>
      <c r="X46" s="89">
        <f t="shared" si="21"/>
        <v>2.1259484080918267E-4</v>
      </c>
      <c r="Y46" s="89">
        <f t="shared" si="22"/>
        <v>2.1259484080918267E-4</v>
      </c>
      <c r="Z46" s="89">
        <f t="shared" si="23"/>
        <v>-2.6702959390370682E-4</v>
      </c>
      <c r="AA46" s="89">
        <f t="shared" si="48"/>
        <v>2.6702959390370682E-4</v>
      </c>
      <c r="AB46" s="89"/>
      <c r="AC46" s="89">
        <f>ABS(('Wyrównanie 22 Part 1'!B46-'Wyrównanie 22 Part 1'!I46)/'Wyrównanie 22 Part 1'!I46)</f>
        <v>4.0245935173276501E-2</v>
      </c>
      <c r="AD46" s="89">
        <f t="shared" si="24"/>
        <v>1.6197352979715747E-3</v>
      </c>
      <c r="AE46" s="89">
        <f>'Wyrównanie 22 Part 1'!C47-'Wyrównanie 22 Part 1'!C46</f>
        <v>2.3290347968512063E-4</v>
      </c>
      <c r="AF46" s="89">
        <f t="shared" si="25"/>
        <v>2.3290347968512063E-4</v>
      </c>
      <c r="AG46" s="89">
        <f t="shared" si="26"/>
        <v>2.1259484080918267E-4</v>
      </c>
      <c r="AH46" s="89">
        <f t="shared" si="27"/>
        <v>2.1259484080918267E-4</v>
      </c>
      <c r="AI46" s="89">
        <f t="shared" si="28"/>
        <v>-2.6702959390370682E-4</v>
      </c>
      <c r="AJ46" s="89">
        <f t="shared" si="29"/>
        <v>2.6702959390370682E-4</v>
      </c>
      <c r="AK46" s="89"/>
      <c r="AL46" s="89">
        <f>ABS(('Wyrównanie 22 Part 1'!B46-'Wyrównanie 22 Part 1'!K46)/'Wyrównanie 22 Part 1'!K46)</f>
        <v>4.6723580206928524E-2</v>
      </c>
      <c r="AM46" s="89">
        <f t="shared" si="36"/>
        <v>2.1830929473532828E-3</v>
      </c>
      <c r="AN46" s="89">
        <f>'Wyrównanie 22 Part 1'!B47-'Wyrównanie 22 Part 1'!B46</f>
        <v>3.165940950819947E-4</v>
      </c>
      <c r="AO46" s="89">
        <f t="shared" si="37"/>
        <v>3.165940950819947E-4</v>
      </c>
      <c r="AP46" s="89">
        <f t="shared" si="38"/>
        <v>-5.016784817772537E-5</v>
      </c>
      <c r="AQ46" s="89">
        <f t="shared" si="39"/>
        <v>5.016784817772537E-5</v>
      </c>
      <c r="AR46" s="89">
        <f t="shared" si="40"/>
        <v>1.971647198484739E-5</v>
      </c>
      <c r="AS46" s="89">
        <f t="shared" si="41"/>
        <v>1.971647198484739E-5</v>
      </c>
      <c r="AT46" s="89"/>
      <c r="AU46" s="89">
        <f>ABS(('Wyrównanie 22 Part 1'!B46-'Wyrównanie 22 Part 1'!M46)/'Wyrównanie 22 Part 1'!M46)</f>
        <v>6.2481412034232554E-2</v>
      </c>
      <c r="AV46" s="89">
        <f t="shared" si="42"/>
        <v>3.9039268497915408E-3</v>
      </c>
      <c r="AW46" s="89">
        <f>'Wyrównanie 22 Part 1'!B47-'Wyrównanie 22 Part 1'!B46</f>
        <v>3.165940950819947E-4</v>
      </c>
      <c r="AX46" s="89">
        <f t="shared" si="43"/>
        <v>3.165940950819947E-4</v>
      </c>
      <c r="AY46" s="89">
        <f t="shared" si="44"/>
        <v>-5.016784817772537E-5</v>
      </c>
      <c r="AZ46" s="89">
        <f t="shared" si="45"/>
        <v>5.016784817772537E-5</v>
      </c>
      <c r="BA46" s="89">
        <f t="shared" si="46"/>
        <v>1.971647198484739E-5</v>
      </c>
      <c r="BB46" s="89">
        <f t="shared" si="47"/>
        <v>1.971647198484739E-5</v>
      </c>
      <c r="BC46" s="89"/>
      <c r="BD46" s="89">
        <f>ABS(('Wyrównanie 22 Part 1'!B46-'Wyrównanie 22 Part 1'!O46)/'Wyrównanie 22 Part 1'!O46)</f>
        <v>3.110431382367285E-2</v>
      </c>
      <c r="BE46" s="89">
        <f t="shared" si="6"/>
        <v>9.6747833844152591E-4</v>
      </c>
      <c r="BF46" s="89">
        <f>'Wyrównanie 22 Part 1'!B47-'Wyrównanie 22 Part 1'!B46</f>
        <v>3.165940950819947E-4</v>
      </c>
      <c r="BG46" s="89">
        <f t="shared" si="7"/>
        <v>3.165940950819947E-4</v>
      </c>
      <c r="BH46" s="89">
        <f t="shared" si="8"/>
        <v>-5.016784817772537E-5</v>
      </c>
      <c r="BI46" s="89">
        <f t="shared" si="9"/>
        <v>5.016784817772537E-5</v>
      </c>
      <c r="BJ46" s="89">
        <f t="shared" si="10"/>
        <v>1.971647198484739E-5</v>
      </c>
      <c r="BK46" s="89">
        <f t="shared" si="11"/>
        <v>1.971647198484739E-5</v>
      </c>
      <c r="BL46" s="89"/>
      <c r="BM46" s="89">
        <f>ABS(('Wyrównanie 22 Part 1'!B46-'Wyrównanie 22 Part 1'!Q46)/'Wyrównanie 22 Part 1'!Q46)</f>
        <v>3.2204185352223677E-2</v>
      </c>
      <c r="BN46" s="89">
        <f t="shared" si="30"/>
        <v>1.0371095542003781E-3</v>
      </c>
      <c r="BO46" s="89">
        <f>'Wyrównanie 22 Part 1'!B47-'Wyrównanie 22 Part 1'!B46</f>
        <v>3.165940950819947E-4</v>
      </c>
      <c r="BP46" s="89">
        <f t="shared" si="31"/>
        <v>3.165940950819947E-4</v>
      </c>
      <c r="BQ46" s="89">
        <f t="shared" si="32"/>
        <v>-5.016784817772537E-5</v>
      </c>
      <c r="BR46" s="89">
        <f t="shared" si="33"/>
        <v>5.016784817772537E-5</v>
      </c>
      <c r="BS46" s="89">
        <f t="shared" si="34"/>
        <v>1.971647198484739E-5</v>
      </c>
      <c r="BT46" s="89">
        <f t="shared" si="35"/>
        <v>1.971647198484739E-5</v>
      </c>
    </row>
    <row r="47" spans="1:72" s="27" customFormat="1" x14ac:dyDescent="0.25">
      <c r="A47" s="41">
        <v>41</v>
      </c>
      <c r="B47" s="89">
        <f>ABS(('Wyrównanie 22 Part 1'!B47-'Wyrównanie 22 Part 1'!C47)/'Wyrównanie 22 Part 1'!C47)</f>
        <v>1.5811868822077784E-2</v>
      </c>
      <c r="C47" s="89">
        <f t="shared" si="0"/>
        <v>2.5001519564659547E-4</v>
      </c>
      <c r="D47" s="89">
        <f>'Wyrównanie 22 Part 1'!C48-'Wyrównanie 22 Part 1'!C47</f>
        <v>4.4549832049430331E-4</v>
      </c>
      <c r="E47" s="89">
        <f t="shared" si="1"/>
        <v>4.4549832049430331E-4</v>
      </c>
      <c r="F47" s="89">
        <f t="shared" si="2"/>
        <v>-5.4434753094524148E-5</v>
      </c>
      <c r="G47" s="89">
        <f t="shared" si="3"/>
        <v>5.4434753094524148E-5</v>
      </c>
      <c r="H47" s="89">
        <f t="shared" si="4"/>
        <v>1.7210934316064892E-4</v>
      </c>
      <c r="I47" s="89">
        <f t="shared" si="5"/>
        <v>1.7210934316064892E-4</v>
      </c>
      <c r="J47" s="89"/>
      <c r="K47" s="89">
        <f>ABS(('Wyrównanie 22 Part 1'!B47-'Wyrównanie 22 Part 1'!E47)/'Wyrównanie 22 Part 1'!E47)</f>
        <v>5.2123325023258144E-2</v>
      </c>
      <c r="L47" s="89">
        <f t="shared" si="12"/>
        <v>2.7168410114802085E-3</v>
      </c>
      <c r="M47" s="89">
        <f>'Wyrównanie 22 Part 1'!C48-'Wyrównanie 22 Part 1'!C47</f>
        <v>4.4549832049430331E-4</v>
      </c>
      <c r="N47" s="89">
        <f t="shared" si="13"/>
        <v>4.4549832049430331E-4</v>
      </c>
      <c r="O47" s="89">
        <f t="shared" si="14"/>
        <v>-5.4434753094524148E-5</v>
      </c>
      <c r="P47" s="89">
        <f t="shared" si="15"/>
        <v>5.4434753094524148E-5</v>
      </c>
      <c r="Q47" s="89">
        <f t="shared" si="16"/>
        <v>1.7210934316064892E-4</v>
      </c>
      <c r="R47" s="89">
        <f t="shared" si="17"/>
        <v>1.7210934316064892E-4</v>
      </c>
      <c r="S47" s="89"/>
      <c r="T47" s="89">
        <f>ABS(('Wyrównanie 22 Part 1'!B47-'Wyrównanie 22 Part 1'!G47)/'Wyrównanie 22 Part 1'!G47)</f>
        <v>6.5579379122001208E-2</v>
      </c>
      <c r="U47" s="89">
        <f t="shared" si="19"/>
        <v>4.3006549660271681E-3</v>
      </c>
      <c r="V47" s="89">
        <f>'Wyrównanie 22 Part 1'!C48-'Wyrównanie 22 Part 1'!C47</f>
        <v>4.4549832049430331E-4</v>
      </c>
      <c r="W47" s="89">
        <f t="shared" si="20"/>
        <v>4.4549832049430331E-4</v>
      </c>
      <c r="X47" s="89">
        <f t="shared" si="21"/>
        <v>-5.4434753094524148E-5</v>
      </c>
      <c r="Y47" s="89">
        <f t="shared" si="22"/>
        <v>5.4434753094524148E-5</v>
      </c>
      <c r="Z47" s="89">
        <f t="shared" si="23"/>
        <v>1.7210934316064892E-4</v>
      </c>
      <c r="AA47" s="89">
        <f t="shared" si="48"/>
        <v>1.7210934316064892E-4</v>
      </c>
      <c r="AB47" s="89"/>
      <c r="AC47" s="89">
        <f>ABS(('Wyrównanie 22 Part 1'!B47-'Wyrównanie 22 Part 1'!I47)/'Wyrównanie 22 Part 1'!I47)</f>
        <v>3.4651339628747065E-2</v>
      </c>
      <c r="AD47" s="89">
        <f t="shared" si="24"/>
        <v>1.2007153380667768E-3</v>
      </c>
      <c r="AE47" s="89">
        <f>'Wyrównanie 22 Part 1'!C48-'Wyrównanie 22 Part 1'!C47</f>
        <v>4.4549832049430331E-4</v>
      </c>
      <c r="AF47" s="89">
        <f t="shared" si="25"/>
        <v>4.4549832049430331E-4</v>
      </c>
      <c r="AG47" s="89">
        <f t="shared" si="26"/>
        <v>-5.4434753094524148E-5</v>
      </c>
      <c r="AH47" s="89">
        <f t="shared" si="27"/>
        <v>5.4434753094524148E-5</v>
      </c>
      <c r="AI47" s="89">
        <f t="shared" si="28"/>
        <v>1.7210934316064892E-4</v>
      </c>
      <c r="AJ47" s="89">
        <f t="shared" si="29"/>
        <v>1.7210934316064892E-4</v>
      </c>
      <c r="AK47" s="89"/>
      <c r="AL47" s="89">
        <f>ABS(('Wyrównanie 22 Part 1'!B47-'Wyrównanie 22 Part 1'!K47)/'Wyrównanie 22 Part 1'!K47)</f>
        <v>4.1214355197054478E-2</v>
      </c>
      <c r="AM47" s="89">
        <f t="shared" si="36"/>
        <v>1.6986230743089715E-3</v>
      </c>
      <c r="AN47" s="89">
        <f>'Wyrównanie 22 Part 1'!B48-'Wyrównanie 22 Part 1'!B47</f>
        <v>2.6642624690426933E-4</v>
      </c>
      <c r="AO47" s="89">
        <f t="shared" si="37"/>
        <v>2.6642624690426933E-4</v>
      </c>
      <c r="AP47" s="89">
        <f t="shared" si="38"/>
        <v>-3.045137619287798E-5</v>
      </c>
      <c r="AQ47" s="89">
        <f t="shared" si="39"/>
        <v>3.045137619287798E-5</v>
      </c>
      <c r="AR47" s="89">
        <f t="shared" si="40"/>
        <v>1.3265019339221713E-3</v>
      </c>
      <c r="AS47" s="89">
        <f t="shared" si="41"/>
        <v>1.3265019339221713E-3</v>
      </c>
      <c r="AT47" s="89"/>
      <c r="AU47" s="89">
        <f>ABS(('Wyrównanie 22 Part 1'!B47-'Wyrównanie 22 Part 1'!M47)/'Wyrównanie 22 Part 1'!M47)</f>
        <v>5.7041911352777162E-2</v>
      </c>
      <c r="AV47" s="89">
        <f t="shared" si="42"/>
        <v>3.2537796507780881E-3</v>
      </c>
      <c r="AW47" s="89">
        <f>'Wyrównanie 22 Part 1'!B48-'Wyrównanie 22 Part 1'!B47</f>
        <v>2.6642624690426933E-4</v>
      </c>
      <c r="AX47" s="89">
        <f t="shared" si="43"/>
        <v>2.6642624690426933E-4</v>
      </c>
      <c r="AY47" s="89">
        <f t="shared" si="44"/>
        <v>-3.045137619287798E-5</v>
      </c>
      <c r="AZ47" s="89">
        <f t="shared" si="45"/>
        <v>3.045137619287798E-5</v>
      </c>
      <c r="BA47" s="89">
        <f t="shared" si="46"/>
        <v>1.3265019339221713E-3</v>
      </c>
      <c r="BB47" s="89">
        <f t="shared" si="47"/>
        <v>1.3265019339221713E-3</v>
      </c>
      <c r="BC47" s="89"/>
      <c r="BD47" s="89">
        <f>ABS(('Wyrównanie 22 Part 1'!B47-'Wyrównanie 22 Part 1'!O47)/'Wyrównanie 22 Part 1'!O47)</f>
        <v>8.9866748886597708E-3</v>
      </c>
      <c r="BE47" s="89">
        <f t="shared" si="6"/>
        <v>8.0760325554468101E-5</v>
      </c>
      <c r="BF47" s="89">
        <f>'Wyrównanie 22 Part 1'!B48-'Wyrównanie 22 Part 1'!B47</f>
        <v>2.6642624690426933E-4</v>
      </c>
      <c r="BG47" s="89">
        <f t="shared" si="7"/>
        <v>2.6642624690426933E-4</v>
      </c>
      <c r="BH47" s="89">
        <f t="shared" si="8"/>
        <v>-3.045137619287798E-5</v>
      </c>
      <c r="BI47" s="89">
        <f t="shared" si="9"/>
        <v>3.045137619287798E-5</v>
      </c>
      <c r="BJ47" s="89">
        <f t="shared" si="10"/>
        <v>1.3265019339221713E-3</v>
      </c>
      <c r="BK47" s="89">
        <f t="shared" si="11"/>
        <v>1.3265019339221713E-3</v>
      </c>
      <c r="BL47" s="89"/>
      <c r="BM47" s="89">
        <f>ABS(('Wyrównanie 22 Part 1'!B47-'Wyrównanie 22 Part 1'!Q47)/'Wyrównanie 22 Part 1'!Q47)</f>
        <v>4.6155958163483614E-3</v>
      </c>
      <c r="BN47" s="89">
        <f t="shared" si="30"/>
        <v>2.1303724739892498E-5</v>
      </c>
      <c r="BO47" s="89">
        <f>'Wyrównanie 22 Part 1'!B48-'Wyrównanie 22 Part 1'!B47</f>
        <v>2.6642624690426933E-4</v>
      </c>
      <c r="BP47" s="89">
        <f t="shared" si="31"/>
        <v>2.6642624690426933E-4</v>
      </c>
      <c r="BQ47" s="89">
        <f t="shared" si="32"/>
        <v>-3.045137619287798E-5</v>
      </c>
      <c r="BR47" s="89">
        <f t="shared" si="33"/>
        <v>3.045137619287798E-5</v>
      </c>
      <c r="BS47" s="89">
        <f t="shared" si="34"/>
        <v>1.3265019339221713E-3</v>
      </c>
      <c r="BT47" s="89">
        <f t="shared" si="35"/>
        <v>1.3265019339221713E-3</v>
      </c>
    </row>
    <row r="48" spans="1:72" s="27" customFormat="1" x14ac:dyDescent="0.25">
      <c r="A48" s="41">
        <v>42</v>
      </c>
      <c r="B48" s="89">
        <f>ABS(('Wyrównanie 22 Part 1'!B48-'Wyrównanie 22 Part 1'!C48)/'Wyrównanie 22 Part 1'!C48)</f>
        <v>6.2010650380297613E-2</v>
      </c>
      <c r="C48" s="89">
        <f t="shared" si="0"/>
        <v>3.8453207605875046E-3</v>
      </c>
      <c r="D48" s="89">
        <f>'Wyrównanie 22 Part 1'!C49-'Wyrównanie 22 Part 1'!C48</f>
        <v>3.9106356739977916E-4</v>
      </c>
      <c r="E48" s="89">
        <f t="shared" si="1"/>
        <v>3.9106356739977916E-4</v>
      </c>
      <c r="F48" s="89">
        <f t="shared" si="2"/>
        <v>1.1767459006612477E-4</v>
      </c>
      <c r="G48" s="89">
        <f t="shared" si="3"/>
        <v>1.1767459006612477E-4</v>
      </c>
      <c r="H48" s="89">
        <f t="shared" si="4"/>
        <v>-2.0721904077540673E-4</v>
      </c>
      <c r="I48" s="89">
        <f t="shared" si="5"/>
        <v>2.0721904077540673E-4</v>
      </c>
      <c r="J48" s="89"/>
      <c r="K48" s="89">
        <f>ABS(('Wyrównanie 22 Part 1'!B48-'Wyrównanie 22 Part 1'!E48)/'Wyrównanie 22 Part 1'!E48)</f>
        <v>7.0347617192787426E-2</v>
      </c>
      <c r="L48" s="89">
        <f t="shared" si="12"/>
        <v>4.9487872447029606E-3</v>
      </c>
      <c r="M48" s="89">
        <f>'Wyrównanie 22 Part 1'!C49-'Wyrównanie 22 Part 1'!C48</f>
        <v>3.9106356739977916E-4</v>
      </c>
      <c r="N48" s="89">
        <f t="shared" si="13"/>
        <v>3.9106356739977916E-4</v>
      </c>
      <c r="O48" s="89">
        <f t="shared" si="14"/>
        <v>1.1767459006612477E-4</v>
      </c>
      <c r="P48" s="89">
        <f t="shared" si="15"/>
        <v>1.1767459006612477E-4</v>
      </c>
      <c r="Q48" s="89">
        <f t="shared" si="16"/>
        <v>-2.0721904077540673E-4</v>
      </c>
      <c r="R48" s="89">
        <f t="shared" si="17"/>
        <v>2.0721904077540673E-4</v>
      </c>
      <c r="S48" s="89"/>
      <c r="T48" s="89">
        <f>ABS(('Wyrównanie 22 Part 1'!B48-'Wyrównanie 22 Part 1'!G48)/'Wyrównanie 22 Part 1'!G48)</f>
        <v>7.9530616636187587E-2</v>
      </c>
      <c r="U48" s="89">
        <f t="shared" si="19"/>
        <v>6.3251189825322381E-3</v>
      </c>
      <c r="V48" s="89">
        <f>'Wyrównanie 22 Part 1'!C49-'Wyrównanie 22 Part 1'!C48</f>
        <v>3.9106356739977916E-4</v>
      </c>
      <c r="W48" s="89">
        <f t="shared" si="20"/>
        <v>3.9106356739977916E-4</v>
      </c>
      <c r="X48" s="89">
        <f t="shared" si="21"/>
        <v>1.1767459006612477E-4</v>
      </c>
      <c r="Y48" s="89">
        <f t="shared" si="22"/>
        <v>1.1767459006612477E-4</v>
      </c>
      <c r="Z48" s="89">
        <f t="shared" si="23"/>
        <v>-2.0721904077540673E-4</v>
      </c>
      <c r="AA48" s="89">
        <f t="shared" si="48"/>
        <v>2.0721904077540673E-4</v>
      </c>
      <c r="AB48" s="89"/>
      <c r="AC48" s="89">
        <f>ABS(('Wyrównanie 22 Part 1'!B48-'Wyrównanie 22 Part 1'!I48)/'Wyrównanie 22 Part 1'!I48)</f>
        <v>6.3227429072622132E-2</v>
      </c>
      <c r="AD48" s="89">
        <f t="shared" si="24"/>
        <v>3.9977077871334622E-3</v>
      </c>
      <c r="AE48" s="89">
        <f>'Wyrównanie 22 Part 1'!C49-'Wyrównanie 22 Part 1'!C48</f>
        <v>3.9106356739977916E-4</v>
      </c>
      <c r="AF48" s="89">
        <f t="shared" si="25"/>
        <v>3.9106356739977916E-4</v>
      </c>
      <c r="AG48" s="89">
        <f t="shared" si="26"/>
        <v>1.1767459006612477E-4</v>
      </c>
      <c r="AH48" s="89">
        <f t="shared" si="27"/>
        <v>1.1767459006612477E-4</v>
      </c>
      <c r="AI48" s="89">
        <f t="shared" si="28"/>
        <v>-2.0721904077540673E-4</v>
      </c>
      <c r="AJ48" s="89">
        <f t="shared" si="29"/>
        <v>2.0721904077540673E-4</v>
      </c>
      <c r="AK48" s="89"/>
      <c r="AL48" s="89">
        <f>ABS(('Wyrównanie 22 Part 1'!B48-'Wyrównanie 22 Part 1'!K48)/'Wyrównanie 22 Part 1'!K48)</f>
        <v>6.3299346158446179E-2</v>
      </c>
      <c r="AM48" s="89">
        <f t="shared" si="36"/>
        <v>4.0068072240867954E-3</v>
      </c>
      <c r="AN48" s="89">
        <f>'Wyrównanie 22 Part 1'!B49-'Wyrównanie 22 Part 1'!B48</f>
        <v>2.3597487071139135E-4</v>
      </c>
      <c r="AO48" s="89">
        <f t="shared" si="37"/>
        <v>2.3597487071139135E-4</v>
      </c>
      <c r="AP48" s="89">
        <f t="shared" si="38"/>
        <v>1.2960505577292933E-3</v>
      </c>
      <c r="AQ48" s="89">
        <f t="shared" si="39"/>
        <v>1.2960505577292933E-3</v>
      </c>
      <c r="AR48" s="89">
        <f t="shared" si="40"/>
        <v>-3.2237787903094243E-3</v>
      </c>
      <c r="AS48" s="89">
        <f t="shared" si="41"/>
        <v>3.2237787903094243E-3</v>
      </c>
      <c r="AT48" s="89"/>
      <c r="AU48" s="89">
        <f>ABS(('Wyrównanie 22 Part 1'!B48-'Wyrównanie 22 Part 1'!M48)/'Wyrównanie 22 Part 1'!M48)</f>
        <v>7.3816540506371653E-2</v>
      </c>
      <c r="AV48" s="89">
        <f t="shared" si="42"/>
        <v>5.4488816523288073E-3</v>
      </c>
      <c r="AW48" s="89">
        <f>'Wyrównanie 22 Part 1'!B49-'Wyrównanie 22 Part 1'!B48</f>
        <v>2.3597487071139135E-4</v>
      </c>
      <c r="AX48" s="89">
        <f t="shared" si="43"/>
        <v>2.3597487071139135E-4</v>
      </c>
      <c r="AY48" s="89">
        <f t="shared" si="44"/>
        <v>1.2960505577292933E-3</v>
      </c>
      <c r="AZ48" s="89">
        <f t="shared" si="45"/>
        <v>1.2960505577292933E-3</v>
      </c>
      <c r="BA48" s="89">
        <f t="shared" si="46"/>
        <v>-3.2237787903094243E-3</v>
      </c>
      <c r="BB48" s="89">
        <f t="shared" si="47"/>
        <v>3.2237787903094243E-3</v>
      </c>
      <c r="BC48" s="89"/>
      <c r="BD48" s="89">
        <f>ABS(('Wyrównanie 22 Part 1'!B48-'Wyrównanie 22 Part 1'!O48)/'Wyrównanie 22 Part 1'!O48)</f>
        <v>2.5619533342133519E-2</v>
      </c>
      <c r="BE48" s="89">
        <f t="shared" si="6"/>
        <v>6.5636048866869105E-4</v>
      </c>
      <c r="BF48" s="89">
        <f>'Wyrównanie 22 Part 1'!B49-'Wyrównanie 22 Part 1'!B48</f>
        <v>2.3597487071139135E-4</v>
      </c>
      <c r="BG48" s="89">
        <f t="shared" si="7"/>
        <v>2.3597487071139135E-4</v>
      </c>
      <c r="BH48" s="89">
        <f t="shared" si="8"/>
        <v>1.2960505577292933E-3</v>
      </c>
      <c r="BI48" s="89">
        <f t="shared" si="9"/>
        <v>1.2960505577292933E-3</v>
      </c>
      <c r="BJ48" s="89">
        <f t="shared" si="10"/>
        <v>-3.2237787903094243E-3</v>
      </c>
      <c r="BK48" s="89">
        <f t="shared" si="11"/>
        <v>3.2237787903094243E-3</v>
      </c>
      <c r="BL48" s="89"/>
      <c r="BM48" s="89">
        <f>ABS(('Wyrównanie 22 Part 1'!B48-'Wyrównanie 22 Part 1'!Q48)/'Wyrównanie 22 Part 1'!Q48)</f>
        <v>5.643264962331844E-2</v>
      </c>
      <c r="BN48" s="89">
        <f t="shared" si="30"/>
        <v>3.184643943508223E-3</v>
      </c>
      <c r="BO48" s="89">
        <f>'Wyrównanie 22 Part 1'!B49-'Wyrównanie 22 Part 1'!B48</f>
        <v>2.3597487071139135E-4</v>
      </c>
      <c r="BP48" s="89">
        <f t="shared" si="31"/>
        <v>2.3597487071139135E-4</v>
      </c>
      <c r="BQ48" s="89">
        <f t="shared" si="32"/>
        <v>1.2960505577292933E-3</v>
      </c>
      <c r="BR48" s="89">
        <f t="shared" si="33"/>
        <v>1.2960505577292933E-3</v>
      </c>
      <c r="BS48" s="89">
        <f t="shared" si="34"/>
        <v>-3.2237787903094243E-3</v>
      </c>
      <c r="BT48" s="89">
        <f t="shared" si="35"/>
        <v>3.2237787903094243E-3</v>
      </c>
    </row>
    <row r="49" spans="1:72" s="27" customFormat="1" x14ac:dyDescent="0.25">
      <c r="A49" s="41">
        <v>43</v>
      </c>
      <c r="B49" s="89">
        <f>ABS(('Wyrównanie 22 Part 1'!B49-'Wyrównanie 22 Part 1'!C49)/'Wyrównanie 22 Part 1'!C49)</f>
        <v>9.3808420147619198E-2</v>
      </c>
      <c r="C49" s="89">
        <f t="shared" si="0"/>
        <v>8.8000196905922475E-3</v>
      </c>
      <c r="D49" s="89">
        <f>'Wyrównanie 22 Part 1'!C50-'Wyrównanie 22 Part 1'!C49</f>
        <v>5.0873815746590393E-4</v>
      </c>
      <c r="E49" s="89">
        <f t="shared" si="1"/>
        <v>5.0873815746590393E-4</v>
      </c>
      <c r="F49" s="89">
        <f t="shared" si="2"/>
        <v>-8.9544450709281957E-5</v>
      </c>
      <c r="G49" s="89">
        <f t="shared" si="3"/>
        <v>8.9544450709281957E-5</v>
      </c>
      <c r="H49" s="89">
        <f t="shared" si="4"/>
        <v>-9.9831109580742795E-5</v>
      </c>
      <c r="I49" s="89">
        <f t="shared" si="5"/>
        <v>9.9831109580742795E-5</v>
      </c>
      <c r="J49" s="89"/>
      <c r="K49" s="89">
        <f>ABS(('Wyrównanie 22 Part 1'!B49-'Wyrównanie 22 Part 1'!E49)/'Wyrównanie 22 Part 1'!E49)</f>
        <v>0.10292347267964823</v>
      </c>
      <c r="L49" s="89">
        <f t="shared" si="12"/>
        <v>1.0593241228438296E-2</v>
      </c>
      <c r="M49" s="89">
        <f>'Wyrównanie 22 Part 1'!C50-'Wyrównanie 22 Part 1'!C49</f>
        <v>5.0873815746590393E-4</v>
      </c>
      <c r="N49" s="89">
        <f t="shared" si="13"/>
        <v>5.0873815746590393E-4</v>
      </c>
      <c r="O49" s="89">
        <f t="shared" si="14"/>
        <v>-8.9544450709281957E-5</v>
      </c>
      <c r="P49" s="89">
        <f t="shared" si="15"/>
        <v>8.9544450709281957E-5</v>
      </c>
      <c r="Q49" s="89">
        <f t="shared" si="16"/>
        <v>-9.9831109580742795E-5</v>
      </c>
      <c r="R49" s="89">
        <f t="shared" si="17"/>
        <v>9.9831109580742795E-5</v>
      </c>
      <c r="S49" s="89"/>
      <c r="T49" s="89">
        <f>ABS(('Wyrównanie 22 Part 1'!B49-'Wyrównanie 22 Part 1'!G49)/'Wyrównanie 22 Part 1'!G49)</f>
        <v>0.10331033004027329</v>
      </c>
      <c r="U49" s="89">
        <f t="shared" si="19"/>
        <v>1.0673024293030194E-2</v>
      </c>
      <c r="V49" s="89">
        <f>'Wyrównanie 22 Part 1'!C50-'Wyrównanie 22 Part 1'!C49</f>
        <v>5.0873815746590393E-4</v>
      </c>
      <c r="W49" s="89">
        <f t="shared" si="20"/>
        <v>5.0873815746590393E-4</v>
      </c>
      <c r="X49" s="89">
        <f t="shared" si="21"/>
        <v>-8.9544450709281957E-5</v>
      </c>
      <c r="Y49" s="89">
        <f t="shared" si="22"/>
        <v>8.9544450709281957E-5</v>
      </c>
      <c r="Z49" s="89">
        <f t="shared" si="23"/>
        <v>-9.9831109580742795E-5</v>
      </c>
      <c r="AA49" s="89">
        <f t="shared" si="48"/>
        <v>9.9831109580742795E-5</v>
      </c>
      <c r="AB49" s="89"/>
      <c r="AC49" s="89">
        <f>ABS(('Wyrównanie 22 Part 1'!B49-'Wyrównanie 22 Part 1'!I49)/'Wyrównanie 22 Part 1'!I49)</f>
        <v>9.5546942478599059E-2</v>
      </c>
      <c r="AD49" s="89">
        <f t="shared" si="24"/>
        <v>9.129218217008718E-3</v>
      </c>
      <c r="AE49" s="89">
        <f>'Wyrównanie 22 Part 1'!C50-'Wyrównanie 22 Part 1'!C49</f>
        <v>5.0873815746590393E-4</v>
      </c>
      <c r="AF49" s="89">
        <f t="shared" si="25"/>
        <v>5.0873815746590393E-4</v>
      </c>
      <c r="AG49" s="89">
        <f t="shared" si="26"/>
        <v>-8.9544450709281957E-5</v>
      </c>
      <c r="AH49" s="89">
        <f t="shared" si="27"/>
        <v>8.9544450709281957E-5</v>
      </c>
      <c r="AI49" s="89">
        <f t="shared" si="28"/>
        <v>-9.9831109580742795E-5</v>
      </c>
      <c r="AJ49" s="89">
        <f t="shared" si="29"/>
        <v>9.9831109580742795E-5</v>
      </c>
      <c r="AK49" s="89"/>
      <c r="AL49" s="89">
        <f>ABS(('Wyrównanie 22 Part 1'!B49-'Wyrównanie 22 Part 1'!K49)/'Wyrównanie 22 Part 1'!K49)</f>
        <v>9.6072120495725569E-2</v>
      </c>
      <c r="AM49" s="89">
        <f t="shared" si="36"/>
        <v>9.229852336545212E-3</v>
      </c>
      <c r="AN49" s="89">
        <f>'Wyrównanie 22 Part 1'!B50-'Wyrównanie 22 Part 1'!B49</f>
        <v>1.5320254284406846E-3</v>
      </c>
      <c r="AO49" s="89">
        <f t="shared" si="37"/>
        <v>1.5320254284406846E-3</v>
      </c>
      <c r="AP49" s="89">
        <f t="shared" si="38"/>
        <v>-1.927728232580131E-3</v>
      </c>
      <c r="AQ49" s="89">
        <f t="shared" si="39"/>
        <v>1.927728232580131E-3</v>
      </c>
      <c r="AR49" s="89">
        <f t="shared" si="40"/>
        <v>3.2283980821321986E-3</v>
      </c>
      <c r="AS49" s="89">
        <f t="shared" si="41"/>
        <v>3.2283980821321986E-3</v>
      </c>
      <c r="AT49" s="89"/>
      <c r="AU49" s="89">
        <f>ABS(('Wyrównanie 22 Part 1'!B49-'Wyrównanie 22 Part 1'!M49)/'Wyrównanie 22 Part 1'!M49)</f>
        <v>9.7333711410206664E-2</v>
      </c>
      <c r="AV49" s="89">
        <f t="shared" si="42"/>
        <v>9.4738513768853946E-3</v>
      </c>
      <c r="AW49" s="89">
        <f>'Wyrównanie 22 Part 1'!B50-'Wyrównanie 22 Part 1'!B49</f>
        <v>1.5320254284406846E-3</v>
      </c>
      <c r="AX49" s="89">
        <f t="shared" si="43"/>
        <v>1.5320254284406846E-3</v>
      </c>
      <c r="AY49" s="89">
        <f t="shared" si="44"/>
        <v>-1.927728232580131E-3</v>
      </c>
      <c r="AZ49" s="89">
        <f t="shared" si="45"/>
        <v>1.927728232580131E-3</v>
      </c>
      <c r="BA49" s="89">
        <f t="shared" si="46"/>
        <v>3.2283980821321986E-3</v>
      </c>
      <c r="BB49" s="89">
        <f t="shared" si="47"/>
        <v>3.2283980821321986E-3</v>
      </c>
      <c r="BC49" s="89"/>
      <c r="BD49" s="89">
        <f>ABS(('Wyrównanie 22 Part 1'!B49-'Wyrównanie 22 Part 1'!O49)/'Wyrównanie 22 Part 1'!O49)</f>
        <v>6.9650991810341692E-2</v>
      </c>
      <c r="BE49" s="89">
        <f t="shared" si="6"/>
        <v>4.8512606601642857E-3</v>
      </c>
      <c r="BF49" s="89">
        <f>'Wyrównanie 22 Part 1'!B50-'Wyrównanie 22 Part 1'!B49</f>
        <v>1.5320254284406846E-3</v>
      </c>
      <c r="BG49" s="89">
        <f t="shared" si="7"/>
        <v>1.5320254284406846E-3</v>
      </c>
      <c r="BH49" s="89">
        <f t="shared" si="8"/>
        <v>-1.927728232580131E-3</v>
      </c>
      <c r="BI49" s="89">
        <f t="shared" si="9"/>
        <v>1.927728232580131E-3</v>
      </c>
      <c r="BJ49" s="89">
        <f t="shared" si="10"/>
        <v>3.2283980821321986E-3</v>
      </c>
      <c r="BK49" s="89">
        <f t="shared" si="11"/>
        <v>3.2283980821321986E-3</v>
      </c>
      <c r="BL49" s="89"/>
      <c r="BM49" s="89">
        <f>ABS(('Wyrównanie 22 Part 1'!B49-'Wyrównanie 22 Part 1'!Q49)/'Wyrównanie 22 Part 1'!Q49)</f>
        <v>9.1180577011031411E-2</v>
      </c>
      <c r="BN49" s="89">
        <f t="shared" si="30"/>
        <v>8.3138976240646305E-3</v>
      </c>
      <c r="BO49" s="89">
        <f>'Wyrównanie 22 Part 1'!B50-'Wyrównanie 22 Part 1'!B49</f>
        <v>1.5320254284406846E-3</v>
      </c>
      <c r="BP49" s="89">
        <f t="shared" si="31"/>
        <v>1.5320254284406846E-3</v>
      </c>
      <c r="BQ49" s="89">
        <f t="shared" si="32"/>
        <v>-1.927728232580131E-3</v>
      </c>
      <c r="BR49" s="89">
        <f t="shared" si="33"/>
        <v>1.927728232580131E-3</v>
      </c>
      <c r="BS49" s="89">
        <f t="shared" si="34"/>
        <v>3.2283980821321986E-3</v>
      </c>
      <c r="BT49" s="89">
        <f t="shared" si="35"/>
        <v>3.2283980821321986E-3</v>
      </c>
    </row>
    <row r="50" spans="1:72" s="27" customFormat="1" x14ac:dyDescent="0.25">
      <c r="A50" s="41">
        <v>44</v>
      </c>
      <c r="B50" s="89">
        <f>ABS(('Wyrównanie 22 Part 1'!B50-'Wyrównanie 22 Part 1'!C50)/'Wyrównanie 22 Part 1'!C50)</f>
        <v>0.13783931014113335</v>
      </c>
      <c r="C50" s="89">
        <f t="shared" si="0"/>
        <v>1.8999675420183548E-2</v>
      </c>
      <c r="D50" s="89">
        <f>'Wyrównanie 22 Part 1'!C51-'Wyrównanie 22 Part 1'!C50</f>
        <v>4.1919370675662197E-4</v>
      </c>
      <c r="E50" s="89">
        <f t="shared" si="1"/>
        <v>4.1919370675662197E-4</v>
      </c>
      <c r="F50" s="89">
        <f t="shared" si="2"/>
        <v>-1.8937556029002475E-4</v>
      </c>
      <c r="G50" s="89">
        <f t="shared" si="3"/>
        <v>1.8937556029002475E-4</v>
      </c>
      <c r="H50" s="89">
        <f t="shared" si="4"/>
        <v>2.2830245343147607E-4</v>
      </c>
      <c r="I50" s="89">
        <f t="shared" si="5"/>
        <v>2.2830245343147607E-4</v>
      </c>
      <c r="J50" s="89"/>
      <c r="K50" s="89">
        <f>ABS(('Wyrównanie 22 Part 1'!B50-'Wyrównanie 22 Part 1'!E50)/'Wyrównanie 22 Part 1'!E50)</f>
        <v>0.15484099558851527</v>
      </c>
      <c r="L50" s="89">
        <f t="shared" si="12"/>
        <v>2.3975733914842607E-2</v>
      </c>
      <c r="M50" s="89">
        <f>'Wyrównanie 22 Part 1'!C51-'Wyrównanie 22 Part 1'!C50</f>
        <v>4.1919370675662197E-4</v>
      </c>
      <c r="N50" s="89">
        <f t="shared" si="13"/>
        <v>4.1919370675662197E-4</v>
      </c>
      <c r="O50" s="89">
        <f t="shared" si="14"/>
        <v>-1.8937556029002475E-4</v>
      </c>
      <c r="P50" s="89">
        <f t="shared" si="15"/>
        <v>1.8937556029002475E-4</v>
      </c>
      <c r="Q50" s="89">
        <f t="shared" si="16"/>
        <v>2.2830245343147607E-4</v>
      </c>
      <c r="R50" s="89">
        <f t="shared" si="17"/>
        <v>2.2830245343147607E-4</v>
      </c>
      <c r="S50" s="89"/>
      <c r="T50" s="89">
        <f>ABS(('Wyrównanie 22 Part 1'!B50-'Wyrównanie 22 Part 1'!G50)/'Wyrównanie 22 Part 1'!G50)</f>
        <v>0.16028679383742075</v>
      </c>
      <c r="U50" s="89">
        <f t="shared" si="19"/>
        <v>2.5691856278679825E-2</v>
      </c>
      <c r="V50" s="89">
        <f>'Wyrównanie 22 Part 1'!C51-'Wyrównanie 22 Part 1'!C50</f>
        <v>4.1919370675662197E-4</v>
      </c>
      <c r="W50" s="89">
        <f t="shared" si="20"/>
        <v>4.1919370675662197E-4</v>
      </c>
      <c r="X50" s="89">
        <f t="shared" si="21"/>
        <v>-1.8937556029002475E-4</v>
      </c>
      <c r="Y50" s="89">
        <f t="shared" si="22"/>
        <v>1.8937556029002475E-4</v>
      </c>
      <c r="Z50" s="89">
        <f t="shared" si="23"/>
        <v>2.2830245343147607E-4</v>
      </c>
      <c r="AA50" s="89">
        <f t="shared" si="48"/>
        <v>2.2830245343147607E-4</v>
      </c>
      <c r="AB50" s="89"/>
      <c r="AC50" s="89">
        <f>ABS(('Wyrównanie 22 Part 1'!B50-'Wyrównanie 22 Part 1'!I50)/'Wyrównanie 22 Part 1'!I50)</f>
        <v>0.15655086643918523</v>
      </c>
      <c r="AD50" s="89">
        <f t="shared" si="24"/>
        <v>2.4508173782859612E-2</v>
      </c>
      <c r="AE50" s="89">
        <f>'Wyrównanie 22 Part 1'!C51-'Wyrównanie 22 Part 1'!C50</f>
        <v>4.1919370675662197E-4</v>
      </c>
      <c r="AF50" s="89">
        <f t="shared" si="25"/>
        <v>4.1919370675662197E-4</v>
      </c>
      <c r="AG50" s="89">
        <f t="shared" si="26"/>
        <v>-1.8937556029002475E-4</v>
      </c>
      <c r="AH50" s="89">
        <f t="shared" si="27"/>
        <v>1.8937556029002475E-4</v>
      </c>
      <c r="AI50" s="89">
        <f t="shared" si="28"/>
        <v>2.2830245343147607E-4</v>
      </c>
      <c r="AJ50" s="89">
        <f t="shared" si="29"/>
        <v>2.2830245343147607E-4</v>
      </c>
      <c r="AK50" s="89"/>
      <c r="AL50" s="89">
        <f>ABS(('Wyrównanie 22 Part 1'!B50-'Wyrównanie 22 Part 1'!K50)/'Wyrównanie 22 Part 1'!K50)</f>
        <v>0.16684889573511782</v>
      </c>
      <c r="AM50" s="89">
        <f t="shared" si="36"/>
        <v>2.7838554008028218E-2</v>
      </c>
      <c r="AN50" s="89">
        <f>'Wyrównanie 22 Part 1'!B51-'Wyrównanie 22 Part 1'!B50</f>
        <v>-3.9570280413944638E-4</v>
      </c>
      <c r="AO50" s="89">
        <f t="shared" si="37"/>
        <v>3.9570280413944638E-4</v>
      </c>
      <c r="AP50" s="89">
        <f t="shared" si="38"/>
        <v>1.3006698495520675E-3</v>
      </c>
      <c r="AQ50" s="89">
        <f t="shared" si="39"/>
        <v>1.3006698495520675E-3</v>
      </c>
      <c r="AR50" s="89">
        <f t="shared" si="40"/>
        <v>-2.3869329016068253E-3</v>
      </c>
      <c r="AS50" s="89">
        <f t="shared" si="41"/>
        <v>2.3869329016068253E-3</v>
      </c>
      <c r="AT50" s="89"/>
      <c r="AU50" s="89">
        <f>ABS(('Wyrównanie 22 Part 1'!B50-'Wyrównanie 22 Part 1'!M50)/'Wyrównanie 22 Part 1'!M50)</f>
        <v>0.17629179143923743</v>
      </c>
      <c r="AV50" s="89">
        <f t="shared" si="42"/>
        <v>3.1078795728855586E-2</v>
      </c>
      <c r="AW50" s="89">
        <f>'Wyrównanie 22 Part 1'!B51-'Wyrównanie 22 Part 1'!B50</f>
        <v>-3.9570280413944638E-4</v>
      </c>
      <c r="AX50" s="89">
        <f t="shared" si="43"/>
        <v>3.9570280413944638E-4</v>
      </c>
      <c r="AY50" s="89">
        <f t="shared" si="44"/>
        <v>1.3006698495520675E-3</v>
      </c>
      <c r="AZ50" s="89">
        <f t="shared" si="45"/>
        <v>1.3006698495520675E-3</v>
      </c>
      <c r="BA50" s="89">
        <f t="shared" si="46"/>
        <v>-2.3869329016068253E-3</v>
      </c>
      <c r="BB50" s="89">
        <f t="shared" si="47"/>
        <v>2.3869329016068253E-3</v>
      </c>
      <c r="BC50" s="89"/>
      <c r="BD50" s="89">
        <f>ABS(('Wyrównanie 22 Part 1'!B50-'Wyrównanie 22 Part 1'!O50)/'Wyrównanie 22 Part 1'!O50)</f>
        <v>8.063855855635936E-2</v>
      </c>
      <c r="BE50" s="89">
        <f t="shared" si="6"/>
        <v>6.5025771260473972E-3</v>
      </c>
      <c r="BF50" s="89">
        <f>'Wyrównanie 22 Part 1'!B51-'Wyrównanie 22 Part 1'!B50</f>
        <v>-3.9570280413944638E-4</v>
      </c>
      <c r="BG50" s="89">
        <f t="shared" si="7"/>
        <v>3.9570280413944638E-4</v>
      </c>
      <c r="BH50" s="89">
        <f t="shared" si="8"/>
        <v>1.3006698495520675E-3</v>
      </c>
      <c r="BI50" s="89">
        <f t="shared" si="9"/>
        <v>1.3006698495520675E-3</v>
      </c>
      <c r="BJ50" s="89">
        <f t="shared" si="10"/>
        <v>-2.3869329016068253E-3</v>
      </c>
      <c r="BK50" s="89">
        <f t="shared" si="11"/>
        <v>2.3869329016068253E-3</v>
      </c>
      <c r="BL50" s="89"/>
      <c r="BM50" s="89">
        <f>ABS(('Wyrównanie 22 Part 1'!B50-'Wyrównanie 22 Part 1'!Q50)/'Wyrównanie 22 Part 1'!Q50)</f>
        <v>0.13663911844428944</v>
      </c>
      <c r="BN50" s="89">
        <f t="shared" si="30"/>
        <v>1.867024868923256E-2</v>
      </c>
      <c r="BO50" s="89">
        <f>'Wyrównanie 22 Part 1'!B51-'Wyrównanie 22 Part 1'!B50</f>
        <v>-3.9570280413944638E-4</v>
      </c>
      <c r="BP50" s="89">
        <f t="shared" si="31"/>
        <v>3.9570280413944638E-4</v>
      </c>
      <c r="BQ50" s="89">
        <f t="shared" si="32"/>
        <v>1.3006698495520675E-3</v>
      </c>
      <c r="BR50" s="89">
        <f t="shared" si="33"/>
        <v>1.3006698495520675E-3</v>
      </c>
      <c r="BS50" s="89">
        <f t="shared" si="34"/>
        <v>-2.3869329016068253E-3</v>
      </c>
      <c r="BT50" s="89">
        <f t="shared" si="35"/>
        <v>2.3869329016068253E-3</v>
      </c>
    </row>
    <row r="51" spans="1:72" s="27" customFormat="1" x14ac:dyDescent="0.25">
      <c r="A51" s="41">
        <v>45</v>
      </c>
      <c r="B51" s="89">
        <f>ABS(('Wyrównanie 22 Part 1'!B51-'Wyrównanie 22 Part 1'!C51)/'Wyrównanie 22 Part 1'!C51)</f>
        <v>3.5220360565769035E-2</v>
      </c>
      <c r="C51" s="89">
        <f t="shared" si="0"/>
        <v>1.2404737983827785E-3</v>
      </c>
      <c r="D51" s="89">
        <f>'Wyrównanie 22 Part 1'!C52-'Wyrównanie 22 Part 1'!C51</f>
        <v>2.2981814646659722E-4</v>
      </c>
      <c r="E51" s="89">
        <f t="shared" si="1"/>
        <v>2.2981814646659722E-4</v>
      </c>
      <c r="F51" s="89">
        <f t="shared" si="2"/>
        <v>3.8926893141451313E-5</v>
      </c>
      <c r="G51" s="89">
        <f t="shared" si="3"/>
        <v>3.8926893141451313E-5</v>
      </c>
      <c r="H51" s="89">
        <f t="shared" si="4"/>
        <v>8.2220564914706196E-5</v>
      </c>
      <c r="I51" s="89">
        <f t="shared" si="5"/>
        <v>8.2220564914706196E-5</v>
      </c>
      <c r="J51" s="89"/>
      <c r="K51" s="89">
        <f>ABS(('Wyrównanie 22 Part 1'!B51-'Wyrównanie 22 Part 1'!E51)/'Wyrównanie 22 Part 1'!E51)</f>
        <v>1.0948562739973708E-2</v>
      </c>
      <c r="L51" s="89">
        <f t="shared" si="12"/>
        <v>1.1987102607114057E-4</v>
      </c>
      <c r="M51" s="89">
        <f>'Wyrównanie 22 Part 1'!C52-'Wyrównanie 22 Part 1'!C51</f>
        <v>2.2981814646659722E-4</v>
      </c>
      <c r="N51" s="89">
        <f t="shared" si="13"/>
        <v>2.2981814646659722E-4</v>
      </c>
      <c r="O51" s="89">
        <f t="shared" si="14"/>
        <v>3.8926893141451313E-5</v>
      </c>
      <c r="P51" s="89">
        <f t="shared" si="15"/>
        <v>3.8926893141451313E-5</v>
      </c>
      <c r="Q51" s="89">
        <f t="shared" si="16"/>
        <v>8.2220564914706196E-5</v>
      </c>
      <c r="R51" s="89">
        <f t="shared" si="17"/>
        <v>8.2220564914706196E-5</v>
      </c>
      <c r="S51" s="89"/>
      <c r="T51" s="89">
        <f>ABS(('Wyrównanie 22 Part 1'!B51-'Wyrównanie 22 Part 1'!G51)/'Wyrównanie 22 Part 1'!G51)</f>
        <v>8.1081611543603032E-3</v>
      </c>
      <c r="U51" s="89">
        <f t="shared" si="19"/>
        <v>6.5742277305077401E-5</v>
      </c>
      <c r="V51" s="89">
        <f>'Wyrównanie 22 Part 1'!C52-'Wyrównanie 22 Part 1'!C51</f>
        <v>2.2981814646659722E-4</v>
      </c>
      <c r="W51" s="89">
        <f t="shared" si="20"/>
        <v>2.2981814646659722E-4</v>
      </c>
      <c r="X51" s="89">
        <f t="shared" si="21"/>
        <v>3.8926893141451313E-5</v>
      </c>
      <c r="Y51" s="89">
        <f t="shared" si="22"/>
        <v>3.8926893141451313E-5</v>
      </c>
      <c r="Z51" s="89">
        <f t="shared" si="23"/>
        <v>8.2220564914706196E-5</v>
      </c>
      <c r="AA51" s="89">
        <f t="shared" si="48"/>
        <v>8.2220564914706196E-5</v>
      </c>
      <c r="AB51" s="89"/>
      <c r="AC51" s="89">
        <f>ABS(('Wyrównanie 22 Part 1'!B51-'Wyrównanie 22 Part 1'!I51)/'Wyrównanie 22 Part 1'!I51)</f>
        <v>1.1576529580560796E-2</v>
      </c>
      <c r="AD51" s="89">
        <f t="shared" si="24"/>
        <v>1.3401603712959913E-4</v>
      </c>
      <c r="AE51" s="89">
        <f>'Wyrównanie 22 Part 1'!C52-'Wyrównanie 22 Part 1'!C51</f>
        <v>2.2981814646659722E-4</v>
      </c>
      <c r="AF51" s="89">
        <f t="shared" si="25"/>
        <v>2.2981814646659722E-4</v>
      </c>
      <c r="AG51" s="89">
        <f t="shared" si="26"/>
        <v>3.8926893141451313E-5</v>
      </c>
      <c r="AH51" s="89">
        <f t="shared" si="27"/>
        <v>3.8926893141451313E-5</v>
      </c>
      <c r="AI51" s="89">
        <f t="shared" si="28"/>
        <v>8.2220564914706196E-5</v>
      </c>
      <c r="AJ51" s="89">
        <f t="shared" si="29"/>
        <v>8.2220564914706196E-5</v>
      </c>
      <c r="AK51" s="89"/>
      <c r="AL51" s="89">
        <f>ABS(('Wyrównanie 22 Part 1'!B51-'Wyrównanie 22 Part 1'!K51)/'Wyrównanie 22 Part 1'!K51)</f>
        <v>2.3329834781085834E-3</v>
      </c>
      <c r="AM51" s="89">
        <f t="shared" si="36"/>
        <v>5.442811909127623E-6</v>
      </c>
      <c r="AN51" s="89">
        <f>'Wyrównanie 22 Part 1'!B52-'Wyrównanie 22 Part 1'!B51</f>
        <v>9.0496704541262116E-4</v>
      </c>
      <c r="AO51" s="89">
        <f t="shared" si="37"/>
        <v>9.0496704541262116E-4</v>
      </c>
      <c r="AP51" s="89">
        <f t="shared" si="38"/>
        <v>-1.0862630520547577E-3</v>
      </c>
      <c r="AQ51" s="89">
        <f t="shared" si="39"/>
        <v>1.0862630520547577E-3</v>
      </c>
      <c r="AR51" s="89">
        <f t="shared" si="40"/>
        <v>5.5665612795815535E-4</v>
      </c>
      <c r="AS51" s="89">
        <f t="shared" si="41"/>
        <v>5.5665612795815535E-4</v>
      </c>
      <c r="AT51" s="89"/>
      <c r="AU51" s="89">
        <f>ABS(('Wyrównanie 22 Part 1'!B51-'Wyrównanie 22 Part 1'!M51)/'Wyrównanie 22 Part 1'!M51)</f>
        <v>1.0470065325101932E-2</v>
      </c>
      <c r="AV51" s="89">
        <f t="shared" si="42"/>
        <v>1.0962226791190183E-4</v>
      </c>
      <c r="AW51" s="89">
        <f>'Wyrównanie 22 Part 1'!B52-'Wyrównanie 22 Part 1'!B51</f>
        <v>9.0496704541262116E-4</v>
      </c>
      <c r="AX51" s="89">
        <f t="shared" si="43"/>
        <v>9.0496704541262116E-4</v>
      </c>
      <c r="AY51" s="89">
        <f t="shared" si="44"/>
        <v>-1.0862630520547577E-3</v>
      </c>
      <c r="AZ51" s="89">
        <f t="shared" si="45"/>
        <v>1.0862630520547577E-3</v>
      </c>
      <c r="BA51" s="89">
        <f t="shared" si="46"/>
        <v>5.5665612795815535E-4</v>
      </c>
      <c r="BB51" s="89">
        <f t="shared" si="47"/>
        <v>5.5665612795815535E-4</v>
      </c>
      <c r="BC51" s="89"/>
      <c r="BD51" s="89">
        <f>ABS(('Wyrównanie 22 Part 1'!B51-'Wyrównanie 22 Part 1'!O51)/'Wyrównanie 22 Part 1'!O51)</f>
        <v>6.6001524878122345E-2</v>
      </c>
      <c r="BE51" s="89">
        <f t="shared" si="6"/>
        <v>4.3562012862374024E-3</v>
      </c>
      <c r="BF51" s="89">
        <f>'Wyrównanie 22 Part 1'!B52-'Wyrównanie 22 Part 1'!B51</f>
        <v>9.0496704541262116E-4</v>
      </c>
      <c r="BG51" s="89">
        <f t="shared" si="7"/>
        <v>9.0496704541262116E-4</v>
      </c>
      <c r="BH51" s="89">
        <f t="shared" si="8"/>
        <v>-1.0862630520547577E-3</v>
      </c>
      <c r="BI51" s="89">
        <f t="shared" si="9"/>
        <v>1.0862630520547577E-3</v>
      </c>
      <c r="BJ51" s="89">
        <f t="shared" si="10"/>
        <v>5.5665612795815535E-4</v>
      </c>
      <c r="BK51" s="89">
        <f t="shared" si="11"/>
        <v>5.5665612795815535E-4</v>
      </c>
      <c r="BL51" s="89"/>
      <c r="BM51" s="89">
        <f>ABS(('Wyrównanie 22 Part 1'!B51-'Wyrównanie 22 Part 1'!Q51)/'Wyrównanie 22 Part 1'!Q51)</f>
        <v>3.631673537820107E-2</v>
      </c>
      <c r="BN51" s="89">
        <f t="shared" si="30"/>
        <v>1.3189052685302813E-3</v>
      </c>
      <c r="BO51" s="89">
        <f>'Wyrównanie 22 Part 1'!B52-'Wyrównanie 22 Part 1'!B51</f>
        <v>9.0496704541262116E-4</v>
      </c>
      <c r="BP51" s="89">
        <f t="shared" si="31"/>
        <v>9.0496704541262116E-4</v>
      </c>
      <c r="BQ51" s="89">
        <f t="shared" si="32"/>
        <v>-1.0862630520547577E-3</v>
      </c>
      <c r="BR51" s="89">
        <f t="shared" si="33"/>
        <v>1.0862630520547577E-3</v>
      </c>
      <c r="BS51" s="89">
        <f t="shared" si="34"/>
        <v>5.5665612795815535E-4</v>
      </c>
      <c r="BT51" s="89">
        <f t="shared" si="35"/>
        <v>5.5665612795815535E-4</v>
      </c>
    </row>
    <row r="52" spans="1:72" s="27" customFormat="1" x14ac:dyDescent="0.25">
      <c r="A52" s="41">
        <v>46</v>
      </c>
      <c r="B52" s="89">
        <f>ABS(('Wyrównanie 22 Part 1'!B52-'Wyrównanie 22 Part 1'!C52)/'Wyrównanie 22 Part 1'!C52)</f>
        <v>9.4366818696338312E-2</v>
      </c>
      <c r="C52" s="89">
        <f t="shared" si="0"/>
        <v>8.9050964708675857E-3</v>
      </c>
      <c r="D52" s="89">
        <f>'Wyrównanie 22 Part 1'!C53-'Wyrównanie 22 Part 1'!C52</f>
        <v>2.6874503960804853E-4</v>
      </c>
      <c r="E52" s="89">
        <f t="shared" si="1"/>
        <v>2.6874503960804853E-4</v>
      </c>
      <c r="F52" s="89">
        <f t="shared" si="2"/>
        <v>1.2114745805615751E-4</v>
      </c>
      <c r="G52" s="89">
        <f t="shared" si="3"/>
        <v>1.2114745805615751E-4</v>
      </c>
      <c r="H52" s="89">
        <f t="shared" si="4"/>
        <v>-1.7418132903221969E-4</v>
      </c>
      <c r="I52" s="89">
        <f t="shared" si="5"/>
        <v>1.7418132903221969E-4</v>
      </c>
      <c r="J52" s="89"/>
      <c r="K52" s="89">
        <f>ABS(('Wyrównanie 22 Part 1'!B52-'Wyrównanie 22 Part 1'!E52)/'Wyrównanie 22 Part 1'!E52)</f>
        <v>9.235498160916801E-2</v>
      </c>
      <c r="L52" s="89">
        <f t="shared" si="12"/>
        <v>8.5294426280297618E-3</v>
      </c>
      <c r="M52" s="89">
        <f>'Wyrównanie 22 Part 1'!C53-'Wyrównanie 22 Part 1'!C52</f>
        <v>2.6874503960804853E-4</v>
      </c>
      <c r="N52" s="89">
        <f t="shared" si="13"/>
        <v>2.6874503960804853E-4</v>
      </c>
      <c r="O52" s="89">
        <f t="shared" si="14"/>
        <v>1.2114745805615751E-4</v>
      </c>
      <c r="P52" s="89">
        <f t="shared" si="15"/>
        <v>1.2114745805615751E-4</v>
      </c>
      <c r="Q52" s="89">
        <f t="shared" si="16"/>
        <v>-1.7418132903221969E-4</v>
      </c>
      <c r="R52" s="89">
        <f t="shared" si="17"/>
        <v>1.7418132903221969E-4</v>
      </c>
      <c r="S52" s="89"/>
      <c r="T52" s="89">
        <f>ABS(('Wyrównanie 22 Part 1'!B52-'Wyrównanie 22 Part 1'!G52)/'Wyrównanie 22 Part 1'!G52)</f>
        <v>9.4903273645510419E-2</v>
      </c>
      <c r="U52" s="89">
        <f t="shared" si="19"/>
        <v>9.0066313486346326E-3</v>
      </c>
      <c r="V52" s="89">
        <f>'Wyrównanie 22 Part 1'!C53-'Wyrównanie 22 Part 1'!C52</f>
        <v>2.6874503960804853E-4</v>
      </c>
      <c r="W52" s="89">
        <f t="shared" si="20"/>
        <v>2.6874503960804853E-4</v>
      </c>
      <c r="X52" s="89">
        <f t="shared" si="21"/>
        <v>1.2114745805615751E-4</v>
      </c>
      <c r="Y52" s="89">
        <f t="shared" si="22"/>
        <v>1.2114745805615751E-4</v>
      </c>
      <c r="Z52" s="89">
        <f t="shared" si="23"/>
        <v>-1.7418132903221969E-4</v>
      </c>
      <c r="AA52" s="89">
        <f t="shared" si="48"/>
        <v>1.7418132903221969E-4</v>
      </c>
      <c r="AB52" s="89"/>
      <c r="AC52" s="89">
        <f>ABS(('Wyrównanie 22 Part 1'!B52-'Wyrównanie 22 Part 1'!I52)/'Wyrównanie 22 Part 1'!I52)</f>
        <v>0.11828883824130873</v>
      </c>
      <c r="AD52" s="89">
        <f t="shared" si="24"/>
        <v>1.3992249252478503E-2</v>
      </c>
      <c r="AE52" s="89">
        <f>'Wyrównanie 22 Part 1'!C53-'Wyrównanie 22 Part 1'!C52</f>
        <v>2.6874503960804853E-4</v>
      </c>
      <c r="AF52" s="89">
        <f t="shared" si="25"/>
        <v>2.6874503960804853E-4</v>
      </c>
      <c r="AG52" s="89">
        <f t="shared" si="26"/>
        <v>1.2114745805615751E-4</v>
      </c>
      <c r="AH52" s="89">
        <f t="shared" si="27"/>
        <v>1.2114745805615751E-4</v>
      </c>
      <c r="AI52" s="89">
        <f t="shared" si="28"/>
        <v>-1.7418132903221969E-4</v>
      </c>
      <c r="AJ52" s="89">
        <f t="shared" si="29"/>
        <v>1.7418132903221969E-4</v>
      </c>
      <c r="AK52" s="89"/>
      <c r="AL52" s="89">
        <f>ABS(('Wyrównanie 22 Part 1'!B52-'Wyrównanie 22 Part 1'!K52)/'Wyrównanie 22 Part 1'!K52)</f>
        <v>0.11666559401073202</v>
      </c>
      <c r="AM52" s="89">
        <f t="shared" si="36"/>
        <v>1.3610860825876953E-2</v>
      </c>
      <c r="AN52" s="89">
        <f>'Wyrównanie 22 Part 1'!B53-'Wyrównanie 22 Part 1'!B52</f>
        <v>-1.8129600664213655E-4</v>
      </c>
      <c r="AO52" s="89">
        <f t="shared" si="37"/>
        <v>1.8129600664213655E-4</v>
      </c>
      <c r="AP52" s="89">
        <f t="shared" si="38"/>
        <v>-5.2960692409660236E-4</v>
      </c>
      <c r="AQ52" s="89">
        <f t="shared" si="39"/>
        <v>5.2960692409660236E-4</v>
      </c>
      <c r="AR52" s="89">
        <f t="shared" si="40"/>
        <v>2.9671697489832847E-3</v>
      </c>
      <c r="AS52" s="89">
        <f t="shared" si="41"/>
        <v>2.9671697489832847E-3</v>
      </c>
      <c r="AT52" s="89"/>
      <c r="AU52" s="89">
        <f>ABS(('Wyrównanie 22 Part 1'!B52-'Wyrównanie 22 Part 1'!M52)/'Wyrównanie 22 Part 1'!M52)</f>
        <v>0.12087820982295133</v>
      </c>
      <c r="AV52" s="89">
        <f t="shared" si="42"/>
        <v>1.4611541610001447E-2</v>
      </c>
      <c r="AW52" s="89">
        <f>'Wyrównanie 22 Part 1'!B53-'Wyrównanie 22 Part 1'!B52</f>
        <v>-1.8129600664213655E-4</v>
      </c>
      <c r="AX52" s="89">
        <f t="shared" si="43"/>
        <v>1.8129600664213655E-4</v>
      </c>
      <c r="AY52" s="89">
        <f t="shared" si="44"/>
        <v>-5.2960692409660236E-4</v>
      </c>
      <c r="AZ52" s="89">
        <f t="shared" si="45"/>
        <v>5.2960692409660236E-4</v>
      </c>
      <c r="BA52" s="89">
        <f t="shared" si="46"/>
        <v>2.9671697489832847E-3</v>
      </c>
      <c r="BB52" s="89">
        <f t="shared" si="47"/>
        <v>2.9671697489832847E-3</v>
      </c>
      <c r="BC52" s="89"/>
      <c r="BD52" s="89">
        <f>ABS(('Wyrównanie 22 Part 1'!B52-'Wyrównanie 22 Part 1'!O52)/'Wyrównanie 22 Part 1'!O52)</f>
        <v>3.100081782805067E-2</v>
      </c>
      <c r="BE52" s="89">
        <f t="shared" si="6"/>
        <v>9.6105070600798425E-4</v>
      </c>
      <c r="BF52" s="89">
        <f>'Wyrównanie 22 Part 1'!B53-'Wyrównanie 22 Part 1'!B52</f>
        <v>-1.8129600664213655E-4</v>
      </c>
      <c r="BG52" s="89">
        <f t="shared" si="7"/>
        <v>1.8129600664213655E-4</v>
      </c>
      <c r="BH52" s="89">
        <f t="shared" si="8"/>
        <v>-5.2960692409660236E-4</v>
      </c>
      <c r="BI52" s="89">
        <f t="shared" si="9"/>
        <v>5.2960692409660236E-4</v>
      </c>
      <c r="BJ52" s="89">
        <f t="shared" si="10"/>
        <v>2.9671697489832847E-3</v>
      </c>
      <c r="BK52" s="89">
        <f t="shared" si="11"/>
        <v>2.9671697489832847E-3</v>
      </c>
      <c r="BL52" s="89"/>
      <c r="BM52" s="89">
        <f>ABS(('Wyrównanie 22 Part 1'!B52-'Wyrównanie 22 Part 1'!Q52)/'Wyrównanie 22 Part 1'!Q52)</f>
        <v>0.10204501322357115</v>
      </c>
      <c r="BN52" s="89">
        <f t="shared" si="30"/>
        <v>1.0413184723798811E-2</v>
      </c>
      <c r="BO52" s="89">
        <f>'Wyrównanie 22 Part 1'!B53-'Wyrównanie 22 Part 1'!B52</f>
        <v>-1.8129600664213655E-4</v>
      </c>
      <c r="BP52" s="89">
        <f t="shared" si="31"/>
        <v>1.8129600664213655E-4</v>
      </c>
      <c r="BQ52" s="89">
        <f t="shared" si="32"/>
        <v>-5.2960692409660236E-4</v>
      </c>
      <c r="BR52" s="89">
        <f t="shared" si="33"/>
        <v>5.2960692409660236E-4</v>
      </c>
      <c r="BS52" s="89">
        <f t="shared" si="34"/>
        <v>2.9671697489832847E-3</v>
      </c>
      <c r="BT52" s="89">
        <f t="shared" si="35"/>
        <v>2.9671697489832847E-3</v>
      </c>
    </row>
    <row r="53" spans="1:72" s="27" customFormat="1" x14ac:dyDescent="0.25">
      <c r="A53" s="41">
        <v>47</v>
      </c>
      <c r="B53" s="89">
        <f>ABS(('Wyrównanie 22 Part 1'!B53-'Wyrównanie 22 Part 1'!C53)/'Wyrównanie 22 Part 1'!C53)</f>
        <v>8.5729010831825866E-3</v>
      </c>
      <c r="C53" s="89">
        <f t="shared" si="0"/>
        <v>7.3494632982033174E-5</v>
      </c>
      <c r="D53" s="89">
        <f>'Wyrównanie 22 Part 1'!C54-'Wyrównanie 22 Part 1'!C53</f>
        <v>3.8989249766420604E-4</v>
      </c>
      <c r="E53" s="89">
        <f t="shared" si="1"/>
        <v>3.8989249766420604E-4</v>
      </c>
      <c r="F53" s="89">
        <f t="shared" si="2"/>
        <v>-5.3033870976062179E-5</v>
      </c>
      <c r="G53" s="89">
        <f t="shared" si="3"/>
        <v>5.3033870976062179E-5</v>
      </c>
      <c r="H53" s="89">
        <f t="shared" si="4"/>
        <v>3.4483383315904621E-4</v>
      </c>
      <c r="I53" s="89">
        <f t="shared" si="5"/>
        <v>3.4483383315904621E-4</v>
      </c>
      <c r="J53" s="89"/>
      <c r="K53" s="89">
        <f>ABS(('Wyrównanie 22 Part 1'!B53-'Wyrównanie 22 Part 1'!E53)/'Wyrównanie 22 Part 1'!E53)</f>
        <v>3.9854915781908588E-3</v>
      </c>
      <c r="L53" s="89">
        <f t="shared" si="12"/>
        <v>1.5884143119830263E-5</v>
      </c>
      <c r="M53" s="89">
        <f>'Wyrównanie 22 Part 1'!C54-'Wyrównanie 22 Part 1'!C53</f>
        <v>3.8989249766420604E-4</v>
      </c>
      <c r="N53" s="89">
        <f t="shared" si="13"/>
        <v>3.8989249766420604E-4</v>
      </c>
      <c r="O53" s="89">
        <f t="shared" si="14"/>
        <v>-5.3033870976062179E-5</v>
      </c>
      <c r="P53" s="89">
        <f t="shared" si="15"/>
        <v>5.3033870976062179E-5</v>
      </c>
      <c r="Q53" s="89">
        <f t="shared" si="16"/>
        <v>3.4483383315904621E-4</v>
      </c>
      <c r="R53" s="89">
        <f t="shared" si="17"/>
        <v>3.4483383315904621E-4</v>
      </c>
      <c r="S53" s="89"/>
      <c r="T53" s="89">
        <f>ABS(('Wyrównanie 22 Part 1'!B53-'Wyrównanie 22 Part 1'!G53)/'Wyrównanie 22 Part 1'!G53)</f>
        <v>1.4629077539790406E-2</v>
      </c>
      <c r="U53" s="89">
        <f t="shared" si="19"/>
        <v>2.140099096652001E-4</v>
      </c>
      <c r="V53" s="89">
        <f>'Wyrównanie 22 Part 1'!C54-'Wyrównanie 22 Part 1'!C53</f>
        <v>3.8989249766420604E-4</v>
      </c>
      <c r="W53" s="89">
        <f t="shared" si="20"/>
        <v>3.8989249766420604E-4</v>
      </c>
      <c r="X53" s="89">
        <f t="shared" si="21"/>
        <v>-5.3033870976062179E-5</v>
      </c>
      <c r="Y53" s="89">
        <f t="shared" si="22"/>
        <v>5.3033870976062179E-5</v>
      </c>
      <c r="Z53" s="89">
        <f t="shared" si="23"/>
        <v>3.4483383315904621E-4</v>
      </c>
      <c r="AA53" s="89">
        <f t="shared" si="48"/>
        <v>3.4483383315904621E-4</v>
      </c>
      <c r="AB53" s="89"/>
      <c r="AC53" s="89">
        <f>ABS(('Wyrównanie 22 Part 1'!B53-'Wyrównanie 22 Part 1'!I53)/'Wyrównanie 22 Part 1'!I53)</f>
        <v>1.807672766229251E-2</v>
      </c>
      <c r="AD53" s="89">
        <f t="shared" si="24"/>
        <v>3.2676808297669123E-4</v>
      </c>
      <c r="AE53" s="89">
        <f>'Wyrównanie 22 Part 1'!C54-'Wyrównanie 22 Part 1'!C53</f>
        <v>3.8989249766420604E-4</v>
      </c>
      <c r="AF53" s="89">
        <f t="shared" si="25"/>
        <v>3.8989249766420604E-4</v>
      </c>
      <c r="AG53" s="89">
        <f t="shared" si="26"/>
        <v>-5.3033870976062179E-5</v>
      </c>
      <c r="AH53" s="89">
        <f t="shared" si="27"/>
        <v>5.3033870976062179E-5</v>
      </c>
      <c r="AI53" s="89">
        <f t="shared" si="28"/>
        <v>3.4483383315904621E-4</v>
      </c>
      <c r="AJ53" s="89">
        <f t="shared" si="29"/>
        <v>3.4483383315904621E-4</v>
      </c>
      <c r="AK53" s="89"/>
      <c r="AL53" s="89">
        <f>ABS(('Wyrównanie 22 Part 1'!B53-'Wyrównanie 22 Part 1'!K53)/'Wyrównanie 22 Part 1'!K53)</f>
        <v>2.050509875301907E-2</v>
      </c>
      <c r="AM53" s="89">
        <f t="shared" si="36"/>
        <v>4.2045907487106424E-4</v>
      </c>
      <c r="AN53" s="89">
        <f>'Wyrównanie 22 Part 1'!B54-'Wyrównanie 22 Part 1'!B53</f>
        <v>-7.1090293073873892E-4</v>
      </c>
      <c r="AO53" s="89">
        <f t="shared" si="37"/>
        <v>7.1090293073873892E-4</v>
      </c>
      <c r="AP53" s="89">
        <f t="shared" si="38"/>
        <v>2.4375628248866823E-3</v>
      </c>
      <c r="AQ53" s="89">
        <f t="shared" si="39"/>
        <v>2.4375628248866823E-3</v>
      </c>
      <c r="AR53" s="89">
        <f t="shared" si="40"/>
        <v>-3.9541882328932845E-3</v>
      </c>
      <c r="AS53" s="89">
        <f t="shared" si="41"/>
        <v>3.9541882328932845E-3</v>
      </c>
      <c r="AT53" s="89"/>
      <c r="AU53" s="89">
        <f>ABS(('Wyrównanie 22 Part 1'!B53-'Wyrównanie 22 Part 1'!M53)/'Wyrównanie 22 Part 1'!M53)</f>
        <v>1.393294833850562E-2</v>
      </c>
      <c r="AV53" s="89">
        <f t="shared" si="42"/>
        <v>1.9412704940346653E-4</v>
      </c>
      <c r="AW53" s="89">
        <f>'Wyrównanie 22 Part 1'!B54-'Wyrównanie 22 Part 1'!B53</f>
        <v>-7.1090293073873892E-4</v>
      </c>
      <c r="AX53" s="89">
        <f t="shared" si="43"/>
        <v>7.1090293073873892E-4</v>
      </c>
      <c r="AY53" s="89">
        <f t="shared" si="44"/>
        <v>2.4375628248866823E-3</v>
      </c>
      <c r="AZ53" s="89">
        <f t="shared" si="45"/>
        <v>2.4375628248866823E-3</v>
      </c>
      <c r="BA53" s="89">
        <f t="shared" si="46"/>
        <v>-3.9541882328932845E-3</v>
      </c>
      <c r="BB53" s="89">
        <f t="shared" si="47"/>
        <v>3.9541882328932845E-3</v>
      </c>
      <c r="BC53" s="89"/>
      <c r="BD53" s="89">
        <f>ABS(('Wyrównanie 22 Part 1'!B53-'Wyrównanie 22 Part 1'!O53)/'Wyrównanie 22 Part 1'!O53)</f>
        <v>2.7082109704070007E-2</v>
      </c>
      <c r="BE53" s="89">
        <f t="shared" si="6"/>
        <v>7.3344066602328288E-4</v>
      </c>
      <c r="BF53" s="89">
        <f>'Wyrównanie 22 Part 1'!B54-'Wyrównanie 22 Part 1'!B53</f>
        <v>-7.1090293073873892E-4</v>
      </c>
      <c r="BG53" s="89">
        <f t="shared" si="7"/>
        <v>7.1090293073873892E-4</v>
      </c>
      <c r="BH53" s="89">
        <f t="shared" si="8"/>
        <v>2.4375628248866823E-3</v>
      </c>
      <c r="BI53" s="89">
        <f t="shared" si="9"/>
        <v>2.4375628248866823E-3</v>
      </c>
      <c r="BJ53" s="89">
        <f t="shared" si="10"/>
        <v>-3.9541882328932845E-3</v>
      </c>
      <c r="BK53" s="89">
        <f t="shared" si="11"/>
        <v>3.9541882328932845E-3</v>
      </c>
      <c r="BL53" s="89"/>
      <c r="BM53" s="89">
        <f>ABS(('Wyrównanie 22 Part 1'!B53-'Wyrównanie 22 Part 1'!Q53)/'Wyrównanie 22 Part 1'!Q53)</f>
        <v>1.9749876484038607E-2</v>
      </c>
      <c r="BN53" s="89">
        <f t="shared" si="30"/>
        <v>3.9005762113478116E-4</v>
      </c>
      <c r="BO53" s="89">
        <f>'Wyrównanie 22 Part 1'!B54-'Wyrównanie 22 Part 1'!B53</f>
        <v>-7.1090293073873892E-4</v>
      </c>
      <c r="BP53" s="89">
        <f t="shared" si="31"/>
        <v>7.1090293073873892E-4</v>
      </c>
      <c r="BQ53" s="89">
        <f t="shared" si="32"/>
        <v>2.4375628248866823E-3</v>
      </c>
      <c r="BR53" s="89">
        <f t="shared" si="33"/>
        <v>2.4375628248866823E-3</v>
      </c>
      <c r="BS53" s="89">
        <f t="shared" si="34"/>
        <v>-3.9541882328932845E-3</v>
      </c>
      <c r="BT53" s="89">
        <f t="shared" si="35"/>
        <v>3.9541882328932845E-3</v>
      </c>
    </row>
    <row r="54" spans="1:72" s="27" customFormat="1" x14ac:dyDescent="0.25">
      <c r="A54" s="41">
        <v>48</v>
      </c>
      <c r="B54" s="89">
        <f>ABS(('Wyrównanie 22 Part 1'!B54-'Wyrównanie 22 Part 1'!C54)/'Wyrównanie 22 Part 1'!C54)</f>
        <v>0.17758792192892223</v>
      </c>
      <c r="C54" s="89">
        <f t="shared" si="0"/>
        <v>3.1537470015032973E-2</v>
      </c>
      <c r="D54" s="89">
        <f>'Wyrównanie 22 Part 1'!C55-'Wyrównanie 22 Part 1'!C54</f>
        <v>3.3685862668814386E-4</v>
      </c>
      <c r="E54" s="89">
        <f t="shared" si="1"/>
        <v>3.3685862668814386E-4</v>
      </c>
      <c r="F54" s="89">
        <f t="shared" si="2"/>
        <v>2.9179996218298403E-4</v>
      </c>
      <c r="G54" s="89">
        <f t="shared" si="3"/>
        <v>2.9179996218298403E-4</v>
      </c>
      <c r="H54" s="89">
        <f t="shared" si="4"/>
        <v>3.6805879161186036E-4</v>
      </c>
      <c r="I54" s="89">
        <f t="shared" si="5"/>
        <v>3.6805879161186036E-4</v>
      </c>
      <c r="J54" s="89"/>
      <c r="K54" s="89">
        <f>ABS(('Wyrównanie 22 Part 1'!B54-'Wyrównanie 22 Part 1'!E54)/'Wyrównanie 22 Part 1'!E54)</f>
        <v>0.18456787918277154</v>
      </c>
      <c r="L54" s="89">
        <f t="shared" si="12"/>
        <v>3.4065302026026152E-2</v>
      </c>
      <c r="M54" s="89">
        <f>'Wyrównanie 22 Part 1'!C55-'Wyrównanie 22 Part 1'!C54</f>
        <v>3.3685862668814386E-4</v>
      </c>
      <c r="N54" s="89">
        <f t="shared" si="13"/>
        <v>3.3685862668814386E-4</v>
      </c>
      <c r="O54" s="89">
        <f t="shared" si="14"/>
        <v>2.9179996218298403E-4</v>
      </c>
      <c r="P54" s="89">
        <f t="shared" si="15"/>
        <v>2.9179996218298403E-4</v>
      </c>
      <c r="Q54" s="89">
        <f t="shared" si="16"/>
        <v>3.6805879161186036E-4</v>
      </c>
      <c r="R54" s="89">
        <f t="shared" si="17"/>
        <v>3.6805879161186036E-4</v>
      </c>
      <c r="S54" s="89"/>
      <c r="T54" s="89">
        <f>ABS(('Wyrównanie 22 Part 1'!B54-'Wyrównanie 22 Part 1'!G54)/'Wyrównanie 22 Part 1'!G54)</f>
        <v>0.20482033878271486</v>
      </c>
      <c r="U54" s="89">
        <f t="shared" si="19"/>
        <v>4.195137117906609E-2</v>
      </c>
      <c r="V54" s="89">
        <f>'Wyrównanie 22 Part 1'!C55-'Wyrównanie 22 Part 1'!C54</f>
        <v>3.3685862668814386E-4</v>
      </c>
      <c r="W54" s="89">
        <f t="shared" si="20"/>
        <v>3.3685862668814386E-4</v>
      </c>
      <c r="X54" s="89">
        <f t="shared" si="21"/>
        <v>2.9179996218298403E-4</v>
      </c>
      <c r="Y54" s="89">
        <f t="shared" si="22"/>
        <v>2.9179996218298403E-4</v>
      </c>
      <c r="Z54" s="89">
        <f t="shared" si="23"/>
        <v>3.6805879161186036E-4</v>
      </c>
      <c r="AA54" s="89">
        <f t="shared" si="48"/>
        <v>3.6805879161186036E-4</v>
      </c>
      <c r="AB54" s="89"/>
      <c r="AC54" s="89">
        <f>ABS(('Wyrównanie 22 Part 1'!B54-'Wyrównanie 22 Part 1'!I54)/'Wyrównanie 22 Part 1'!I54)</f>
        <v>0.16541533685496942</v>
      </c>
      <c r="AD54" s="89">
        <f t="shared" si="24"/>
        <v>2.7362233666843008E-2</v>
      </c>
      <c r="AE54" s="89">
        <f>'Wyrównanie 22 Part 1'!C55-'Wyrównanie 22 Part 1'!C54</f>
        <v>3.3685862668814386E-4</v>
      </c>
      <c r="AF54" s="89">
        <f t="shared" si="25"/>
        <v>3.3685862668814386E-4</v>
      </c>
      <c r="AG54" s="89">
        <f t="shared" si="26"/>
        <v>2.9179996218298403E-4</v>
      </c>
      <c r="AH54" s="89">
        <f t="shared" si="27"/>
        <v>2.9179996218298403E-4</v>
      </c>
      <c r="AI54" s="89">
        <f t="shared" si="28"/>
        <v>3.6805879161186036E-4</v>
      </c>
      <c r="AJ54" s="89">
        <f t="shared" si="29"/>
        <v>3.6805879161186036E-4</v>
      </c>
      <c r="AK54" s="89"/>
      <c r="AL54" s="89">
        <f>ABS(('Wyrównanie 22 Part 1'!B54-'Wyrównanie 22 Part 1'!K54)/'Wyrównanie 22 Part 1'!K54)</f>
        <v>0.16588057210554258</v>
      </c>
      <c r="AM54" s="89">
        <f t="shared" si="36"/>
        <v>2.7516364202062112E-2</v>
      </c>
      <c r="AN54" s="89">
        <f>'Wyrównanie 22 Part 1'!B55-'Wyrównanie 22 Part 1'!B54</f>
        <v>1.7266598941479434E-3</v>
      </c>
      <c r="AO54" s="89">
        <f t="shared" si="37"/>
        <v>1.7266598941479434E-3</v>
      </c>
      <c r="AP54" s="89">
        <f t="shared" si="38"/>
        <v>-1.5166254080066022E-3</v>
      </c>
      <c r="AQ54" s="89">
        <f t="shared" si="39"/>
        <v>1.5166254080066022E-3</v>
      </c>
      <c r="AR54" s="89">
        <f t="shared" si="40"/>
        <v>1.9463886123975713E-3</v>
      </c>
      <c r="AS54" s="89">
        <f t="shared" si="41"/>
        <v>1.9463886123975713E-3</v>
      </c>
      <c r="AT54" s="89"/>
      <c r="AU54" s="89">
        <f>ABS(('Wyrównanie 22 Part 1'!B54-'Wyrównanie 22 Part 1'!M54)/'Wyrównanie 22 Part 1'!M54)</f>
        <v>0.18145213084491982</v>
      </c>
      <c r="AV54" s="89">
        <f t="shared" si="42"/>
        <v>3.2924875788161903E-2</v>
      </c>
      <c r="AW54" s="89">
        <f>'Wyrównanie 22 Part 1'!B55-'Wyrównanie 22 Part 1'!B54</f>
        <v>1.7266598941479434E-3</v>
      </c>
      <c r="AX54" s="89">
        <f t="shared" si="43"/>
        <v>1.7266598941479434E-3</v>
      </c>
      <c r="AY54" s="89">
        <f t="shared" si="44"/>
        <v>-1.5166254080066022E-3</v>
      </c>
      <c r="AZ54" s="89">
        <f t="shared" si="45"/>
        <v>1.5166254080066022E-3</v>
      </c>
      <c r="BA54" s="89">
        <f t="shared" si="46"/>
        <v>1.9463886123975713E-3</v>
      </c>
      <c r="BB54" s="89">
        <f t="shared" si="47"/>
        <v>1.9463886123975713E-3</v>
      </c>
      <c r="BC54" s="89"/>
      <c r="BD54" s="89">
        <f>ABS(('Wyrównanie 22 Part 1'!B54-'Wyrównanie 22 Part 1'!O54)/'Wyrównanie 22 Part 1'!O54)</f>
        <v>7.7707284658319123E-2</v>
      </c>
      <c r="BE54" s="89">
        <f t="shared" si="6"/>
        <v>6.0384220889690386E-3</v>
      </c>
      <c r="BF54" s="89">
        <f>'Wyrównanie 22 Part 1'!B55-'Wyrównanie 22 Part 1'!B54</f>
        <v>1.7266598941479434E-3</v>
      </c>
      <c r="BG54" s="89">
        <f t="shared" si="7"/>
        <v>1.7266598941479434E-3</v>
      </c>
      <c r="BH54" s="89">
        <f t="shared" si="8"/>
        <v>-1.5166254080066022E-3</v>
      </c>
      <c r="BI54" s="89">
        <f t="shared" si="9"/>
        <v>1.5166254080066022E-3</v>
      </c>
      <c r="BJ54" s="89">
        <f t="shared" si="10"/>
        <v>1.9463886123975713E-3</v>
      </c>
      <c r="BK54" s="89">
        <f t="shared" si="11"/>
        <v>1.9463886123975713E-3</v>
      </c>
      <c r="BL54" s="89"/>
      <c r="BM54" s="89">
        <f>ABS(('Wyrównanie 22 Part 1'!B54-'Wyrównanie 22 Part 1'!Q54)/'Wyrównanie 22 Part 1'!Q54)</f>
        <v>0.16397972054715557</v>
      </c>
      <c r="BN54" s="89">
        <f t="shared" si="30"/>
        <v>2.6889348750723234E-2</v>
      </c>
      <c r="BO54" s="89">
        <f>'Wyrównanie 22 Part 1'!B55-'Wyrównanie 22 Part 1'!B54</f>
        <v>1.7266598941479434E-3</v>
      </c>
      <c r="BP54" s="89">
        <f t="shared" si="31"/>
        <v>1.7266598941479434E-3</v>
      </c>
      <c r="BQ54" s="89">
        <f t="shared" si="32"/>
        <v>-1.5166254080066022E-3</v>
      </c>
      <c r="BR54" s="89">
        <f t="shared" si="33"/>
        <v>1.5166254080066022E-3</v>
      </c>
      <c r="BS54" s="89">
        <f t="shared" si="34"/>
        <v>1.9463886123975713E-3</v>
      </c>
      <c r="BT54" s="89">
        <f t="shared" si="35"/>
        <v>1.9463886123975713E-3</v>
      </c>
    </row>
    <row r="55" spans="1:72" s="27" customFormat="1" x14ac:dyDescent="0.25">
      <c r="A55" s="41">
        <v>49</v>
      </c>
      <c r="B55" s="89">
        <f>ABS(('Wyrównanie 22 Part 1'!B55-'Wyrównanie 22 Part 1'!C55)/'Wyrównanie 22 Part 1'!C55)</f>
        <v>5.3687365968582514E-2</v>
      </c>
      <c r="C55" s="89">
        <f t="shared" si="0"/>
        <v>2.882333264644512E-3</v>
      </c>
      <c r="D55" s="89">
        <f>'Wyrównanie 22 Part 1'!C56-'Wyrównanie 22 Part 1'!C55</f>
        <v>6.286585888711279E-4</v>
      </c>
      <c r="E55" s="89">
        <f t="shared" si="1"/>
        <v>6.286585888711279E-4</v>
      </c>
      <c r="F55" s="89">
        <f t="shared" si="2"/>
        <v>6.598587537948444E-4</v>
      </c>
      <c r="G55" s="89">
        <f t="shared" si="3"/>
        <v>6.598587537948444E-4</v>
      </c>
      <c r="H55" s="89">
        <f t="shared" si="4"/>
        <v>-1.2563842434797842E-3</v>
      </c>
      <c r="I55" s="89">
        <f t="shared" si="5"/>
        <v>1.2563842434797842E-3</v>
      </c>
      <c r="J55" s="89"/>
      <c r="K55" s="89">
        <f>ABS(('Wyrównanie 22 Part 1'!B55-'Wyrównanie 22 Part 1'!E55)/'Wyrównanie 22 Part 1'!E55)</f>
        <v>6.1033880083341636E-3</v>
      </c>
      <c r="L55" s="89">
        <f t="shared" si="12"/>
        <v>3.7251345180277271E-5</v>
      </c>
      <c r="M55" s="89">
        <f>'Wyrównanie 22 Part 1'!C56-'Wyrównanie 22 Part 1'!C55</f>
        <v>6.286585888711279E-4</v>
      </c>
      <c r="N55" s="89">
        <f t="shared" si="13"/>
        <v>6.286585888711279E-4</v>
      </c>
      <c r="O55" s="89">
        <f t="shared" si="14"/>
        <v>6.598587537948444E-4</v>
      </c>
      <c r="P55" s="89">
        <f t="shared" si="15"/>
        <v>6.598587537948444E-4</v>
      </c>
      <c r="Q55" s="89">
        <f t="shared" si="16"/>
        <v>-1.2563842434797842E-3</v>
      </c>
      <c r="R55" s="89">
        <f t="shared" si="17"/>
        <v>1.2563842434797842E-3</v>
      </c>
      <c r="S55" s="89"/>
      <c r="T55" s="89">
        <f>ABS(('Wyrównanie 22 Part 1'!B55-'Wyrównanie 22 Part 1'!G55)/'Wyrównanie 22 Part 1'!G55)</f>
        <v>1.3272054493777535E-2</v>
      </c>
      <c r="U55" s="89">
        <f t="shared" si="19"/>
        <v>1.7614743048580044E-4</v>
      </c>
      <c r="V55" s="89">
        <f>'Wyrównanie 22 Part 1'!C56-'Wyrównanie 22 Part 1'!C55</f>
        <v>6.286585888711279E-4</v>
      </c>
      <c r="W55" s="89">
        <f t="shared" si="20"/>
        <v>6.286585888711279E-4</v>
      </c>
      <c r="X55" s="89">
        <f t="shared" si="21"/>
        <v>6.598587537948444E-4</v>
      </c>
      <c r="Y55" s="89">
        <f t="shared" si="22"/>
        <v>6.598587537948444E-4</v>
      </c>
      <c r="Z55" s="89">
        <f t="shared" si="23"/>
        <v>-1.2563842434797842E-3</v>
      </c>
      <c r="AA55" s="89">
        <f t="shared" si="48"/>
        <v>1.2563842434797842E-3</v>
      </c>
      <c r="AB55" s="89"/>
      <c r="AC55" s="89">
        <f>ABS(('Wyrównanie 22 Part 1'!B55-'Wyrównanie 22 Part 1'!I55)/'Wyrównanie 22 Part 1'!I55)</f>
        <v>5.0903194925745278E-2</v>
      </c>
      <c r="AD55" s="89">
        <f t="shared" si="24"/>
        <v>2.5911352536484196E-3</v>
      </c>
      <c r="AE55" s="89">
        <f>'Wyrównanie 22 Part 1'!C56-'Wyrównanie 22 Part 1'!C55</f>
        <v>6.286585888711279E-4</v>
      </c>
      <c r="AF55" s="89">
        <f t="shared" si="25"/>
        <v>6.286585888711279E-4</v>
      </c>
      <c r="AG55" s="89">
        <f t="shared" si="26"/>
        <v>6.598587537948444E-4</v>
      </c>
      <c r="AH55" s="89">
        <f t="shared" si="27"/>
        <v>6.598587537948444E-4</v>
      </c>
      <c r="AI55" s="89">
        <f t="shared" si="28"/>
        <v>-1.2563842434797842E-3</v>
      </c>
      <c r="AJ55" s="89">
        <f t="shared" si="29"/>
        <v>1.2563842434797842E-3</v>
      </c>
      <c r="AK55" s="89"/>
      <c r="AL55" s="89">
        <f>ABS(('Wyrównanie 22 Part 1'!B55-'Wyrównanie 22 Part 1'!K55)/'Wyrównanie 22 Part 1'!K55)</f>
        <v>3.7639599285149809E-2</v>
      </c>
      <c r="AM55" s="89">
        <f t="shared" si="36"/>
        <v>1.41673943434665E-3</v>
      </c>
      <c r="AN55" s="89">
        <f>'Wyrównanie 22 Part 1'!B56-'Wyrównanie 22 Part 1'!B55</f>
        <v>2.1003448614134116E-4</v>
      </c>
      <c r="AO55" s="89">
        <f t="shared" si="37"/>
        <v>2.1003448614134116E-4</v>
      </c>
      <c r="AP55" s="89">
        <f t="shared" si="38"/>
        <v>4.297632043909691E-4</v>
      </c>
      <c r="AQ55" s="89">
        <f t="shared" si="39"/>
        <v>4.297632043909691E-4</v>
      </c>
      <c r="AR55" s="89">
        <f t="shared" si="40"/>
        <v>2.0814290934950339E-4</v>
      </c>
      <c r="AS55" s="89">
        <f t="shared" si="41"/>
        <v>2.0814290934950339E-4</v>
      </c>
      <c r="AT55" s="89"/>
      <c r="AU55" s="89">
        <f>ABS(('Wyrównanie 22 Part 1'!B55-'Wyrównanie 22 Part 1'!M55)/'Wyrównanie 22 Part 1'!M55)</f>
        <v>1.4899076576410293E-2</v>
      </c>
      <c r="AV55" s="89">
        <f t="shared" si="42"/>
        <v>2.2198248282973788E-4</v>
      </c>
      <c r="AW55" s="89">
        <f>'Wyrównanie 22 Part 1'!B56-'Wyrównanie 22 Part 1'!B55</f>
        <v>2.1003448614134116E-4</v>
      </c>
      <c r="AX55" s="89">
        <f t="shared" si="43"/>
        <v>2.1003448614134116E-4</v>
      </c>
      <c r="AY55" s="89">
        <f t="shared" si="44"/>
        <v>4.297632043909691E-4</v>
      </c>
      <c r="AZ55" s="89">
        <f t="shared" si="45"/>
        <v>4.297632043909691E-4</v>
      </c>
      <c r="BA55" s="89">
        <f t="shared" si="46"/>
        <v>2.0814290934950339E-4</v>
      </c>
      <c r="BB55" s="89">
        <f t="shared" si="47"/>
        <v>2.0814290934950339E-4</v>
      </c>
      <c r="BC55" s="89"/>
      <c r="BD55" s="89">
        <f>ABS(('Wyrównanie 22 Part 1'!B55-'Wyrównanie 22 Part 1'!O55)/'Wyrównanie 22 Part 1'!O55)</f>
        <v>5.7061001978640641E-2</v>
      </c>
      <c r="BE55" s="89">
        <f t="shared" si="6"/>
        <v>3.2559579468064313E-3</v>
      </c>
      <c r="BF55" s="89">
        <f>'Wyrównanie 22 Part 1'!B56-'Wyrównanie 22 Part 1'!B55</f>
        <v>2.1003448614134116E-4</v>
      </c>
      <c r="BG55" s="89">
        <f t="shared" si="7"/>
        <v>2.1003448614134116E-4</v>
      </c>
      <c r="BH55" s="89">
        <f t="shared" si="8"/>
        <v>4.297632043909691E-4</v>
      </c>
      <c r="BI55" s="89">
        <f t="shared" si="9"/>
        <v>4.297632043909691E-4</v>
      </c>
      <c r="BJ55" s="89">
        <f t="shared" si="10"/>
        <v>2.0814290934950339E-4</v>
      </c>
      <c r="BK55" s="89">
        <f t="shared" si="11"/>
        <v>2.0814290934950339E-4</v>
      </c>
      <c r="BL55" s="89"/>
      <c r="BM55" s="89">
        <f>ABS(('Wyrównanie 22 Part 1'!B55-'Wyrównanie 22 Part 1'!Q55)/'Wyrównanie 22 Part 1'!Q55)</f>
        <v>7.7100203457219851E-2</v>
      </c>
      <c r="BN55" s="89">
        <f t="shared" si="30"/>
        <v>5.9444413731446957E-3</v>
      </c>
      <c r="BO55" s="89">
        <f>'Wyrównanie 22 Part 1'!B56-'Wyrównanie 22 Part 1'!B55</f>
        <v>2.1003448614134116E-4</v>
      </c>
      <c r="BP55" s="89">
        <f t="shared" si="31"/>
        <v>2.1003448614134116E-4</v>
      </c>
      <c r="BQ55" s="89">
        <f t="shared" si="32"/>
        <v>4.297632043909691E-4</v>
      </c>
      <c r="BR55" s="89">
        <f t="shared" si="33"/>
        <v>4.297632043909691E-4</v>
      </c>
      <c r="BS55" s="89">
        <f t="shared" si="34"/>
        <v>2.0814290934950339E-4</v>
      </c>
      <c r="BT55" s="89">
        <f t="shared" si="35"/>
        <v>2.0814290934950339E-4</v>
      </c>
    </row>
    <row r="56" spans="1:72" s="27" customFormat="1" x14ac:dyDescent="0.25">
      <c r="A56" s="41">
        <v>50</v>
      </c>
      <c r="B56" s="89">
        <f>ABS(('Wyrównanie 22 Part 1'!B56-'Wyrównanie 22 Part 1'!C56)/'Wyrównanie 22 Part 1'!C56)</f>
        <v>1.1906430996298671E-2</v>
      </c>
      <c r="C56" s="89">
        <f t="shared" si="0"/>
        <v>1.4176309906962177E-4</v>
      </c>
      <c r="D56" s="89">
        <f>'Wyrównanie 22 Part 1'!C57-'Wyrównanie 22 Part 1'!C56</f>
        <v>1.2885173426659723E-3</v>
      </c>
      <c r="E56" s="89">
        <f t="shared" si="1"/>
        <v>1.2885173426659723E-3</v>
      </c>
      <c r="F56" s="89">
        <f t="shared" si="2"/>
        <v>-5.9652548968493983E-4</v>
      </c>
      <c r="G56" s="89">
        <f t="shared" si="3"/>
        <v>5.9652548968493983E-4</v>
      </c>
      <c r="H56" s="89">
        <f t="shared" si="4"/>
        <v>1.1884595891022533E-3</v>
      </c>
      <c r="I56" s="89">
        <f t="shared" si="5"/>
        <v>1.1884595891022533E-3</v>
      </c>
      <c r="J56" s="89"/>
      <c r="K56" s="89">
        <f>ABS(('Wyrównanie 22 Part 1'!B56-'Wyrównanie 22 Part 1'!E56)/'Wyrównanie 22 Part 1'!E56)</f>
        <v>5.7675355423350672E-2</v>
      </c>
      <c r="L56" s="89">
        <f t="shared" si="12"/>
        <v>3.3264466232098256E-3</v>
      </c>
      <c r="M56" s="89">
        <f>'Wyrównanie 22 Part 1'!C57-'Wyrównanie 22 Part 1'!C56</f>
        <v>1.2885173426659723E-3</v>
      </c>
      <c r="N56" s="89">
        <f t="shared" si="13"/>
        <v>1.2885173426659723E-3</v>
      </c>
      <c r="O56" s="89">
        <f t="shared" si="14"/>
        <v>-5.9652548968493983E-4</v>
      </c>
      <c r="P56" s="89">
        <f t="shared" si="15"/>
        <v>5.9652548968493983E-4</v>
      </c>
      <c r="Q56" s="89">
        <f t="shared" si="16"/>
        <v>1.1884595891022533E-3</v>
      </c>
      <c r="R56" s="89">
        <f t="shared" si="17"/>
        <v>1.1884595891022533E-3</v>
      </c>
      <c r="S56" s="89"/>
      <c r="T56" s="89">
        <f>ABS(('Wyrównanie 22 Part 1'!B56-'Wyrównanie 22 Part 1'!G56)/'Wyrównanie 22 Part 1'!G56)</f>
        <v>7.7704068686038116E-2</v>
      </c>
      <c r="U56" s="89">
        <f t="shared" si="19"/>
        <v>6.0379222903645295E-3</v>
      </c>
      <c r="V56" s="89">
        <f>'Wyrównanie 22 Part 1'!C57-'Wyrównanie 22 Part 1'!C56</f>
        <v>1.2885173426659723E-3</v>
      </c>
      <c r="W56" s="89">
        <f t="shared" si="20"/>
        <v>1.2885173426659723E-3</v>
      </c>
      <c r="X56" s="89">
        <f t="shared" si="21"/>
        <v>-5.9652548968493983E-4</v>
      </c>
      <c r="Y56" s="89">
        <f t="shared" si="22"/>
        <v>5.9652548968493983E-4</v>
      </c>
      <c r="Z56" s="89">
        <f t="shared" si="23"/>
        <v>1.1884595891022533E-3</v>
      </c>
      <c r="AA56" s="89">
        <f t="shared" si="48"/>
        <v>1.1884595891022533E-3</v>
      </c>
      <c r="AB56" s="89"/>
      <c r="AC56" s="89">
        <f>ABS(('Wyrównanie 22 Part 1'!B56-'Wyrównanie 22 Part 1'!I56)/'Wyrównanie 22 Part 1'!I56)</f>
        <v>2.1944287428182566E-2</v>
      </c>
      <c r="AD56" s="89">
        <f t="shared" si="24"/>
        <v>4.8155175073069141E-4</v>
      </c>
      <c r="AE56" s="89">
        <f>'Wyrównanie 22 Part 1'!C57-'Wyrównanie 22 Part 1'!C56</f>
        <v>1.2885173426659723E-3</v>
      </c>
      <c r="AF56" s="89">
        <f t="shared" si="25"/>
        <v>1.2885173426659723E-3</v>
      </c>
      <c r="AG56" s="89">
        <f t="shared" si="26"/>
        <v>-5.9652548968493983E-4</v>
      </c>
      <c r="AH56" s="89">
        <f t="shared" si="27"/>
        <v>5.9652548968493983E-4</v>
      </c>
      <c r="AI56" s="89">
        <f t="shared" si="28"/>
        <v>1.1884595891022533E-3</v>
      </c>
      <c r="AJ56" s="89">
        <f t="shared" si="29"/>
        <v>1.1884595891022533E-3</v>
      </c>
      <c r="AK56" s="89"/>
      <c r="AL56" s="89">
        <f>ABS(('Wyrównanie 22 Part 1'!B56-'Wyrównanie 22 Part 1'!K56)/'Wyrównanie 22 Part 1'!K56)</f>
        <v>3.3841770195832614E-2</v>
      </c>
      <c r="AM56" s="89">
        <f t="shared" si="36"/>
        <v>1.1452654099875447E-3</v>
      </c>
      <c r="AN56" s="89">
        <f>'Wyrównanie 22 Part 1'!B57-'Wyrównanie 22 Part 1'!B56</f>
        <v>6.3979769053231026E-4</v>
      </c>
      <c r="AO56" s="89">
        <f t="shared" si="37"/>
        <v>6.3979769053231026E-4</v>
      </c>
      <c r="AP56" s="89">
        <f t="shared" si="38"/>
        <v>6.3790611374047249E-4</v>
      </c>
      <c r="AQ56" s="89">
        <f t="shared" si="39"/>
        <v>6.3790611374047249E-4</v>
      </c>
      <c r="AR56" s="89">
        <f t="shared" si="40"/>
        <v>6.7278092022222524E-4</v>
      </c>
      <c r="AS56" s="89">
        <f t="shared" si="41"/>
        <v>6.7278092022222524E-4</v>
      </c>
      <c r="AT56" s="89"/>
      <c r="AU56" s="89">
        <f>ABS(('Wyrównanie 22 Part 1'!B56-'Wyrównanie 22 Part 1'!M56)/'Wyrównanie 22 Part 1'!M56)</f>
        <v>5.280212297525564E-2</v>
      </c>
      <c r="AV56" s="89">
        <f t="shared" si="42"/>
        <v>2.7880641906940194E-3</v>
      </c>
      <c r="AW56" s="89">
        <f>'Wyrównanie 22 Part 1'!B57-'Wyrównanie 22 Part 1'!B56</f>
        <v>6.3979769053231026E-4</v>
      </c>
      <c r="AX56" s="89">
        <f t="shared" si="43"/>
        <v>6.3979769053231026E-4</v>
      </c>
      <c r="AY56" s="89">
        <f t="shared" si="44"/>
        <v>6.3790611374047249E-4</v>
      </c>
      <c r="AZ56" s="89">
        <f t="shared" si="45"/>
        <v>6.3790611374047249E-4</v>
      </c>
      <c r="BA56" s="89">
        <f t="shared" si="46"/>
        <v>6.7278092022222524E-4</v>
      </c>
      <c r="BB56" s="89">
        <f t="shared" si="47"/>
        <v>6.7278092022222524E-4</v>
      </c>
      <c r="BC56" s="89"/>
      <c r="BD56" s="89">
        <f>ABS(('Wyrównanie 22 Part 1'!B56-'Wyrównanie 22 Part 1'!O56)/'Wyrównanie 22 Part 1'!O56)</f>
        <v>1.7294070662560772E-2</v>
      </c>
      <c r="BE56" s="89">
        <f t="shared" si="6"/>
        <v>2.9908488008164517E-4</v>
      </c>
      <c r="BF56" s="89">
        <f>'Wyrównanie 22 Part 1'!B57-'Wyrównanie 22 Part 1'!B56</f>
        <v>6.3979769053231026E-4</v>
      </c>
      <c r="BG56" s="89">
        <f t="shared" si="7"/>
        <v>6.3979769053231026E-4</v>
      </c>
      <c r="BH56" s="89">
        <f t="shared" si="8"/>
        <v>6.3790611374047249E-4</v>
      </c>
      <c r="BI56" s="89">
        <f t="shared" si="9"/>
        <v>6.3790611374047249E-4</v>
      </c>
      <c r="BJ56" s="89">
        <f t="shared" si="10"/>
        <v>6.7278092022222524E-4</v>
      </c>
      <c r="BK56" s="89">
        <f t="shared" si="11"/>
        <v>6.7278092022222524E-4</v>
      </c>
      <c r="BL56" s="89"/>
      <c r="BM56" s="89">
        <f>ABS(('Wyrównanie 22 Part 1'!B56-'Wyrównanie 22 Part 1'!Q56)/'Wyrównanie 22 Part 1'!Q56)</f>
        <v>8.6285955794119969E-3</v>
      </c>
      <c r="BN56" s="89">
        <f t="shared" si="30"/>
        <v>7.4452661673048259E-5</v>
      </c>
      <c r="BO56" s="89">
        <f>'Wyrównanie 22 Part 1'!B57-'Wyrównanie 22 Part 1'!B56</f>
        <v>6.3979769053231026E-4</v>
      </c>
      <c r="BP56" s="89">
        <f t="shared" si="31"/>
        <v>6.3979769053231026E-4</v>
      </c>
      <c r="BQ56" s="89">
        <f t="shared" si="32"/>
        <v>6.3790611374047249E-4</v>
      </c>
      <c r="BR56" s="89">
        <f t="shared" si="33"/>
        <v>6.3790611374047249E-4</v>
      </c>
      <c r="BS56" s="89">
        <f t="shared" si="34"/>
        <v>6.7278092022222524E-4</v>
      </c>
      <c r="BT56" s="89">
        <f t="shared" si="35"/>
        <v>6.7278092022222524E-4</v>
      </c>
    </row>
    <row r="57" spans="1:72" s="27" customFormat="1" x14ac:dyDescent="0.25">
      <c r="A57" s="41">
        <v>51</v>
      </c>
      <c r="B57" s="89">
        <f>ABS(('Wyrównanie 22 Part 1'!B57-'Wyrównanie 22 Part 1'!C57)/'Wyrównanie 22 Part 1'!C57)</f>
        <v>8.9287959741462392E-2</v>
      </c>
      <c r="C57" s="89">
        <f t="shared" si="0"/>
        <v>7.9723397547930095E-3</v>
      </c>
      <c r="D57" s="89">
        <f>'Wyrównanie 22 Part 1'!C58-'Wyrównanie 22 Part 1'!C57</f>
        <v>6.9199185298103247E-4</v>
      </c>
      <c r="E57" s="89">
        <f t="shared" si="1"/>
        <v>6.9199185298103247E-4</v>
      </c>
      <c r="F57" s="89">
        <f t="shared" si="2"/>
        <v>5.9193409941731348E-4</v>
      </c>
      <c r="G57" s="89">
        <f t="shared" si="3"/>
        <v>5.9193409941731348E-4</v>
      </c>
      <c r="H57" s="89">
        <f t="shared" si="4"/>
        <v>-7.1829491043322834E-4</v>
      </c>
      <c r="I57" s="89">
        <f t="shared" si="5"/>
        <v>7.1829491043322834E-4</v>
      </c>
      <c r="J57" s="89"/>
      <c r="K57" s="89">
        <f>ABS(('Wyrównanie 22 Part 1'!B57-'Wyrównanie 22 Part 1'!E57)/'Wyrównanie 22 Part 1'!E57)</f>
        <v>7.7161399203390615E-2</v>
      </c>
      <c r="L57" s="89">
        <f t="shared" si="12"/>
        <v>5.9538815270250098E-3</v>
      </c>
      <c r="M57" s="89">
        <f>'Wyrównanie 22 Part 1'!C58-'Wyrównanie 22 Part 1'!C57</f>
        <v>6.9199185298103247E-4</v>
      </c>
      <c r="N57" s="89">
        <f t="shared" si="13"/>
        <v>6.9199185298103247E-4</v>
      </c>
      <c r="O57" s="89">
        <f t="shared" si="14"/>
        <v>5.9193409941731348E-4</v>
      </c>
      <c r="P57" s="89">
        <f t="shared" si="15"/>
        <v>5.9193409941731348E-4</v>
      </c>
      <c r="Q57" s="89">
        <f t="shared" si="16"/>
        <v>-7.1829491043322834E-4</v>
      </c>
      <c r="R57" s="89">
        <f t="shared" si="17"/>
        <v>7.1829491043322834E-4</v>
      </c>
      <c r="S57" s="89"/>
      <c r="T57" s="89">
        <f>ABS(('Wyrównanie 22 Part 1'!B57-'Wyrównanie 22 Part 1'!G57)/'Wyrównanie 22 Part 1'!G57)</f>
        <v>9.3632316823326719E-2</v>
      </c>
      <c r="U57" s="89">
        <f t="shared" si="19"/>
        <v>8.7670107537038324E-3</v>
      </c>
      <c r="V57" s="89">
        <f>'Wyrównanie 22 Part 1'!C58-'Wyrównanie 22 Part 1'!C57</f>
        <v>6.9199185298103247E-4</v>
      </c>
      <c r="W57" s="89">
        <f t="shared" si="20"/>
        <v>6.9199185298103247E-4</v>
      </c>
      <c r="X57" s="89">
        <f t="shared" si="21"/>
        <v>5.9193409941731348E-4</v>
      </c>
      <c r="Y57" s="89">
        <f t="shared" si="22"/>
        <v>5.9193409941731348E-4</v>
      </c>
      <c r="Z57" s="89">
        <f t="shared" si="23"/>
        <v>-7.1829491043322834E-4</v>
      </c>
      <c r="AA57" s="89">
        <f t="shared" si="48"/>
        <v>7.1829491043322834E-4</v>
      </c>
      <c r="AB57" s="89"/>
      <c r="AC57" s="89">
        <f>ABS(('Wyrównanie 22 Part 1'!B57-'Wyrównanie 22 Part 1'!I57)/'Wyrównanie 22 Part 1'!I57)</f>
        <v>6.5684226107663141E-2</v>
      </c>
      <c r="AD57" s="89">
        <f t="shared" si="24"/>
        <v>4.3144175593626162E-3</v>
      </c>
      <c r="AE57" s="89">
        <f>'Wyrównanie 22 Part 1'!C58-'Wyrównanie 22 Part 1'!C57</f>
        <v>6.9199185298103247E-4</v>
      </c>
      <c r="AF57" s="89">
        <f t="shared" si="25"/>
        <v>6.9199185298103247E-4</v>
      </c>
      <c r="AG57" s="89">
        <f t="shared" si="26"/>
        <v>5.9193409941731348E-4</v>
      </c>
      <c r="AH57" s="89">
        <f t="shared" si="27"/>
        <v>5.9193409941731348E-4</v>
      </c>
      <c r="AI57" s="89">
        <f t="shared" si="28"/>
        <v>-7.1829491043322834E-4</v>
      </c>
      <c r="AJ57" s="89">
        <f t="shared" si="29"/>
        <v>7.1829491043322834E-4</v>
      </c>
      <c r="AK57" s="89"/>
      <c r="AL57" s="89">
        <f>ABS(('Wyrównanie 22 Part 1'!B57-'Wyrównanie 22 Part 1'!K57)/'Wyrównanie 22 Part 1'!K57)</f>
        <v>5.75751526055268E-2</v>
      </c>
      <c r="AM57" s="89">
        <f t="shared" si="36"/>
        <v>3.3148981975496994E-3</v>
      </c>
      <c r="AN57" s="89">
        <f>'Wyrównanie 22 Part 1'!B58-'Wyrównanie 22 Part 1'!B57</f>
        <v>1.2777038042727827E-3</v>
      </c>
      <c r="AO57" s="89">
        <f t="shared" si="37"/>
        <v>1.2777038042727827E-3</v>
      </c>
      <c r="AP57" s="89">
        <f t="shared" si="38"/>
        <v>1.3106870339626977E-3</v>
      </c>
      <c r="AQ57" s="89">
        <f t="shared" si="39"/>
        <v>1.3106870339626977E-3</v>
      </c>
      <c r="AR57" s="89">
        <f t="shared" si="40"/>
        <v>-5.1550454264749261E-3</v>
      </c>
      <c r="AS57" s="89">
        <f t="shared" si="41"/>
        <v>5.1550454264749261E-3</v>
      </c>
      <c r="AT57" s="89"/>
      <c r="AU57" s="89">
        <f>ABS(('Wyrównanie 22 Part 1'!B57-'Wyrównanie 22 Part 1'!M57)/'Wyrównanie 22 Part 1'!M57)</f>
        <v>6.9368714107310367E-2</v>
      </c>
      <c r="AV57" s="89">
        <f t="shared" si="42"/>
        <v>4.8120184969017606E-3</v>
      </c>
      <c r="AW57" s="89">
        <f>'Wyrównanie 22 Part 1'!B58-'Wyrównanie 22 Part 1'!B57</f>
        <v>1.2777038042727827E-3</v>
      </c>
      <c r="AX57" s="89">
        <f t="shared" si="43"/>
        <v>1.2777038042727827E-3</v>
      </c>
      <c r="AY57" s="89">
        <f t="shared" si="44"/>
        <v>1.3106870339626977E-3</v>
      </c>
      <c r="AZ57" s="89">
        <f t="shared" si="45"/>
        <v>1.3106870339626977E-3</v>
      </c>
      <c r="BA57" s="89">
        <f t="shared" si="46"/>
        <v>-5.1550454264749261E-3</v>
      </c>
      <c r="BB57" s="89">
        <f t="shared" si="47"/>
        <v>5.1550454264749261E-3</v>
      </c>
      <c r="BC57" s="89"/>
      <c r="BD57" s="89">
        <f>ABS(('Wyrównanie 22 Part 1'!B57-'Wyrównanie 22 Part 1'!O57)/'Wyrównanie 22 Part 1'!O57)</f>
        <v>7.4283531673744532E-3</v>
      </c>
      <c r="BE57" s="89">
        <f t="shared" si="6"/>
        <v>5.5180430779242075E-5</v>
      </c>
      <c r="BF57" s="89">
        <f>'Wyrównanie 22 Part 1'!B58-'Wyrównanie 22 Part 1'!B57</f>
        <v>1.2777038042727827E-3</v>
      </c>
      <c r="BG57" s="89">
        <f t="shared" si="7"/>
        <v>1.2777038042727827E-3</v>
      </c>
      <c r="BH57" s="89">
        <f t="shared" si="8"/>
        <v>1.3106870339626977E-3</v>
      </c>
      <c r="BI57" s="89">
        <f t="shared" si="9"/>
        <v>1.3106870339626977E-3</v>
      </c>
      <c r="BJ57" s="89">
        <f t="shared" si="10"/>
        <v>-5.1550454264749261E-3</v>
      </c>
      <c r="BK57" s="89">
        <f t="shared" si="11"/>
        <v>5.1550454264749261E-3</v>
      </c>
      <c r="BL57" s="89"/>
      <c r="BM57" s="89">
        <f>ABS(('Wyrównanie 22 Part 1'!B57-'Wyrównanie 22 Part 1'!Q57)/'Wyrównanie 22 Part 1'!Q57)</f>
        <v>8.0071418155601148E-2</v>
      </c>
      <c r="BN57" s="89">
        <f t="shared" si="30"/>
        <v>6.4114320054491332E-3</v>
      </c>
      <c r="BO57" s="89">
        <f>'Wyrównanie 22 Part 1'!B58-'Wyrównanie 22 Part 1'!B57</f>
        <v>1.2777038042727827E-3</v>
      </c>
      <c r="BP57" s="89">
        <f t="shared" si="31"/>
        <v>1.2777038042727827E-3</v>
      </c>
      <c r="BQ57" s="89">
        <f t="shared" si="32"/>
        <v>1.3106870339626977E-3</v>
      </c>
      <c r="BR57" s="89">
        <f t="shared" si="33"/>
        <v>1.3106870339626977E-3</v>
      </c>
      <c r="BS57" s="89">
        <f t="shared" si="34"/>
        <v>-5.1550454264749261E-3</v>
      </c>
      <c r="BT57" s="89">
        <f t="shared" si="35"/>
        <v>5.1550454264749261E-3</v>
      </c>
    </row>
    <row r="58" spans="1:72" s="27" customFormat="1" x14ac:dyDescent="0.25">
      <c r="A58" s="41">
        <v>52</v>
      </c>
      <c r="B58" s="89">
        <f>ABS(('Wyrównanie 22 Part 1'!B58-'Wyrównanie 22 Part 1'!C58)/'Wyrównanie 22 Part 1'!C58)</f>
        <v>1.6347836393255388E-2</v>
      </c>
      <c r="C58" s="89">
        <f t="shared" si="0"/>
        <v>2.6725175474064534E-4</v>
      </c>
      <c r="D58" s="89">
        <f>'Wyrównanie 22 Part 1'!C59-'Wyrównanie 22 Part 1'!C58</f>
        <v>1.2839259523983459E-3</v>
      </c>
      <c r="E58" s="89">
        <f t="shared" si="1"/>
        <v>1.2839259523983459E-3</v>
      </c>
      <c r="F58" s="89">
        <f t="shared" si="2"/>
        <v>-1.2636081101591486E-4</v>
      </c>
      <c r="G58" s="89">
        <f t="shared" si="3"/>
        <v>1.2636081101591486E-4</v>
      </c>
      <c r="H58" s="89">
        <f t="shared" si="4"/>
        <v>-8.8966367162227056E-5</v>
      </c>
      <c r="I58" s="89">
        <f t="shared" si="5"/>
        <v>8.8966367162227056E-5</v>
      </c>
      <c r="J58" s="89"/>
      <c r="K58" s="89">
        <f>ABS(('Wyrównanie 22 Part 1'!B58-'Wyrównanie 22 Part 1'!E58)/'Wyrównanie 22 Part 1'!E58)</f>
        <v>3.9141333572968277E-2</v>
      </c>
      <c r="L58" s="89">
        <f t="shared" si="12"/>
        <v>1.5320439938703737E-3</v>
      </c>
      <c r="M58" s="89">
        <f>'Wyrównanie 22 Part 1'!C59-'Wyrównanie 22 Part 1'!C58</f>
        <v>1.2839259523983459E-3</v>
      </c>
      <c r="N58" s="89">
        <f t="shared" si="13"/>
        <v>1.2839259523983459E-3</v>
      </c>
      <c r="O58" s="89">
        <f t="shared" si="14"/>
        <v>-1.2636081101591486E-4</v>
      </c>
      <c r="P58" s="89">
        <f t="shared" si="15"/>
        <v>1.2636081101591486E-4</v>
      </c>
      <c r="Q58" s="89">
        <f t="shared" si="16"/>
        <v>-8.8966367162227056E-5</v>
      </c>
      <c r="R58" s="89">
        <f t="shared" si="17"/>
        <v>8.8966367162227056E-5</v>
      </c>
      <c r="S58" s="89"/>
      <c r="T58" s="89">
        <f>ABS(('Wyrównanie 22 Part 1'!B58-'Wyrównanie 22 Part 1'!G58)/'Wyrównanie 22 Part 1'!G58)</f>
        <v>4.4858910957194104E-2</v>
      </c>
      <c r="U58" s="89">
        <f t="shared" si="19"/>
        <v>2.0123218922654691E-3</v>
      </c>
      <c r="V58" s="89">
        <f>'Wyrównanie 22 Part 1'!C59-'Wyrównanie 22 Part 1'!C58</f>
        <v>1.2839259523983459E-3</v>
      </c>
      <c r="W58" s="89">
        <f t="shared" si="20"/>
        <v>1.2839259523983459E-3</v>
      </c>
      <c r="X58" s="89">
        <f t="shared" si="21"/>
        <v>-1.2636081101591486E-4</v>
      </c>
      <c r="Y58" s="89">
        <f t="shared" si="22"/>
        <v>1.2636081101591486E-4</v>
      </c>
      <c r="Z58" s="89">
        <f t="shared" si="23"/>
        <v>-8.8966367162227056E-5</v>
      </c>
      <c r="AA58" s="89">
        <f t="shared" si="48"/>
        <v>8.8966367162227056E-5</v>
      </c>
      <c r="AB58" s="89"/>
      <c r="AC58" s="89">
        <f>ABS(('Wyrównanie 22 Part 1'!B58-'Wyrównanie 22 Part 1'!I58)/'Wyrównanie 22 Part 1'!I58)</f>
        <v>1.4150096226570905E-2</v>
      </c>
      <c r="AD58" s="89">
        <f t="shared" si="24"/>
        <v>2.0022522322121617E-4</v>
      </c>
      <c r="AE58" s="89">
        <f>'Wyrównanie 22 Part 1'!C59-'Wyrównanie 22 Part 1'!C58</f>
        <v>1.2839259523983459E-3</v>
      </c>
      <c r="AF58" s="89">
        <f t="shared" si="25"/>
        <v>1.2839259523983459E-3</v>
      </c>
      <c r="AG58" s="89">
        <f t="shared" si="26"/>
        <v>-1.2636081101591486E-4</v>
      </c>
      <c r="AH58" s="89">
        <f t="shared" si="27"/>
        <v>1.2636081101591486E-4</v>
      </c>
      <c r="AI58" s="89">
        <f t="shared" si="28"/>
        <v>-8.8966367162227056E-5</v>
      </c>
      <c r="AJ58" s="89">
        <f t="shared" si="29"/>
        <v>8.8966367162227056E-5</v>
      </c>
      <c r="AK58" s="89"/>
      <c r="AL58" s="89">
        <f>ABS(('Wyrównanie 22 Part 1'!B58-'Wyrównanie 22 Part 1'!K58)/'Wyrównanie 22 Part 1'!K58)</f>
        <v>1.8305898818528107E-2</v>
      </c>
      <c r="AM58" s="89">
        <f t="shared" si="36"/>
        <v>3.3510593155418875E-4</v>
      </c>
      <c r="AN58" s="89">
        <f>'Wyrównanie 22 Part 1'!B59-'Wyrównanie 22 Part 1'!B58</f>
        <v>2.5883908382354805E-3</v>
      </c>
      <c r="AO58" s="89">
        <f t="shared" si="37"/>
        <v>2.5883908382354805E-3</v>
      </c>
      <c r="AP58" s="89">
        <f t="shared" si="38"/>
        <v>-3.8443583925122284E-3</v>
      </c>
      <c r="AQ58" s="89">
        <f t="shared" si="39"/>
        <v>3.8443583925122284E-3</v>
      </c>
      <c r="AR58" s="89">
        <f t="shared" si="40"/>
        <v>8.2700309300168702E-3</v>
      </c>
      <c r="AS58" s="89">
        <f t="shared" si="41"/>
        <v>8.2700309300168702E-3</v>
      </c>
      <c r="AT58" s="89"/>
      <c r="AU58" s="89">
        <f>ABS(('Wyrównanie 22 Part 1'!B58-'Wyrównanie 22 Part 1'!M58)/'Wyrównanie 22 Part 1'!M58)</f>
        <v>2.0818889272809279E-2</v>
      </c>
      <c r="AV58" s="89">
        <f t="shared" si="42"/>
        <v>4.3342615055349328E-4</v>
      </c>
      <c r="AW58" s="89">
        <f>'Wyrównanie 22 Part 1'!B59-'Wyrównanie 22 Part 1'!B58</f>
        <v>2.5883908382354805E-3</v>
      </c>
      <c r="AX58" s="89">
        <f t="shared" si="43"/>
        <v>2.5883908382354805E-3</v>
      </c>
      <c r="AY58" s="89">
        <f t="shared" si="44"/>
        <v>-3.8443583925122284E-3</v>
      </c>
      <c r="AZ58" s="89">
        <f t="shared" si="45"/>
        <v>3.8443583925122284E-3</v>
      </c>
      <c r="BA58" s="89">
        <f t="shared" si="46"/>
        <v>8.2700309300168702E-3</v>
      </c>
      <c r="BB58" s="89">
        <f t="shared" si="47"/>
        <v>8.2700309300168702E-3</v>
      </c>
      <c r="BC58" s="89"/>
      <c r="BD58" s="89">
        <f>ABS(('Wyrównanie 22 Part 1'!B58-'Wyrównanie 22 Part 1'!O58)/'Wyrównanie 22 Part 1'!O58)</f>
        <v>4.0962907057908393E-2</v>
      </c>
      <c r="BE58" s="89">
        <f t="shared" si="6"/>
        <v>1.6779597546348413E-3</v>
      </c>
      <c r="BF58" s="89">
        <f>'Wyrównanie 22 Part 1'!B59-'Wyrównanie 22 Part 1'!B58</f>
        <v>2.5883908382354805E-3</v>
      </c>
      <c r="BG58" s="89">
        <f t="shared" si="7"/>
        <v>2.5883908382354805E-3</v>
      </c>
      <c r="BH58" s="89">
        <f t="shared" si="8"/>
        <v>-3.8443583925122284E-3</v>
      </c>
      <c r="BI58" s="89">
        <f t="shared" si="9"/>
        <v>3.8443583925122284E-3</v>
      </c>
      <c r="BJ58" s="89">
        <f t="shared" si="10"/>
        <v>8.2700309300168702E-3</v>
      </c>
      <c r="BK58" s="89">
        <f t="shared" si="11"/>
        <v>8.2700309300168702E-3</v>
      </c>
      <c r="BL58" s="89"/>
      <c r="BM58" s="89">
        <f>ABS(('Wyrównanie 22 Part 1'!B58-'Wyrównanie 22 Part 1'!Q58)/'Wyrównanie 22 Part 1'!Q58)</f>
        <v>5.715822071285309E-3</v>
      </c>
      <c r="BN58" s="89">
        <f t="shared" si="30"/>
        <v>3.2670621950592282E-5</v>
      </c>
      <c r="BO58" s="89">
        <f>'Wyrównanie 22 Part 1'!B59-'Wyrównanie 22 Part 1'!B58</f>
        <v>2.5883908382354805E-3</v>
      </c>
      <c r="BP58" s="89">
        <f t="shared" si="31"/>
        <v>2.5883908382354805E-3</v>
      </c>
      <c r="BQ58" s="89">
        <f t="shared" si="32"/>
        <v>-3.8443583925122284E-3</v>
      </c>
      <c r="BR58" s="89">
        <f t="shared" si="33"/>
        <v>3.8443583925122284E-3</v>
      </c>
      <c r="BS58" s="89">
        <f t="shared" si="34"/>
        <v>8.2700309300168702E-3</v>
      </c>
      <c r="BT58" s="89">
        <f t="shared" si="35"/>
        <v>8.2700309300168702E-3</v>
      </c>
    </row>
    <row r="59" spans="1:72" s="27" customFormat="1" x14ac:dyDescent="0.25">
      <c r="A59" s="41">
        <v>53</v>
      </c>
      <c r="B59" s="89">
        <f>ABS(('Wyrównanie 22 Part 1'!B59-'Wyrównanie 22 Part 1'!C59)/'Wyrównanie 22 Part 1'!C59)</f>
        <v>0.11409678819778041</v>
      </c>
      <c r="C59" s="89">
        <f t="shared" si="0"/>
        <v>1.3018077077049163E-2</v>
      </c>
      <c r="D59" s="89">
        <f>'Wyrównanie 22 Part 1'!C60-'Wyrównanie 22 Part 1'!C59</f>
        <v>1.1575651413824311E-3</v>
      </c>
      <c r="E59" s="89">
        <f t="shared" si="1"/>
        <v>1.1575651413824311E-3</v>
      </c>
      <c r="F59" s="89">
        <f t="shared" si="2"/>
        <v>-2.1532717817814191E-4</v>
      </c>
      <c r="G59" s="89">
        <f t="shared" si="3"/>
        <v>2.1532717817814191E-4</v>
      </c>
      <c r="H59" s="89">
        <f t="shared" si="4"/>
        <v>1.6016170416774562E-4</v>
      </c>
      <c r="I59" s="89">
        <f t="shared" si="5"/>
        <v>1.6016170416774562E-4</v>
      </c>
      <c r="J59" s="89"/>
      <c r="K59" s="89">
        <f>ABS(('Wyrównanie 22 Part 1'!B59-'Wyrównanie 22 Part 1'!E59)/'Wyrównanie 22 Part 1'!E59)</f>
        <v>0.11415107578144586</v>
      </c>
      <c r="L59" s="89">
        <f t="shared" si="12"/>
        <v>1.3030468102061396E-2</v>
      </c>
      <c r="M59" s="89">
        <f>'Wyrównanie 22 Part 1'!C60-'Wyrównanie 22 Part 1'!C59</f>
        <v>1.1575651413824311E-3</v>
      </c>
      <c r="N59" s="89">
        <f t="shared" si="13"/>
        <v>1.1575651413824311E-3</v>
      </c>
      <c r="O59" s="89">
        <f t="shared" si="14"/>
        <v>-2.1532717817814191E-4</v>
      </c>
      <c r="P59" s="89">
        <f t="shared" si="15"/>
        <v>2.1532717817814191E-4</v>
      </c>
      <c r="Q59" s="89">
        <f t="shared" si="16"/>
        <v>1.6016170416774562E-4</v>
      </c>
      <c r="R59" s="89">
        <f t="shared" si="17"/>
        <v>1.6016170416774562E-4</v>
      </c>
      <c r="S59" s="89"/>
      <c r="T59" s="89">
        <f>ABS(('Wyrównanie 22 Part 1'!B59-'Wyrównanie 22 Part 1'!G59)/'Wyrównanie 22 Part 1'!G59)</f>
        <v>0.11478533990326721</v>
      </c>
      <c r="U59" s="89">
        <f t="shared" si="19"/>
        <v>1.3175674256708588E-2</v>
      </c>
      <c r="V59" s="89">
        <f>'Wyrównanie 22 Part 1'!C60-'Wyrównanie 22 Part 1'!C59</f>
        <v>1.1575651413824311E-3</v>
      </c>
      <c r="W59" s="89">
        <f t="shared" si="20"/>
        <v>1.1575651413824311E-3</v>
      </c>
      <c r="X59" s="89">
        <f t="shared" si="21"/>
        <v>-2.1532717817814191E-4</v>
      </c>
      <c r="Y59" s="89">
        <f t="shared" si="22"/>
        <v>2.1532717817814191E-4</v>
      </c>
      <c r="Z59" s="89">
        <f t="shared" si="23"/>
        <v>1.6016170416774562E-4</v>
      </c>
      <c r="AA59" s="89">
        <f t="shared" si="48"/>
        <v>1.6016170416774562E-4</v>
      </c>
      <c r="AB59" s="89"/>
      <c r="AC59" s="89">
        <f>ABS(('Wyrównanie 22 Part 1'!B59-'Wyrównanie 22 Part 1'!I59)/'Wyrównanie 22 Part 1'!I59)</f>
        <v>0.13378959421062575</v>
      </c>
      <c r="AD59" s="89">
        <f t="shared" si="24"/>
        <v>1.7899655519043902E-2</v>
      </c>
      <c r="AE59" s="89">
        <f>'Wyrównanie 22 Part 1'!C60-'Wyrównanie 22 Part 1'!C59</f>
        <v>1.1575651413824311E-3</v>
      </c>
      <c r="AF59" s="89">
        <f t="shared" si="25"/>
        <v>1.1575651413824311E-3</v>
      </c>
      <c r="AG59" s="89">
        <f t="shared" si="26"/>
        <v>-2.1532717817814191E-4</v>
      </c>
      <c r="AH59" s="89">
        <f t="shared" si="27"/>
        <v>2.1532717817814191E-4</v>
      </c>
      <c r="AI59" s="89">
        <f t="shared" si="28"/>
        <v>1.6016170416774562E-4</v>
      </c>
      <c r="AJ59" s="89">
        <f t="shared" si="29"/>
        <v>1.6016170416774562E-4</v>
      </c>
      <c r="AK59" s="89"/>
      <c r="AL59" s="89">
        <f>ABS(('Wyrównanie 22 Part 1'!B59-'Wyrównanie 22 Part 1'!K59)/'Wyrównanie 22 Part 1'!K59)</f>
        <v>0.14020567425865996</v>
      </c>
      <c r="AM59" s="89">
        <f t="shared" si="36"/>
        <v>1.9657631094325462E-2</v>
      </c>
      <c r="AN59" s="89">
        <f>'Wyrównanie 22 Part 1'!B60-'Wyrównanie 22 Part 1'!B59</f>
        <v>-1.255967554276748E-3</v>
      </c>
      <c r="AO59" s="89">
        <f t="shared" si="37"/>
        <v>1.255967554276748E-3</v>
      </c>
      <c r="AP59" s="89">
        <f t="shared" si="38"/>
        <v>4.4256725375046418E-3</v>
      </c>
      <c r="AQ59" s="89">
        <f t="shared" si="39"/>
        <v>4.4256725375046418E-3</v>
      </c>
      <c r="AR59" s="89">
        <f t="shared" si="40"/>
        <v>-7.5873838852797849E-3</v>
      </c>
      <c r="AS59" s="89">
        <f t="shared" si="41"/>
        <v>7.5873838852797849E-3</v>
      </c>
      <c r="AT59" s="89"/>
      <c r="AU59" s="89">
        <f>ABS(('Wyrównanie 22 Part 1'!B59-'Wyrównanie 22 Part 1'!M59)/'Wyrównanie 22 Part 1'!M59)</f>
        <v>0.14328512326245224</v>
      </c>
      <c r="AV59" s="89">
        <f t="shared" si="42"/>
        <v>2.0530626548336133E-2</v>
      </c>
      <c r="AW59" s="89">
        <f>'Wyrównanie 22 Part 1'!B60-'Wyrównanie 22 Part 1'!B59</f>
        <v>-1.255967554276748E-3</v>
      </c>
      <c r="AX59" s="89">
        <f t="shared" si="43"/>
        <v>1.255967554276748E-3</v>
      </c>
      <c r="AY59" s="89">
        <f t="shared" si="44"/>
        <v>4.4256725375046418E-3</v>
      </c>
      <c r="AZ59" s="89">
        <f t="shared" si="45"/>
        <v>4.4256725375046418E-3</v>
      </c>
      <c r="BA59" s="89">
        <f t="shared" si="46"/>
        <v>-7.5873838852797849E-3</v>
      </c>
      <c r="BB59" s="89">
        <f t="shared" si="47"/>
        <v>7.5873838852797849E-3</v>
      </c>
      <c r="BC59" s="89"/>
      <c r="BD59" s="89">
        <f>ABS(('Wyrównanie 22 Part 1'!B59-'Wyrównanie 22 Part 1'!O59)/'Wyrównanie 22 Part 1'!O59)</f>
        <v>7.7978552540721238E-2</v>
      </c>
      <c r="BE59" s="89">
        <f t="shared" si="6"/>
        <v>6.0806546563460222E-3</v>
      </c>
      <c r="BF59" s="89">
        <f>'Wyrównanie 22 Part 1'!B60-'Wyrównanie 22 Part 1'!B59</f>
        <v>-1.255967554276748E-3</v>
      </c>
      <c r="BG59" s="89">
        <f t="shared" si="7"/>
        <v>1.255967554276748E-3</v>
      </c>
      <c r="BH59" s="89">
        <f t="shared" si="8"/>
        <v>4.4256725375046418E-3</v>
      </c>
      <c r="BI59" s="89">
        <f t="shared" si="9"/>
        <v>4.4256725375046418E-3</v>
      </c>
      <c r="BJ59" s="89">
        <f t="shared" si="10"/>
        <v>-7.5873838852797849E-3</v>
      </c>
      <c r="BK59" s="89">
        <f t="shared" si="11"/>
        <v>7.5873838852797849E-3</v>
      </c>
      <c r="BL59" s="89"/>
      <c r="BM59" s="89">
        <f>ABS(('Wyrównanie 22 Part 1'!B59-'Wyrównanie 22 Part 1'!Q59)/'Wyrównanie 22 Part 1'!Q59)</f>
        <v>0.12035259763175395</v>
      </c>
      <c r="BN59" s="89">
        <f t="shared" si="30"/>
        <v>1.4484747756710865E-2</v>
      </c>
      <c r="BO59" s="89">
        <f>'Wyrównanie 22 Part 1'!B60-'Wyrównanie 22 Part 1'!B59</f>
        <v>-1.255967554276748E-3</v>
      </c>
      <c r="BP59" s="89">
        <f t="shared" si="31"/>
        <v>1.255967554276748E-3</v>
      </c>
      <c r="BQ59" s="89">
        <f t="shared" si="32"/>
        <v>4.4256725375046418E-3</v>
      </c>
      <c r="BR59" s="89">
        <f t="shared" si="33"/>
        <v>4.4256725375046418E-3</v>
      </c>
      <c r="BS59" s="89">
        <f t="shared" si="34"/>
        <v>-7.5873838852797849E-3</v>
      </c>
      <c r="BT59" s="89">
        <f t="shared" si="35"/>
        <v>7.5873838852797849E-3</v>
      </c>
    </row>
    <row r="60" spans="1:72" s="27" customFormat="1" x14ac:dyDescent="0.25">
      <c r="A60" s="41">
        <v>54</v>
      </c>
      <c r="B60" s="89">
        <f>ABS(('Wyrównanie 22 Part 1'!B60-'Wyrównanie 22 Part 1'!C60)/'Wyrównanie 22 Part 1'!C60)</f>
        <v>0.11080769209695948</v>
      </c>
      <c r="C60" s="89">
        <f t="shared" si="0"/>
        <v>1.2278344627854577E-2</v>
      </c>
      <c r="D60" s="89">
        <f>'Wyrównanie 22 Part 1'!C61-'Wyrównanie 22 Part 1'!C60</f>
        <v>9.4223796320428918E-4</v>
      </c>
      <c r="E60" s="89">
        <f t="shared" si="1"/>
        <v>9.4223796320428918E-4</v>
      </c>
      <c r="F60" s="89">
        <f t="shared" si="2"/>
        <v>-5.5165474010396287E-5</v>
      </c>
      <c r="G60" s="89">
        <f t="shared" si="3"/>
        <v>5.5165474010396287E-5</v>
      </c>
      <c r="H60" s="89">
        <f t="shared" si="4"/>
        <v>6.063172415775725E-4</v>
      </c>
      <c r="I60" s="89">
        <f t="shared" si="5"/>
        <v>6.063172415775725E-4</v>
      </c>
      <c r="J60" s="89"/>
      <c r="K60" s="89">
        <f>ABS(('Wyrównanie 22 Part 1'!B60-'Wyrównanie 22 Part 1'!E60)/'Wyrównanie 22 Part 1'!E60)</f>
        <v>9.7612926154375432E-2</v>
      </c>
      <c r="L60" s="89">
        <f t="shared" si="12"/>
        <v>9.5282833524195504E-3</v>
      </c>
      <c r="M60" s="89">
        <f>'Wyrównanie 22 Part 1'!C61-'Wyrównanie 22 Part 1'!C60</f>
        <v>9.4223796320428918E-4</v>
      </c>
      <c r="N60" s="89">
        <f t="shared" si="13"/>
        <v>9.4223796320428918E-4</v>
      </c>
      <c r="O60" s="89">
        <f t="shared" si="14"/>
        <v>-5.5165474010396287E-5</v>
      </c>
      <c r="P60" s="89">
        <f t="shared" si="15"/>
        <v>5.5165474010396287E-5</v>
      </c>
      <c r="Q60" s="89">
        <f t="shared" si="16"/>
        <v>6.063172415775725E-4</v>
      </c>
      <c r="R60" s="89">
        <f t="shared" si="17"/>
        <v>6.063172415775725E-4</v>
      </c>
      <c r="S60" s="89"/>
      <c r="T60" s="89">
        <f>ABS(('Wyrównanie 22 Part 1'!B60-'Wyrównanie 22 Part 1'!G60)/'Wyrównanie 22 Part 1'!G60)</f>
        <v>0.10332626177870309</v>
      </c>
      <c r="U60" s="89">
        <f t="shared" si="19"/>
        <v>1.0676316373161078E-2</v>
      </c>
      <c r="V60" s="89">
        <f>'Wyrównanie 22 Part 1'!C61-'Wyrównanie 22 Part 1'!C60</f>
        <v>9.4223796320428918E-4</v>
      </c>
      <c r="W60" s="89">
        <f t="shared" si="20"/>
        <v>9.4223796320428918E-4</v>
      </c>
      <c r="X60" s="89">
        <f t="shared" si="21"/>
        <v>-5.5165474010396287E-5</v>
      </c>
      <c r="Y60" s="89">
        <f t="shared" si="22"/>
        <v>5.5165474010396287E-5</v>
      </c>
      <c r="Z60" s="89">
        <f t="shared" si="23"/>
        <v>6.063172415775725E-4</v>
      </c>
      <c r="AA60" s="89">
        <f t="shared" si="48"/>
        <v>6.063172415775725E-4</v>
      </c>
      <c r="AB60" s="89"/>
      <c r="AC60" s="89">
        <f>ABS(('Wyrównanie 22 Part 1'!B60-'Wyrównanie 22 Part 1'!I60)/'Wyrównanie 22 Part 1'!I60)</f>
        <v>8.9228736982776322E-2</v>
      </c>
      <c r="AD60" s="89">
        <f t="shared" si="24"/>
        <v>7.9617675035414757E-3</v>
      </c>
      <c r="AE60" s="89">
        <f>'Wyrównanie 22 Part 1'!C61-'Wyrównanie 22 Part 1'!C60</f>
        <v>9.4223796320428918E-4</v>
      </c>
      <c r="AF60" s="89">
        <f t="shared" si="25"/>
        <v>9.4223796320428918E-4</v>
      </c>
      <c r="AG60" s="89">
        <f t="shared" si="26"/>
        <v>-5.5165474010396287E-5</v>
      </c>
      <c r="AH60" s="89">
        <f t="shared" si="27"/>
        <v>5.5165474010396287E-5</v>
      </c>
      <c r="AI60" s="89">
        <f t="shared" si="28"/>
        <v>6.063172415775725E-4</v>
      </c>
      <c r="AJ60" s="89">
        <f t="shared" si="29"/>
        <v>6.063172415775725E-4</v>
      </c>
      <c r="AK60" s="89"/>
      <c r="AL60" s="89">
        <f>ABS(('Wyrównanie 22 Part 1'!B60-'Wyrównanie 22 Part 1'!K60)/'Wyrównanie 22 Part 1'!K60)</f>
        <v>8.2215867811796559E-2</v>
      </c>
      <c r="AM60" s="89">
        <f t="shared" si="36"/>
        <v>6.7594489200468056E-3</v>
      </c>
      <c r="AN60" s="89">
        <f>'Wyrównanie 22 Part 1'!B61-'Wyrównanie 22 Part 1'!B60</f>
        <v>3.1697049832278938E-3</v>
      </c>
      <c r="AO60" s="89">
        <f t="shared" si="37"/>
        <v>3.1697049832278938E-3</v>
      </c>
      <c r="AP60" s="89">
        <f t="shared" si="38"/>
        <v>-3.1617113477751431E-3</v>
      </c>
      <c r="AQ60" s="89">
        <f t="shared" si="39"/>
        <v>3.1617113477751431E-3</v>
      </c>
      <c r="AR60" s="89">
        <f t="shared" si="40"/>
        <v>3.3547856257044682E-3</v>
      </c>
      <c r="AS60" s="89">
        <f t="shared" si="41"/>
        <v>3.3547856257044682E-3</v>
      </c>
      <c r="AT60" s="89"/>
      <c r="AU60" s="89">
        <f>ABS(('Wyrównanie 22 Part 1'!B60-'Wyrównanie 22 Part 1'!M60)/'Wyrównanie 22 Part 1'!M60)</f>
        <v>8.0781948751745589E-2</v>
      </c>
      <c r="AV60" s="89">
        <f t="shared" si="42"/>
        <v>6.5257232441296503E-3</v>
      </c>
      <c r="AW60" s="89">
        <f>'Wyrównanie 22 Part 1'!B61-'Wyrównanie 22 Part 1'!B60</f>
        <v>3.1697049832278938E-3</v>
      </c>
      <c r="AX60" s="89">
        <f t="shared" si="43"/>
        <v>3.1697049832278938E-3</v>
      </c>
      <c r="AY60" s="89">
        <f t="shared" si="44"/>
        <v>-3.1617113477751431E-3</v>
      </c>
      <c r="AZ60" s="89">
        <f t="shared" si="45"/>
        <v>3.1617113477751431E-3</v>
      </c>
      <c r="BA60" s="89">
        <f t="shared" si="46"/>
        <v>3.3547856257044682E-3</v>
      </c>
      <c r="BB60" s="89">
        <f t="shared" si="47"/>
        <v>3.3547856257044682E-3</v>
      </c>
      <c r="BC60" s="89"/>
      <c r="BD60" s="89">
        <f>ABS(('Wyrównanie 22 Part 1'!B60-'Wyrównanie 22 Part 1'!O60)/'Wyrównanie 22 Part 1'!O60)</f>
        <v>8.727698639319463E-2</v>
      </c>
      <c r="BE60" s="89">
        <f t="shared" si="6"/>
        <v>7.6172723538778806E-3</v>
      </c>
      <c r="BF60" s="89">
        <f>'Wyrównanie 22 Part 1'!B61-'Wyrównanie 22 Part 1'!B60</f>
        <v>3.1697049832278938E-3</v>
      </c>
      <c r="BG60" s="89">
        <f t="shared" si="7"/>
        <v>3.1697049832278938E-3</v>
      </c>
      <c r="BH60" s="89">
        <f t="shared" si="8"/>
        <v>-3.1617113477751431E-3</v>
      </c>
      <c r="BI60" s="89">
        <f t="shared" si="9"/>
        <v>3.1617113477751431E-3</v>
      </c>
      <c r="BJ60" s="89">
        <f t="shared" si="10"/>
        <v>3.3547856257044682E-3</v>
      </c>
      <c r="BK60" s="89">
        <f t="shared" si="11"/>
        <v>3.3547856257044682E-3</v>
      </c>
      <c r="BL60" s="89"/>
      <c r="BM60" s="89">
        <f>ABS(('Wyrównanie 22 Part 1'!B60-'Wyrównanie 22 Part 1'!Q60)/'Wyrównanie 22 Part 1'!Q60)</f>
        <v>0.10623473621145282</v>
      </c>
      <c r="BN60" s="89">
        <f t="shared" si="30"/>
        <v>1.1285819177916967E-2</v>
      </c>
      <c r="BO60" s="89">
        <f>'Wyrównanie 22 Part 1'!B61-'Wyrównanie 22 Part 1'!B60</f>
        <v>3.1697049832278938E-3</v>
      </c>
      <c r="BP60" s="89">
        <f t="shared" si="31"/>
        <v>3.1697049832278938E-3</v>
      </c>
      <c r="BQ60" s="89">
        <f t="shared" si="32"/>
        <v>-3.1617113477751431E-3</v>
      </c>
      <c r="BR60" s="89">
        <f t="shared" si="33"/>
        <v>3.1617113477751431E-3</v>
      </c>
      <c r="BS60" s="89">
        <f t="shared" si="34"/>
        <v>3.3547856257044682E-3</v>
      </c>
      <c r="BT60" s="89">
        <f t="shared" si="35"/>
        <v>3.3547856257044682E-3</v>
      </c>
    </row>
    <row r="61" spans="1:72" s="27" customFormat="1" x14ac:dyDescent="0.25">
      <c r="A61" s="41">
        <v>55</v>
      </c>
      <c r="B61" s="89">
        <f>ABS(('Wyrównanie 22 Part 1'!B61-'Wyrównanie 22 Part 1'!C61)/'Wyrównanie 22 Part 1'!C61)</f>
        <v>7.9380893892241594E-2</v>
      </c>
      <c r="C61" s="89">
        <f t="shared" si="0"/>
        <v>6.3013263151313189E-3</v>
      </c>
      <c r="D61" s="89">
        <f>'Wyrównanie 22 Part 1'!C62-'Wyrównanie 22 Part 1'!C61</f>
        <v>8.8707248919389289E-4</v>
      </c>
      <c r="E61" s="89">
        <f t="shared" si="1"/>
        <v>8.8707248919389289E-4</v>
      </c>
      <c r="F61" s="89">
        <f t="shared" si="2"/>
        <v>5.5115176756717621E-4</v>
      </c>
      <c r="G61" s="89">
        <f t="shared" si="3"/>
        <v>5.5115176756717621E-4</v>
      </c>
      <c r="H61" s="89">
        <f t="shared" si="4"/>
        <v>-7.6609528777427972E-4</v>
      </c>
      <c r="I61" s="89">
        <f t="shared" si="5"/>
        <v>7.6609528777427972E-4</v>
      </c>
      <c r="J61" s="89"/>
      <c r="K61" s="89">
        <f>ABS(('Wyrównanie 22 Part 1'!B61-'Wyrównanie 22 Part 1'!E61)/'Wyrównanie 22 Part 1'!E61)</f>
        <v>7.6390244180579159E-2</v>
      </c>
      <c r="L61" s="89">
        <f t="shared" si="12"/>
        <v>5.8354694059685082E-3</v>
      </c>
      <c r="M61" s="89">
        <f>'Wyrównanie 22 Part 1'!C62-'Wyrównanie 22 Part 1'!C61</f>
        <v>8.8707248919389289E-4</v>
      </c>
      <c r="N61" s="89">
        <f t="shared" si="13"/>
        <v>8.8707248919389289E-4</v>
      </c>
      <c r="O61" s="89">
        <f t="shared" si="14"/>
        <v>5.5115176756717621E-4</v>
      </c>
      <c r="P61" s="89">
        <f t="shared" si="15"/>
        <v>5.5115176756717621E-4</v>
      </c>
      <c r="Q61" s="89">
        <f t="shared" si="16"/>
        <v>-7.6609528777427972E-4</v>
      </c>
      <c r="R61" s="89">
        <f t="shared" si="17"/>
        <v>7.6609528777427972E-4</v>
      </c>
      <c r="S61" s="89"/>
      <c r="T61" s="89">
        <f>ABS(('Wyrównanie 22 Part 1'!B61-'Wyrównanie 22 Part 1'!G61)/'Wyrównanie 22 Part 1'!G61)</f>
        <v>7.145994717170856E-2</v>
      </c>
      <c r="U61" s="89">
        <f t="shared" si="19"/>
        <v>5.1065240497833782E-3</v>
      </c>
      <c r="V61" s="89">
        <f>'Wyrównanie 22 Part 1'!C62-'Wyrównanie 22 Part 1'!C61</f>
        <v>8.8707248919389289E-4</v>
      </c>
      <c r="W61" s="89">
        <f t="shared" si="20"/>
        <v>8.8707248919389289E-4</v>
      </c>
      <c r="X61" s="89">
        <f t="shared" si="21"/>
        <v>5.5115176756717621E-4</v>
      </c>
      <c r="Y61" s="89">
        <f t="shared" si="22"/>
        <v>5.5115176756717621E-4</v>
      </c>
      <c r="Z61" s="89">
        <f t="shared" si="23"/>
        <v>-7.6609528777427972E-4</v>
      </c>
      <c r="AA61" s="89">
        <f t="shared" si="48"/>
        <v>7.6609528777427972E-4</v>
      </c>
      <c r="AB61" s="89"/>
      <c r="AC61" s="89">
        <f>ABS(('Wyrównanie 22 Part 1'!B61-'Wyrównanie 22 Part 1'!I61)/'Wyrównanie 22 Part 1'!I61)</f>
        <v>9.6278136478674892E-2</v>
      </c>
      <c r="AD61" s="89">
        <f t="shared" si="24"/>
        <v>9.2694795638063494E-3</v>
      </c>
      <c r="AE61" s="89">
        <f>'Wyrównanie 22 Part 1'!C62-'Wyrównanie 22 Part 1'!C61</f>
        <v>8.8707248919389289E-4</v>
      </c>
      <c r="AF61" s="89">
        <f t="shared" si="25"/>
        <v>8.8707248919389289E-4</v>
      </c>
      <c r="AG61" s="89">
        <f t="shared" si="26"/>
        <v>5.5115176756717621E-4</v>
      </c>
      <c r="AH61" s="89">
        <f t="shared" si="27"/>
        <v>5.5115176756717621E-4</v>
      </c>
      <c r="AI61" s="89">
        <f t="shared" si="28"/>
        <v>-7.6609528777427972E-4</v>
      </c>
      <c r="AJ61" s="89">
        <f t="shared" si="29"/>
        <v>7.6609528777427972E-4</v>
      </c>
      <c r="AK61" s="89"/>
      <c r="AL61" s="89">
        <f>ABS(('Wyrównanie 22 Part 1'!B61-'Wyrównanie 22 Part 1'!K61)/'Wyrównanie 22 Part 1'!K61)</f>
        <v>9.9973615633727378E-2</v>
      </c>
      <c r="AM61" s="89">
        <f t="shared" si="36"/>
        <v>9.9947238228802592E-3</v>
      </c>
      <c r="AN61" s="89">
        <f>'Wyrównanie 22 Part 1'!B62-'Wyrównanie 22 Part 1'!B61</f>
        <v>7.9936354527507247E-6</v>
      </c>
      <c r="AO61" s="89">
        <f t="shared" si="37"/>
        <v>7.9936354527507247E-6</v>
      </c>
      <c r="AP61" s="89">
        <f t="shared" si="38"/>
        <v>1.9307427792932506E-4</v>
      </c>
      <c r="AQ61" s="89">
        <f t="shared" si="39"/>
        <v>1.9307427792932506E-4</v>
      </c>
      <c r="AR61" s="89">
        <f t="shared" si="40"/>
        <v>1.918421276872086E-3</v>
      </c>
      <c r="AS61" s="89">
        <f t="shared" si="41"/>
        <v>1.918421276872086E-3</v>
      </c>
      <c r="AT61" s="89"/>
      <c r="AU61" s="89">
        <f>ABS(('Wyrównanie 22 Part 1'!B61-'Wyrównanie 22 Part 1'!M61)/'Wyrównanie 22 Part 1'!M61)</f>
        <v>9.6844103494268141E-2</v>
      </c>
      <c r="AV61" s="89">
        <f t="shared" si="42"/>
        <v>9.3787803816085188E-3</v>
      </c>
      <c r="AW61" s="89">
        <f>'Wyrównanie 22 Part 1'!B62-'Wyrównanie 22 Part 1'!B61</f>
        <v>7.9936354527507247E-6</v>
      </c>
      <c r="AX61" s="89">
        <f t="shared" si="43"/>
        <v>7.9936354527507247E-6</v>
      </c>
      <c r="AY61" s="89">
        <f t="shared" si="44"/>
        <v>1.9307427792932506E-4</v>
      </c>
      <c r="AZ61" s="89">
        <f t="shared" si="45"/>
        <v>1.9307427792932506E-4</v>
      </c>
      <c r="BA61" s="89">
        <f t="shared" si="46"/>
        <v>1.918421276872086E-3</v>
      </c>
      <c r="BB61" s="89">
        <f t="shared" si="47"/>
        <v>1.918421276872086E-3</v>
      </c>
      <c r="BC61" s="89"/>
      <c r="BD61" s="89">
        <f>ABS(('Wyrównanie 22 Part 1'!B61-'Wyrównanie 22 Part 1'!O61)/'Wyrównanie 22 Part 1'!O61)</f>
        <v>5.2987298915005331E-2</v>
      </c>
      <c r="BE61" s="89">
        <f t="shared" si="6"/>
        <v>2.8076538463081249E-3</v>
      </c>
      <c r="BF61" s="89">
        <f>'Wyrównanie 22 Part 1'!B62-'Wyrównanie 22 Part 1'!B61</f>
        <v>7.9936354527507247E-6</v>
      </c>
      <c r="BG61" s="89">
        <f t="shared" si="7"/>
        <v>7.9936354527507247E-6</v>
      </c>
      <c r="BH61" s="89">
        <f t="shared" si="8"/>
        <v>1.9307427792932506E-4</v>
      </c>
      <c r="BI61" s="89">
        <f t="shared" si="9"/>
        <v>1.9307427792932506E-4</v>
      </c>
      <c r="BJ61" s="89">
        <f t="shared" si="10"/>
        <v>1.918421276872086E-3</v>
      </c>
      <c r="BK61" s="89">
        <f t="shared" si="11"/>
        <v>1.918421276872086E-3</v>
      </c>
      <c r="BL61" s="89"/>
      <c r="BM61" s="89">
        <f>ABS(('Wyrównanie 22 Part 1'!B61-'Wyrównanie 22 Part 1'!Q61)/'Wyrównanie 22 Part 1'!Q61)</f>
        <v>8.76491840524697E-2</v>
      </c>
      <c r="BN61" s="89">
        <f t="shared" si="30"/>
        <v>7.6823794650637085E-3</v>
      </c>
      <c r="BO61" s="89">
        <f>'Wyrównanie 22 Part 1'!B62-'Wyrównanie 22 Part 1'!B61</f>
        <v>7.9936354527507247E-6</v>
      </c>
      <c r="BP61" s="89">
        <f t="shared" si="31"/>
        <v>7.9936354527507247E-6</v>
      </c>
      <c r="BQ61" s="89">
        <f t="shared" si="32"/>
        <v>1.9307427792932506E-4</v>
      </c>
      <c r="BR61" s="89">
        <f t="shared" si="33"/>
        <v>1.9307427792932506E-4</v>
      </c>
      <c r="BS61" s="89">
        <f t="shared" si="34"/>
        <v>1.918421276872086E-3</v>
      </c>
      <c r="BT61" s="89">
        <f t="shared" si="35"/>
        <v>1.918421276872086E-3</v>
      </c>
    </row>
    <row r="62" spans="1:72" s="27" customFormat="1" x14ac:dyDescent="0.25">
      <c r="A62" s="41">
        <v>56</v>
      </c>
      <c r="B62" s="89">
        <f>ABS(('Wyrównanie 22 Part 1'!B62-'Wyrównanie 22 Part 1'!C62)/'Wyrównanie 22 Part 1'!C62)</f>
        <v>7.1645214456787119E-3</v>
      </c>
      <c r="C62" s="89">
        <f t="shared" si="0"/>
        <v>5.133036754559018E-5</v>
      </c>
      <c r="D62" s="89">
        <f>'Wyrównanie 22 Part 1'!C63-'Wyrównanie 22 Part 1'!C62</f>
        <v>1.4382242567610691E-3</v>
      </c>
      <c r="E62" s="89">
        <f t="shared" si="1"/>
        <v>1.4382242567610691E-3</v>
      </c>
      <c r="F62" s="89">
        <f t="shared" si="2"/>
        <v>-2.1494352020710351E-4</v>
      </c>
      <c r="G62" s="89">
        <f t="shared" si="3"/>
        <v>2.1494352020710351E-4</v>
      </c>
      <c r="H62" s="89">
        <f t="shared" si="4"/>
        <v>9.9930039329094306E-4</v>
      </c>
      <c r="I62" s="89">
        <f t="shared" si="5"/>
        <v>9.9930039329094306E-4</v>
      </c>
      <c r="J62" s="89"/>
      <c r="K62" s="89">
        <f>ABS(('Wyrównanie 22 Part 1'!B62-'Wyrównanie 22 Part 1'!E62)/'Wyrównanie 22 Part 1'!E62)</f>
        <v>1.3592266850671723E-2</v>
      </c>
      <c r="L62" s="89">
        <f t="shared" si="12"/>
        <v>1.8474971813986938E-4</v>
      </c>
      <c r="M62" s="89">
        <f>'Wyrównanie 22 Part 1'!C63-'Wyrównanie 22 Part 1'!C62</f>
        <v>1.4382242567610691E-3</v>
      </c>
      <c r="N62" s="89">
        <f t="shared" si="13"/>
        <v>1.4382242567610691E-3</v>
      </c>
      <c r="O62" s="89">
        <f t="shared" si="14"/>
        <v>-2.1494352020710351E-4</v>
      </c>
      <c r="P62" s="89">
        <f t="shared" si="15"/>
        <v>2.1494352020710351E-4</v>
      </c>
      <c r="Q62" s="89">
        <f t="shared" si="16"/>
        <v>9.9930039329094306E-4</v>
      </c>
      <c r="R62" s="89">
        <f t="shared" si="17"/>
        <v>9.9930039329094306E-4</v>
      </c>
      <c r="S62" s="89"/>
      <c r="T62" s="89">
        <f>ABS(('Wyrównanie 22 Part 1'!B62-'Wyrównanie 22 Part 1'!G62)/'Wyrównanie 22 Part 1'!G62)</f>
        <v>2.4306762216297993E-2</v>
      </c>
      <c r="U62" s="89">
        <f t="shared" si="19"/>
        <v>5.9081868943965164E-4</v>
      </c>
      <c r="V62" s="89">
        <f>'Wyrównanie 22 Part 1'!C63-'Wyrównanie 22 Part 1'!C62</f>
        <v>1.4382242567610691E-3</v>
      </c>
      <c r="W62" s="89">
        <f t="shared" si="20"/>
        <v>1.4382242567610691E-3</v>
      </c>
      <c r="X62" s="89">
        <f t="shared" si="21"/>
        <v>-2.1494352020710351E-4</v>
      </c>
      <c r="Y62" s="89">
        <f t="shared" si="22"/>
        <v>2.1494352020710351E-4</v>
      </c>
      <c r="Z62" s="89">
        <f t="shared" si="23"/>
        <v>9.9930039329094306E-4</v>
      </c>
      <c r="AA62" s="89">
        <f t="shared" si="48"/>
        <v>9.9930039329094306E-4</v>
      </c>
      <c r="AB62" s="89"/>
      <c r="AC62" s="89">
        <f>ABS(('Wyrównanie 22 Part 1'!B62-'Wyrównanie 22 Part 1'!I62)/'Wyrównanie 22 Part 1'!I62)</f>
        <v>1.2335997245572865E-2</v>
      </c>
      <c r="AD62" s="89">
        <f t="shared" si="24"/>
        <v>1.5217682804278133E-4</v>
      </c>
      <c r="AE62" s="89">
        <f>'Wyrównanie 22 Part 1'!C63-'Wyrównanie 22 Part 1'!C62</f>
        <v>1.4382242567610691E-3</v>
      </c>
      <c r="AF62" s="89">
        <f t="shared" si="25"/>
        <v>1.4382242567610691E-3</v>
      </c>
      <c r="AG62" s="89">
        <f t="shared" si="26"/>
        <v>-2.1494352020710351E-4</v>
      </c>
      <c r="AH62" s="89">
        <f t="shared" si="27"/>
        <v>2.1494352020710351E-4</v>
      </c>
      <c r="AI62" s="89">
        <f t="shared" si="28"/>
        <v>9.9930039329094306E-4</v>
      </c>
      <c r="AJ62" s="89">
        <f t="shared" si="29"/>
        <v>9.9930039329094306E-4</v>
      </c>
      <c r="AK62" s="89"/>
      <c r="AL62" s="89">
        <f>ABS(('Wyrównanie 22 Part 1'!B62-'Wyrównanie 22 Part 1'!K62)/'Wyrównanie 22 Part 1'!K62)</f>
        <v>6.256492638388767E-3</v>
      </c>
      <c r="AM62" s="89">
        <f t="shared" si="36"/>
        <v>3.9143700134212834E-5</v>
      </c>
      <c r="AN62" s="89">
        <f>'Wyrównanie 22 Part 1'!B63-'Wyrównanie 22 Part 1'!B62</f>
        <v>2.0106791338207579E-4</v>
      </c>
      <c r="AO62" s="89">
        <f t="shared" si="37"/>
        <v>2.0106791338207579E-4</v>
      </c>
      <c r="AP62" s="89">
        <f t="shared" si="38"/>
        <v>2.1114955548014111E-3</v>
      </c>
      <c r="AQ62" s="89">
        <f t="shared" si="39"/>
        <v>2.1114955548014111E-3</v>
      </c>
      <c r="AR62" s="89">
        <f t="shared" si="40"/>
        <v>-2.9242677394257597E-3</v>
      </c>
      <c r="AS62" s="89">
        <f t="shared" si="41"/>
        <v>2.9242677394257597E-3</v>
      </c>
      <c r="AT62" s="89"/>
      <c r="AU62" s="89">
        <f>ABS(('Wyrównanie 22 Part 1'!B62-'Wyrównanie 22 Part 1'!M62)/'Wyrównanie 22 Part 1'!M62)</f>
        <v>2.9051002361750911E-3</v>
      </c>
      <c r="AV62" s="89">
        <f t="shared" si="42"/>
        <v>8.43960738222457E-6</v>
      </c>
      <c r="AW62" s="89">
        <f>'Wyrównanie 22 Part 1'!B63-'Wyrównanie 22 Part 1'!B62</f>
        <v>2.0106791338207579E-4</v>
      </c>
      <c r="AX62" s="89">
        <f t="shared" si="43"/>
        <v>2.0106791338207579E-4</v>
      </c>
      <c r="AY62" s="89">
        <f t="shared" si="44"/>
        <v>2.1114955548014111E-3</v>
      </c>
      <c r="AZ62" s="89">
        <f t="shared" si="45"/>
        <v>2.1114955548014111E-3</v>
      </c>
      <c r="BA62" s="89">
        <f t="shared" si="46"/>
        <v>-2.9242677394257597E-3</v>
      </c>
      <c r="BB62" s="89">
        <f t="shared" si="47"/>
        <v>2.9242677394257597E-3</v>
      </c>
      <c r="BC62" s="89"/>
      <c r="BD62" s="89">
        <f>ABS(('Wyrównanie 22 Part 1'!B62-'Wyrównanie 22 Part 1'!O62)/'Wyrównanie 22 Part 1'!O62)</f>
        <v>7.6718695414172864E-3</v>
      </c>
      <c r="BE62" s="89">
        <f t="shared" si="6"/>
        <v>5.8857582260526282E-5</v>
      </c>
      <c r="BF62" s="89">
        <f>'Wyrównanie 22 Part 1'!B63-'Wyrównanie 22 Part 1'!B62</f>
        <v>2.0106791338207579E-4</v>
      </c>
      <c r="BG62" s="89">
        <f t="shared" si="7"/>
        <v>2.0106791338207579E-4</v>
      </c>
      <c r="BH62" s="89">
        <f t="shared" si="8"/>
        <v>2.1114955548014111E-3</v>
      </c>
      <c r="BI62" s="89">
        <f t="shared" si="9"/>
        <v>2.1114955548014111E-3</v>
      </c>
      <c r="BJ62" s="89">
        <f t="shared" si="10"/>
        <v>-2.9242677394257597E-3</v>
      </c>
      <c r="BK62" s="89">
        <f t="shared" si="11"/>
        <v>2.9242677394257597E-3</v>
      </c>
      <c r="BL62" s="89"/>
      <c r="BM62" s="89">
        <f>ABS(('Wyrównanie 22 Part 1'!B62-'Wyrównanie 22 Part 1'!Q62)/'Wyrównanie 22 Part 1'!Q62)</f>
        <v>1.9866538861312757E-2</v>
      </c>
      <c r="BN62" s="89">
        <f t="shared" si="30"/>
        <v>3.9467936632804997E-4</v>
      </c>
      <c r="BO62" s="89">
        <f>'Wyrównanie 22 Part 1'!B63-'Wyrównanie 22 Part 1'!B62</f>
        <v>2.0106791338207579E-4</v>
      </c>
      <c r="BP62" s="89">
        <f t="shared" si="31"/>
        <v>2.0106791338207579E-4</v>
      </c>
      <c r="BQ62" s="89">
        <f t="shared" si="32"/>
        <v>2.1114955548014111E-3</v>
      </c>
      <c r="BR62" s="89">
        <f t="shared" si="33"/>
        <v>2.1114955548014111E-3</v>
      </c>
      <c r="BS62" s="89">
        <f t="shared" si="34"/>
        <v>-2.9242677394257597E-3</v>
      </c>
      <c r="BT62" s="89">
        <f t="shared" si="35"/>
        <v>2.9242677394257597E-3</v>
      </c>
    </row>
    <row r="63" spans="1:72" s="27" customFormat="1" x14ac:dyDescent="0.25">
      <c r="A63" s="41">
        <v>57</v>
      </c>
      <c r="B63" s="89">
        <f>ABS(('Wyrównanie 22 Part 1'!B63-'Wyrównanie 22 Part 1'!C63)/'Wyrównanie 22 Part 1'!C63)</f>
        <v>7.8359114404017952E-2</v>
      </c>
      <c r="C63" s="89">
        <f t="shared" si="0"/>
        <v>6.1401508101819732E-3</v>
      </c>
      <c r="D63" s="89">
        <f>'Wyrównanie 22 Part 1'!C64-'Wyrównanie 22 Part 1'!C63</f>
        <v>1.2232807365539656E-3</v>
      </c>
      <c r="E63" s="89">
        <f t="shared" si="1"/>
        <v>1.2232807365539656E-3</v>
      </c>
      <c r="F63" s="89">
        <f t="shared" si="2"/>
        <v>7.8435687308383954E-4</v>
      </c>
      <c r="G63" s="89">
        <f t="shared" si="3"/>
        <v>7.8435687308383954E-4</v>
      </c>
      <c r="H63" s="89">
        <f t="shared" si="4"/>
        <v>-6.5380160730940141E-4</v>
      </c>
      <c r="I63" s="89">
        <f t="shared" si="5"/>
        <v>6.5380160730940141E-4</v>
      </c>
      <c r="J63" s="89"/>
      <c r="K63" s="89">
        <f>ABS(('Wyrównanie 22 Part 1'!B63-'Wyrównanie 22 Part 1'!E63)/'Wyrównanie 22 Part 1'!E63)</f>
        <v>8.7005471840711168E-2</v>
      </c>
      <c r="L63" s="89">
        <f t="shared" si="12"/>
        <v>7.5699521302247837E-3</v>
      </c>
      <c r="M63" s="89">
        <f>'Wyrównanie 22 Part 1'!C64-'Wyrównanie 22 Part 1'!C63</f>
        <v>1.2232807365539656E-3</v>
      </c>
      <c r="N63" s="89">
        <f t="shared" si="13"/>
        <v>1.2232807365539656E-3</v>
      </c>
      <c r="O63" s="89">
        <f t="shared" si="14"/>
        <v>7.8435687308383954E-4</v>
      </c>
      <c r="P63" s="89">
        <f t="shared" si="15"/>
        <v>7.8435687308383954E-4</v>
      </c>
      <c r="Q63" s="89">
        <f t="shared" si="16"/>
        <v>-6.5380160730940141E-4</v>
      </c>
      <c r="R63" s="89">
        <f t="shared" si="17"/>
        <v>6.5380160730940141E-4</v>
      </c>
      <c r="S63" s="89"/>
      <c r="T63" s="89">
        <f>ABS(('Wyrównanie 22 Part 1'!B63-'Wyrównanie 22 Part 1'!G63)/'Wyrównanie 22 Part 1'!G63)</f>
        <v>0.10116802152703956</v>
      </c>
      <c r="U63" s="89">
        <f t="shared" si="19"/>
        <v>1.023496857969554E-2</v>
      </c>
      <c r="V63" s="89">
        <f>'Wyrównanie 22 Part 1'!C64-'Wyrównanie 22 Part 1'!C63</f>
        <v>1.2232807365539656E-3</v>
      </c>
      <c r="W63" s="89">
        <f t="shared" si="20"/>
        <v>1.2232807365539656E-3</v>
      </c>
      <c r="X63" s="89">
        <f t="shared" si="21"/>
        <v>7.8435687308383954E-4</v>
      </c>
      <c r="Y63" s="89">
        <f t="shared" si="22"/>
        <v>7.8435687308383954E-4</v>
      </c>
      <c r="Z63" s="89">
        <f t="shared" si="23"/>
        <v>-6.5380160730940141E-4</v>
      </c>
      <c r="AA63" s="89">
        <f t="shared" si="48"/>
        <v>6.5380160730940141E-4</v>
      </c>
      <c r="AB63" s="89"/>
      <c r="AC63" s="89">
        <f>ABS(('Wyrównanie 22 Part 1'!B63-'Wyrównanie 22 Part 1'!I63)/'Wyrównanie 22 Part 1'!I63)</f>
        <v>7.1255535058188116E-2</v>
      </c>
      <c r="AD63" s="89">
        <f t="shared" si="24"/>
        <v>5.0773512764286759E-3</v>
      </c>
      <c r="AE63" s="89">
        <f>'Wyrównanie 22 Part 1'!C64-'Wyrównanie 22 Part 1'!C63</f>
        <v>1.2232807365539656E-3</v>
      </c>
      <c r="AF63" s="89">
        <f t="shared" si="25"/>
        <v>1.2232807365539656E-3</v>
      </c>
      <c r="AG63" s="89">
        <f t="shared" si="26"/>
        <v>7.8435687308383954E-4</v>
      </c>
      <c r="AH63" s="89">
        <f t="shared" si="27"/>
        <v>7.8435687308383954E-4</v>
      </c>
      <c r="AI63" s="89">
        <f t="shared" si="28"/>
        <v>-6.5380160730940141E-4</v>
      </c>
      <c r="AJ63" s="89">
        <f t="shared" si="29"/>
        <v>6.5380160730940141E-4</v>
      </c>
      <c r="AK63" s="89"/>
      <c r="AL63" s="89">
        <f>ABS(('Wyrównanie 22 Part 1'!B63-'Wyrównanie 22 Part 1'!K63)/'Wyrównanie 22 Part 1'!K63)</f>
        <v>6.87434050209665E-2</v>
      </c>
      <c r="AM63" s="89">
        <f t="shared" si="36"/>
        <v>4.7256557338766422E-3</v>
      </c>
      <c r="AN63" s="89">
        <f>'Wyrównanie 22 Part 1'!B64-'Wyrównanie 22 Part 1'!B63</f>
        <v>2.3125634681834869E-3</v>
      </c>
      <c r="AO63" s="89">
        <f t="shared" si="37"/>
        <v>2.3125634681834869E-3</v>
      </c>
      <c r="AP63" s="89">
        <f t="shared" si="38"/>
        <v>-8.127721846243486E-4</v>
      </c>
      <c r="AQ63" s="89">
        <f t="shared" si="39"/>
        <v>8.127721846243486E-4</v>
      </c>
      <c r="AR63" s="89">
        <f t="shared" si="40"/>
        <v>1.4079682832575779E-3</v>
      </c>
      <c r="AS63" s="89">
        <f t="shared" si="41"/>
        <v>1.4079682832575779E-3</v>
      </c>
      <c r="AT63" s="89"/>
      <c r="AU63" s="89">
        <f>ABS(('Wyrównanie 22 Part 1'!B63-'Wyrównanie 22 Part 1'!M63)/'Wyrównanie 22 Part 1'!M63)</f>
        <v>8.0943907723538905E-2</v>
      </c>
      <c r="AV63" s="89">
        <f t="shared" si="42"/>
        <v>6.5519161975567813E-3</v>
      </c>
      <c r="AW63" s="89">
        <f>'Wyrównanie 22 Part 1'!B64-'Wyrównanie 22 Part 1'!B63</f>
        <v>2.3125634681834869E-3</v>
      </c>
      <c r="AX63" s="89">
        <f t="shared" si="43"/>
        <v>2.3125634681834869E-3</v>
      </c>
      <c r="AY63" s="89">
        <f t="shared" si="44"/>
        <v>-8.127721846243486E-4</v>
      </c>
      <c r="AZ63" s="89">
        <f t="shared" si="45"/>
        <v>8.127721846243486E-4</v>
      </c>
      <c r="BA63" s="89">
        <f t="shared" si="46"/>
        <v>1.4079682832575779E-3</v>
      </c>
      <c r="BB63" s="89">
        <f t="shared" si="47"/>
        <v>1.4079682832575779E-3</v>
      </c>
      <c r="BC63" s="89"/>
      <c r="BD63" s="89">
        <f>ABS(('Wyrównanie 22 Part 1'!B63-'Wyrównanie 22 Part 1'!O63)/'Wyrównanie 22 Part 1'!O63)</f>
        <v>2.0128270745390048E-2</v>
      </c>
      <c r="BE63" s="89">
        <f t="shared" si="6"/>
        <v>4.0514728319972486E-4</v>
      </c>
      <c r="BF63" s="89">
        <f>'Wyrównanie 22 Part 1'!B64-'Wyrównanie 22 Part 1'!B63</f>
        <v>2.3125634681834869E-3</v>
      </c>
      <c r="BG63" s="89">
        <f t="shared" si="7"/>
        <v>2.3125634681834869E-3</v>
      </c>
      <c r="BH63" s="89">
        <f t="shared" si="8"/>
        <v>-8.127721846243486E-4</v>
      </c>
      <c r="BI63" s="89">
        <f t="shared" si="9"/>
        <v>8.127721846243486E-4</v>
      </c>
      <c r="BJ63" s="89">
        <f t="shared" si="10"/>
        <v>1.4079682832575779E-3</v>
      </c>
      <c r="BK63" s="89">
        <f t="shared" si="11"/>
        <v>1.4079682832575779E-3</v>
      </c>
      <c r="BL63" s="89"/>
      <c r="BM63" s="89">
        <f>ABS(('Wyrównanie 22 Part 1'!B63-'Wyrównanie 22 Part 1'!Q63)/'Wyrównanie 22 Part 1'!Q63)</f>
        <v>6.8100533153837003E-2</v>
      </c>
      <c r="BN63" s="89">
        <f t="shared" si="30"/>
        <v>4.6376826158368526E-3</v>
      </c>
      <c r="BO63" s="89">
        <f>'Wyrównanie 22 Part 1'!B64-'Wyrównanie 22 Part 1'!B63</f>
        <v>2.3125634681834869E-3</v>
      </c>
      <c r="BP63" s="89">
        <f t="shared" si="31"/>
        <v>2.3125634681834869E-3</v>
      </c>
      <c r="BQ63" s="89">
        <f t="shared" si="32"/>
        <v>-8.127721846243486E-4</v>
      </c>
      <c r="BR63" s="89">
        <f t="shared" si="33"/>
        <v>8.127721846243486E-4</v>
      </c>
      <c r="BS63" s="89">
        <f t="shared" si="34"/>
        <v>1.4079682832575779E-3</v>
      </c>
      <c r="BT63" s="89">
        <f t="shared" si="35"/>
        <v>1.4079682832575779E-3</v>
      </c>
    </row>
    <row r="64" spans="1:72" s="27" customFormat="1" x14ac:dyDescent="0.25">
      <c r="A64" s="41">
        <v>58</v>
      </c>
      <c r="B64" s="89">
        <f>ABS(('Wyrównanie 22 Part 1'!B64-'Wyrównanie 22 Part 1'!C64)/'Wyrównanie 22 Part 1'!C64)</f>
        <v>3.3951267921958459E-3</v>
      </c>
      <c r="C64" s="89">
        <f t="shared" si="0"/>
        <v>1.1526885935086054E-5</v>
      </c>
      <c r="D64" s="89">
        <f>'Wyrównanie 22 Part 1'!C65-'Wyrównanie 22 Part 1'!C64</f>
        <v>2.0076376096378051E-3</v>
      </c>
      <c r="E64" s="89">
        <f t="shared" si="1"/>
        <v>2.0076376096378051E-3</v>
      </c>
      <c r="F64" s="89">
        <f t="shared" si="2"/>
        <v>1.3055526577443813E-4</v>
      </c>
      <c r="G64" s="89">
        <f t="shared" si="3"/>
        <v>1.3055526577443813E-4</v>
      </c>
      <c r="H64" s="89">
        <f t="shared" si="4"/>
        <v>-1.949049002646433E-5</v>
      </c>
      <c r="I64" s="89">
        <f t="shared" si="5"/>
        <v>1.949049002646433E-5</v>
      </c>
      <c r="J64" s="89"/>
      <c r="K64" s="89">
        <f>ABS(('Wyrównanie 22 Part 1'!B64-'Wyrównanie 22 Part 1'!E64)/'Wyrównanie 22 Part 1'!E64)</f>
        <v>3.1200042664847997E-2</v>
      </c>
      <c r="L64" s="89">
        <f t="shared" si="12"/>
        <v>9.7344266228833532E-4</v>
      </c>
      <c r="M64" s="89">
        <f>'Wyrównanie 22 Part 1'!C65-'Wyrównanie 22 Part 1'!C64</f>
        <v>2.0076376096378051E-3</v>
      </c>
      <c r="N64" s="89">
        <f t="shared" si="13"/>
        <v>2.0076376096378051E-3</v>
      </c>
      <c r="O64" s="89">
        <f t="shared" si="14"/>
        <v>1.3055526577443813E-4</v>
      </c>
      <c r="P64" s="89">
        <f t="shared" si="15"/>
        <v>1.3055526577443813E-4</v>
      </c>
      <c r="Q64" s="89">
        <f t="shared" si="16"/>
        <v>-1.949049002646433E-5</v>
      </c>
      <c r="R64" s="89">
        <f t="shared" si="17"/>
        <v>1.949049002646433E-5</v>
      </c>
      <c r="S64" s="89"/>
      <c r="T64" s="89">
        <f>ABS(('Wyrównanie 22 Part 1'!B64-'Wyrównanie 22 Part 1'!G64)/'Wyrównanie 22 Part 1'!G64)</f>
        <v>4.5171274560959353E-2</v>
      </c>
      <c r="U64" s="89">
        <f t="shared" si="19"/>
        <v>2.0404440454615735E-3</v>
      </c>
      <c r="V64" s="89">
        <f>'Wyrównanie 22 Part 1'!C65-'Wyrównanie 22 Part 1'!C64</f>
        <v>2.0076376096378051E-3</v>
      </c>
      <c r="W64" s="89">
        <f t="shared" si="20"/>
        <v>2.0076376096378051E-3</v>
      </c>
      <c r="X64" s="89">
        <f t="shared" si="21"/>
        <v>1.3055526577443813E-4</v>
      </c>
      <c r="Y64" s="89">
        <f t="shared" si="22"/>
        <v>1.3055526577443813E-4</v>
      </c>
      <c r="Z64" s="89">
        <f t="shared" si="23"/>
        <v>-1.949049002646433E-5</v>
      </c>
      <c r="AA64" s="89">
        <f t="shared" si="48"/>
        <v>1.949049002646433E-5</v>
      </c>
      <c r="AB64" s="89"/>
      <c r="AC64" s="89">
        <f>ABS(('Wyrównanie 22 Part 1'!B64-'Wyrównanie 22 Part 1'!I64)/'Wyrównanie 22 Part 1'!I64)</f>
        <v>5.4883827205885046E-3</v>
      </c>
      <c r="AD64" s="89">
        <f t="shared" si="24"/>
        <v>3.0122344887654477E-5</v>
      </c>
      <c r="AE64" s="89">
        <f>'Wyrównanie 22 Part 1'!C65-'Wyrównanie 22 Part 1'!C64</f>
        <v>2.0076376096378051E-3</v>
      </c>
      <c r="AF64" s="89">
        <f t="shared" si="25"/>
        <v>2.0076376096378051E-3</v>
      </c>
      <c r="AG64" s="89">
        <f t="shared" si="26"/>
        <v>1.3055526577443813E-4</v>
      </c>
      <c r="AH64" s="89">
        <f t="shared" si="27"/>
        <v>1.3055526577443813E-4</v>
      </c>
      <c r="AI64" s="89">
        <f t="shared" si="28"/>
        <v>-1.949049002646433E-5</v>
      </c>
      <c r="AJ64" s="89">
        <f t="shared" si="29"/>
        <v>1.949049002646433E-5</v>
      </c>
      <c r="AK64" s="89"/>
      <c r="AL64" s="89">
        <f>ABS(('Wyrównanie 22 Part 1'!B64-'Wyrównanie 22 Part 1'!K64)/'Wyrównanie 22 Part 1'!K64)</f>
        <v>1.1892330397985713E-2</v>
      </c>
      <c r="AM64" s="89">
        <f t="shared" si="36"/>
        <v>1.4142752229485503E-4</v>
      </c>
      <c r="AN64" s="89">
        <f>'Wyrównanie 22 Part 1'!B65-'Wyrównanie 22 Part 1'!B64</f>
        <v>1.4997912835591383E-3</v>
      </c>
      <c r="AO64" s="89">
        <f t="shared" si="37"/>
        <v>1.4997912835591383E-3</v>
      </c>
      <c r="AP64" s="89">
        <f t="shared" si="38"/>
        <v>5.9519609863322928E-4</v>
      </c>
      <c r="AQ64" s="89">
        <f t="shared" si="39"/>
        <v>5.9519609863322928E-4</v>
      </c>
      <c r="AR64" s="89">
        <f t="shared" si="40"/>
        <v>1.2395945200463707E-3</v>
      </c>
      <c r="AS64" s="89">
        <f t="shared" si="41"/>
        <v>1.2395945200463707E-3</v>
      </c>
      <c r="AT64" s="89"/>
      <c r="AU64" s="89">
        <f>ABS(('Wyrównanie 22 Part 1'!B64-'Wyrównanie 22 Part 1'!M64)/'Wyrównanie 22 Part 1'!M64)</f>
        <v>2.5305728620414546E-2</v>
      </c>
      <c r="AV64" s="89">
        <f t="shared" si="42"/>
        <v>6.4037990101006783E-4</v>
      </c>
      <c r="AW64" s="89">
        <f>'Wyrównanie 22 Part 1'!B65-'Wyrównanie 22 Part 1'!B64</f>
        <v>1.4997912835591383E-3</v>
      </c>
      <c r="AX64" s="89">
        <f t="shared" si="43"/>
        <v>1.4997912835591383E-3</v>
      </c>
      <c r="AY64" s="89">
        <f t="shared" si="44"/>
        <v>5.9519609863322928E-4</v>
      </c>
      <c r="AZ64" s="89">
        <f t="shared" si="45"/>
        <v>5.9519609863322928E-4</v>
      </c>
      <c r="BA64" s="89">
        <f t="shared" si="46"/>
        <v>1.2395945200463707E-3</v>
      </c>
      <c r="BB64" s="89">
        <f t="shared" si="47"/>
        <v>1.2395945200463707E-3</v>
      </c>
      <c r="BC64" s="89"/>
      <c r="BD64" s="89">
        <f>ABS(('Wyrównanie 22 Part 1'!B64-'Wyrównanie 22 Part 1'!O64)/'Wyrównanie 22 Part 1'!O64)</f>
        <v>1.6548764025432341E-2</v>
      </c>
      <c r="BE64" s="89">
        <f t="shared" si="6"/>
        <v>2.7386159076944359E-4</v>
      </c>
      <c r="BF64" s="89">
        <f>'Wyrównanie 22 Part 1'!B65-'Wyrównanie 22 Part 1'!B64</f>
        <v>1.4997912835591383E-3</v>
      </c>
      <c r="BG64" s="89">
        <f t="shared" si="7"/>
        <v>1.4997912835591383E-3</v>
      </c>
      <c r="BH64" s="89">
        <f t="shared" si="8"/>
        <v>5.9519609863322928E-4</v>
      </c>
      <c r="BI64" s="89">
        <f t="shared" si="9"/>
        <v>5.9519609863322928E-4</v>
      </c>
      <c r="BJ64" s="89">
        <f t="shared" si="10"/>
        <v>1.2395945200463707E-3</v>
      </c>
      <c r="BK64" s="89">
        <f t="shared" si="11"/>
        <v>1.2395945200463707E-3</v>
      </c>
      <c r="BL64" s="89"/>
      <c r="BM64" s="89">
        <f>ABS(('Wyrównanie 22 Part 1'!B64-'Wyrównanie 22 Part 1'!Q64)/'Wyrównanie 22 Part 1'!Q64)</f>
        <v>1.0635080821765848E-2</v>
      </c>
      <c r="BN64" s="89">
        <f t="shared" si="30"/>
        <v>1.1310494408549174E-4</v>
      </c>
      <c r="BO64" s="89">
        <f>'Wyrównanie 22 Part 1'!B65-'Wyrównanie 22 Part 1'!B64</f>
        <v>1.4997912835591383E-3</v>
      </c>
      <c r="BP64" s="89">
        <f t="shared" si="31"/>
        <v>1.4997912835591383E-3</v>
      </c>
      <c r="BQ64" s="89">
        <f t="shared" si="32"/>
        <v>5.9519609863322928E-4</v>
      </c>
      <c r="BR64" s="89">
        <f t="shared" si="33"/>
        <v>5.9519609863322928E-4</v>
      </c>
      <c r="BS64" s="89">
        <f t="shared" si="34"/>
        <v>1.2395945200463707E-3</v>
      </c>
      <c r="BT64" s="89">
        <f t="shared" si="35"/>
        <v>1.2395945200463707E-3</v>
      </c>
    </row>
    <row r="65" spans="1:72" s="27" customFormat="1" x14ac:dyDescent="0.25">
      <c r="A65" s="41">
        <v>59</v>
      </c>
      <c r="B65" s="89">
        <f>ABS(('Wyrównanie 22 Part 1'!B65-'Wyrównanie 22 Part 1'!C65)/'Wyrównanie 22 Part 1'!C65)</f>
        <v>3.1515923562078163E-2</v>
      </c>
      <c r="C65" s="89">
        <f t="shared" si="0"/>
        <v>9.9325343797075356E-4</v>
      </c>
      <c r="D65" s="89">
        <f>'Wyrównanie 22 Part 1'!C66-'Wyrównanie 22 Part 1'!C65</f>
        <v>2.1381928754122433E-3</v>
      </c>
      <c r="E65" s="89">
        <f t="shared" si="1"/>
        <v>2.1381928754122433E-3</v>
      </c>
      <c r="F65" s="89">
        <f t="shared" si="2"/>
        <v>1.110647757479738E-4</v>
      </c>
      <c r="G65" s="89">
        <f t="shared" si="3"/>
        <v>1.110647757479738E-4</v>
      </c>
      <c r="H65" s="89">
        <f t="shared" si="4"/>
        <v>-2.5546642452664234E-4</v>
      </c>
      <c r="I65" s="89">
        <f t="shared" si="5"/>
        <v>2.5546642452664234E-4</v>
      </c>
      <c r="J65" s="89"/>
      <c r="K65" s="89">
        <f>ABS(('Wyrównanie 22 Part 1'!B65-'Wyrównanie 22 Part 1'!E65)/'Wyrównanie 22 Part 1'!E65)</f>
        <v>4.5309109687093903E-2</v>
      </c>
      <c r="L65" s="89">
        <f t="shared" si="12"/>
        <v>2.0529154206371065E-3</v>
      </c>
      <c r="M65" s="89">
        <f>'Wyrównanie 22 Part 1'!C66-'Wyrównanie 22 Part 1'!C65</f>
        <v>2.1381928754122433E-3</v>
      </c>
      <c r="N65" s="89">
        <f t="shared" si="13"/>
        <v>2.1381928754122433E-3</v>
      </c>
      <c r="O65" s="89">
        <f t="shared" si="14"/>
        <v>1.110647757479738E-4</v>
      </c>
      <c r="P65" s="89">
        <f t="shared" si="15"/>
        <v>1.110647757479738E-4</v>
      </c>
      <c r="Q65" s="89">
        <f t="shared" si="16"/>
        <v>-2.5546642452664234E-4</v>
      </c>
      <c r="R65" s="89">
        <f t="shared" si="17"/>
        <v>2.5546642452664234E-4</v>
      </c>
      <c r="S65" s="89"/>
      <c r="T65" s="89">
        <f>ABS(('Wyrównanie 22 Part 1'!B65-'Wyrównanie 22 Part 1'!G65)/'Wyrównanie 22 Part 1'!G65)</f>
        <v>5.5290382632847627E-2</v>
      </c>
      <c r="U65" s="89">
        <f t="shared" si="19"/>
        <v>3.0570264116866986E-3</v>
      </c>
      <c r="V65" s="89">
        <f>'Wyrównanie 22 Part 1'!C66-'Wyrównanie 22 Part 1'!C65</f>
        <v>2.1381928754122433E-3</v>
      </c>
      <c r="W65" s="89">
        <f t="shared" si="20"/>
        <v>2.1381928754122433E-3</v>
      </c>
      <c r="X65" s="89">
        <f t="shared" si="21"/>
        <v>1.110647757479738E-4</v>
      </c>
      <c r="Y65" s="89">
        <f t="shared" si="22"/>
        <v>1.110647757479738E-4</v>
      </c>
      <c r="Z65" s="89">
        <f t="shared" si="23"/>
        <v>-2.5546642452664234E-4</v>
      </c>
      <c r="AA65" s="89">
        <f t="shared" si="48"/>
        <v>2.5546642452664234E-4</v>
      </c>
      <c r="AB65" s="89"/>
      <c r="AC65" s="89">
        <f>ABS(('Wyrównanie 22 Part 1'!B65-'Wyrównanie 22 Part 1'!I65)/'Wyrównanie 22 Part 1'!I65)</f>
        <v>2.2977770523873224E-2</v>
      </c>
      <c r="AD65" s="89">
        <f t="shared" si="24"/>
        <v>5.2797793824777722E-4</v>
      </c>
      <c r="AE65" s="89">
        <f>'Wyrównanie 22 Part 1'!C66-'Wyrównanie 22 Part 1'!C65</f>
        <v>2.1381928754122433E-3</v>
      </c>
      <c r="AF65" s="89">
        <f t="shared" si="25"/>
        <v>2.1381928754122433E-3</v>
      </c>
      <c r="AG65" s="89">
        <f t="shared" si="26"/>
        <v>1.110647757479738E-4</v>
      </c>
      <c r="AH65" s="89">
        <f t="shared" si="27"/>
        <v>1.110647757479738E-4</v>
      </c>
      <c r="AI65" s="89">
        <f t="shared" si="28"/>
        <v>-2.5546642452664234E-4</v>
      </c>
      <c r="AJ65" s="89">
        <f t="shared" si="29"/>
        <v>2.5546642452664234E-4</v>
      </c>
      <c r="AK65" s="89"/>
      <c r="AL65" s="89">
        <f>ABS(('Wyrównanie 22 Part 1'!B65-'Wyrównanie 22 Part 1'!K65)/'Wyrównanie 22 Part 1'!K65)</f>
        <v>2.633532499889529E-2</v>
      </c>
      <c r="AM65" s="89">
        <f t="shared" si="36"/>
        <v>6.9354934279743921E-4</v>
      </c>
      <c r="AN65" s="89">
        <f>'Wyrównanie 22 Part 1'!B66-'Wyrównanie 22 Part 1'!B65</f>
        <v>2.0949873821923676E-3</v>
      </c>
      <c r="AO65" s="89">
        <f t="shared" si="37"/>
        <v>2.0949873821923676E-3</v>
      </c>
      <c r="AP65" s="89">
        <f t="shared" si="38"/>
        <v>1.8347906186795999E-3</v>
      </c>
      <c r="AQ65" s="89">
        <f t="shared" si="39"/>
        <v>1.8347906186795999E-3</v>
      </c>
      <c r="AR65" s="89">
        <f t="shared" si="40"/>
        <v>-4.9107243772973028E-3</v>
      </c>
      <c r="AS65" s="89">
        <f t="shared" si="41"/>
        <v>4.9107243772973028E-3</v>
      </c>
      <c r="AT65" s="89"/>
      <c r="AU65" s="89">
        <f>ABS(('Wyrównanie 22 Part 1'!B65-'Wyrównanie 22 Part 1'!M65)/'Wyrównanie 22 Part 1'!M65)</f>
        <v>3.7801108077912489E-2</v>
      </c>
      <c r="AV65" s="89">
        <f t="shared" si="42"/>
        <v>1.4289237719180207E-3</v>
      </c>
      <c r="AW65" s="89">
        <f>'Wyrównanie 22 Part 1'!B66-'Wyrównanie 22 Part 1'!B65</f>
        <v>2.0949873821923676E-3</v>
      </c>
      <c r="AX65" s="89">
        <f t="shared" si="43"/>
        <v>2.0949873821923676E-3</v>
      </c>
      <c r="AY65" s="89">
        <f t="shared" si="44"/>
        <v>1.8347906186795999E-3</v>
      </c>
      <c r="AZ65" s="89">
        <f t="shared" si="45"/>
        <v>1.8347906186795999E-3</v>
      </c>
      <c r="BA65" s="89">
        <f t="shared" si="46"/>
        <v>-4.9107243772973028E-3</v>
      </c>
      <c r="BB65" s="89">
        <f t="shared" si="47"/>
        <v>4.9107243772973028E-3</v>
      </c>
      <c r="BC65" s="89"/>
      <c r="BD65" s="89">
        <f>ABS(('Wyrównanie 22 Part 1'!B65-'Wyrównanie 22 Part 1'!O65)/'Wyrównanie 22 Part 1'!O65)</f>
        <v>1.2203594602212796E-4</v>
      </c>
      <c r="BE65" s="89">
        <f t="shared" si="6"/>
        <v>1.489277212151573E-8</v>
      </c>
      <c r="BF65" s="89">
        <f>'Wyrównanie 22 Part 1'!B66-'Wyrównanie 22 Part 1'!B65</f>
        <v>2.0949873821923676E-3</v>
      </c>
      <c r="BG65" s="89">
        <f t="shared" si="7"/>
        <v>2.0949873821923676E-3</v>
      </c>
      <c r="BH65" s="89">
        <f t="shared" si="8"/>
        <v>1.8347906186795999E-3</v>
      </c>
      <c r="BI65" s="89">
        <f t="shared" si="9"/>
        <v>1.8347906186795999E-3</v>
      </c>
      <c r="BJ65" s="89">
        <f t="shared" si="10"/>
        <v>-4.9107243772973028E-3</v>
      </c>
      <c r="BK65" s="89">
        <f t="shared" si="11"/>
        <v>4.9107243772973028E-3</v>
      </c>
      <c r="BL65" s="89"/>
      <c r="BM65" s="89">
        <f>ABS(('Wyrównanie 22 Part 1'!B65-'Wyrównanie 22 Part 1'!Q65)/'Wyrównanie 22 Part 1'!Q65)</f>
        <v>2.0445374133643484E-2</v>
      </c>
      <c r="BN65" s="89">
        <f t="shared" si="30"/>
        <v>4.1801332346465806E-4</v>
      </c>
      <c r="BO65" s="89">
        <f>'Wyrównanie 22 Part 1'!B66-'Wyrównanie 22 Part 1'!B65</f>
        <v>2.0949873821923676E-3</v>
      </c>
      <c r="BP65" s="89">
        <f t="shared" si="31"/>
        <v>2.0949873821923676E-3</v>
      </c>
      <c r="BQ65" s="89">
        <f t="shared" si="32"/>
        <v>1.8347906186795999E-3</v>
      </c>
      <c r="BR65" s="89">
        <f t="shared" si="33"/>
        <v>1.8347906186795999E-3</v>
      </c>
      <c r="BS65" s="89">
        <f t="shared" si="34"/>
        <v>-4.9107243772973028E-3</v>
      </c>
      <c r="BT65" s="89">
        <f t="shared" si="35"/>
        <v>4.9107243772973028E-3</v>
      </c>
    </row>
    <row r="66" spans="1:72" s="27" customFormat="1" x14ac:dyDescent="0.25">
      <c r="A66" s="41">
        <v>60</v>
      </c>
      <c r="B66" s="89">
        <f>ABS(('Wyrównanie 22 Part 1'!B66-'Wyrównanie 22 Part 1'!C66)/'Wyrównanie 22 Part 1'!C66)</f>
        <v>3.0304131321910982E-2</v>
      </c>
      <c r="C66" s="89">
        <f t="shared" si="0"/>
        <v>9.1834037517562626E-4</v>
      </c>
      <c r="D66" s="89">
        <f>'Wyrównanie 22 Part 1'!C67-'Wyrównanie 22 Part 1'!C66</f>
        <v>2.2492576511602171E-3</v>
      </c>
      <c r="E66" s="89">
        <f t="shared" si="1"/>
        <v>2.2492576511602171E-3</v>
      </c>
      <c r="F66" s="89">
        <f t="shared" si="2"/>
        <v>-1.4440164877866854E-4</v>
      </c>
      <c r="G66" s="89">
        <f t="shared" si="3"/>
        <v>1.4440164877866854E-4</v>
      </c>
      <c r="H66" s="89">
        <f t="shared" si="4"/>
        <v>6.7486830240285137E-4</v>
      </c>
      <c r="I66" s="89">
        <f t="shared" si="5"/>
        <v>6.7486830240285137E-4</v>
      </c>
      <c r="J66" s="89"/>
      <c r="K66" s="89">
        <f>ABS(('Wyrównanie 22 Part 1'!B66-'Wyrównanie 22 Part 1'!E66)/'Wyrównanie 22 Part 1'!E66)</f>
        <v>3.339787594069505E-2</v>
      </c>
      <c r="L66" s="89">
        <f t="shared" si="12"/>
        <v>1.1154181173500574E-3</v>
      </c>
      <c r="M66" s="89">
        <f>'Wyrównanie 22 Part 1'!C67-'Wyrównanie 22 Part 1'!C66</f>
        <v>2.2492576511602171E-3</v>
      </c>
      <c r="N66" s="89">
        <f t="shared" si="13"/>
        <v>2.2492576511602171E-3</v>
      </c>
      <c r="O66" s="89">
        <f t="shared" si="14"/>
        <v>-1.4440164877866854E-4</v>
      </c>
      <c r="P66" s="89">
        <f t="shared" si="15"/>
        <v>1.4440164877866854E-4</v>
      </c>
      <c r="Q66" s="89">
        <f t="shared" si="16"/>
        <v>6.7486830240285137E-4</v>
      </c>
      <c r="R66" s="89">
        <f t="shared" si="17"/>
        <v>6.7486830240285137E-4</v>
      </c>
      <c r="S66" s="89"/>
      <c r="T66" s="89">
        <f>ABS(('Wyrównanie 22 Part 1'!B66-'Wyrównanie 22 Part 1'!G66)/'Wyrównanie 22 Part 1'!G66)</f>
        <v>4.3526774743933891E-2</v>
      </c>
      <c r="U66" s="89">
        <f t="shared" si="19"/>
        <v>1.8945801196091612E-3</v>
      </c>
      <c r="V66" s="89">
        <f>'Wyrównanie 22 Part 1'!C67-'Wyrównanie 22 Part 1'!C66</f>
        <v>2.2492576511602171E-3</v>
      </c>
      <c r="W66" s="89">
        <f t="shared" si="20"/>
        <v>2.2492576511602171E-3</v>
      </c>
      <c r="X66" s="89">
        <f t="shared" si="21"/>
        <v>-1.4440164877866854E-4</v>
      </c>
      <c r="Y66" s="89">
        <f t="shared" si="22"/>
        <v>1.4440164877866854E-4</v>
      </c>
      <c r="Z66" s="89">
        <f t="shared" si="23"/>
        <v>6.7486830240285137E-4</v>
      </c>
      <c r="AA66" s="89">
        <f t="shared" si="48"/>
        <v>6.7486830240285137E-4</v>
      </c>
      <c r="AB66" s="89"/>
      <c r="AC66" s="89">
        <f>ABS(('Wyrównanie 22 Part 1'!B66-'Wyrównanie 22 Part 1'!I66)/'Wyrównanie 22 Part 1'!I66)</f>
        <v>1.8411172494494386E-2</v>
      </c>
      <c r="AD66" s="89">
        <f t="shared" si="24"/>
        <v>3.3897127262202666E-4</v>
      </c>
      <c r="AE66" s="89">
        <f>'Wyrównanie 22 Part 1'!C67-'Wyrównanie 22 Part 1'!C66</f>
        <v>2.2492576511602171E-3</v>
      </c>
      <c r="AF66" s="89">
        <f t="shared" si="25"/>
        <v>2.2492576511602171E-3</v>
      </c>
      <c r="AG66" s="89">
        <f t="shared" si="26"/>
        <v>-1.4440164877866854E-4</v>
      </c>
      <c r="AH66" s="89">
        <f t="shared" si="27"/>
        <v>1.4440164877866854E-4</v>
      </c>
      <c r="AI66" s="89">
        <f t="shared" si="28"/>
        <v>6.7486830240285137E-4</v>
      </c>
      <c r="AJ66" s="89">
        <f t="shared" si="29"/>
        <v>6.7486830240285137E-4</v>
      </c>
      <c r="AK66" s="89"/>
      <c r="AL66" s="89">
        <f>ABS(('Wyrównanie 22 Part 1'!B66-'Wyrównanie 22 Part 1'!K66)/'Wyrównanie 22 Part 1'!K66)</f>
        <v>1.9531206607933921E-2</v>
      </c>
      <c r="AM66" s="89">
        <f t="shared" si="36"/>
        <v>3.8146803156180166E-4</v>
      </c>
      <c r="AN66" s="89">
        <f>'Wyrównanie 22 Part 1'!B67-'Wyrównanie 22 Part 1'!B66</f>
        <v>3.9297780008719675E-3</v>
      </c>
      <c r="AO66" s="89">
        <f t="shared" si="37"/>
        <v>3.9297780008719675E-3</v>
      </c>
      <c r="AP66" s="89">
        <f t="shared" si="38"/>
        <v>-3.0759337586177028E-3</v>
      </c>
      <c r="AQ66" s="89">
        <f t="shared" si="39"/>
        <v>3.0759337586177028E-3</v>
      </c>
      <c r="AR66" s="89">
        <f t="shared" si="40"/>
        <v>5.0899768632867853E-3</v>
      </c>
      <c r="AS66" s="89">
        <f t="shared" si="41"/>
        <v>5.0899768632867853E-3</v>
      </c>
      <c r="AT66" s="89"/>
      <c r="AU66" s="89">
        <f>ABS(('Wyrównanie 22 Part 1'!B66-'Wyrównanie 22 Part 1'!M66)/'Wyrównanie 22 Part 1'!M66)</f>
        <v>2.793892587641178E-2</v>
      </c>
      <c r="AV66" s="89">
        <f t="shared" si="42"/>
        <v>7.8058357912763176E-4</v>
      </c>
      <c r="AW66" s="89">
        <f>'Wyrównanie 22 Part 1'!B67-'Wyrównanie 22 Part 1'!B66</f>
        <v>3.9297780008719675E-3</v>
      </c>
      <c r="AX66" s="89">
        <f t="shared" si="43"/>
        <v>3.9297780008719675E-3</v>
      </c>
      <c r="AY66" s="89">
        <f t="shared" si="44"/>
        <v>-3.0759337586177028E-3</v>
      </c>
      <c r="AZ66" s="89">
        <f t="shared" si="45"/>
        <v>3.0759337586177028E-3</v>
      </c>
      <c r="BA66" s="89">
        <f t="shared" si="46"/>
        <v>5.0899768632867853E-3</v>
      </c>
      <c r="BB66" s="89">
        <f t="shared" si="47"/>
        <v>5.0899768632867853E-3</v>
      </c>
      <c r="BC66" s="89"/>
      <c r="BD66" s="89">
        <f>ABS(('Wyrównanie 22 Part 1'!B66-'Wyrównanie 22 Part 1'!O66)/'Wyrównanie 22 Part 1'!O66)</f>
        <v>1.8998613088562127E-2</v>
      </c>
      <c r="BE66" s="89">
        <f t="shared" si="6"/>
        <v>3.6094729928888417E-4</v>
      </c>
      <c r="BF66" s="89">
        <f>'Wyrównanie 22 Part 1'!B67-'Wyrównanie 22 Part 1'!B66</f>
        <v>3.9297780008719675E-3</v>
      </c>
      <c r="BG66" s="89">
        <f t="shared" si="7"/>
        <v>3.9297780008719675E-3</v>
      </c>
      <c r="BH66" s="89">
        <f t="shared" si="8"/>
        <v>-3.0759337586177028E-3</v>
      </c>
      <c r="BI66" s="89">
        <f t="shared" si="9"/>
        <v>3.0759337586177028E-3</v>
      </c>
      <c r="BJ66" s="89">
        <f t="shared" si="10"/>
        <v>5.0899768632867853E-3</v>
      </c>
      <c r="BK66" s="89">
        <f t="shared" si="11"/>
        <v>5.0899768632867853E-3</v>
      </c>
      <c r="BL66" s="89"/>
      <c r="BM66" s="89">
        <f>ABS(('Wyrównanie 22 Part 1'!B66-'Wyrównanie 22 Part 1'!Q66)/'Wyrównanie 22 Part 1'!Q66)</f>
        <v>2.1846230342214366E-2</v>
      </c>
      <c r="BN66" s="89">
        <f t="shared" si="30"/>
        <v>4.7725778016508762E-4</v>
      </c>
      <c r="BO66" s="89">
        <f>'Wyrównanie 22 Part 1'!B67-'Wyrównanie 22 Part 1'!B66</f>
        <v>3.9297780008719675E-3</v>
      </c>
      <c r="BP66" s="89">
        <f t="shared" si="31"/>
        <v>3.9297780008719675E-3</v>
      </c>
      <c r="BQ66" s="89">
        <f t="shared" si="32"/>
        <v>-3.0759337586177028E-3</v>
      </c>
      <c r="BR66" s="89">
        <f t="shared" si="33"/>
        <v>3.0759337586177028E-3</v>
      </c>
      <c r="BS66" s="89">
        <f t="shared" si="34"/>
        <v>5.0899768632867853E-3</v>
      </c>
      <c r="BT66" s="89">
        <f t="shared" si="35"/>
        <v>5.0899768632867853E-3</v>
      </c>
    </row>
    <row r="67" spans="1:72" s="27" customFormat="1" x14ac:dyDescent="0.25">
      <c r="A67" s="41">
        <v>61</v>
      </c>
      <c r="B67" s="89">
        <f>ABS(('Wyrównanie 22 Part 1'!B67-'Wyrównanie 22 Part 1'!C67)/'Wyrównanie 22 Part 1'!C67)</f>
        <v>4.8449306400314147E-2</v>
      </c>
      <c r="C67" s="89">
        <f t="shared" si="0"/>
        <v>2.3473352906715214E-3</v>
      </c>
      <c r="D67" s="89">
        <f>'Wyrównanie 22 Part 1'!C68-'Wyrównanie 22 Part 1'!C67</f>
        <v>2.1048560023815485E-3</v>
      </c>
      <c r="E67" s="89">
        <f t="shared" si="1"/>
        <v>2.1048560023815485E-3</v>
      </c>
      <c r="F67" s="89">
        <f t="shared" si="2"/>
        <v>5.3046665362418283E-4</v>
      </c>
      <c r="G67" s="89">
        <f t="shared" si="3"/>
        <v>5.3046665362418283E-4</v>
      </c>
      <c r="H67" s="89">
        <f t="shared" si="4"/>
        <v>-7.6092434987314397E-4</v>
      </c>
      <c r="I67" s="89">
        <f t="shared" si="5"/>
        <v>7.6092434987314397E-4</v>
      </c>
      <c r="J67" s="89"/>
      <c r="K67" s="89">
        <f>ABS(('Wyrównanie 22 Part 1'!B67-'Wyrównanie 22 Part 1'!E67)/'Wyrównanie 22 Part 1'!E67)</f>
        <v>4.6485645930523935E-2</v>
      </c>
      <c r="L67" s="89">
        <f t="shared" si="12"/>
        <v>2.1609152775780363E-3</v>
      </c>
      <c r="M67" s="89">
        <f>'Wyrównanie 22 Part 1'!C68-'Wyrównanie 22 Part 1'!C67</f>
        <v>2.1048560023815485E-3</v>
      </c>
      <c r="N67" s="89">
        <f t="shared" si="13"/>
        <v>2.1048560023815485E-3</v>
      </c>
      <c r="O67" s="89">
        <f t="shared" si="14"/>
        <v>5.3046665362418283E-4</v>
      </c>
      <c r="P67" s="89">
        <f t="shared" si="15"/>
        <v>5.3046665362418283E-4</v>
      </c>
      <c r="Q67" s="89">
        <f t="shared" si="16"/>
        <v>-7.6092434987314397E-4</v>
      </c>
      <c r="R67" s="89">
        <f t="shared" si="17"/>
        <v>7.6092434987314397E-4</v>
      </c>
      <c r="S67" s="89"/>
      <c r="T67" s="89">
        <f>ABS(('Wyrównanie 22 Part 1'!B67-'Wyrównanie 22 Part 1'!G67)/'Wyrównanie 22 Part 1'!G67)</f>
        <v>4.072327527673146E-2</v>
      </c>
      <c r="U67" s="89">
        <f t="shared" si="19"/>
        <v>1.6583851492644479E-3</v>
      </c>
      <c r="V67" s="89">
        <f>'Wyrównanie 22 Part 1'!C68-'Wyrównanie 22 Part 1'!C67</f>
        <v>2.1048560023815485E-3</v>
      </c>
      <c r="W67" s="89">
        <f t="shared" si="20"/>
        <v>2.1048560023815485E-3</v>
      </c>
      <c r="X67" s="89">
        <f t="shared" si="21"/>
        <v>5.3046665362418283E-4</v>
      </c>
      <c r="Y67" s="89">
        <f t="shared" si="22"/>
        <v>5.3046665362418283E-4</v>
      </c>
      <c r="Z67" s="89">
        <f t="shared" si="23"/>
        <v>-7.6092434987314397E-4</v>
      </c>
      <c r="AA67" s="89">
        <f t="shared" si="48"/>
        <v>7.6092434987314397E-4</v>
      </c>
      <c r="AB67" s="89"/>
      <c r="AC67" s="89">
        <f>ABS(('Wyrównanie 22 Part 1'!B67-'Wyrównanie 22 Part 1'!I67)/'Wyrównanie 22 Part 1'!I67)</f>
        <v>5.6492542461235404E-2</v>
      </c>
      <c r="AD67" s="89">
        <f t="shared" si="24"/>
        <v>3.1914073537344851E-3</v>
      </c>
      <c r="AE67" s="89">
        <f>'Wyrównanie 22 Part 1'!C68-'Wyrównanie 22 Part 1'!C67</f>
        <v>2.1048560023815485E-3</v>
      </c>
      <c r="AF67" s="89">
        <f t="shared" si="25"/>
        <v>2.1048560023815485E-3</v>
      </c>
      <c r="AG67" s="89">
        <f t="shared" si="26"/>
        <v>5.3046665362418283E-4</v>
      </c>
      <c r="AH67" s="89">
        <f t="shared" si="27"/>
        <v>5.3046665362418283E-4</v>
      </c>
      <c r="AI67" s="89">
        <f t="shared" si="28"/>
        <v>-7.6092434987314397E-4</v>
      </c>
      <c r="AJ67" s="89">
        <f t="shared" si="29"/>
        <v>7.6092434987314397E-4</v>
      </c>
      <c r="AK67" s="89"/>
      <c r="AL67" s="89">
        <f>ABS(('Wyrównanie 22 Part 1'!B67-'Wyrównanie 22 Part 1'!K67)/'Wyrównanie 22 Part 1'!K67)</f>
        <v>6.0427466462942031E-2</v>
      </c>
      <c r="AM67" s="89">
        <f t="shared" si="36"/>
        <v>3.651478703129984E-3</v>
      </c>
      <c r="AN67" s="89">
        <f>'Wyrównanie 22 Part 1'!B68-'Wyrównanie 22 Part 1'!B67</f>
        <v>8.538442422542647E-4</v>
      </c>
      <c r="AO67" s="89">
        <f t="shared" si="37"/>
        <v>8.538442422542647E-4</v>
      </c>
      <c r="AP67" s="89">
        <f t="shared" si="38"/>
        <v>2.0140431046690825E-3</v>
      </c>
      <c r="AQ67" s="89">
        <f t="shared" si="39"/>
        <v>2.0140431046690825E-3</v>
      </c>
      <c r="AR67" s="89">
        <f t="shared" si="40"/>
        <v>-4.1041474119266272E-3</v>
      </c>
      <c r="AS67" s="89">
        <f t="shared" si="41"/>
        <v>4.1041474119266272E-3</v>
      </c>
      <c r="AT67" s="89"/>
      <c r="AU67" s="89">
        <f>ABS(('Wyrównanie 22 Part 1'!B67-'Wyrównanie 22 Part 1'!M67)/'Wyrównanie 22 Part 1'!M67)</f>
        <v>5.4014505088132013E-2</v>
      </c>
      <c r="AV67" s="89">
        <f t="shared" si="42"/>
        <v>2.9175667599158389E-3</v>
      </c>
      <c r="AW67" s="89">
        <f>'Wyrównanie 22 Part 1'!B68-'Wyrównanie 22 Part 1'!B67</f>
        <v>8.538442422542647E-4</v>
      </c>
      <c r="AX67" s="89">
        <f t="shared" si="43"/>
        <v>8.538442422542647E-4</v>
      </c>
      <c r="AY67" s="89">
        <f t="shared" si="44"/>
        <v>2.0140431046690825E-3</v>
      </c>
      <c r="AZ67" s="89">
        <f t="shared" si="45"/>
        <v>2.0140431046690825E-3</v>
      </c>
      <c r="BA67" s="89">
        <f t="shared" si="46"/>
        <v>-4.1041474119266272E-3</v>
      </c>
      <c r="BB67" s="89">
        <f t="shared" si="47"/>
        <v>4.1041474119266272E-3</v>
      </c>
      <c r="BC67" s="89"/>
      <c r="BD67" s="89">
        <f>ABS(('Wyrównanie 22 Part 1'!B67-'Wyrównanie 22 Part 1'!O67)/'Wyrównanie 22 Part 1'!O67)</f>
        <v>2.6764887268520915E-2</v>
      </c>
      <c r="BE67" s="89">
        <f t="shared" si="6"/>
        <v>7.1635919049663297E-4</v>
      </c>
      <c r="BF67" s="89">
        <f>'Wyrównanie 22 Part 1'!B68-'Wyrównanie 22 Part 1'!B67</f>
        <v>8.538442422542647E-4</v>
      </c>
      <c r="BG67" s="89">
        <f t="shared" si="7"/>
        <v>8.538442422542647E-4</v>
      </c>
      <c r="BH67" s="89">
        <f t="shared" si="8"/>
        <v>2.0140431046690825E-3</v>
      </c>
      <c r="BI67" s="89">
        <f t="shared" si="9"/>
        <v>2.0140431046690825E-3</v>
      </c>
      <c r="BJ67" s="89">
        <f t="shared" si="10"/>
        <v>-4.1041474119266272E-3</v>
      </c>
      <c r="BK67" s="89">
        <f t="shared" si="11"/>
        <v>4.1041474119266272E-3</v>
      </c>
      <c r="BL67" s="89"/>
      <c r="BM67" s="89">
        <f>ABS(('Wyrównanie 22 Part 1'!B67-'Wyrównanie 22 Part 1'!Q67)/'Wyrównanie 22 Part 1'!Q67)</f>
        <v>5.3730908865421444E-2</v>
      </c>
      <c r="BN67" s="89">
        <f t="shared" si="30"/>
        <v>2.8870105675042248E-3</v>
      </c>
      <c r="BO67" s="89">
        <f>'Wyrównanie 22 Part 1'!B68-'Wyrównanie 22 Part 1'!B67</f>
        <v>8.538442422542647E-4</v>
      </c>
      <c r="BP67" s="89">
        <f t="shared" si="31"/>
        <v>8.538442422542647E-4</v>
      </c>
      <c r="BQ67" s="89">
        <f t="shared" si="32"/>
        <v>2.0140431046690825E-3</v>
      </c>
      <c r="BR67" s="89">
        <f t="shared" si="33"/>
        <v>2.0140431046690825E-3</v>
      </c>
      <c r="BS67" s="89">
        <f t="shared" si="34"/>
        <v>-4.1041474119266272E-3</v>
      </c>
      <c r="BT67" s="89">
        <f t="shared" si="35"/>
        <v>4.1041474119266272E-3</v>
      </c>
    </row>
    <row r="68" spans="1:72" s="27" customFormat="1" x14ac:dyDescent="0.25">
      <c r="A68" s="41">
        <v>62</v>
      </c>
      <c r="B68" s="89">
        <f>ABS(('Wyrównanie 22 Part 1'!B68-'Wyrównanie 22 Part 1'!C68)/'Wyrównanie 22 Part 1'!C68)</f>
        <v>7.2078469589488209E-3</v>
      </c>
      <c r="C68" s="89">
        <f t="shared" si="0"/>
        <v>5.1953057783627765E-5</v>
      </c>
      <c r="D68" s="89">
        <f>'Wyrównanie 22 Part 1'!C69-'Wyrównanie 22 Part 1'!C68</f>
        <v>2.6353226560057313E-3</v>
      </c>
      <c r="E68" s="89">
        <f t="shared" si="1"/>
        <v>2.6353226560057313E-3</v>
      </c>
      <c r="F68" s="89">
        <f t="shared" si="2"/>
        <v>-2.3045769624896115E-4</v>
      </c>
      <c r="G68" s="89">
        <f t="shared" si="3"/>
        <v>2.3045769624896115E-4</v>
      </c>
      <c r="H68" s="89">
        <f t="shared" si="4"/>
        <v>4.3942862059232271E-4</v>
      </c>
      <c r="I68" s="89">
        <f t="shared" si="5"/>
        <v>4.3942862059232271E-4</v>
      </c>
      <c r="J68" s="89"/>
      <c r="K68" s="89">
        <f>ABS(('Wyrównanie 22 Part 1'!B68-'Wyrównanie 22 Part 1'!E68)/'Wyrównanie 22 Part 1'!E68)</f>
        <v>1.7046054910502421E-2</v>
      </c>
      <c r="L68" s="89">
        <f t="shared" si="12"/>
        <v>2.9056798801186371E-4</v>
      </c>
      <c r="M68" s="89">
        <f>'Wyrównanie 22 Part 1'!C69-'Wyrównanie 22 Part 1'!C68</f>
        <v>2.6353226560057313E-3</v>
      </c>
      <c r="N68" s="89">
        <f t="shared" si="13"/>
        <v>2.6353226560057313E-3</v>
      </c>
      <c r="O68" s="89">
        <f t="shared" si="14"/>
        <v>-2.3045769624896115E-4</v>
      </c>
      <c r="P68" s="89">
        <f t="shared" si="15"/>
        <v>2.3045769624896115E-4</v>
      </c>
      <c r="Q68" s="89">
        <f t="shared" si="16"/>
        <v>4.3942862059232271E-4</v>
      </c>
      <c r="R68" s="89">
        <f t="shared" si="17"/>
        <v>4.3942862059232271E-4</v>
      </c>
      <c r="S68" s="89"/>
      <c r="T68" s="89">
        <f>ABS(('Wyrównanie 22 Part 1'!B68-'Wyrównanie 22 Part 1'!G68)/'Wyrównanie 22 Part 1'!G68)</f>
        <v>1.9689208215698726E-2</v>
      </c>
      <c r="U68" s="89">
        <f t="shared" si="19"/>
        <v>3.8766492016113822E-4</v>
      </c>
      <c r="V68" s="89">
        <f>'Wyrównanie 22 Part 1'!C69-'Wyrównanie 22 Part 1'!C68</f>
        <v>2.6353226560057313E-3</v>
      </c>
      <c r="W68" s="89">
        <f t="shared" si="20"/>
        <v>2.6353226560057313E-3</v>
      </c>
      <c r="X68" s="89">
        <f t="shared" si="21"/>
        <v>-2.3045769624896115E-4</v>
      </c>
      <c r="Y68" s="89">
        <f t="shared" si="22"/>
        <v>2.3045769624896115E-4</v>
      </c>
      <c r="Z68" s="89">
        <f t="shared" si="23"/>
        <v>4.3942862059232271E-4</v>
      </c>
      <c r="AA68" s="89">
        <f t="shared" si="48"/>
        <v>4.3942862059232271E-4</v>
      </c>
      <c r="AB68" s="89"/>
      <c r="AC68" s="89">
        <f>ABS(('Wyrównanie 22 Part 1'!B68-'Wyrównanie 22 Part 1'!I68)/'Wyrównanie 22 Part 1'!I68)</f>
        <v>3.3905789688321707E-3</v>
      </c>
      <c r="AD68" s="89">
        <f t="shared" si="24"/>
        <v>1.1496025743887026E-5</v>
      </c>
      <c r="AE68" s="89">
        <f>'Wyrównanie 22 Part 1'!C69-'Wyrównanie 22 Part 1'!C68</f>
        <v>2.6353226560057313E-3</v>
      </c>
      <c r="AF68" s="89">
        <f t="shared" si="25"/>
        <v>2.6353226560057313E-3</v>
      </c>
      <c r="AG68" s="89">
        <f t="shared" si="26"/>
        <v>-2.3045769624896115E-4</v>
      </c>
      <c r="AH68" s="89">
        <f t="shared" si="27"/>
        <v>2.3045769624896115E-4</v>
      </c>
      <c r="AI68" s="89">
        <f t="shared" si="28"/>
        <v>4.3942862059232271E-4</v>
      </c>
      <c r="AJ68" s="89">
        <f t="shared" si="29"/>
        <v>4.3942862059232271E-4</v>
      </c>
      <c r="AK68" s="89"/>
      <c r="AL68" s="89">
        <f>ABS(('Wyrównanie 22 Part 1'!B68-'Wyrównanie 22 Part 1'!K68)/'Wyrównanie 22 Part 1'!K68)</f>
        <v>7.6089887606315123E-3</v>
      </c>
      <c r="AM68" s="89">
        <f t="shared" si="36"/>
        <v>5.7896709959416678E-5</v>
      </c>
      <c r="AN68" s="89">
        <f>'Wyrównanie 22 Part 1'!B69-'Wyrównanie 22 Part 1'!B68</f>
        <v>2.8678873469233472E-3</v>
      </c>
      <c r="AO68" s="89">
        <f t="shared" si="37"/>
        <v>2.8678873469233472E-3</v>
      </c>
      <c r="AP68" s="89">
        <f t="shared" si="38"/>
        <v>-2.0901043072575447E-3</v>
      </c>
      <c r="AQ68" s="89">
        <f t="shared" si="39"/>
        <v>2.0901043072575447E-3</v>
      </c>
      <c r="AR68" s="89">
        <f t="shared" si="40"/>
        <v>6.0596419179050239E-3</v>
      </c>
      <c r="AS68" s="89">
        <f t="shared" si="41"/>
        <v>6.0596419179050239E-3</v>
      </c>
      <c r="AT68" s="89"/>
      <c r="AU68" s="89">
        <f>ABS(('Wyrównanie 22 Part 1'!B68-'Wyrównanie 22 Part 1'!M68)/'Wyrównanie 22 Part 1'!M68)</f>
        <v>1.2695752947683573E-2</v>
      </c>
      <c r="AV68" s="89">
        <f t="shared" si="42"/>
        <v>1.6118214290861615E-4</v>
      </c>
      <c r="AW68" s="89">
        <f>'Wyrównanie 22 Part 1'!B69-'Wyrównanie 22 Part 1'!B68</f>
        <v>2.8678873469233472E-3</v>
      </c>
      <c r="AX68" s="89">
        <f t="shared" si="43"/>
        <v>2.8678873469233472E-3</v>
      </c>
      <c r="AY68" s="89">
        <f t="shared" si="44"/>
        <v>-2.0901043072575447E-3</v>
      </c>
      <c r="AZ68" s="89">
        <f t="shared" si="45"/>
        <v>2.0901043072575447E-3</v>
      </c>
      <c r="BA68" s="89">
        <f t="shared" si="46"/>
        <v>6.0596419179050239E-3</v>
      </c>
      <c r="BB68" s="89">
        <f t="shared" si="47"/>
        <v>6.0596419179050239E-3</v>
      </c>
      <c r="BC68" s="89"/>
      <c r="BD68" s="89">
        <f>ABS(('Wyrównanie 22 Part 1'!B68-'Wyrównanie 22 Part 1'!O68)/'Wyrównanie 22 Part 1'!O68)</f>
        <v>2.3530410672931223E-2</v>
      </c>
      <c r="BE68" s="89">
        <f t="shared" si="6"/>
        <v>5.5368022643679561E-4</v>
      </c>
      <c r="BF68" s="89">
        <f>'Wyrównanie 22 Part 1'!B69-'Wyrównanie 22 Part 1'!B68</f>
        <v>2.8678873469233472E-3</v>
      </c>
      <c r="BG68" s="89">
        <f t="shared" si="7"/>
        <v>2.8678873469233472E-3</v>
      </c>
      <c r="BH68" s="89">
        <f t="shared" si="8"/>
        <v>-2.0901043072575447E-3</v>
      </c>
      <c r="BI68" s="89">
        <f t="shared" si="9"/>
        <v>2.0901043072575447E-3</v>
      </c>
      <c r="BJ68" s="89">
        <f t="shared" si="10"/>
        <v>6.0596419179050239E-3</v>
      </c>
      <c r="BK68" s="89">
        <f t="shared" si="11"/>
        <v>6.0596419179050239E-3</v>
      </c>
      <c r="BL68" s="89"/>
      <c r="BM68" s="89">
        <f>ABS(('Wyrównanie 22 Part 1'!B68-'Wyrównanie 22 Part 1'!Q68)/'Wyrównanie 22 Part 1'!Q68)</f>
        <v>1.6964460027774108E-3</v>
      </c>
      <c r="BN68" s="89">
        <f t="shared" si="30"/>
        <v>2.8779290403394547E-6</v>
      </c>
      <c r="BO68" s="89">
        <f>'Wyrównanie 22 Part 1'!B69-'Wyrównanie 22 Part 1'!B68</f>
        <v>2.8678873469233472E-3</v>
      </c>
      <c r="BP68" s="89">
        <f t="shared" si="31"/>
        <v>2.8678873469233472E-3</v>
      </c>
      <c r="BQ68" s="89">
        <f t="shared" si="32"/>
        <v>-2.0901043072575447E-3</v>
      </c>
      <c r="BR68" s="89">
        <f t="shared" si="33"/>
        <v>2.0901043072575447E-3</v>
      </c>
      <c r="BS68" s="89">
        <f t="shared" si="34"/>
        <v>6.0596419179050239E-3</v>
      </c>
      <c r="BT68" s="89">
        <f t="shared" si="35"/>
        <v>6.0596419179050239E-3</v>
      </c>
    </row>
    <row r="69" spans="1:72" s="27" customFormat="1" x14ac:dyDescent="0.25">
      <c r="A69" s="41">
        <v>63</v>
      </c>
      <c r="B69" s="89">
        <f>ABS(('Wyrównanie 22 Part 1'!B69-'Wyrównanie 22 Part 1'!C69)/'Wyrównanie 22 Part 1'!C69)</f>
        <v>2.1283015868990263E-3</v>
      </c>
      <c r="C69" s="89">
        <f t="shared" si="0"/>
        <v>4.529667644796914E-6</v>
      </c>
      <c r="D69" s="89">
        <f>'Wyrównanie 22 Part 1'!C70-'Wyrównanie 22 Part 1'!C69</f>
        <v>2.4048649597567702E-3</v>
      </c>
      <c r="E69" s="89">
        <f t="shared" si="1"/>
        <v>2.4048649597567702E-3</v>
      </c>
      <c r="F69" s="89">
        <f t="shared" si="2"/>
        <v>2.0897092434336156E-4</v>
      </c>
      <c r="G69" s="89">
        <f t="shared" si="3"/>
        <v>2.0897092434336156E-4</v>
      </c>
      <c r="H69" s="89">
        <f t="shared" si="4"/>
        <v>-7.4270733688244425E-4</v>
      </c>
      <c r="I69" s="89">
        <f t="shared" si="5"/>
        <v>7.4270733688244425E-4</v>
      </c>
      <c r="J69" s="89"/>
      <c r="K69" s="89">
        <f>ABS(('Wyrównanie 22 Part 1'!B69-'Wyrównanie 22 Part 1'!E69)/'Wyrównanie 22 Part 1'!E69)</f>
        <v>1.770905792241572E-3</v>
      </c>
      <c r="L69" s="89">
        <f t="shared" si="12"/>
        <v>3.1361073249947498E-6</v>
      </c>
      <c r="M69" s="89">
        <f>'Wyrównanie 22 Part 1'!C70-'Wyrównanie 22 Part 1'!C69</f>
        <v>2.4048649597567702E-3</v>
      </c>
      <c r="N69" s="89">
        <f t="shared" si="13"/>
        <v>2.4048649597567702E-3</v>
      </c>
      <c r="O69" s="89">
        <f t="shared" si="14"/>
        <v>2.0897092434336156E-4</v>
      </c>
      <c r="P69" s="89">
        <f t="shared" si="15"/>
        <v>2.0897092434336156E-4</v>
      </c>
      <c r="Q69" s="89">
        <f t="shared" si="16"/>
        <v>-7.4270733688244425E-4</v>
      </c>
      <c r="R69" s="89">
        <f t="shared" si="17"/>
        <v>7.4270733688244425E-4</v>
      </c>
      <c r="S69" s="89"/>
      <c r="T69" s="89">
        <f>ABS(('Wyrównanie 22 Part 1'!B69-'Wyrównanie 22 Part 1'!G69)/'Wyrównanie 22 Part 1'!G69)</f>
        <v>2.108736853208566E-5</v>
      </c>
      <c r="U69" s="89">
        <f t="shared" si="19"/>
        <v>4.4467711160799652E-10</v>
      </c>
      <c r="V69" s="89">
        <f>'Wyrównanie 22 Part 1'!C70-'Wyrównanie 22 Part 1'!C69</f>
        <v>2.4048649597567702E-3</v>
      </c>
      <c r="W69" s="89">
        <f t="shared" si="20"/>
        <v>2.4048649597567702E-3</v>
      </c>
      <c r="X69" s="89">
        <f t="shared" si="21"/>
        <v>2.0897092434336156E-4</v>
      </c>
      <c r="Y69" s="89">
        <f t="shared" si="22"/>
        <v>2.0897092434336156E-4</v>
      </c>
      <c r="Z69" s="89">
        <f t="shared" si="23"/>
        <v>-7.4270733688244425E-4</v>
      </c>
      <c r="AA69" s="89">
        <f t="shared" si="48"/>
        <v>7.4270733688244425E-4</v>
      </c>
      <c r="AB69" s="89"/>
      <c r="AC69" s="89">
        <f>ABS(('Wyrównanie 22 Part 1'!B69-'Wyrównanie 22 Part 1'!I69)/'Wyrównanie 22 Part 1'!I69)</f>
        <v>6.3875504589039319E-3</v>
      </c>
      <c r="AD69" s="89">
        <f t="shared" si="24"/>
        <v>4.0800800865043833E-5</v>
      </c>
      <c r="AE69" s="89">
        <f>'Wyrównanie 22 Part 1'!C70-'Wyrównanie 22 Part 1'!C69</f>
        <v>2.4048649597567702E-3</v>
      </c>
      <c r="AF69" s="89">
        <f t="shared" si="25"/>
        <v>2.4048649597567702E-3</v>
      </c>
      <c r="AG69" s="89">
        <f t="shared" si="26"/>
        <v>2.0897092434336156E-4</v>
      </c>
      <c r="AH69" s="89">
        <f t="shared" si="27"/>
        <v>2.0897092434336156E-4</v>
      </c>
      <c r="AI69" s="89">
        <f t="shared" si="28"/>
        <v>-7.4270733688244425E-4</v>
      </c>
      <c r="AJ69" s="89">
        <f t="shared" si="29"/>
        <v>7.4270733688244425E-4</v>
      </c>
      <c r="AK69" s="89"/>
      <c r="AL69" s="89">
        <f>ABS(('Wyrównanie 22 Part 1'!B69-'Wyrównanie 22 Part 1'!K69)/'Wyrównanie 22 Part 1'!K69)</f>
        <v>8.5103129164788432E-3</v>
      </c>
      <c r="AM69" s="89">
        <f t="shared" si="36"/>
        <v>7.2425425936386637E-5</v>
      </c>
      <c r="AN69" s="89">
        <f>'Wyrównanie 22 Part 1'!B70-'Wyrównanie 22 Part 1'!B69</f>
        <v>7.7778303966580253E-4</v>
      </c>
      <c r="AO69" s="89">
        <f t="shared" si="37"/>
        <v>7.7778303966580253E-4</v>
      </c>
      <c r="AP69" s="89">
        <f t="shared" si="38"/>
        <v>3.9695376106474792E-3</v>
      </c>
      <c r="AQ69" s="89">
        <f t="shared" si="39"/>
        <v>3.9695376106474792E-3</v>
      </c>
      <c r="AR69" s="89">
        <f t="shared" si="40"/>
        <v>-5.939368741333613E-3</v>
      </c>
      <c r="AS69" s="89">
        <f t="shared" si="41"/>
        <v>5.939368741333613E-3</v>
      </c>
      <c r="AT69" s="89"/>
      <c r="AU69" s="89">
        <f>ABS(('Wyrównanie 22 Part 1'!B69-'Wyrównanie 22 Part 1'!M69)/'Wyrównanie 22 Part 1'!M69)</f>
        <v>4.2957915280613379E-3</v>
      </c>
      <c r="AV69" s="89">
        <f t="shared" si="42"/>
        <v>1.8453824852563566E-5</v>
      </c>
      <c r="AW69" s="89">
        <f>'Wyrównanie 22 Part 1'!B70-'Wyrównanie 22 Part 1'!B69</f>
        <v>7.7778303966580253E-4</v>
      </c>
      <c r="AX69" s="89">
        <f t="shared" si="43"/>
        <v>7.7778303966580253E-4</v>
      </c>
      <c r="AY69" s="89">
        <f t="shared" si="44"/>
        <v>3.9695376106474792E-3</v>
      </c>
      <c r="AZ69" s="89">
        <f t="shared" si="45"/>
        <v>3.9695376106474792E-3</v>
      </c>
      <c r="BA69" s="89">
        <f t="shared" si="46"/>
        <v>-5.939368741333613E-3</v>
      </c>
      <c r="BB69" s="89">
        <f t="shared" si="47"/>
        <v>5.939368741333613E-3</v>
      </c>
      <c r="BC69" s="89"/>
      <c r="BD69" s="89">
        <f>ABS(('Wyrównanie 22 Part 1'!B69-'Wyrównanie 22 Part 1'!O69)/'Wyrównanie 22 Part 1'!O69)</f>
        <v>2.4223631813799093E-2</v>
      </c>
      <c r="BE69" s="89">
        <f t="shared" si="6"/>
        <v>5.8678433825049958E-4</v>
      </c>
      <c r="BF69" s="89">
        <f>'Wyrównanie 22 Part 1'!B70-'Wyrównanie 22 Part 1'!B69</f>
        <v>7.7778303966580253E-4</v>
      </c>
      <c r="BG69" s="89">
        <f t="shared" si="7"/>
        <v>7.7778303966580253E-4</v>
      </c>
      <c r="BH69" s="89">
        <f t="shared" si="8"/>
        <v>3.9695376106474792E-3</v>
      </c>
      <c r="BI69" s="89">
        <f t="shared" si="9"/>
        <v>3.9695376106474792E-3</v>
      </c>
      <c r="BJ69" s="89">
        <f t="shared" si="10"/>
        <v>-5.939368741333613E-3</v>
      </c>
      <c r="BK69" s="89">
        <f t="shared" si="11"/>
        <v>5.939368741333613E-3</v>
      </c>
      <c r="BL69" s="89"/>
      <c r="BM69" s="89">
        <f>ABS(('Wyrównanie 22 Part 1'!B69-'Wyrównanie 22 Part 1'!Q69)/'Wyrównanie 22 Part 1'!Q69)</f>
        <v>4.2645898477015765E-3</v>
      </c>
      <c r="BN69" s="89">
        <f t="shared" si="30"/>
        <v>1.8186726569119355E-5</v>
      </c>
      <c r="BO69" s="89">
        <f>'Wyrównanie 22 Part 1'!B70-'Wyrównanie 22 Part 1'!B69</f>
        <v>7.7778303966580253E-4</v>
      </c>
      <c r="BP69" s="89">
        <f t="shared" si="31"/>
        <v>7.7778303966580253E-4</v>
      </c>
      <c r="BQ69" s="89">
        <f t="shared" si="32"/>
        <v>3.9695376106474792E-3</v>
      </c>
      <c r="BR69" s="89">
        <f t="shared" si="33"/>
        <v>3.9695376106474792E-3</v>
      </c>
      <c r="BS69" s="89">
        <f t="shared" si="34"/>
        <v>-5.939368741333613E-3</v>
      </c>
      <c r="BT69" s="89">
        <f t="shared" si="35"/>
        <v>5.939368741333613E-3</v>
      </c>
    </row>
    <row r="70" spans="1:72" s="27" customFormat="1" x14ac:dyDescent="0.25">
      <c r="A70" s="41">
        <v>64</v>
      </c>
      <c r="B70" s="89">
        <f>ABS(('Wyrównanie 22 Part 1'!B70-'Wyrównanie 22 Part 1'!C70)/'Wyrównanie 22 Part 1'!C70)</f>
        <v>5.3484119567917224E-2</v>
      </c>
      <c r="C70" s="89">
        <f t="shared" si="0"/>
        <v>2.8605510459552659E-3</v>
      </c>
      <c r="D70" s="89">
        <f>'Wyrównanie 22 Part 1'!C71-'Wyrównanie 22 Part 1'!C70</f>
        <v>2.6138358841001318E-3</v>
      </c>
      <c r="E70" s="89">
        <f t="shared" si="1"/>
        <v>2.6138358841001318E-3</v>
      </c>
      <c r="F70" s="89">
        <f t="shared" si="2"/>
        <v>-5.3373641253908269E-4</v>
      </c>
      <c r="G70" s="89">
        <f t="shared" si="3"/>
        <v>5.3373641253908269E-4</v>
      </c>
      <c r="H70" s="89">
        <f t="shared" si="4"/>
        <v>1.7978984108387337E-3</v>
      </c>
      <c r="I70" s="89">
        <f t="shared" si="5"/>
        <v>1.7978984108387337E-3</v>
      </c>
      <c r="J70" s="89"/>
      <c r="K70" s="89">
        <f>ABS(('Wyrównanie 22 Part 1'!B70-'Wyrównanie 22 Part 1'!E70)/'Wyrównanie 22 Part 1'!E70)</f>
        <v>5.259783284665355E-2</v>
      </c>
      <c r="L70" s="89">
        <f t="shared" si="12"/>
        <v>2.7665320201645071E-3</v>
      </c>
      <c r="M70" s="89">
        <f>'Wyrównanie 22 Part 1'!C71-'Wyrównanie 22 Part 1'!C70</f>
        <v>2.6138358841001318E-3</v>
      </c>
      <c r="N70" s="89">
        <f t="shared" si="13"/>
        <v>2.6138358841001318E-3</v>
      </c>
      <c r="O70" s="89">
        <f t="shared" si="14"/>
        <v>-5.3373641253908269E-4</v>
      </c>
      <c r="P70" s="89">
        <f t="shared" si="15"/>
        <v>5.3373641253908269E-4</v>
      </c>
      <c r="Q70" s="89">
        <f t="shared" si="16"/>
        <v>1.7978984108387337E-3</v>
      </c>
      <c r="R70" s="89">
        <f t="shared" si="17"/>
        <v>1.7978984108387337E-3</v>
      </c>
      <c r="S70" s="89"/>
      <c r="T70" s="89">
        <f>ABS(('Wyrównanie 22 Part 1'!B70-'Wyrównanie 22 Part 1'!G70)/'Wyrównanie 22 Part 1'!G70)</f>
        <v>5.6509075744274044E-2</v>
      </c>
      <c r="U70" s="89">
        <f t="shared" si="19"/>
        <v>3.1932756414721009E-3</v>
      </c>
      <c r="V70" s="89">
        <f>'Wyrównanie 22 Part 1'!C71-'Wyrównanie 22 Part 1'!C70</f>
        <v>2.6138358841001318E-3</v>
      </c>
      <c r="W70" s="89">
        <f t="shared" si="20"/>
        <v>2.6138358841001318E-3</v>
      </c>
      <c r="X70" s="89">
        <f t="shared" si="21"/>
        <v>-5.3373641253908269E-4</v>
      </c>
      <c r="Y70" s="89">
        <f t="shared" si="22"/>
        <v>5.3373641253908269E-4</v>
      </c>
      <c r="Z70" s="89">
        <f t="shared" si="23"/>
        <v>1.7978984108387337E-3</v>
      </c>
      <c r="AA70" s="89">
        <f t="shared" si="48"/>
        <v>1.7978984108387337E-3</v>
      </c>
      <c r="AB70" s="89"/>
      <c r="AC70" s="89">
        <f>ABS(('Wyrównanie 22 Part 1'!B70-'Wyrównanie 22 Part 1'!I70)/'Wyrównanie 22 Part 1'!I70)</f>
        <v>5.2830201030066526E-2</v>
      </c>
      <c r="AD70" s="89">
        <f t="shared" si="24"/>
        <v>2.7910301408772421E-3</v>
      </c>
      <c r="AE70" s="89">
        <f>'Wyrównanie 22 Part 1'!C71-'Wyrównanie 22 Part 1'!C70</f>
        <v>2.6138358841001318E-3</v>
      </c>
      <c r="AF70" s="89">
        <f t="shared" si="25"/>
        <v>2.6138358841001318E-3</v>
      </c>
      <c r="AG70" s="89">
        <f t="shared" si="26"/>
        <v>-5.3373641253908269E-4</v>
      </c>
      <c r="AH70" s="89">
        <f t="shared" si="27"/>
        <v>5.3373641253908269E-4</v>
      </c>
      <c r="AI70" s="89">
        <f t="shared" si="28"/>
        <v>1.7978984108387337E-3</v>
      </c>
      <c r="AJ70" s="89">
        <f t="shared" si="29"/>
        <v>1.7978984108387337E-3</v>
      </c>
      <c r="AK70" s="89"/>
      <c r="AL70" s="89">
        <f>ABS(('Wyrównanie 22 Part 1'!B70-'Wyrównanie 22 Part 1'!K70)/'Wyrównanie 22 Part 1'!K70)</f>
        <v>5.0893496453985554E-2</v>
      </c>
      <c r="AM70" s="89">
        <f t="shared" si="36"/>
        <v>2.5901479813118401E-3</v>
      </c>
      <c r="AN70" s="89">
        <f>'Wyrównanie 22 Part 1'!B71-'Wyrównanie 22 Part 1'!B70</f>
        <v>4.7473206503132817E-3</v>
      </c>
      <c r="AO70" s="89">
        <f t="shared" si="37"/>
        <v>4.7473206503132817E-3</v>
      </c>
      <c r="AP70" s="89">
        <f t="shared" si="38"/>
        <v>-1.9698311306861338E-3</v>
      </c>
      <c r="AQ70" s="89">
        <f t="shared" si="39"/>
        <v>1.9698311306861338E-3</v>
      </c>
      <c r="AR70" s="89">
        <f t="shared" si="40"/>
        <v>1.0910404750300515E-3</v>
      </c>
      <c r="AS70" s="89">
        <f t="shared" si="41"/>
        <v>1.0910404750300515E-3</v>
      </c>
      <c r="AT70" s="89"/>
      <c r="AU70" s="89">
        <f>ABS(('Wyrównanie 22 Part 1'!B70-'Wyrównanie 22 Part 1'!M70)/'Wyrównanie 22 Part 1'!M70)</f>
        <v>5.5268733777884597E-2</v>
      </c>
      <c r="AV70" s="89">
        <f t="shared" si="42"/>
        <v>3.0546329334106819E-3</v>
      </c>
      <c r="AW70" s="89">
        <f>'Wyrównanie 22 Part 1'!B71-'Wyrównanie 22 Part 1'!B70</f>
        <v>4.7473206503132817E-3</v>
      </c>
      <c r="AX70" s="89">
        <f t="shared" si="43"/>
        <v>4.7473206503132817E-3</v>
      </c>
      <c r="AY70" s="89">
        <f t="shared" si="44"/>
        <v>-1.9698311306861338E-3</v>
      </c>
      <c r="AZ70" s="89">
        <f t="shared" si="45"/>
        <v>1.9698311306861338E-3</v>
      </c>
      <c r="BA70" s="89">
        <f t="shared" si="46"/>
        <v>1.0910404750300515E-3</v>
      </c>
      <c r="BB70" s="89">
        <f t="shared" si="47"/>
        <v>1.0910404750300515E-3</v>
      </c>
      <c r="BC70" s="89"/>
      <c r="BD70" s="89">
        <f>ABS(('Wyrównanie 22 Part 1'!B70-'Wyrównanie 22 Part 1'!O70)/'Wyrównanie 22 Part 1'!O70)</f>
        <v>2.537824030545863E-2</v>
      </c>
      <c r="BE70" s="89">
        <f t="shared" si="6"/>
        <v>6.4405508100160499E-4</v>
      </c>
      <c r="BF70" s="89">
        <f>'Wyrównanie 22 Part 1'!B71-'Wyrównanie 22 Part 1'!B70</f>
        <v>4.7473206503132817E-3</v>
      </c>
      <c r="BG70" s="89">
        <f t="shared" si="7"/>
        <v>4.7473206503132817E-3</v>
      </c>
      <c r="BH70" s="89">
        <f t="shared" si="8"/>
        <v>-1.9698311306861338E-3</v>
      </c>
      <c r="BI70" s="89">
        <f t="shared" si="9"/>
        <v>1.9698311306861338E-3</v>
      </c>
      <c r="BJ70" s="89">
        <f t="shared" si="10"/>
        <v>1.0910404750300515E-3</v>
      </c>
      <c r="BK70" s="89">
        <f t="shared" si="11"/>
        <v>1.0910404750300515E-3</v>
      </c>
      <c r="BL70" s="89"/>
      <c r="BM70" s="89">
        <f>ABS(('Wyrównanie 22 Part 1'!B70-'Wyrównanie 22 Part 1'!Q70)/'Wyrównanie 22 Part 1'!Q70)</f>
        <v>5.2253146842420821E-2</v>
      </c>
      <c r="BN70" s="89">
        <f t="shared" si="30"/>
        <v>2.7303913549355931E-3</v>
      </c>
      <c r="BO70" s="89">
        <f>'Wyrównanie 22 Part 1'!B71-'Wyrównanie 22 Part 1'!B70</f>
        <v>4.7473206503132817E-3</v>
      </c>
      <c r="BP70" s="89">
        <f t="shared" si="31"/>
        <v>4.7473206503132817E-3</v>
      </c>
      <c r="BQ70" s="89">
        <f t="shared" si="32"/>
        <v>-1.9698311306861338E-3</v>
      </c>
      <c r="BR70" s="89">
        <f t="shared" si="33"/>
        <v>1.9698311306861338E-3</v>
      </c>
      <c r="BS70" s="89">
        <f t="shared" si="34"/>
        <v>1.0910404750300515E-3</v>
      </c>
      <c r="BT70" s="89">
        <f t="shared" si="35"/>
        <v>1.0910404750300515E-3</v>
      </c>
    </row>
    <row r="71" spans="1:72" s="27" customFormat="1" x14ac:dyDescent="0.25">
      <c r="A71" s="41">
        <v>65</v>
      </c>
      <c r="B71" s="89">
        <f>ABS(('Wyrównanie 22 Part 1'!B71-'Wyrównanie 22 Part 1'!C71)/'Wyrównanie 22 Part 1'!C71)</f>
        <v>1.7637339150644433E-2</v>
      </c>
      <c r="C71" s="89">
        <f t="shared" si="0"/>
        <v>3.1107573231485487E-4</v>
      </c>
      <c r="D71" s="89">
        <f>'Wyrównanie 22 Part 1'!C72-'Wyrównanie 22 Part 1'!C71</f>
        <v>2.0800994715610491E-3</v>
      </c>
      <c r="E71" s="89">
        <f t="shared" si="1"/>
        <v>2.0800994715610491E-3</v>
      </c>
      <c r="F71" s="89">
        <f t="shared" si="2"/>
        <v>1.264161998299651E-3</v>
      </c>
      <c r="G71" s="89">
        <f t="shared" si="3"/>
        <v>1.264161998299651E-3</v>
      </c>
      <c r="H71" s="89">
        <f t="shared" si="4"/>
        <v>-2.4832883231694219E-3</v>
      </c>
      <c r="I71" s="89">
        <f t="shared" si="5"/>
        <v>2.4832883231694219E-3</v>
      </c>
      <c r="J71" s="89"/>
      <c r="K71" s="89">
        <f>ABS(('Wyrównanie 22 Part 1'!B71-'Wyrównanie 22 Part 1'!E71)/'Wyrównanie 22 Part 1'!E71)</f>
        <v>1.8453521302462965E-2</v>
      </c>
      <c r="L71" s="89">
        <f t="shared" si="12"/>
        <v>3.4053244846045443E-4</v>
      </c>
      <c r="M71" s="89">
        <f>'Wyrównanie 22 Part 1'!C72-'Wyrównanie 22 Part 1'!C71</f>
        <v>2.0800994715610491E-3</v>
      </c>
      <c r="N71" s="89">
        <f t="shared" si="13"/>
        <v>2.0800994715610491E-3</v>
      </c>
      <c r="O71" s="89">
        <f t="shared" si="14"/>
        <v>1.264161998299651E-3</v>
      </c>
      <c r="P71" s="89">
        <f t="shared" si="15"/>
        <v>1.264161998299651E-3</v>
      </c>
      <c r="Q71" s="89">
        <f t="shared" si="16"/>
        <v>-2.4832883231694219E-3</v>
      </c>
      <c r="R71" s="89">
        <f t="shared" si="17"/>
        <v>2.4832883231694219E-3</v>
      </c>
      <c r="S71" s="89"/>
      <c r="T71" s="89">
        <f>ABS(('Wyrównanie 22 Part 1'!B71-'Wyrównanie 22 Part 1'!G71)/'Wyrównanie 22 Part 1'!G71)</f>
        <v>1.8930607009482008E-2</v>
      </c>
      <c r="U71" s="89">
        <f t="shared" si="19"/>
        <v>3.5836788174744931E-4</v>
      </c>
      <c r="V71" s="89">
        <f>'Wyrównanie 22 Part 1'!C72-'Wyrównanie 22 Part 1'!C71</f>
        <v>2.0800994715610491E-3</v>
      </c>
      <c r="W71" s="89">
        <f t="shared" si="20"/>
        <v>2.0800994715610491E-3</v>
      </c>
      <c r="X71" s="89">
        <f t="shared" si="21"/>
        <v>1.264161998299651E-3</v>
      </c>
      <c r="Y71" s="89">
        <f t="shared" si="22"/>
        <v>1.264161998299651E-3</v>
      </c>
      <c r="Z71" s="89">
        <f t="shared" si="23"/>
        <v>-2.4832883231694219E-3</v>
      </c>
      <c r="AA71" s="89">
        <f t="shared" si="48"/>
        <v>2.4832883231694219E-3</v>
      </c>
      <c r="AB71" s="89"/>
      <c r="AC71" s="89">
        <f>ABS(('Wyrównanie 22 Part 1'!B71-'Wyrównanie 22 Part 1'!I71)/'Wyrównanie 22 Part 1'!I71)</f>
        <v>2.172863280868436E-2</v>
      </c>
      <c r="AD71" s="89">
        <f t="shared" si="24"/>
        <v>4.7213348373463439E-4</v>
      </c>
      <c r="AE71" s="89">
        <f>'Wyrównanie 22 Part 1'!C72-'Wyrównanie 22 Part 1'!C71</f>
        <v>2.0800994715610491E-3</v>
      </c>
      <c r="AF71" s="89">
        <f t="shared" si="25"/>
        <v>2.0800994715610491E-3</v>
      </c>
      <c r="AG71" s="89">
        <f t="shared" si="26"/>
        <v>1.264161998299651E-3</v>
      </c>
      <c r="AH71" s="89">
        <f t="shared" si="27"/>
        <v>1.264161998299651E-3</v>
      </c>
      <c r="AI71" s="89">
        <f t="shared" si="28"/>
        <v>-2.4832883231694219E-3</v>
      </c>
      <c r="AJ71" s="89">
        <f t="shared" si="29"/>
        <v>2.4832883231694219E-3</v>
      </c>
      <c r="AK71" s="89"/>
      <c r="AL71" s="89">
        <f>ABS(('Wyrównanie 22 Part 1'!B71-'Wyrównanie 22 Part 1'!K71)/'Wyrównanie 22 Part 1'!K71)</f>
        <v>2.2521733896579577E-2</v>
      </c>
      <c r="AM71" s="89">
        <f t="shared" si="36"/>
        <v>5.0722849770834153E-4</v>
      </c>
      <c r="AN71" s="89">
        <f>'Wyrównanie 22 Part 1'!B72-'Wyrównanie 22 Part 1'!B71</f>
        <v>2.7774895196271479E-3</v>
      </c>
      <c r="AO71" s="89">
        <f t="shared" si="37"/>
        <v>2.7774895196271479E-3</v>
      </c>
      <c r="AP71" s="89">
        <f t="shared" si="38"/>
        <v>-8.7879065565608233E-4</v>
      </c>
      <c r="AQ71" s="89">
        <f t="shared" si="39"/>
        <v>8.7879065565608233E-4</v>
      </c>
      <c r="AR71" s="89">
        <f t="shared" si="40"/>
        <v>-8.2070292408704948E-4</v>
      </c>
      <c r="AS71" s="89">
        <f t="shared" si="41"/>
        <v>8.2070292408704948E-4</v>
      </c>
      <c r="AT71" s="89"/>
      <c r="AU71" s="89">
        <f>ABS(('Wyrównanie 22 Part 1'!B71-'Wyrównanie 22 Part 1'!M71)/'Wyrównanie 22 Part 1'!M71)</f>
        <v>1.791821865602462E-2</v>
      </c>
      <c r="AV71" s="89">
        <f t="shared" si="42"/>
        <v>3.2106255980510873E-4</v>
      </c>
      <c r="AW71" s="89">
        <f>'Wyrównanie 22 Part 1'!B72-'Wyrównanie 22 Part 1'!B71</f>
        <v>2.7774895196271479E-3</v>
      </c>
      <c r="AX71" s="89">
        <f t="shared" si="43"/>
        <v>2.7774895196271479E-3</v>
      </c>
      <c r="AY71" s="89">
        <f t="shared" si="44"/>
        <v>-8.7879065565608233E-4</v>
      </c>
      <c r="AZ71" s="89">
        <f t="shared" si="45"/>
        <v>8.7879065565608233E-4</v>
      </c>
      <c r="BA71" s="89">
        <f t="shared" si="46"/>
        <v>-8.2070292408704948E-4</v>
      </c>
      <c r="BB71" s="89">
        <f t="shared" si="47"/>
        <v>8.2070292408704948E-4</v>
      </c>
      <c r="BC71" s="89"/>
      <c r="BD71" s="89">
        <f>ABS(('Wyrównanie 22 Part 1'!B71-'Wyrównanie 22 Part 1'!O71)/'Wyrównanie 22 Part 1'!O71)</f>
        <v>1.3675200614254156E-2</v>
      </c>
      <c r="BE71" s="89">
        <f t="shared" si="6"/>
        <v>1.8701111184009724E-4</v>
      </c>
      <c r="BF71" s="89">
        <f>'Wyrównanie 22 Part 1'!B72-'Wyrównanie 22 Part 1'!B71</f>
        <v>2.7774895196271479E-3</v>
      </c>
      <c r="BG71" s="89">
        <f t="shared" si="7"/>
        <v>2.7774895196271479E-3</v>
      </c>
      <c r="BH71" s="89">
        <f t="shared" si="8"/>
        <v>-8.7879065565608233E-4</v>
      </c>
      <c r="BI71" s="89">
        <f t="shared" si="9"/>
        <v>8.7879065565608233E-4</v>
      </c>
      <c r="BJ71" s="89">
        <f t="shared" si="10"/>
        <v>-8.2070292408704948E-4</v>
      </c>
      <c r="BK71" s="89">
        <f t="shared" si="11"/>
        <v>8.2070292408704948E-4</v>
      </c>
      <c r="BL71" s="89"/>
      <c r="BM71" s="89">
        <f>ABS(('Wyrównanie 22 Part 1'!B71-'Wyrównanie 22 Part 1'!Q71)/'Wyrównanie 22 Part 1'!Q71)</f>
        <v>1.8565947264854915E-2</v>
      </c>
      <c r="BN71" s="89">
        <f t="shared" si="30"/>
        <v>3.4469439784137371E-4</v>
      </c>
      <c r="BO71" s="89">
        <f>'Wyrównanie 22 Part 1'!B72-'Wyrównanie 22 Part 1'!B71</f>
        <v>2.7774895196271479E-3</v>
      </c>
      <c r="BP71" s="89">
        <f t="shared" si="31"/>
        <v>2.7774895196271479E-3</v>
      </c>
      <c r="BQ71" s="89">
        <f t="shared" si="32"/>
        <v>-8.7879065565608233E-4</v>
      </c>
      <c r="BR71" s="89">
        <f t="shared" si="33"/>
        <v>8.7879065565608233E-4</v>
      </c>
      <c r="BS71" s="89">
        <f t="shared" si="34"/>
        <v>-8.2070292408704948E-4</v>
      </c>
      <c r="BT71" s="89">
        <f t="shared" si="35"/>
        <v>8.2070292408704948E-4</v>
      </c>
    </row>
    <row r="72" spans="1:72" s="27" customFormat="1" x14ac:dyDescent="0.25">
      <c r="A72" s="41">
        <v>66</v>
      </c>
      <c r="B72" s="89">
        <f>ABS(('Wyrównanie 22 Part 1'!B72-'Wyrównanie 22 Part 1'!C72)/'Wyrównanie 22 Part 1'!C72)</f>
        <v>3.7044940635889208E-2</v>
      </c>
      <c r="C72" s="89">
        <f t="shared" si="0"/>
        <v>1.3723276267165554E-3</v>
      </c>
      <c r="D72" s="89">
        <f>'Wyrównanie 22 Part 1'!C73-'Wyrównanie 22 Part 1'!C72</f>
        <v>3.3442614698607001E-3</v>
      </c>
      <c r="E72" s="89">
        <f t="shared" si="1"/>
        <v>3.3442614698607001E-3</v>
      </c>
      <c r="F72" s="89">
        <f t="shared" si="2"/>
        <v>-1.2191263248697709E-3</v>
      </c>
      <c r="G72" s="89">
        <f t="shared" si="3"/>
        <v>1.2191263248697709E-3</v>
      </c>
      <c r="H72" s="89">
        <f t="shared" si="4"/>
        <v>1.4161639102221735E-3</v>
      </c>
      <c r="I72" s="89">
        <f t="shared" si="5"/>
        <v>1.4161639102221735E-3</v>
      </c>
      <c r="J72" s="89"/>
      <c r="K72" s="89">
        <f>ABS(('Wyrównanie 22 Part 1'!B72-'Wyrównanie 22 Part 1'!E72)/'Wyrównanie 22 Part 1'!E72)</f>
        <v>2.4765732046589311E-2</v>
      </c>
      <c r="L72" s="89">
        <f t="shared" si="12"/>
        <v>6.1334148380346083E-4</v>
      </c>
      <c r="M72" s="89">
        <f>'Wyrównanie 22 Part 1'!C73-'Wyrównanie 22 Part 1'!C72</f>
        <v>3.3442614698607001E-3</v>
      </c>
      <c r="N72" s="89">
        <f t="shared" si="13"/>
        <v>3.3442614698607001E-3</v>
      </c>
      <c r="O72" s="89">
        <f t="shared" si="14"/>
        <v>-1.2191263248697709E-3</v>
      </c>
      <c r="P72" s="89">
        <f t="shared" si="15"/>
        <v>1.2191263248697709E-3</v>
      </c>
      <c r="Q72" s="89">
        <f t="shared" si="16"/>
        <v>1.4161639102221735E-3</v>
      </c>
      <c r="R72" s="89">
        <f t="shared" si="17"/>
        <v>1.4161639102221735E-3</v>
      </c>
      <c r="S72" s="89"/>
      <c r="T72" s="89">
        <f>ABS(('Wyrównanie 22 Part 1'!B72-'Wyrównanie 22 Part 1'!G72)/'Wyrównanie 22 Part 1'!G72)</f>
        <v>2.5369464293903445E-2</v>
      </c>
      <c r="U72" s="89">
        <f t="shared" si="19"/>
        <v>6.4360971855964176E-4</v>
      </c>
      <c r="V72" s="89">
        <f>'Wyrównanie 22 Part 1'!C73-'Wyrównanie 22 Part 1'!C72</f>
        <v>3.3442614698607001E-3</v>
      </c>
      <c r="W72" s="89">
        <f t="shared" si="20"/>
        <v>3.3442614698607001E-3</v>
      </c>
      <c r="X72" s="89">
        <f t="shared" si="21"/>
        <v>-1.2191263248697709E-3</v>
      </c>
      <c r="Y72" s="89">
        <f t="shared" si="22"/>
        <v>1.2191263248697709E-3</v>
      </c>
      <c r="Z72" s="89">
        <f t="shared" si="23"/>
        <v>1.4161639102221735E-3</v>
      </c>
      <c r="AA72" s="89">
        <f t="shared" si="48"/>
        <v>1.4161639102221735E-3</v>
      </c>
      <c r="AB72" s="89"/>
      <c r="AC72" s="89">
        <f>ABS(('Wyrównanie 22 Part 1'!B72-'Wyrównanie 22 Part 1'!I72)/'Wyrównanie 22 Part 1'!I72)</f>
        <v>3.1772143874897095E-2</v>
      </c>
      <c r="AD72" s="89">
        <f t="shared" si="24"/>
        <v>1.009469126407161E-3</v>
      </c>
      <c r="AE72" s="89">
        <f>'Wyrównanie 22 Part 1'!C73-'Wyrównanie 22 Part 1'!C72</f>
        <v>3.3442614698607001E-3</v>
      </c>
      <c r="AF72" s="89">
        <f t="shared" si="25"/>
        <v>3.3442614698607001E-3</v>
      </c>
      <c r="AG72" s="89">
        <f t="shared" si="26"/>
        <v>-1.2191263248697709E-3</v>
      </c>
      <c r="AH72" s="89">
        <f t="shared" si="27"/>
        <v>1.2191263248697709E-3</v>
      </c>
      <c r="AI72" s="89">
        <f t="shared" si="28"/>
        <v>1.4161639102221735E-3</v>
      </c>
      <c r="AJ72" s="89">
        <f t="shared" si="29"/>
        <v>1.4161639102221735E-3</v>
      </c>
      <c r="AK72" s="89"/>
      <c r="AL72" s="89">
        <f>ABS(('Wyrównanie 22 Part 1'!B72-'Wyrównanie 22 Part 1'!K72)/'Wyrównanie 22 Part 1'!K72)</f>
        <v>2.7095851427190357E-2</v>
      </c>
      <c r="AM72" s="89">
        <f t="shared" si="36"/>
        <v>7.3418516456437368E-4</v>
      </c>
      <c r="AN72" s="89">
        <f>'Wyrównanie 22 Part 1'!B73-'Wyrównanie 22 Part 1'!B72</f>
        <v>1.8986988639710656E-3</v>
      </c>
      <c r="AO72" s="89">
        <f t="shared" si="37"/>
        <v>1.8986988639710656E-3</v>
      </c>
      <c r="AP72" s="89">
        <f t="shared" si="38"/>
        <v>-1.6994935797431318E-3</v>
      </c>
      <c r="AQ72" s="89">
        <f t="shared" si="39"/>
        <v>1.6994935797431318E-3</v>
      </c>
      <c r="AR72" s="89">
        <f t="shared" si="40"/>
        <v>8.5988813266792766E-3</v>
      </c>
      <c r="AS72" s="89">
        <f t="shared" si="41"/>
        <v>8.5988813266792766E-3</v>
      </c>
      <c r="AT72" s="89"/>
      <c r="AU72" s="89">
        <f>ABS(('Wyrównanie 22 Part 1'!B72-'Wyrównanie 22 Part 1'!M72)/'Wyrównanie 22 Part 1'!M72)</f>
        <v>2.2650673308306373E-2</v>
      </c>
      <c r="AV72" s="89">
        <f t="shared" si="42"/>
        <v>5.1305300131962276E-4</v>
      </c>
      <c r="AW72" s="89">
        <f>'Wyrównanie 22 Part 1'!B73-'Wyrównanie 22 Part 1'!B72</f>
        <v>1.8986988639710656E-3</v>
      </c>
      <c r="AX72" s="89">
        <f t="shared" si="43"/>
        <v>1.8986988639710656E-3</v>
      </c>
      <c r="AY72" s="89">
        <f t="shared" si="44"/>
        <v>-1.6994935797431318E-3</v>
      </c>
      <c r="AZ72" s="89">
        <f t="shared" si="45"/>
        <v>1.6994935797431318E-3</v>
      </c>
      <c r="BA72" s="89">
        <f t="shared" si="46"/>
        <v>8.5988813266792766E-3</v>
      </c>
      <c r="BB72" s="89">
        <f t="shared" si="47"/>
        <v>8.5988813266792766E-3</v>
      </c>
      <c r="BC72" s="89"/>
      <c r="BD72" s="89">
        <f>ABS(('Wyrównanie 22 Part 1'!B72-'Wyrównanie 22 Part 1'!O72)/'Wyrównanie 22 Part 1'!O72)</f>
        <v>4.7586656524647277E-3</v>
      </c>
      <c r="BE72" s="89">
        <f t="shared" si="6"/>
        <v>2.2644898791947554E-5</v>
      </c>
      <c r="BF72" s="89">
        <f>'Wyrównanie 22 Part 1'!B73-'Wyrównanie 22 Part 1'!B72</f>
        <v>1.8986988639710656E-3</v>
      </c>
      <c r="BG72" s="89">
        <f t="shared" si="7"/>
        <v>1.8986988639710656E-3</v>
      </c>
      <c r="BH72" s="89">
        <f t="shared" si="8"/>
        <v>-1.6994935797431318E-3</v>
      </c>
      <c r="BI72" s="89">
        <f t="shared" si="9"/>
        <v>1.6994935797431318E-3</v>
      </c>
      <c r="BJ72" s="89">
        <f t="shared" si="10"/>
        <v>8.5988813266792766E-3</v>
      </c>
      <c r="BK72" s="89">
        <f t="shared" si="11"/>
        <v>8.5988813266792766E-3</v>
      </c>
      <c r="BL72" s="89"/>
      <c r="BM72" s="89">
        <f>ABS(('Wyrównanie 22 Part 1'!B72-'Wyrównanie 22 Part 1'!Q72)/'Wyrównanie 22 Part 1'!Q72)</f>
        <v>3.9219048118287192E-2</v>
      </c>
      <c r="BN72" s="89">
        <f t="shared" si="30"/>
        <v>1.5381337353045262E-3</v>
      </c>
      <c r="BO72" s="89">
        <f>'Wyrównanie 22 Part 1'!B73-'Wyrównanie 22 Part 1'!B72</f>
        <v>1.8986988639710656E-3</v>
      </c>
      <c r="BP72" s="89">
        <f t="shared" si="31"/>
        <v>1.8986988639710656E-3</v>
      </c>
      <c r="BQ72" s="89">
        <f t="shared" si="32"/>
        <v>-1.6994935797431318E-3</v>
      </c>
      <c r="BR72" s="89">
        <f t="shared" si="33"/>
        <v>1.6994935797431318E-3</v>
      </c>
      <c r="BS72" s="89">
        <f t="shared" si="34"/>
        <v>8.5988813266792766E-3</v>
      </c>
      <c r="BT72" s="89">
        <f t="shared" si="35"/>
        <v>8.5988813266792766E-3</v>
      </c>
    </row>
    <row r="73" spans="1:72" s="27" customFormat="1" x14ac:dyDescent="0.25">
      <c r="A73" s="41">
        <v>67</v>
      </c>
      <c r="B73" s="89">
        <f>ABS(('Wyrównanie 22 Part 1'!B73-'Wyrównanie 22 Part 1'!C73)/'Wyrównanie 22 Part 1'!C73)</f>
        <v>4.9327179969100594E-3</v>
      </c>
      <c r="C73" s="89">
        <f t="shared" ref="C73:C103" si="49">B73^2</f>
        <v>2.4331706837040387E-5</v>
      </c>
      <c r="D73" s="89">
        <f>'Wyrównanie 22 Part 1'!C74-'Wyrównanie 22 Part 1'!C73</f>
        <v>2.1251351449909292E-3</v>
      </c>
      <c r="E73" s="89">
        <f t="shared" ref="E73:E102" si="50">ABS(D73)</f>
        <v>2.1251351449909292E-3</v>
      </c>
      <c r="F73" s="89">
        <f t="shared" ref="F73:F101" si="51">D74-D73</f>
        <v>1.9703758535240257E-4</v>
      </c>
      <c r="G73" s="89">
        <f t="shared" ref="G73:G101" si="52">ABS(F73)</f>
        <v>1.9703758535240257E-4</v>
      </c>
      <c r="H73" s="89">
        <f t="shared" ref="H73:H100" si="53">F74-F73</f>
        <v>3.4576928315759037E-4</v>
      </c>
      <c r="I73" s="89">
        <f t="shared" ref="I73:I100" si="54">ABS(H73)</f>
        <v>3.4576928315759037E-4</v>
      </c>
      <c r="J73" s="89"/>
      <c r="K73" s="89">
        <f>ABS(('Wyrównanie 22 Part 1'!B73-'Wyrównanie 22 Part 1'!E73)/'Wyrównanie 22 Part 1'!E73)</f>
        <v>6.8964220497113775E-3</v>
      </c>
      <c r="L73" s="89">
        <f t="shared" si="12"/>
        <v>4.7560637087745276E-5</v>
      </c>
      <c r="M73" s="89">
        <f>'Wyrównanie 22 Part 1'!C74-'Wyrównanie 22 Part 1'!C73</f>
        <v>2.1251351449909292E-3</v>
      </c>
      <c r="N73" s="89">
        <f t="shared" si="13"/>
        <v>2.1251351449909292E-3</v>
      </c>
      <c r="O73" s="89">
        <f t="shared" si="14"/>
        <v>1.9703758535240257E-4</v>
      </c>
      <c r="P73" s="89">
        <f t="shared" si="15"/>
        <v>1.9703758535240257E-4</v>
      </c>
      <c r="Q73" s="89">
        <f t="shared" si="16"/>
        <v>3.4576928315759037E-4</v>
      </c>
      <c r="R73" s="89">
        <f t="shared" si="17"/>
        <v>3.4576928315759037E-4</v>
      </c>
      <c r="S73" s="89"/>
      <c r="T73" s="89">
        <f>ABS(('Wyrównanie 22 Part 1'!B73-'Wyrównanie 22 Part 1'!G73)/'Wyrównanie 22 Part 1'!G73)</f>
        <v>5.2057648265591326E-3</v>
      </c>
      <c r="U73" s="89">
        <f t="shared" si="19"/>
        <v>2.7099987429440235E-5</v>
      </c>
      <c r="V73" s="89">
        <f>'Wyrównanie 22 Part 1'!C74-'Wyrównanie 22 Part 1'!C73</f>
        <v>2.1251351449909292E-3</v>
      </c>
      <c r="W73" s="89">
        <f t="shared" si="20"/>
        <v>2.1251351449909292E-3</v>
      </c>
      <c r="X73" s="89">
        <f t="shared" si="21"/>
        <v>1.9703758535240257E-4</v>
      </c>
      <c r="Y73" s="89">
        <f t="shared" si="22"/>
        <v>1.9703758535240257E-4</v>
      </c>
      <c r="Z73" s="89">
        <f t="shared" si="23"/>
        <v>3.4576928315759037E-4</v>
      </c>
      <c r="AA73" s="89">
        <f t="shared" si="48"/>
        <v>3.4576928315759037E-4</v>
      </c>
      <c r="AB73" s="89"/>
      <c r="AC73" s="89">
        <f>ABS(('Wyrównanie 22 Part 1'!B73-'Wyrównanie 22 Part 1'!I73)/'Wyrównanie 22 Part 1'!I73)</f>
        <v>2.0035876849821364E-3</v>
      </c>
      <c r="AD73" s="89">
        <f t="shared" si="24"/>
        <v>4.0143636114120767E-6</v>
      </c>
      <c r="AE73" s="89">
        <f>'Wyrównanie 22 Part 1'!C74-'Wyrównanie 22 Part 1'!C73</f>
        <v>2.1251351449909292E-3</v>
      </c>
      <c r="AF73" s="89">
        <f t="shared" si="25"/>
        <v>2.1251351449909292E-3</v>
      </c>
      <c r="AG73" s="89">
        <f t="shared" si="26"/>
        <v>1.9703758535240257E-4</v>
      </c>
      <c r="AH73" s="89">
        <f t="shared" si="27"/>
        <v>1.9703758535240257E-4</v>
      </c>
      <c r="AI73" s="89">
        <f t="shared" si="28"/>
        <v>3.4576928315759037E-4</v>
      </c>
      <c r="AJ73" s="89">
        <f t="shared" si="29"/>
        <v>3.4576928315759037E-4</v>
      </c>
      <c r="AK73" s="89"/>
      <c r="AL73" s="89">
        <f>ABS(('Wyrównanie 22 Part 1'!B73-'Wyrównanie 22 Part 1'!K73)/'Wyrównanie 22 Part 1'!K73)</f>
        <v>7.2173153640389606E-3</v>
      </c>
      <c r="AM73" s="89">
        <f t="shared" si="36"/>
        <v>5.2089641063992833E-5</v>
      </c>
      <c r="AN73" s="89">
        <f>'Wyrównanie 22 Part 1'!B74-'Wyrównanie 22 Part 1'!B73</f>
        <v>1.9920528422793377E-4</v>
      </c>
      <c r="AO73" s="89">
        <f t="shared" si="37"/>
        <v>1.9920528422793377E-4</v>
      </c>
      <c r="AP73" s="89">
        <f t="shared" si="38"/>
        <v>6.8993877469361448E-3</v>
      </c>
      <c r="AQ73" s="89">
        <f t="shared" si="39"/>
        <v>6.8993877469361448E-3</v>
      </c>
      <c r="AR73" s="89">
        <f t="shared" si="40"/>
        <v>-1.5346291752135782E-2</v>
      </c>
      <c r="AS73" s="89">
        <f t="shared" si="41"/>
        <v>1.5346291752135782E-2</v>
      </c>
      <c r="AT73" s="89"/>
      <c r="AU73" s="89">
        <f>ABS(('Wyrównanie 22 Part 1'!B73-'Wyrównanie 22 Part 1'!M73)/'Wyrównanie 22 Part 1'!M73)</f>
        <v>2.6053385060238856E-3</v>
      </c>
      <c r="AV73" s="89">
        <f t="shared" si="42"/>
        <v>6.7877887309707718E-6</v>
      </c>
      <c r="AW73" s="89">
        <f>'Wyrównanie 22 Part 1'!B74-'Wyrównanie 22 Part 1'!B73</f>
        <v>1.9920528422793377E-4</v>
      </c>
      <c r="AX73" s="89">
        <f t="shared" si="43"/>
        <v>1.9920528422793377E-4</v>
      </c>
      <c r="AY73" s="89">
        <f t="shared" si="44"/>
        <v>6.8993877469361448E-3</v>
      </c>
      <c r="AZ73" s="89">
        <f t="shared" si="45"/>
        <v>6.8993877469361448E-3</v>
      </c>
      <c r="BA73" s="89">
        <f t="shared" si="46"/>
        <v>-1.5346291752135782E-2</v>
      </c>
      <c r="BB73" s="89">
        <f t="shared" si="47"/>
        <v>1.5346291752135782E-2</v>
      </c>
      <c r="BC73" s="89"/>
      <c r="BD73" s="89">
        <f>ABS(('Wyrównanie 22 Part 1'!B73-'Wyrównanie 22 Part 1'!O73)/'Wyrównanie 22 Part 1'!O73)</f>
        <v>1.6840237050793017E-2</v>
      </c>
      <c r="BE73" s="89">
        <f t="shared" si="6"/>
        <v>2.835935839269019E-4</v>
      </c>
      <c r="BF73" s="89">
        <f>'Wyrównanie 22 Part 1'!B74-'Wyrównanie 22 Part 1'!B73</f>
        <v>1.9920528422793377E-4</v>
      </c>
      <c r="BG73" s="89">
        <f t="shared" si="7"/>
        <v>1.9920528422793377E-4</v>
      </c>
      <c r="BH73" s="89">
        <f t="shared" si="8"/>
        <v>6.8993877469361448E-3</v>
      </c>
      <c r="BI73" s="89">
        <f t="shared" si="9"/>
        <v>6.8993877469361448E-3</v>
      </c>
      <c r="BJ73" s="89">
        <f t="shared" si="10"/>
        <v>-1.5346291752135782E-2</v>
      </c>
      <c r="BK73" s="89">
        <f t="shared" si="11"/>
        <v>1.5346291752135782E-2</v>
      </c>
      <c r="BL73" s="89"/>
      <c r="BM73" s="89">
        <f>ABS(('Wyrównanie 22 Part 1'!B73-'Wyrównanie 22 Part 1'!Q73)/'Wyrównanie 22 Part 1'!Q73)</f>
        <v>5.9809249025000698E-3</v>
      </c>
      <c r="BN73" s="89">
        <f t="shared" si="30"/>
        <v>3.5771462689345469E-5</v>
      </c>
      <c r="BO73" s="89">
        <f>'Wyrównanie 22 Part 1'!B74-'Wyrównanie 22 Part 1'!B73</f>
        <v>1.9920528422793377E-4</v>
      </c>
      <c r="BP73" s="89">
        <f t="shared" si="31"/>
        <v>1.9920528422793377E-4</v>
      </c>
      <c r="BQ73" s="89">
        <f t="shared" si="32"/>
        <v>6.8993877469361448E-3</v>
      </c>
      <c r="BR73" s="89">
        <f t="shared" si="33"/>
        <v>6.8993877469361448E-3</v>
      </c>
      <c r="BS73" s="89">
        <f t="shared" si="34"/>
        <v>-1.5346291752135782E-2</v>
      </c>
      <c r="BT73" s="89">
        <f t="shared" si="35"/>
        <v>1.5346291752135782E-2</v>
      </c>
    </row>
    <row r="74" spans="1:72" s="27" customFormat="1" x14ac:dyDescent="0.25">
      <c r="A74" s="41">
        <v>68</v>
      </c>
      <c r="B74" s="89">
        <f>ABS(('Wyrównanie 22 Part 1'!B74-'Wyrównanie 22 Part 1'!C74)/'Wyrównanie 22 Part 1'!C74)</f>
        <v>5.340922730731907E-2</v>
      </c>
      <c r="C74" s="89">
        <f t="shared" si="49"/>
        <v>2.8525455615648768E-3</v>
      </c>
      <c r="D74" s="89">
        <f>'Wyrównanie 22 Part 1'!C75-'Wyrównanie 22 Part 1'!C74</f>
        <v>2.3221727303433318E-3</v>
      </c>
      <c r="E74" s="89">
        <f t="shared" si="50"/>
        <v>2.3221727303433318E-3</v>
      </c>
      <c r="F74" s="89">
        <f t="shared" si="51"/>
        <v>5.4280686850999293E-4</v>
      </c>
      <c r="G74" s="89">
        <f t="shared" si="52"/>
        <v>5.4280686850999293E-4</v>
      </c>
      <c r="H74" s="89">
        <f t="shared" si="53"/>
        <v>-4.4483138179441523E-4</v>
      </c>
      <c r="I74" s="89">
        <f t="shared" si="54"/>
        <v>4.4483138179441523E-4</v>
      </c>
      <c r="J74" s="89"/>
      <c r="K74" s="89">
        <f>ABS(('Wyrównanie 22 Part 1'!B74-'Wyrównanie 22 Part 1'!E74)/'Wyrównanie 22 Part 1'!E74)</f>
        <v>5.3000800239274802E-2</v>
      </c>
      <c r="L74" s="89">
        <f t="shared" si="12"/>
        <v>2.809084826003512E-3</v>
      </c>
      <c r="M74" s="89">
        <f>'Wyrównanie 22 Part 1'!C75-'Wyrównanie 22 Part 1'!C74</f>
        <v>2.3221727303433318E-3</v>
      </c>
      <c r="N74" s="89">
        <f t="shared" si="13"/>
        <v>2.3221727303433318E-3</v>
      </c>
      <c r="O74" s="89">
        <f t="shared" si="14"/>
        <v>5.4280686850999293E-4</v>
      </c>
      <c r="P74" s="89">
        <f t="shared" si="15"/>
        <v>5.4280686850999293E-4</v>
      </c>
      <c r="Q74" s="89">
        <f t="shared" si="16"/>
        <v>-4.4483138179441523E-4</v>
      </c>
      <c r="R74" s="89">
        <f t="shared" si="17"/>
        <v>4.4483138179441523E-4</v>
      </c>
      <c r="S74" s="89"/>
      <c r="T74" s="89">
        <f>ABS(('Wyrównanie 22 Part 1'!B74-'Wyrównanie 22 Part 1'!G74)/'Wyrównanie 22 Part 1'!G74)</f>
        <v>5.4315744158575464E-2</v>
      </c>
      <c r="U74" s="89">
        <f t="shared" si="19"/>
        <v>2.9502000634998248E-3</v>
      </c>
      <c r="V74" s="89">
        <f>'Wyrównanie 22 Part 1'!C75-'Wyrównanie 22 Part 1'!C74</f>
        <v>2.3221727303433318E-3</v>
      </c>
      <c r="W74" s="89">
        <f t="shared" si="20"/>
        <v>2.3221727303433318E-3</v>
      </c>
      <c r="X74" s="89">
        <f t="shared" si="21"/>
        <v>5.4280686850999293E-4</v>
      </c>
      <c r="Y74" s="89">
        <f t="shared" si="22"/>
        <v>5.4280686850999293E-4</v>
      </c>
      <c r="Z74" s="89">
        <f t="shared" si="23"/>
        <v>-4.4483138179441523E-4</v>
      </c>
      <c r="AA74" s="89">
        <f t="shared" si="48"/>
        <v>4.4483138179441523E-4</v>
      </c>
      <c r="AB74" s="89"/>
      <c r="AC74" s="89">
        <f>ABS(('Wyrównanie 22 Part 1'!B74-'Wyrównanie 22 Part 1'!I74)/'Wyrównanie 22 Part 1'!I74)</f>
        <v>5.2857171025042546E-2</v>
      </c>
      <c r="AD74" s="89">
        <f t="shared" si="24"/>
        <v>2.7938805287705971E-3</v>
      </c>
      <c r="AE74" s="89">
        <f>'Wyrównanie 22 Part 1'!C75-'Wyrównanie 22 Part 1'!C74</f>
        <v>2.3221727303433318E-3</v>
      </c>
      <c r="AF74" s="89">
        <f t="shared" si="25"/>
        <v>2.3221727303433318E-3</v>
      </c>
      <c r="AG74" s="89">
        <f t="shared" si="26"/>
        <v>5.4280686850999293E-4</v>
      </c>
      <c r="AH74" s="89">
        <f t="shared" si="27"/>
        <v>5.4280686850999293E-4</v>
      </c>
      <c r="AI74" s="89">
        <f t="shared" si="28"/>
        <v>-4.4483138179441523E-4</v>
      </c>
      <c r="AJ74" s="89">
        <f t="shared" si="29"/>
        <v>4.4483138179441523E-4</v>
      </c>
      <c r="AK74" s="89"/>
      <c r="AL74" s="89">
        <f>ABS(('Wyrównanie 22 Part 1'!B74-'Wyrównanie 22 Part 1'!K74)/'Wyrównanie 22 Part 1'!K74)</f>
        <v>5.2601853251184133E-2</v>
      </c>
      <c r="AM74" s="89">
        <f t="shared" si="36"/>
        <v>2.7669549654591109E-3</v>
      </c>
      <c r="AN74" s="89">
        <f>'Wyrównanie 22 Part 1'!B75-'Wyrównanie 22 Part 1'!B74</f>
        <v>7.0985930311640785E-3</v>
      </c>
      <c r="AO74" s="89">
        <f t="shared" si="37"/>
        <v>7.0985930311640785E-3</v>
      </c>
      <c r="AP74" s="89">
        <f t="shared" si="38"/>
        <v>-8.4469040051996375E-3</v>
      </c>
      <c r="AQ74" s="89">
        <f t="shared" si="39"/>
        <v>8.4469040051996375E-3</v>
      </c>
      <c r="AR74" s="89">
        <f t="shared" si="40"/>
        <v>1.3557892425624336E-2</v>
      </c>
      <c r="AS74" s="89">
        <f t="shared" si="41"/>
        <v>1.3557892425624336E-2</v>
      </c>
      <c r="AT74" s="89"/>
      <c r="AU74" s="89">
        <f>ABS(('Wyrównanie 22 Part 1'!B74-'Wyrównanie 22 Part 1'!M74)/'Wyrównanie 22 Part 1'!M74)</f>
        <v>5.5616443493931307E-2</v>
      </c>
      <c r="AV74" s="89">
        <f t="shared" si="42"/>
        <v>3.0931887869136542E-3</v>
      </c>
      <c r="AW74" s="89">
        <f>'Wyrównanie 22 Part 1'!B75-'Wyrównanie 22 Part 1'!B74</f>
        <v>7.0985930311640785E-3</v>
      </c>
      <c r="AX74" s="89">
        <f t="shared" si="43"/>
        <v>7.0985930311640785E-3</v>
      </c>
      <c r="AY74" s="89">
        <f t="shared" si="44"/>
        <v>-8.4469040051996375E-3</v>
      </c>
      <c r="AZ74" s="89">
        <f t="shared" si="45"/>
        <v>8.4469040051996375E-3</v>
      </c>
      <c r="BA74" s="89">
        <f t="shared" si="46"/>
        <v>1.3557892425624336E-2</v>
      </c>
      <c r="BB74" s="89">
        <f t="shared" si="47"/>
        <v>1.3557892425624336E-2</v>
      </c>
      <c r="BC74" s="89"/>
      <c r="BD74" s="89">
        <f>ABS(('Wyrównanie 22 Part 1'!B74-'Wyrównanie 22 Part 1'!O74)/'Wyrównanie 22 Part 1'!O74)</f>
        <v>3.7548594050719399E-2</v>
      </c>
      <c r="BE74" s="89">
        <f t="shared" ref="BE74:BE102" si="55">BD74^2</f>
        <v>1.4098969151857203E-3</v>
      </c>
      <c r="BF74" s="89">
        <f>'Wyrównanie 22 Part 1'!B75-'Wyrównanie 22 Part 1'!B74</f>
        <v>7.0985930311640785E-3</v>
      </c>
      <c r="BG74" s="89">
        <f t="shared" ref="BG74:BG101" si="56">ABS(BF74)</f>
        <v>7.0985930311640785E-3</v>
      </c>
      <c r="BH74" s="89">
        <f t="shared" ref="BH74:BH100" si="57">BF75-BF74</f>
        <v>-8.4469040051996375E-3</v>
      </c>
      <c r="BI74" s="89">
        <f t="shared" ref="BI74:BI100" si="58">ABS(BH74)</f>
        <v>8.4469040051996375E-3</v>
      </c>
      <c r="BJ74" s="89">
        <f t="shared" ref="BJ74:BJ99" si="59">BH75-BH74</f>
        <v>1.3557892425624336E-2</v>
      </c>
      <c r="BK74" s="89">
        <f t="shared" ref="BK74:BK99" si="60">ABS(BJ74)</f>
        <v>1.3557892425624336E-2</v>
      </c>
      <c r="BL74" s="89"/>
      <c r="BM74" s="89">
        <f>ABS(('Wyrównanie 22 Part 1'!B74-'Wyrównanie 22 Part 1'!Q74)/'Wyrównanie 22 Part 1'!Q74)</f>
        <v>5.2922603828756833E-2</v>
      </c>
      <c r="BN74" s="89">
        <f t="shared" si="30"/>
        <v>2.8008019960155473E-3</v>
      </c>
      <c r="BO74" s="89">
        <f>'Wyrównanie 22 Part 1'!B75-'Wyrównanie 22 Part 1'!B74</f>
        <v>7.0985930311640785E-3</v>
      </c>
      <c r="BP74" s="89">
        <f t="shared" si="31"/>
        <v>7.0985930311640785E-3</v>
      </c>
      <c r="BQ74" s="89">
        <f t="shared" si="32"/>
        <v>-8.4469040051996375E-3</v>
      </c>
      <c r="BR74" s="89">
        <f t="shared" si="33"/>
        <v>8.4469040051996375E-3</v>
      </c>
      <c r="BS74" s="89">
        <f t="shared" si="34"/>
        <v>1.3557892425624336E-2</v>
      </c>
      <c r="BT74" s="89">
        <f t="shared" si="35"/>
        <v>1.3557892425624336E-2</v>
      </c>
    </row>
    <row r="75" spans="1:72" s="27" customFormat="1" x14ac:dyDescent="0.25">
      <c r="A75" s="41">
        <v>69</v>
      </c>
      <c r="B75" s="89">
        <f>ABS(('Wyrównanie 22 Part 1'!B75-'Wyrównanie 22 Part 1'!C75)/'Wyrównanie 22 Part 1'!C75)</f>
        <v>6.3728048864907627E-2</v>
      </c>
      <c r="C75" s="89">
        <f t="shared" si="49"/>
        <v>4.061264212128054E-3</v>
      </c>
      <c r="D75" s="89">
        <f>'Wyrównanie 22 Part 1'!C76-'Wyrównanie 22 Part 1'!C75</f>
        <v>2.8649795988533247E-3</v>
      </c>
      <c r="E75" s="89">
        <f t="shared" si="50"/>
        <v>2.8649795988533247E-3</v>
      </c>
      <c r="F75" s="89">
        <f t="shared" si="51"/>
        <v>9.7975486715577709E-5</v>
      </c>
      <c r="G75" s="89">
        <f t="shared" si="52"/>
        <v>9.7975486715577709E-5</v>
      </c>
      <c r="H75" s="89">
        <f t="shared" si="53"/>
        <v>-1.2434364484192675E-3</v>
      </c>
      <c r="I75" s="89">
        <f t="shared" si="54"/>
        <v>1.2434364484192675E-3</v>
      </c>
      <c r="J75" s="89"/>
      <c r="K75" s="89">
        <f>ABS(('Wyrównanie 22 Part 1'!B75-'Wyrównanie 22 Part 1'!E75)/'Wyrównanie 22 Part 1'!E75)</f>
        <v>5.4035854143166015E-2</v>
      </c>
      <c r="L75" s="89">
        <f t="shared" ref="L75:L101" si="61">K75^2</f>
        <v>2.9198735329815117E-3</v>
      </c>
      <c r="M75" s="89">
        <f>'Wyrównanie 22 Part 1'!C76-'Wyrównanie 22 Part 1'!C75</f>
        <v>2.8649795988533247E-3</v>
      </c>
      <c r="N75" s="89">
        <f t="shared" ref="N75:N100" si="62">ABS(M75)</f>
        <v>2.8649795988533247E-3</v>
      </c>
      <c r="O75" s="89">
        <f t="shared" ref="O75:O99" si="63">M76-M75</f>
        <v>9.7975486715577709E-5</v>
      </c>
      <c r="P75" s="89">
        <f t="shared" ref="P75:P99" si="64">ABS(O75)</f>
        <v>9.7975486715577709E-5</v>
      </c>
      <c r="Q75" s="89">
        <f t="shared" ref="Q75:Q98" si="65">O76-O75</f>
        <v>-1.2434364484192675E-3</v>
      </c>
      <c r="R75" s="89">
        <f t="shared" ref="R75:R98" si="66">ABS(Q75)</f>
        <v>1.2434364484192675E-3</v>
      </c>
      <c r="S75" s="89"/>
      <c r="T75" s="89">
        <f>ABS(('Wyrównanie 22 Part 1'!B75-'Wyrównanie 22 Part 1'!G75)/'Wyrównanie 22 Part 1'!G75)</f>
        <v>5.6753520989917892E-2</v>
      </c>
      <c r="U75" s="89">
        <f t="shared" si="19"/>
        <v>3.2209621447530506E-3</v>
      </c>
      <c r="V75" s="89">
        <f>'Wyrównanie 22 Part 1'!C76-'Wyrównanie 22 Part 1'!C75</f>
        <v>2.8649795988533247E-3</v>
      </c>
      <c r="W75" s="89">
        <f t="shared" si="20"/>
        <v>2.8649795988533247E-3</v>
      </c>
      <c r="X75" s="89">
        <f t="shared" si="21"/>
        <v>9.7975486715577709E-5</v>
      </c>
      <c r="Y75" s="89">
        <f t="shared" si="22"/>
        <v>9.7975486715577709E-5</v>
      </c>
      <c r="Z75" s="89">
        <f t="shared" si="23"/>
        <v>-1.2434364484192675E-3</v>
      </c>
      <c r="AA75" s="89">
        <f t="shared" si="48"/>
        <v>1.2434364484192675E-3</v>
      </c>
      <c r="AB75" s="89"/>
      <c r="AC75" s="89">
        <f>ABS(('Wyrównanie 22 Part 1'!B75-'Wyrównanie 22 Part 1'!I75)/'Wyrównanie 22 Part 1'!I75)</f>
        <v>5.9148429114372694E-2</v>
      </c>
      <c r="AD75" s="89">
        <f t="shared" si="24"/>
        <v>3.4985366666979716E-3</v>
      </c>
      <c r="AE75" s="89">
        <f>'Wyrównanie 22 Part 1'!C76-'Wyrównanie 22 Part 1'!C75</f>
        <v>2.8649795988533247E-3</v>
      </c>
      <c r="AF75" s="89">
        <f t="shared" si="25"/>
        <v>2.8649795988533247E-3</v>
      </c>
      <c r="AG75" s="89">
        <f t="shared" si="26"/>
        <v>9.7975486715577709E-5</v>
      </c>
      <c r="AH75" s="89">
        <f t="shared" si="27"/>
        <v>9.7975486715577709E-5</v>
      </c>
      <c r="AI75" s="89">
        <f t="shared" si="28"/>
        <v>-1.2434364484192675E-3</v>
      </c>
      <c r="AJ75" s="89">
        <f t="shared" si="29"/>
        <v>1.2434364484192675E-3</v>
      </c>
      <c r="AK75" s="89"/>
      <c r="AL75" s="89">
        <f>ABS(('Wyrównanie 22 Part 1'!B75-'Wyrównanie 22 Part 1'!K75)/'Wyrównanie 22 Part 1'!K75)</f>
        <v>6.045091257094732E-2</v>
      </c>
      <c r="AM75" s="89">
        <f t="shared" si="36"/>
        <v>3.6543128306603168E-3</v>
      </c>
      <c r="AN75" s="89">
        <f>'Wyrównanie 22 Part 1'!B76-'Wyrównanie 22 Part 1'!B75</f>
        <v>-1.3483109740355589E-3</v>
      </c>
      <c r="AO75" s="89">
        <f t="shared" si="37"/>
        <v>1.3483109740355589E-3</v>
      </c>
      <c r="AP75" s="89">
        <f t="shared" si="38"/>
        <v>5.1109884204246989E-3</v>
      </c>
      <c r="AQ75" s="89">
        <f t="shared" si="39"/>
        <v>5.1109884204246989E-3</v>
      </c>
      <c r="AR75" s="89">
        <f t="shared" si="40"/>
        <v>-4.2609326602928155E-3</v>
      </c>
      <c r="AS75" s="89">
        <f t="shared" si="41"/>
        <v>4.2609326602928155E-3</v>
      </c>
      <c r="AT75" s="89"/>
      <c r="AU75" s="89">
        <f>ABS(('Wyrównanie 22 Part 1'!B75-'Wyrównanie 22 Part 1'!M75)/'Wyrównanie 22 Part 1'!M75)</f>
        <v>5.8844409342305164E-2</v>
      </c>
      <c r="AV75" s="89">
        <f t="shared" si="42"/>
        <v>3.4626645108447713E-3</v>
      </c>
      <c r="AW75" s="89">
        <f>'Wyrównanie 22 Part 1'!B76-'Wyrównanie 22 Part 1'!B75</f>
        <v>-1.3483109740355589E-3</v>
      </c>
      <c r="AX75" s="89">
        <f t="shared" si="43"/>
        <v>1.3483109740355589E-3</v>
      </c>
      <c r="AY75" s="89">
        <f t="shared" si="44"/>
        <v>5.1109884204246989E-3</v>
      </c>
      <c r="AZ75" s="89">
        <f t="shared" si="45"/>
        <v>5.1109884204246989E-3</v>
      </c>
      <c r="BA75" s="89">
        <f t="shared" si="46"/>
        <v>-4.2609326602928155E-3</v>
      </c>
      <c r="BB75" s="89">
        <f t="shared" si="47"/>
        <v>4.2609326602928155E-3</v>
      </c>
      <c r="BC75" s="89"/>
      <c r="BD75" s="89">
        <f>ABS(('Wyrównanie 22 Part 1'!B75-'Wyrównanie 22 Part 1'!O75)/'Wyrównanie 22 Part 1'!O75)</f>
        <v>4.0784576426366008E-2</v>
      </c>
      <c r="BE75" s="89">
        <f t="shared" si="55"/>
        <v>1.66338167427809E-3</v>
      </c>
      <c r="BF75" s="89">
        <f>'Wyrównanie 22 Part 1'!B76-'Wyrównanie 22 Part 1'!B75</f>
        <v>-1.3483109740355589E-3</v>
      </c>
      <c r="BG75" s="89">
        <f t="shared" si="56"/>
        <v>1.3483109740355589E-3</v>
      </c>
      <c r="BH75" s="89">
        <f t="shared" si="57"/>
        <v>5.1109884204246989E-3</v>
      </c>
      <c r="BI75" s="89">
        <f t="shared" si="58"/>
        <v>5.1109884204246989E-3</v>
      </c>
      <c r="BJ75" s="89">
        <f t="shared" si="59"/>
        <v>-4.2609326602928155E-3</v>
      </c>
      <c r="BK75" s="89">
        <f t="shared" si="60"/>
        <v>4.2609326602928155E-3</v>
      </c>
      <c r="BL75" s="89"/>
      <c r="BM75" s="89">
        <f>ABS(('Wyrównanie 22 Part 1'!B75-'Wyrównanie 22 Part 1'!Q75)/'Wyrównanie 22 Part 1'!Q75)</f>
        <v>6.4535707642292245E-2</v>
      </c>
      <c r="BN75" s="89">
        <f t="shared" si="30"/>
        <v>4.1648575608914176E-3</v>
      </c>
      <c r="BO75" s="89">
        <f>'Wyrównanie 22 Part 1'!B76-'Wyrównanie 22 Part 1'!B75</f>
        <v>-1.3483109740355589E-3</v>
      </c>
      <c r="BP75" s="89">
        <f t="shared" si="31"/>
        <v>1.3483109740355589E-3</v>
      </c>
      <c r="BQ75" s="89">
        <f t="shared" si="32"/>
        <v>5.1109884204246989E-3</v>
      </c>
      <c r="BR75" s="89">
        <f t="shared" si="33"/>
        <v>5.1109884204246989E-3</v>
      </c>
      <c r="BS75" s="89">
        <f t="shared" si="34"/>
        <v>-4.2609326602928155E-3</v>
      </c>
      <c r="BT75" s="89">
        <f t="shared" si="35"/>
        <v>4.2609326602928155E-3</v>
      </c>
    </row>
    <row r="76" spans="1:72" s="27" customFormat="1" x14ac:dyDescent="0.25">
      <c r="A76" s="41">
        <v>70</v>
      </c>
      <c r="B76" s="89">
        <f>ABS(('Wyrównanie 22 Part 1'!B76-'Wyrównanie 22 Part 1'!C76)/'Wyrównanie 22 Part 1'!C76)</f>
        <v>3.4613463166523306E-2</v>
      </c>
      <c r="C76" s="89">
        <f t="shared" si="49"/>
        <v>1.1980918323802657E-3</v>
      </c>
      <c r="D76" s="89">
        <f>'Wyrównanie 22 Part 1'!C77-'Wyrównanie 22 Part 1'!C76</f>
        <v>2.9629550855689024E-3</v>
      </c>
      <c r="E76" s="89">
        <f t="shared" si="50"/>
        <v>2.9629550855689024E-3</v>
      </c>
      <c r="F76" s="89">
        <f t="shared" si="51"/>
        <v>-1.1454609617036898E-3</v>
      </c>
      <c r="G76" s="89">
        <f t="shared" si="52"/>
        <v>1.1454609617036898E-3</v>
      </c>
      <c r="H76" s="89">
        <f t="shared" si="53"/>
        <v>2.4361211140263642E-3</v>
      </c>
      <c r="I76" s="89">
        <f t="shared" si="54"/>
        <v>2.4361211140263642E-3</v>
      </c>
      <c r="J76" s="89"/>
      <c r="K76" s="89">
        <f>ABS(('Wyrównanie 22 Part 1'!B76-'Wyrównanie 22 Part 1'!E76)/'Wyrównanie 22 Part 1'!E76)</f>
        <v>3.3278100951166983E-2</v>
      </c>
      <c r="L76" s="89">
        <f t="shared" si="61"/>
        <v>1.1074320029160608E-3</v>
      </c>
      <c r="M76" s="89">
        <f>'Wyrównanie 22 Part 1'!C77-'Wyrównanie 22 Part 1'!C76</f>
        <v>2.9629550855689024E-3</v>
      </c>
      <c r="N76" s="89">
        <f t="shared" si="62"/>
        <v>2.9629550855689024E-3</v>
      </c>
      <c r="O76" s="89">
        <f t="shared" si="63"/>
        <v>-1.1454609617036898E-3</v>
      </c>
      <c r="P76" s="89">
        <f t="shared" si="64"/>
        <v>1.1454609617036898E-3</v>
      </c>
      <c r="Q76" s="89">
        <f t="shared" si="65"/>
        <v>2.4361211140263642E-3</v>
      </c>
      <c r="R76" s="89">
        <f t="shared" si="66"/>
        <v>2.4361211140263642E-3</v>
      </c>
      <c r="S76" s="89"/>
      <c r="T76" s="89">
        <f>ABS(('Wyrównanie 22 Part 1'!B76-'Wyrównanie 22 Part 1'!G76)/'Wyrównanie 22 Part 1'!G76)</f>
        <v>3.4684212325908771E-2</v>
      </c>
      <c r="U76" s="89">
        <f t="shared" si="19"/>
        <v>1.2029945846687218E-3</v>
      </c>
      <c r="V76" s="89">
        <f>'Wyrównanie 22 Part 1'!C77-'Wyrównanie 22 Part 1'!C76</f>
        <v>2.9629550855689024E-3</v>
      </c>
      <c r="W76" s="89">
        <f t="shared" si="20"/>
        <v>2.9629550855689024E-3</v>
      </c>
      <c r="X76" s="89">
        <f t="shared" si="21"/>
        <v>-1.1454609617036898E-3</v>
      </c>
      <c r="Y76" s="89">
        <f t="shared" si="22"/>
        <v>1.1454609617036898E-3</v>
      </c>
      <c r="Z76" s="89">
        <f t="shared" si="23"/>
        <v>2.4361211140263642E-3</v>
      </c>
      <c r="AA76" s="89">
        <f t="shared" ref="AA76:AA96" si="67">ABS(Z76)</f>
        <v>2.4361211140263642E-3</v>
      </c>
      <c r="AB76" s="89"/>
      <c r="AC76" s="89">
        <f>ABS(('Wyrównanie 22 Part 1'!B76-'Wyrównanie 22 Part 1'!I76)/'Wyrównanie 22 Part 1'!I76)</f>
        <v>2.8649875107207519E-2</v>
      </c>
      <c r="AD76" s="89">
        <f t="shared" si="24"/>
        <v>8.2081534365858902E-4</v>
      </c>
      <c r="AE76" s="89">
        <f>'Wyrównanie 22 Part 1'!C77-'Wyrównanie 22 Part 1'!C76</f>
        <v>2.9629550855689024E-3</v>
      </c>
      <c r="AF76" s="89">
        <f t="shared" si="25"/>
        <v>2.9629550855689024E-3</v>
      </c>
      <c r="AG76" s="89">
        <f t="shared" si="26"/>
        <v>-1.1454609617036898E-3</v>
      </c>
      <c r="AH76" s="89">
        <f t="shared" si="27"/>
        <v>1.1454609617036898E-3</v>
      </c>
      <c r="AI76" s="89">
        <f t="shared" si="28"/>
        <v>2.4361211140263642E-3</v>
      </c>
      <c r="AJ76" s="89">
        <f t="shared" si="29"/>
        <v>2.4361211140263642E-3</v>
      </c>
      <c r="AK76" s="89"/>
      <c r="AL76" s="89">
        <f>ABS(('Wyrównanie 22 Part 1'!B76-'Wyrównanie 22 Part 1'!K76)/'Wyrównanie 22 Part 1'!K76)</f>
        <v>2.7887915408264061E-2</v>
      </c>
      <c r="AM76" s="89">
        <f t="shared" si="36"/>
        <v>7.7773582581849203E-4</v>
      </c>
      <c r="AN76" s="89">
        <f>'Wyrównanie 22 Part 1'!B77-'Wyrównanie 22 Part 1'!B76</f>
        <v>3.7626774463891399E-3</v>
      </c>
      <c r="AO76" s="89">
        <f t="shared" si="37"/>
        <v>3.7626774463891399E-3</v>
      </c>
      <c r="AP76" s="89">
        <f t="shared" si="38"/>
        <v>8.5005576013188339E-4</v>
      </c>
      <c r="AQ76" s="89">
        <f t="shared" si="39"/>
        <v>8.5005576013188339E-4</v>
      </c>
      <c r="AR76" s="89">
        <f t="shared" si="40"/>
        <v>-4.7737062488470705E-3</v>
      </c>
      <c r="AS76" s="89">
        <f t="shared" si="41"/>
        <v>4.7737062488470705E-3</v>
      </c>
      <c r="AT76" s="89"/>
      <c r="AU76" s="89">
        <f>ABS(('Wyrównanie 22 Part 1'!B76-'Wyrównanie 22 Part 1'!M76)/'Wyrównanie 22 Part 1'!M76)</f>
        <v>3.0424453361432149E-2</v>
      </c>
      <c r="AV76" s="89">
        <f t="shared" si="42"/>
        <v>9.2564736234195997E-4</v>
      </c>
      <c r="AW76" s="89">
        <f>'Wyrównanie 22 Part 1'!B77-'Wyrównanie 22 Part 1'!B76</f>
        <v>3.7626774463891399E-3</v>
      </c>
      <c r="AX76" s="89">
        <f t="shared" si="43"/>
        <v>3.7626774463891399E-3</v>
      </c>
      <c r="AY76" s="89">
        <f t="shared" si="44"/>
        <v>8.5005576013188339E-4</v>
      </c>
      <c r="AZ76" s="89">
        <f t="shared" si="45"/>
        <v>8.5005576013188339E-4</v>
      </c>
      <c r="BA76" s="89">
        <f t="shared" si="46"/>
        <v>-4.7737062488470705E-3</v>
      </c>
      <c r="BB76" s="89">
        <f t="shared" si="47"/>
        <v>4.7737062488470705E-3</v>
      </c>
      <c r="BC76" s="89"/>
      <c r="BD76" s="89">
        <f>ABS(('Wyrównanie 22 Part 1'!B76-'Wyrównanie 22 Part 1'!O76)/'Wyrównanie 22 Part 1'!O76)</f>
        <v>2.4534702986619267E-2</v>
      </c>
      <c r="BE76" s="89">
        <f t="shared" si="55"/>
        <v>6.0195165064162444E-4</v>
      </c>
      <c r="BF76" s="89">
        <f>'Wyrównanie 22 Part 1'!B77-'Wyrównanie 22 Part 1'!B76</f>
        <v>3.7626774463891399E-3</v>
      </c>
      <c r="BG76" s="89">
        <f t="shared" si="56"/>
        <v>3.7626774463891399E-3</v>
      </c>
      <c r="BH76" s="89">
        <f t="shared" si="57"/>
        <v>8.5005576013188339E-4</v>
      </c>
      <c r="BI76" s="89">
        <f t="shared" si="58"/>
        <v>8.5005576013188339E-4</v>
      </c>
      <c r="BJ76" s="89">
        <f t="shared" si="59"/>
        <v>-4.7737062488470705E-3</v>
      </c>
      <c r="BK76" s="89">
        <f t="shared" si="60"/>
        <v>4.7737062488470705E-3</v>
      </c>
      <c r="BL76" s="89"/>
      <c r="BM76" s="89">
        <f>ABS(('Wyrównanie 22 Part 1'!B76-'Wyrównanie 22 Part 1'!Q76)/'Wyrównanie 22 Part 1'!Q76)</f>
        <v>3.2610071274523804E-2</v>
      </c>
      <c r="BN76" s="89">
        <f t="shared" si="30"/>
        <v>1.0634167485295226E-3</v>
      </c>
      <c r="BO76" s="89">
        <f>'Wyrównanie 22 Part 1'!B77-'Wyrównanie 22 Part 1'!B76</f>
        <v>3.7626774463891399E-3</v>
      </c>
      <c r="BP76" s="89">
        <f t="shared" si="31"/>
        <v>3.7626774463891399E-3</v>
      </c>
      <c r="BQ76" s="89">
        <f t="shared" si="32"/>
        <v>8.5005576013188339E-4</v>
      </c>
      <c r="BR76" s="89">
        <f t="shared" si="33"/>
        <v>8.5005576013188339E-4</v>
      </c>
      <c r="BS76" s="89">
        <f t="shared" si="34"/>
        <v>-4.7737062488470705E-3</v>
      </c>
      <c r="BT76" s="89">
        <f t="shared" si="35"/>
        <v>4.7737062488470705E-3</v>
      </c>
    </row>
    <row r="77" spans="1:72" s="27" customFormat="1" x14ac:dyDescent="0.25">
      <c r="A77" s="41">
        <v>71</v>
      </c>
      <c r="B77" s="89">
        <f>ABS(('Wyrównanie 22 Part 1'!B77-'Wyrównanie 22 Part 1'!C77)/'Wyrównanie 22 Part 1'!C77)</f>
        <v>1.5683046010692175E-2</v>
      </c>
      <c r="C77" s="89">
        <f t="shared" si="49"/>
        <v>2.4595793217348775E-4</v>
      </c>
      <c r="D77" s="89">
        <f>'Wyrównanie 22 Part 1'!C78-'Wyrównanie 22 Part 1'!C77</f>
        <v>1.8174941238652126E-3</v>
      </c>
      <c r="E77" s="89">
        <f t="shared" si="50"/>
        <v>1.8174941238652126E-3</v>
      </c>
      <c r="F77" s="89">
        <f t="shared" si="51"/>
        <v>1.2906601523226743E-3</v>
      </c>
      <c r="G77" s="89">
        <f t="shared" si="52"/>
        <v>1.2906601523226743E-3</v>
      </c>
      <c r="H77" s="89">
        <f t="shared" si="53"/>
        <v>-1.8733905718269772E-3</v>
      </c>
      <c r="I77" s="89">
        <f t="shared" si="54"/>
        <v>1.8733905718269772E-3</v>
      </c>
      <c r="J77" s="89"/>
      <c r="K77" s="89">
        <f>ABS(('Wyrównanie 22 Part 1'!B77-'Wyrównanie 22 Part 1'!E77)/'Wyrównanie 22 Part 1'!E77)</f>
        <v>7.1518921889987498E-3</v>
      </c>
      <c r="L77" s="89">
        <f t="shared" si="61"/>
        <v>5.1149561883061327E-5</v>
      </c>
      <c r="M77" s="89">
        <f>'Wyrównanie 22 Part 1'!C78-'Wyrównanie 22 Part 1'!C77</f>
        <v>1.8174941238652126E-3</v>
      </c>
      <c r="N77" s="89">
        <f t="shared" si="62"/>
        <v>1.8174941238652126E-3</v>
      </c>
      <c r="O77" s="89">
        <f t="shared" si="63"/>
        <v>1.2906601523226743E-3</v>
      </c>
      <c r="P77" s="89">
        <f t="shared" si="64"/>
        <v>1.2906601523226743E-3</v>
      </c>
      <c r="Q77" s="89">
        <f t="shared" si="65"/>
        <v>-1.8733905718269772E-3</v>
      </c>
      <c r="R77" s="89">
        <f t="shared" si="66"/>
        <v>1.8733905718269772E-3</v>
      </c>
      <c r="S77" s="89"/>
      <c r="T77" s="89">
        <f>ABS(('Wyrównanie 22 Part 1'!B77-'Wyrównanie 22 Part 1'!G77)/'Wyrównanie 22 Part 1'!G77)</f>
        <v>9.9716848981807188E-3</v>
      </c>
      <c r="U77" s="89">
        <f t="shared" ref="U77:U99" si="68">T77^2</f>
        <v>9.9434499708605411E-5</v>
      </c>
      <c r="V77" s="89">
        <f>'Wyrównanie 22 Part 1'!C78-'Wyrównanie 22 Part 1'!C77</f>
        <v>1.8174941238652126E-3</v>
      </c>
      <c r="W77" s="89">
        <f t="shared" ref="W77:W98" si="69">ABS(V77)</f>
        <v>1.8174941238652126E-3</v>
      </c>
      <c r="X77" s="89">
        <f t="shared" ref="X77:X97" si="70">V78-V77</f>
        <v>1.2906601523226743E-3</v>
      </c>
      <c r="Y77" s="89">
        <f t="shared" ref="Y77:Y97" si="71">ABS(X77)</f>
        <v>1.2906601523226743E-3</v>
      </c>
      <c r="Z77" s="89">
        <f t="shared" ref="Z77:Z96" si="72">X78-X77</f>
        <v>-1.8733905718269772E-3</v>
      </c>
      <c r="AA77" s="89">
        <f t="shared" si="67"/>
        <v>1.8733905718269772E-3</v>
      </c>
      <c r="AB77" s="89"/>
      <c r="AC77" s="89">
        <f>ABS(('Wyrównanie 22 Part 1'!B77-'Wyrównanie 22 Part 1'!I77)/'Wyrównanie 22 Part 1'!I77)</f>
        <v>1.5564369311532765E-3</v>
      </c>
      <c r="AD77" s="89">
        <f t="shared" si="24"/>
        <v>2.4224959206578292E-6</v>
      </c>
      <c r="AE77" s="89">
        <f>'Wyrównanie 22 Part 1'!C78-'Wyrównanie 22 Part 1'!C77</f>
        <v>1.8174941238652126E-3</v>
      </c>
      <c r="AF77" s="89">
        <f t="shared" si="25"/>
        <v>1.8174941238652126E-3</v>
      </c>
      <c r="AG77" s="89">
        <f t="shared" si="26"/>
        <v>1.2906601523226743E-3</v>
      </c>
      <c r="AH77" s="89">
        <f t="shared" si="27"/>
        <v>1.2906601523226743E-3</v>
      </c>
      <c r="AI77" s="89">
        <f t="shared" si="28"/>
        <v>-1.8733905718269772E-3</v>
      </c>
      <c r="AJ77" s="89">
        <f t="shared" si="29"/>
        <v>1.8733905718269772E-3</v>
      </c>
      <c r="AK77" s="89"/>
      <c r="AL77" s="89">
        <f>ABS(('Wyrównanie 22 Part 1'!B77-'Wyrównanie 22 Part 1'!K77)/'Wyrównanie 22 Part 1'!K77)</f>
        <v>1.6355278352756118E-3</v>
      </c>
      <c r="AM77" s="89">
        <f t="shared" si="36"/>
        <v>2.6749512999613289E-6</v>
      </c>
      <c r="AN77" s="89">
        <f>'Wyrównanie 22 Part 1'!B78-'Wyrównanie 22 Part 1'!B77</f>
        <v>4.6127332065210233E-3</v>
      </c>
      <c r="AO77" s="89">
        <f t="shared" si="37"/>
        <v>4.6127332065210233E-3</v>
      </c>
      <c r="AP77" s="89">
        <f t="shared" si="38"/>
        <v>-3.9236504887151871E-3</v>
      </c>
      <c r="AQ77" s="89">
        <f t="shared" si="39"/>
        <v>3.9236504887151871E-3</v>
      </c>
      <c r="AR77" s="89">
        <f t="shared" si="40"/>
        <v>4.6058559935549734E-3</v>
      </c>
      <c r="AS77" s="89">
        <f t="shared" si="41"/>
        <v>4.6058559935549734E-3</v>
      </c>
      <c r="AT77" s="89"/>
      <c r="AU77" s="89">
        <f>ABS(('Wyrównanie 22 Part 1'!B77-'Wyrównanie 22 Part 1'!M77)/'Wyrównanie 22 Part 1'!M77)</f>
        <v>1.6130311518645307E-3</v>
      </c>
      <c r="AV77" s="89">
        <f t="shared" si="42"/>
        <v>2.6018694968854149E-6</v>
      </c>
      <c r="AW77" s="89">
        <f>'Wyrównanie 22 Part 1'!B78-'Wyrównanie 22 Part 1'!B77</f>
        <v>4.6127332065210233E-3</v>
      </c>
      <c r="AX77" s="89">
        <f t="shared" si="43"/>
        <v>4.6127332065210233E-3</v>
      </c>
      <c r="AY77" s="89">
        <f t="shared" si="44"/>
        <v>-3.9236504887151871E-3</v>
      </c>
      <c r="AZ77" s="89">
        <f t="shared" si="45"/>
        <v>3.9236504887151871E-3</v>
      </c>
      <c r="BA77" s="89">
        <f t="shared" si="46"/>
        <v>4.6058559935549734E-3</v>
      </c>
      <c r="BB77" s="89">
        <f t="shared" si="47"/>
        <v>4.6058559935549734E-3</v>
      </c>
      <c r="BC77" s="89"/>
      <c r="BD77" s="89">
        <f>ABS(('Wyrównanie 22 Part 1'!B77-'Wyrównanie 22 Part 1'!O77)/'Wyrównanie 22 Part 1'!O77)</f>
        <v>1.0495639161508315E-4</v>
      </c>
      <c r="BE77" s="89">
        <f t="shared" si="55"/>
        <v>1.1015844140858696E-8</v>
      </c>
      <c r="BF77" s="89">
        <f>'Wyrównanie 22 Part 1'!B78-'Wyrównanie 22 Part 1'!B77</f>
        <v>4.6127332065210233E-3</v>
      </c>
      <c r="BG77" s="89">
        <f t="shared" si="56"/>
        <v>4.6127332065210233E-3</v>
      </c>
      <c r="BH77" s="89">
        <f t="shared" si="57"/>
        <v>-3.9236504887151871E-3</v>
      </c>
      <c r="BI77" s="89">
        <f t="shared" si="58"/>
        <v>3.9236504887151871E-3</v>
      </c>
      <c r="BJ77" s="89">
        <f t="shared" si="59"/>
        <v>4.6058559935549734E-3</v>
      </c>
      <c r="BK77" s="89">
        <f t="shared" si="60"/>
        <v>4.6058559935549734E-3</v>
      </c>
      <c r="BL77" s="89"/>
      <c r="BM77" s="89">
        <f>ABS(('Wyrównanie 22 Part 1'!B77-'Wyrównanie 22 Part 1'!Q77)/'Wyrównanie 22 Part 1'!Q77)</f>
        <v>1.2925903297655222E-2</v>
      </c>
      <c r="BN77" s="89">
        <f t="shared" si="30"/>
        <v>1.6707897606033415E-4</v>
      </c>
      <c r="BO77" s="89">
        <f>'Wyrównanie 22 Part 1'!B78-'Wyrównanie 22 Part 1'!B77</f>
        <v>4.6127332065210233E-3</v>
      </c>
      <c r="BP77" s="89">
        <f t="shared" si="31"/>
        <v>4.6127332065210233E-3</v>
      </c>
      <c r="BQ77" s="89">
        <f t="shared" si="32"/>
        <v>-3.9236504887151871E-3</v>
      </c>
      <c r="BR77" s="89">
        <f t="shared" si="33"/>
        <v>3.9236504887151871E-3</v>
      </c>
      <c r="BS77" s="89">
        <f t="shared" si="34"/>
        <v>4.6058559935549734E-3</v>
      </c>
      <c r="BT77" s="89">
        <f t="shared" si="35"/>
        <v>4.6058559935549734E-3</v>
      </c>
    </row>
    <row r="78" spans="1:72" s="27" customFormat="1" x14ac:dyDescent="0.25">
      <c r="A78" s="41">
        <v>72</v>
      </c>
      <c r="B78" s="89">
        <f>ABS(('Wyrównanie 22 Part 1'!B78-'Wyrównanie 22 Part 1'!C78)/'Wyrównanie 22 Part 1'!C78)</f>
        <v>4.1384752166001369E-2</v>
      </c>
      <c r="C78" s="89">
        <f t="shared" si="49"/>
        <v>1.712697711841355E-3</v>
      </c>
      <c r="D78" s="89">
        <f>'Wyrównanie 22 Part 1'!C79-'Wyrównanie 22 Part 1'!C78</f>
        <v>3.1081542761878869E-3</v>
      </c>
      <c r="E78" s="89">
        <f t="shared" si="50"/>
        <v>3.1081542761878869E-3</v>
      </c>
      <c r="F78" s="89">
        <f t="shared" si="51"/>
        <v>-5.8273041950430288E-4</v>
      </c>
      <c r="G78" s="89">
        <f t="shared" si="52"/>
        <v>5.8273041950430288E-4</v>
      </c>
      <c r="H78" s="89">
        <f t="shared" si="53"/>
        <v>2.694188605308373E-3</v>
      </c>
      <c r="I78" s="89">
        <f t="shared" si="54"/>
        <v>2.694188605308373E-3</v>
      </c>
      <c r="J78" s="89"/>
      <c r="K78" s="89">
        <f>ABS(('Wyrównanie 22 Part 1'!B78-'Wyrównanie 22 Part 1'!E78)/'Wyrównanie 22 Part 1'!E78)</f>
        <v>3.2438478237227446E-2</v>
      </c>
      <c r="L78" s="89">
        <f t="shared" si="61"/>
        <v>1.0522548703470786E-3</v>
      </c>
      <c r="M78" s="89">
        <f>'Wyrównanie 22 Part 1'!C79-'Wyrównanie 22 Part 1'!C78</f>
        <v>3.1081542761878869E-3</v>
      </c>
      <c r="N78" s="89">
        <f t="shared" si="62"/>
        <v>3.1081542761878869E-3</v>
      </c>
      <c r="O78" s="89">
        <f t="shared" si="63"/>
        <v>-5.8273041950430288E-4</v>
      </c>
      <c r="P78" s="89">
        <f t="shared" si="64"/>
        <v>5.8273041950430288E-4</v>
      </c>
      <c r="Q78" s="89">
        <f t="shared" si="65"/>
        <v>2.694188605308373E-3</v>
      </c>
      <c r="R78" s="89">
        <f t="shared" si="66"/>
        <v>2.694188605308373E-3</v>
      </c>
      <c r="S78" s="89"/>
      <c r="T78" s="89">
        <f>ABS(('Wyrównanie 22 Part 1'!B78-'Wyrównanie 22 Part 1'!G78)/'Wyrównanie 22 Part 1'!G78)</f>
        <v>2.6338414097874817E-2</v>
      </c>
      <c r="U78" s="89">
        <f t="shared" si="68"/>
        <v>6.9371205719113093E-4</v>
      </c>
      <c r="V78" s="89">
        <f>'Wyrównanie 22 Part 1'!C79-'Wyrównanie 22 Part 1'!C78</f>
        <v>3.1081542761878869E-3</v>
      </c>
      <c r="W78" s="89">
        <f t="shared" si="69"/>
        <v>3.1081542761878869E-3</v>
      </c>
      <c r="X78" s="89">
        <f t="shared" si="70"/>
        <v>-5.8273041950430288E-4</v>
      </c>
      <c r="Y78" s="89">
        <f t="shared" si="71"/>
        <v>5.8273041950430288E-4</v>
      </c>
      <c r="Z78" s="89">
        <f t="shared" si="72"/>
        <v>2.694188605308373E-3</v>
      </c>
      <c r="AA78" s="89">
        <f t="shared" si="67"/>
        <v>2.694188605308373E-3</v>
      </c>
      <c r="AB78" s="89"/>
      <c r="AC78" s="89">
        <f>ABS(('Wyrównanie 22 Part 1'!B78-'Wyrównanie 22 Part 1'!I78)/'Wyrównanie 22 Part 1'!I78)</f>
        <v>4.459112700532504E-2</v>
      </c>
      <c r="AD78" s="89">
        <f t="shared" ref="AD78:AD98" si="73">AC78^2</f>
        <v>1.9883686076050283E-3</v>
      </c>
      <c r="AE78" s="89">
        <f>'Wyrównanie 22 Part 1'!C79-'Wyrównanie 22 Part 1'!C78</f>
        <v>3.1081542761878869E-3</v>
      </c>
      <c r="AF78" s="89">
        <f t="shared" ref="AF78:AF97" si="74">ABS(AE78)</f>
        <v>3.1081542761878869E-3</v>
      </c>
      <c r="AG78" s="89">
        <f t="shared" ref="AG78:AG96" si="75">AE79-AE78</f>
        <v>-5.8273041950430288E-4</v>
      </c>
      <c r="AH78" s="89">
        <f t="shared" ref="AH78:AH96" si="76">ABS(AG78)</f>
        <v>5.8273041950430288E-4</v>
      </c>
      <c r="AI78" s="89">
        <f t="shared" ref="AI78:AI95" si="77">AG79-AG78</f>
        <v>2.694188605308373E-3</v>
      </c>
      <c r="AJ78" s="89">
        <f t="shared" ref="AJ78:AJ95" si="78">ABS(AI78)</f>
        <v>2.694188605308373E-3</v>
      </c>
      <c r="AK78" s="89"/>
      <c r="AL78" s="89">
        <f>ABS(('Wyrównanie 22 Part 1'!B78-'Wyrównanie 22 Part 1'!K78)/'Wyrównanie 22 Part 1'!K78)</f>
        <v>4.397177091787019E-2</v>
      </c>
      <c r="AM78" s="89">
        <f t="shared" si="36"/>
        <v>1.9335166376536546E-3</v>
      </c>
      <c r="AN78" s="89">
        <f>'Wyrównanie 22 Part 1'!B79-'Wyrównanie 22 Part 1'!B78</f>
        <v>6.8908271780583619E-4</v>
      </c>
      <c r="AO78" s="89">
        <f t="shared" si="37"/>
        <v>6.8908271780583619E-4</v>
      </c>
      <c r="AP78" s="89">
        <f t="shared" si="38"/>
        <v>6.8220550483978626E-4</v>
      </c>
      <c r="AQ78" s="89">
        <f t="shared" si="39"/>
        <v>6.8220550483978626E-4</v>
      </c>
      <c r="AR78" s="89">
        <f t="shared" si="40"/>
        <v>3.0514960600924249E-3</v>
      </c>
      <c r="AS78" s="89">
        <f t="shared" si="41"/>
        <v>3.0514960600924249E-3</v>
      </c>
      <c r="AT78" s="89"/>
      <c r="AU78" s="89">
        <f>ABS(('Wyrównanie 22 Part 1'!B78-'Wyrównanie 22 Part 1'!M78)/'Wyrównanie 22 Part 1'!M78)</f>
        <v>3.8685396408769251E-2</v>
      </c>
      <c r="AV78" s="89">
        <f t="shared" si="42"/>
        <v>1.496559895303617E-3</v>
      </c>
      <c r="AW78" s="89">
        <f>'Wyrównanie 22 Part 1'!B79-'Wyrównanie 22 Part 1'!B78</f>
        <v>6.8908271780583619E-4</v>
      </c>
      <c r="AX78" s="89">
        <f t="shared" si="43"/>
        <v>6.8908271780583619E-4</v>
      </c>
      <c r="AY78" s="89">
        <f t="shared" si="44"/>
        <v>6.8220550483978626E-4</v>
      </c>
      <c r="AZ78" s="89">
        <f t="shared" si="45"/>
        <v>6.8220550483978626E-4</v>
      </c>
      <c r="BA78" s="89">
        <f t="shared" si="46"/>
        <v>3.0514960600924249E-3</v>
      </c>
      <c r="BB78" s="89">
        <f t="shared" si="47"/>
        <v>3.0514960600924249E-3</v>
      </c>
      <c r="BC78" s="89"/>
      <c r="BD78" s="89">
        <f>ABS(('Wyrównanie 22 Part 1'!B78-'Wyrównanie 22 Part 1'!O78)/'Wyrównanie 22 Part 1'!O78)</f>
        <v>1.0214624764983358E-2</v>
      </c>
      <c r="BE78" s="89">
        <f t="shared" si="55"/>
        <v>1.0433855908941133E-4</v>
      </c>
      <c r="BF78" s="89">
        <f>'Wyrównanie 22 Part 1'!B79-'Wyrównanie 22 Part 1'!B78</f>
        <v>6.8908271780583619E-4</v>
      </c>
      <c r="BG78" s="89">
        <f t="shared" si="56"/>
        <v>6.8908271780583619E-4</v>
      </c>
      <c r="BH78" s="89">
        <f t="shared" si="57"/>
        <v>6.8220550483978626E-4</v>
      </c>
      <c r="BI78" s="89">
        <f t="shared" si="58"/>
        <v>6.8220550483978626E-4</v>
      </c>
      <c r="BJ78" s="89">
        <f t="shared" si="59"/>
        <v>3.0514960600924249E-3</v>
      </c>
      <c r="BK78" s="89">
        <f t="shared" si="60"/>
        <v>3.0514960600924249E-3</v>
      </c>
      <c r="BL78" s="89"/>
      <c r="BM78" s="89">
        <f>ABS(('Wyrównanie 22 Part 1'!B78-'Wyrównanie 22 Part 1'!Q78)/'Wyrównanie 22 Part 1'!Q78)</f>
        <v>4.7575825293435729E-2</v>
      </c>
      <c r="BN78" s="89">
        <f t="shared" ref="BN78:BN98" si="79">BM78^2</f>
        <v>2.2634591523515188E-3</v>
      </c>
      <c r="BO78" s="89">
        <f>'Wyrównanie 22 Part 1'!B79-'Wyrównanie 22 Part 1'!B78</f>
        <v>6.8908271780583619E-4</v>
      </c>
      <c r="BP78" s="89">
        <f t="shared" ref="BP78:BP97" si="80">ABS(BO78)</f>
        <v>6.8908271780583619E-4</v>
      </c>
      <c r="BQ78" s="89">
        <f t="shared" ref="BQ78:BQ96" si="81">BO79-BO78</f>
        <v>6.8220550483978626E-4</v>
      </c>
      <c r="BR78" s="89">
        <f t="shared" ref="BR78:BR96" si="82">ABS(BQ78)</f>
        <v>6.8220550483978626E-4</v>
      </c>
      <c r="BS78" s="89">
        <f t="shared" ref="BS78:BS95" si="83">BQ79-BQ78</f>
        <v>3.0514960600924249E-3</v>
      </c>
      <c r="BT78" s="89">
        <f t="shared" ref="BT78:BT95" si="84">ABS(BS78)</f>
        <v>3.0514960600924249E-3</v>
      </c>
    </row>
    <row r="79" spans="1:72" s="27" customFormat="1" x14ac:dyDescent="0.25">
      <c r="A79" s="41">
        <v>73</v>
      </c>
      <c r="B79" s="89">
        <f>ABS(('Wyrównanie 22 Part 1'!B79-'Wyrównanie 22 Part 1'!C79)/'Wyrównanie 22 Part 1'!C79)</f>
        <v>7.0610962679925355E-3</v>
      </c>
      <c r="C79" s="89">
        <f t="shared" si="49"/>
        <v>4.9859080505858115E-5</v>
      </c>
      <c r="D79" s="89">
        <f>'Wyrównanie 22 Part 1'!C80-'Wyrównanie 22 Part 1'!C79</f>
        <v>2.525423856683584E-3</v>
      </c>
      <c r="E79" s="89">
        <f t="shared" si="50"/>
        <v>2.525423856683584E-3</v>
      </c>
      <c r="F79" s="89">
        <f t="shared" si="51"/>
        <v>2.1114581858040701E-3</v>
      </c>
      <c r="G79" s="89">
        <f t="shared" si="52"/>
        <v>2.1114581858040701E-3</v>
      </c>
      <c r="H79" s="89">
        <f t="shared" si="53"/>
        <v>-1.8884259617594212E-3</v>
      </c>
      <c r="I79" s="89">
        <f t="shared" si="54"/>
        <v>1.8884259617594212E-3</v>
      </c>
      <c r="J79" s="89"/>
      <c r="K79" s="89">
        <f>ABS(('Wyrównanie 22 Part 1'!B79-'Wyrównanie 22 Part 1'!E79)/'Wyrównanie 22 Part 1'!E79)</f>
        <v>1.3267695176824478E-2</v>
      </c>
      <c r="L79" s="89">
        <f t="shared" si="61"/>
        <v>1.7603173530513153E-4</v>
      </c>
      <c r="M79" s="89">
        <f>'Wyrównanie 22 Part 1'!C80-'Wyrównanie 22 Part 1'!C79</f>
        <v>2.525423856683584E-3</v>
      </c>
      <c r="N79" s="89">
        <f t="shared" si="62"/>
        <v>2.525423856683584E-3</v>
      </c>
      <c r="O79" s="89">
        <f t="shared" si="63"/>
        <v>2.1114581858040701E-3</v>
      </c>
      <c r="P79" s="89">
        <f t="shared" si="64"/>
        <v>2.1114581858040701E-3</v>
      </c>
      <c r="Q79" s="89">
        <f t="shared" si="65"/>
        <v>-1.8884259617594212E-3</v>
      </c>
      <c r="R79" s="89">
        <f t="shared" si="66"/>
        <v>1.8884259617594212E-3</v>
      </c>
      <c r="S79" s="89"/>
      <c r="T79" s="89">
        <f>ABS(('Wyrównanie 22 Part 1'!B79-'Wyrównanie 22 Part 1'!G79)/'Wyrównanie 22 Part 1'!G79)</f>
        <v>2.0610069034567049E-2</v>
      </c>
      <c r="U79" s="89">
        <f t="shared" si="68"/>
        <v>4.2477494560961952E-4</v>
      </c>
      <c r="V79" s="89">
        <f>'Wyrównanie 22 Part 1'!C80-'Wyrównanie 22 Part 1'!C79</f>
        <v>2.525423856683584E-3</v>
      </c>
      <c r="W79" s="89">
        <f t="shared" si="69"/>
        <v>2.525423856683584E-3</v>
      </c>
      <c r="X79" s="89">
        <f t="shared" si="70"/>
        <v>2.1114581858040701E-3</v>
      </c>
      <c r="Y79" s="89">
        <f t="shared" si="71"/>
        <v>2.1114581858040701E-3</v>
      </c>
      <c r="Z79" s="89">
        <f t="shared" si="72"/>
        <v>-1.8884259617594212E-3</v>
      </c>
      <c r="AA79" s="89">
        <f t="shared" si="67"/>
        <v>1.8884259617594212E-3</v>
      </c>
      <c r="AB79" s="89"/>
      <c r="AC79" s="89">
        <f>ABS(('Wyrównanie 22 Part 1'!B79-'Wyrównanie 22 Part 1'!I79)/'Wyrównanie 22 Part 1'!I79)</f>
        <v>2.9574391587336722E-4</v>
      </c>
      <c r="AD79" s="89">
        <f t="shared" si="73"/>
        <v>8.7464463776113307E-8</v>
      </c>
      <c r="AE79" s="89">
        <f>'Wyrównanie 22 Part 1'!C80-'Wyrównanie 22 Part 1'!C79</f>
        <v>2.525423856683584E-3</v>
      </c>
      <c r="AF79" s="89">
        <f t="shared" si="74"/>
        <v>2.525423856683584E-3</v>
      </c>
      <c r="AG79" s="89">
        <f t="shared" si="75"/>
        <v>2.1114581858040701E-3</v>
      </c>
      <c r="AH79" s="89">
        <f t="shared" si="76"/>
        <v>2.1114581858040701E-3</v>
      </c>
      <c r="AI79" s="89">
        <f t="shared" si="77"/>
        <v>-1.8884259617594212E-3</v>
      </c>
      <c r="AJ79" s="89">
        <f t="shared" si="78"/>
        <v>1.8884259617594212E-3</v>
      </c>
      <c r="AK79" s="89"/>
      <c r="AL79" s="89">
        <f>ABS(('Wyrównanie 22 Part 1'!B79-'Wyrównanie 22 Part 1'!K79)/'Wyrównanie 22 Part 1'!K79)</f>
        <v>2.0007416120548654E-3</v>
      </c>
      <c r="AM79" s="89">
        <f t="shared" si="36"/>
        <v>4.0029669982079021E-6</v>
      </c>
      <c r="AN79" s="89">
        <f>'Wyrównanie 22 Part 1'!B80-'Wyrównanie 22 Part 1'!B79</f>
        <v>1.3712882226456224E-3</v>
      </c>
      <c r="AO79" s="89">
        <f t="shared" si="37"/>
        <v>1.3712882226456224E-3</v>
      </c>
      <c r="AP79" s="89">
        <f t="shared" si="38"/>
        <v>3.7337015649322111E-3</v>
      </c>
      <c r="AQ79" s="89">
        <f t="shared" si="39"/>
        <v>3.7337015649322111E-3</v>
      </c>
      <c r="AR79" s="89">
        <f t="shared" si="40"/>
        <v>-7.9896660036424746E-3</v>
      </c>
      <c r="AS79" s="89">
        <f t="shared" si="41"/>
        <v>7.9896660036424746E-3</v>
      </c>
      <c r="AT79" s="89"/>
      <c r="AU79" s="89">
        <f>ABS(('Wyrównanie 22 Part 1'!B79-'Wyrównanie 22 Part 1'!M79)/'Wyrównanie 22 Part 1'!M79)</f>
        <v>5.3163809893443277E-3</v>
      </c>
      <c r="AV79" s="89">
        <f t="shared" si="42"/>
        <v>2.8263906823861773E-5</v>
      </c>
      <c r="AW79" s="89">
        <f>'Wyrównanie 22 Part 1'!B80-'Wyrównanie 22 Part 1'!B79</f>
        <v>1.3712882226456224E-3</v>
      </c>
      <c r="AX79" s="89">
        <f t="shared" si="43"/>
        <v>1.3712882226456224E-3</v>
      </c>
      <c r="AY79" s="89">
        <f t="shared" si="44"/>
        <v>3.7337015649322111E-3</v>
      </c>
      <c r="AZ79" s="89">
        <f t="shared" si="45"/>
        <v>3.7337015649322111E-3</v>
      </c>
      <c r="BA79" s="89">
        <f t="shared" si="46"/>
        <v>-7.9896660036424746E-3</v>
      </c>
      <c r="BB79" s="89">
        <f t="shared" si="47"/>
        <v>7.9896660036424746E-3</v>
      </c>
      <c r="BC79" s="89"/>
      <c r="BD79" s="89">
        <f>ABS(('Wyrównanie 22 Part 1'!B79-'Wyrównanie 22 Part 1'!O79)/'Wyrównanie 22 Part 1'!O79)</f>
        <v>1.5013326135665552E-3</v>
      </c>
      <c r="BE79" s="89">
        <f t="shared" si="55"/>
        <v>2.2539996165585833E-6</v>
      </c>
      <c r="BF79" s="89">
        <f>'Wyrównanie 22 Part 1'!B80-'Wyrównanie 22 Part 1'!B79</f>
        <v>1.3712882226456224E-3</v>
      </c>
      <c r="BG79" s="89">
        <f t="shared" si="56"/>
        <v>1.3712882226456224E-3</v>
      </c>
      <c r="BH79" s="89">
        <f t="shared" si="57"/>
        <v>3.7337015649322111E-3</v>
      </c>
      <c r="BI79" s="89">
        <f t="shared" si="58"/>
        <v>3.7337015649322111E-3</v>
      </c>
      <c r="BJ79" s="89">
        <f t="shared" si="59"/>
        <v>-7.9896660036424746E-3</v>
      </c>
      <c r="BK79" s="89">
        <f t="shared" si="60"/>
        <v>7.9896660036424746E-3</v>
      </c>
      <c r="BL79" s="89"/>
      <c r="BM79" s="89">
        <f>ABS(('Wyrównanie 22 Part 1'!B79-'Wyrównanie 22 Part 1'!Q79)/'Wyrównanie 22 Part 1'!Q79)</f>
        <v>1.8365345552037938E-6</v>
      </c>
      <c r="BN79" s="89">
        <f t="shared" si="79"/>
        <v>3.3728591724575967E-12</v>
      </c>
      <c r="BO79" s="89">
        <f>'Wyrównanie 22 Part 1'!B80-'Wyrównanie 22 Part 1'!B79</f>
        <v>1.3712882226456224E-3</v>
      </c>
      <c r="BP79" s="89">
        <f t="shared" si="80"/>
        <v>1.3712882226456224E-3</v>
      </c>
      <c r="BQ79" s="89">
        <f t="shared" si="81"/>
        <v>3.7337015649322111E-3</v>
      </c>
      <c r="BR79" s="89">
        <f t="shared" si="82"/>
        <v>3.7337015649322111E-3</v>
      </c>
      <c r="BS79" s="89">
        <f t="shared" si="83"/>
        <v>-7.9896660036424746E-3</v>
      </c>
      <c r="BT79" s="89">
        <f t="shared" si="84"/>
        <v>7.9896660036424746E-3</v>
      </c>
    </row>
    <row r="80" spans="1:72" s="27" customFormat="1" x14ac:dyDescent="0.25">
      <c r="A80" s="41">
        <v>74</v>
      </c>
      <c r="B80" s="89">
        <f>ABS(('Wyrównanie 22 Part 1'!B80-'Wyrównanie 22 Part 1'!C80)/'Wyrównanie 22 Part 1'!C80)</f>
        <v>2.7678395983013988E-2</v>
      </c>
      <c r="C80" s="89">
        <f t="shared" si="49"/>
        <v>7.6609360419252481E-4</v>
      </c>
      <c r="D80" s="89">
        <f>'Wyrównanie 22 Part 1'!C81-'Wyrównanie 22 Part 1'!C80</f>
        <v>4.6368820424876542E-3</v>
      </c>
      <c r="E80" s="89">
        <f t="shared" si="50"/>
        <v>4.6368820424876542E-3</v>
      </c>
      <c r="F80" s="89">
        <f t="shared" si="51"/>
        <v>2.230322240446489E-4</v>
      </c>
      <c r="G80" s="89">
        <f t="shared" si="52"/>
        <v>2.230322240446489E-4</v>
      </c>
      <c r="H80" s="89">
        <f t="shared" si="53"/>
        <v>-8.0995913311674578E-4</v>
      </c>
      <c r="I80" s="89">
        <f t="shared" si="54"/>
        <v>8.0995913311674578E-4</v>
      </c>
      <c r="J80" s="89"/>
      <c r="K80" s="89">
        <f>ABS(('Wyrównanie 22 Part 1'!B80-'Wyrównanie 22 Part 1'!E80)/'Wyrównanie 22 Part 1'!E80)</f>
        <v>4.8312063754355324E-2</v>
      </c>
      <c r="L80" s="89">
        <f t="shared" si="61"/>
        <v>2.3340555042048934E-3</v>
      </c>
      <c r="M80" s="89">
        <f>'Wyrównanie 22 Part 1'!C81-'Wyrównanie 22 Part 1'!C80</f>
        <v>4.6368820424876542E-3</v>
      </c>
      <c r="N80" s="89">
        <f t="shared" si="62"/>
        <v>4.6368820424876542E-3</v>
      </c>
      <c r="O80" s="89">
        <f t="shared" si="63"/>
        <v>2.230322240446489E-4</v>
      </c>
      <c r="P80" s="89">
        <f t="shared" si="64"/>
        <v>2.230322240446489E-4</v>
      </c>
      <c r="Q80" s="89">
        <f t="shared" si="65"/>
        <v>-8.0995913311674578E-4</v>
      </c>
      <c r="R80" s="89">
        <f t="shared" si="66"/>
        <v>8.0995913311674578E-4</v>
      </c>
      <c r="S80" s="89"/>
      <c r="T80" s="89">
        <f>ABS(('Wyrównanie 22 Part 1'!B80-'Wyrównanie 22 Part 1'!G80)/'Wyrównanie 22 Part 1'!G80)</f>
        <v>5.6503299665943189E-2</v>
      </c>
      <c r="U80" s="89">
        <f t="shared" si="68"/>
        <v>3.1926228731393759E-3</v>
      </c>
      <c r="V80" s="89">
        <f>'Wyrównanie 22 Part 1'!C81-'Wyrównanie 22 Part 1'!C80</f>
        <v>4.6368820424876542E-3</v>
      </c>
      <c r="W80" s="89">
        <f t="shared" si="69"/>
        <v>4.6368820424876542E-3</v>
      </c>
      <c r="X80" s="89">
        <f t="shared" si="70"/>
        <v>2.230322240446489E-4</v>
      </c>
      <c r="Y80" s="89">
        <f t="shared" si="71"/>
        <v>2.230322240446489E-4</v>
      </c>
      <c r="Z80" s="89">
        <f t="shared" si="72"/>
        <v>-8.0995913311674578E-4</v>
      </c>
      <c r="AA80" s="89">
        <f t="shared" si="67"/>
        <v>8.0995913311674578E-4</v>
      </c>
      <c r="AB80" s="89"/>
      <c r="AC80" s="89">
        <f>ABS(('Wyrównanie 22 Part 1'!B80-'Wyrównanie 22 Part 1'!I80)/'Wyrównanie 22 Part 1'!I80)</f>
        <v>2.6702375880994618E-2</v>
      </c>
      <c r="AD80" s="89">
        <f t="shared" si="73"/>
        <v>7.1301687768992315E-4</v>
      </c>
      <c r="AE80" s="89">
        <f>'Wyrównanie 22 Part 1'!C81-'Wyrównanie 22 Part 1'!C80</f>
        <v>4.6368820424876542E-3</v>
      </c>
      <c r="AF80" s="89">
        <f t="shared" si="74"/>
        <v>4.6368820424876542E-3</v>
      </c>
      <c r="AG80" s="89">
        <f t="shared" si="75"/>
        <v>2.230322240446489E-4</v>
      </c>
      <c r="AH80" s="89">
        <f t="shared" si="76"/>
        <v>2.230322240446489E-4</v>
      </c>
      <c r="AI80" s="89">
        <f t="shared" si="77"/>
        <v>-8.0995913311674578E-4</v>
      </c>
      <c r="AJ80" s="89">
        <f t="shared" si="78"/>
        <v>8.0995913311674578E-4</v>
      </c>
      <c r="AK80" s="89"/>
      <c r="AL80" s="89">
        <f>ABS(('Wyrównanie 22 Part 1'!B80-'Wyrównanie 22 Part 1'!K80)/'Wyrównanie 22 Part 1'!K80)</f>
        <v>3.1617792797752772E-2</v>
      </c>
      <c r="AM80" s="89">
        <f t="shared" ref="AM80:AM96" si="85">AL80^2</f>
        <v>9.9968482140162709E-4</v>
      </c>
      <c r="AN80" s="89">
        <f>'Wyrównanie 22 Part 1'!B81-'Wyrównanie 22 Part 1'!B80</f>
        <v>5.1049897875778336E-3</v>
      </c>
      <c r="AO80" s="89">
        <f t="shared" ref="AO80:AO95" si="86">ABS(AN80)</f>
        <v>5.1049897875778336E-3</v>
      </c>
      <c r="AP80" s="89">
        <f t="shared" ref="AP80:AP94" si="87">AN81-AN80</f>
        <v>-4.2559644387102635E-3</v>
      </c>
      <c r="AQ80" s="89">
        <f t="shared" ref="AQ80:AQ94" si="88">ABS(AP80)</f>
        <v>4.2559644387102635E-3</v>
      </c>
      <c r="AR80" s="89">
        <f t="shared" ref="AR80:AR93" si="89">AP81-AP80</f>
        <v>1.8576963225384067E-2</v>
      </c>
      <c r="AS80" s="89">
        <f t="shared" ref="AS80:AS93" si="90">ABS(AR80)</f>
        <v>1.8576963225384067E-2</v>
      </c>
      <c r="AT80" s="89"/>
      <c r="AU80" s="89">
        <f>ABS(('Wyrównanie 22 Part 1'!B80-'Wyrównanie 22 Part 1'!M80)/'Wyrównanie 22 Part 1'!M80)</f>
        <v>3.9897615816558103E-2</v>
      </c>
      <c r="AV80" s="89">
        <f t="shared" si="42"/>
        <v>1.5918197478456673E-3</v>
      </c>
      <c r="AW80" s="89">
        <f>'Wyrównanie 22 Part 1'!B81-'Wyrównanie 22 Part 1'!B80</f>
        <v>5.1049897875778336E-3</v>
      </c>
      <c r="AX80" s="89">
        <f t="shared" si="43"/>
        <v>5.1049897875778336E-3</v>
      </c>
      <c r="AY80" s="89">
        <f t="shared" si="44"/>
        <v>-4.2559644387102635E-3</v>
      </c>
      <c r="AZ80" s="89">
        <f t="shared" si="45"/>
        <v>4.2559644387102635E-3</v>
      </c>
      <c r="BA80" s="89">
        <f t="shared" si="46"/>
        <v>1.8576963225384067E-2</v>
      </c>
      <c r="BB80" s="89">
        <f t="shared" si="47"/>
        <v>1.8576963225384067E-2</v>
      </c>
      <c r="BC80" s="89"/>
      <c r="BD80" s="89">
        <f>ABS(('Wyrównanie 22 Part 1'!B80-'Wyrównanie 22 Part 1'!O80)/'Wyrównanie 22 Part 1'!O80)</f>
        <v>1.2921645775112598E-2</v>
      </c>
      <c r="BE80" s="89">
        <f t="shared" si="55"/>
        <v>1.6696892953748526E-4</v>
      </c>
      <c r="BF80" s="89">
        <f>'Wyrównanie 22 Part 1'!B81-'Wyrównanie 22 Part 1'!B80</f>
        <v>5.1049897875778336E-3</v>
      </c>
      <c r="BG80" s="89">
        <f t="shared" si="56"/>
        <v>5.1049897875778336E-3</v>
      </c>
      <c r="BH80" s="89">
        <f t="shared" si="57"/>
        <v>-4.2559644387102635E-3</v>
      </c>
      <c r="BI80" s="89">
        <f t="shared" si="58"/>
        <v>4.2559644387102635E-3</v>
      </c>
      <c r="BJ80" s="89">
        <f t="shared" si="59"/>
        <v>1.8576963225384067E-2</v>
      </c>
      <c r="BK80" s="89">
        <f t="shared" si="60"/>
        <v>1.8576963225384067E-2</v>
      </c>
      <c r="BL80" s="89"/>
      <c r="BM80" s="89">
        <f>ABS(('Wyrównanie 22 Part 1'!B80-'Wyrównanie 22 Part 1'!Q80)/'Wyrównanie 22 Part 1'!Q80)</f>
        <v>1.734282706405868E-2</v>
      </c>
      <c r="BN80" s="89">
        <f t="shared" si="79"/>
        <v>3.0077365057384621E-4</v>
      </c>
      <c r="BO80" s="89">
        <f>'Wyrównanie 22 Part 1'!B81-'Wyrównanie 22 Part 1'!B80</f>
        <v>5.1049897875778336E-3</v>
      </c>
      <c r="BP80" s="89">
        <f t="shared" si="80"/>
        <v>5.1049897875778336E-3</v>
      </c>
      <c r="BQ80" s="89">
        <f t="shared" si="81"/>
        <v>-4.2559644387102635E-3</v>
      </c>
      <c r="BR80" s="89">
        <f t="shared" si="82"/>
        <v>4.2559644387102635E-3</v>
      </c>
      <c r="BS80" s="89">
        <f t="shared" si="83"/>
        <v>1.8576963225384067E-2</v>
      </c>
      <c r="BT80" s="89">
        <f t="shared" si="84"/>
        <v>1.8576963225384067E-2</v>
      </c>
    </row>
    <row r="81" spans="1:72" s="27" customFormat="1" x14ac:dyDescent="0.25">
      <c r="A81" s="41">
        <v>75</v>
      </c>
      <c r="B81" s="89">
        <f>ABS(('Wyrównanie 22 Part 1'!B81-'Wyrównanie 22 Part 1'!C81)/'Wyrównanie 22 Part 1'!C81)</f>
        <v>1.7696142203289932E-2</v>
      </c>
      <c r="C81" s="89">
        <f t="shared" si="49"/>
        <v>3.1315344887905902E-4</v>
      </c>
      <c r="D81" s="89">
        <f>'Wyrównanie 22 Part 1'!C82-'Wyrównanie 22 Part 1'!C81</f>
        <v>4.8599142665323031E-3</v>
      </c>
      <c r="E81" s="89">
        <f t="shared" si="50"/>
        <v>4.8599142665323031E-3</v>
      </c>
      <c r="F81" s="89">
        <f t="shared" si="51"/>
        <v>-5.8692690907209688E-4</v>
      </c>
      <c r="G81" s="89">
        <f t="shared" si="52"/>
        <v>5.8692690907209688E-4</v>
      </c>
      <c r="H81" s="89">
        <f t="shared" si="53"/>
        <v>2.3802232651841115E-3</v>
      </c>
      <c r="I81" s="89">
        <f t="shared" si="54"/>
        <v>2.3802232651841115E-3</v>
      </c>
      <c r="J81" s="89"/>
      <c r="K81" s="89">
        <f>ABS(('Wyrównanie 22 Part 1'!B81-'Wyrównanie 22 Part 1'!E81)/'Wyrównanie 22 Part 1'!E81)</f>
        <v>2.4856204041522331E-2</v>
      </c>
      <c r="L81" s="89">
        <f t="shared" si="61"/>
        <v>6.1783087935379105E-4</v>
      </c>
      <c r="M81" s="89">
        <f>'Wyrównanie 22 Part 1'!C82-'Wyrównanie 22 Part 1'!C81</f>
        <v>4.8599142665323031E-3</v>
      </c>
      <c r="N81" s="89">
        <f t="shared" si="62"/>
        <v>4.8599142665323031E-3</v>
      </c>
      <c r="O81" s="89">
        <f t="shared" si="63"/>
        <v>-5.8692690907209688E-4</v>
      </c>
      <c r="P81" s="89">
        <f t="shared" si="64"/>
        <v>5.8692690907209688E-4</v>
      </c>
      <c r="Q81" s="89">
        <f t="shared" si="65"/>
        <v>2.3802232651841115E-3</v>
      </c>
      <c r="R81" s="89">
        <f t="shared" si="66"/>
        <v>2.3802232651841115E-3</v>
      </c>
      <c r="S81" s="89"/>
      <c r="T81" s="89">
        <f>ABS(('Wyrównanie 22 Part 1'!B81-'Wyrównanie 22 Part 1'!G81)/'Wyrównanie 22 Part 1'!G81)</f>
        <v>3.5584912252463137E-2</v>
      </c>
      <c r="U81" s="89">
        <f t="shared" si="68"/>
        <v>1.2662859800155011E-3</v>
      </c>
      <c r="V81" s="89">
        <f>'Wyrównanie 22 Part 1'!C82-'Wyrównanie 22 Part 1'!C81</f>
        <v>4.8599142665323031E-3</v>
      </c>
      <c r="W81" s="89">
        <f t="shared" si="69"/>
        <v>4.8599142665323031E-3</v>
      </c>
      <c r="X81" s="89">
        <f t="shared" si="70"/>
        <v>-5.8692690907209688E-4</v>
      </c>
      <c r="Y81" s="89">
        <f t="shared" si="71"/>
        <v>5.8692690907209688E-4</v>
      </c>
      <c r="Z81" s="89">
        <f t="shared" si="72"/>
        <v>2.3802232651841115E-3</v>
      </c>
      <c r="AA81" s="89">
        <f t="shared" si="67"/>
        <v>2.3802232651841115E-3</v>
      </c>
      <c r="AB81" s="89"/>
      <c r="AC81" s="89">
        <f>ABS(('Wyrównanie 22 Part 1'!B81-'Wyrównanie 22 Part 1'!I81)/'Wyrównanie 22 Part 1'!I81)</f>
        <v>7.5386371607959286E-3</v>
      </c>
      <c r="AD81" s="89">
        <f t="shared" si="73"/>
        <v>5.6831050242133301E-5</v>
      </c>
      <c r="AE81" s="89">
        <f>'Wyrównanie 22 Part 1'!C82-'Wyrównanie 22 Part 1'!C81</f>
        <v>4.8599142665323031E-3</v>
      </c>
      <c r="AF81" s="89">
        <f t="shared" si="74"/>
        <v>4.8599142665323031E-3</v>
      </c>
      <c r="AG81" s="89">
        <f t="shared" si="75"/>
        <v>-5.8692690907209688E-4</v>
      </c>
      <c r="AH81" s="89">
        <f t="shared" si="76"/>
        <v>5.8692690907209688E-4</v>
      </c>
      <c r="AI81" s="89">
        <f t="shared" si="77"/>
        <v>2.3802232651841115E-3</v>
      </c>
      <c r="AJ81" s="89">
        <f t="shared" si="78"/>
        <v>2.3802232651841115E-3</v>
      </c>
      <c r="AK81" s="89"/>
      <c r="AL81" s="89">
        <f>ABS(('Wyrównanie 22 Part 1'!B81-'Wyrównanie 22 Part 1'!K81)/'Wyrównanie 22 Part 1'!K81)</f>
        <v>6.9771835584792573E-3</v>
      </c>
      <c r="AM81" s="89">
        <f t="shared" si="85"/>
        <v>4.8681090408713268E-5</v>
      </c>
      <c r="AN81" s="89">
        <f>'Wyrównanie 22 Part 1'!B82-'Wyrównanie 22 Part 1'!B81</f>
        <v>8.4902534886757003E-4</v>
      </c>
      <c r="AO81" s="89">
        <f t="shared" si="86"/>
        <v>8.4902534886757003E-4</v>
      </c>
      <c r="AP81" s="89">
        <f t="shared" si="87"/>
        <v>1.4320998786673804E-2</v>
      </c>
      <c r="AQ81" s="89">
        <f t="shared" si="88"/>
        <v>1.4320998786673804E-2</v>
      </c>
      <c r="AR81" s="89">
        <f t="shared" si="89"/>
        <v>-2.7686779084185993E-2</v>
      </c>
      <c r="AS81" s="89">
        <f t="shared" si="90"/>
        <v>2.7686779084185993E-2</v>
      </c>
      <c r="AT81" s="89"/>
      <c r="AU81" s="89">
        <f>ABS(('Wyrównanie 22 Part 1'!B81-'Wyrównanie 22 Part 1'!M81)/'Wyrównanie 22 Part 1'!M81)</f>
        <v>1.4827872918618834E-2</v>
      </c>
      <c r="AV81" s="89">
        <f t="shared" ref="AV81:AV95" si="91">AU81^2</f>
        <v>2.1986581529070983E-4</v>
      </c>
      <c r="AW81" s="89">
        <f>'Wyrównanie 22 Part 1'!B82-'Wyrównanie 22 Part 1'!B81</f>
        <v>8.4902534886757003E-4</v>
      </c>
      <c r="AX81" s="89">
        <f t="shared" ref="AX81:AX94" si="92">ABS(AW81)</f>
        <v>8.4902534886757003E-4</v>
      </c>
      <c r="AY81" s="89">
        <f t="shared" ref="AY81:AY93" si="93">AW82-AW81</f>
        <v>1.4320998786673804E-2</v>
      </c>
      <c r="AZ81" s="89">
        <f t="shared" ref="AZ81:AZ93" si="94">ABS(AY81)</f>
        <v>1.4320998786673804E-2</v>
      </c>
      <c r="BA81" s="89">
        <f t="shared" ref="BA81:BA92" si="95">AY82-AY81</f>
        <v>-2.7686779084185993E-2</v>
      </c>
      <c r="BB81" s="89">
        <f t="shared" ref="BB81:BB92" si="96">ABS(BA81)</f>
        <v>2.7686779084185993E-2</v>
      </c>
      <c r="BC81" s="89"/>
      <c r="BD81" s="89">
        <f>ABS(('Wyrównanie 22 Part 1'!B81-'Wyrównanie 22 Part 1'!O81)/'Wyrównanie 22 Part 1'!O81)</f>
        <v>2.9407250800315522E-2</v>
      </c>
      <c r="BE81" s="89">
        <f t="shared" si="55"/>
        <v>8.647863996326579E-4</v>
      </c>
      <c r="BF81" s="89">
        <f>'Wyrównanie 22 Part 1'!B82-'Wyrównanie 22 Part 1'!B81</f>
        <v>8.4902534886757003E-4</v>
      </c>
      <c r="BG81" s="89">
        <f t="shared" si="56"/>
        <v>8.4902534886757003E-4</v>
      </c>
      <c r="BH81" s="89">
        <f t="shared" si="57"/>
        <v>1.4320998786673804E-2</v>
      </c>
      <c r="BI81" s="89">
        <f t="shared" si="58"/>
        <v>1.4320998786673804E-2</v>
      </c>
      <c r="BJ81" s="89">
        <f t="shared" si="59"/>
        <v>-2.7686779084185993E-2</v>
      </c>
      <c r="BK81" s="89">
        <f t="shared" si="60"/>
        <v>2.7686779084185993E-2</v>
      </c>
      <c r="BL81" s="89"/>
      <c r="BM81" s="89">
        <f>ABS(('Wyrównanie 22 Part 1'!B81-'Wyrównanie 22 Part 1'!Q81)/'Wyrównanie 22 Part 1'!Q81)</f>
        <v>8.1801301258620732E-3</v>
      </c>
      <c r="BN81" s="89">
        <f t="shared" si="79"/>
        <v>6.6914528876036258E-5</v>
      </c>
      <c r="BO81" s="89">
        <f>'Wyrównanie 22 Part 1'!B82-'Wyrównanie 22 Part 1'!B81</f>
        <v>8.4902534886757003E-4</v>
      </c>
      <c r="BP81" s="89">
        <f t="shared" si="80"/>
        <v>8.4902534886757003E-4</v>
      </c>
      <c r="BQ81" s="89">
        <f t="shared" si="81"/>
        <v>1.4320998786673804E-2</v>
      </c>
      <c r="BR81" s="89">
        <f t="shared" si="82"/>
        <v>1.4320998786673804E-2</v>
      </c>
      <c r="BS81" s="89">
        <f t="shared" si="83"/>
        <v>-2.7686779084185993E-2</v>
      </c>
      <c r="BT81" s="89">
        <f t="shared" si="84"/>
        <v>2.7686779084185993E-2</v>
      </c>
    </row>
    <row r="82" spans="1:72" s="27" customFormat="1" x14ac:dyDescent="0.25">
      <c r="A82" s="41">
        <v>76</v>
      </c>
      <c r="B82" s="89">
        <f>ABS(('Wyrównanie 22 Part 1'!B82-'Wyrównanie 22 Part 1'!C82)/'Wyrównanie 22 Part 1'!C82)</f>
        <v>7.8442688283920453E-2</v>
      </c>
      <c r="C82" s="89">
        <f t="shared" si="49"/>
        <v>6.1532553452083114E-3</v>
      </c>
      <c r="D82" s="89">
        <f>'Wyrównanie 22 Part 1'!C83-'Wyrównanie 22 Part 1'!C82</f>
        <v>4.2729873574602062E-3</v>
      </c>
      <c r="E82" s="89">
        <f t="shared" si="50"/>
        <v>4.2729873574602062E-3</v>
      </c>
      <c r="F82" s="89">
        <f t="shared" si="51"/>
        <v>1.7932963561120147E-3</v>
      </c>
      <c r="G82" s="89">
        <f t="shared" si="52"/>
        <v>1.7932963561120147E-3</v>
      </c>
      <c r="H82" s="89">
        <f t="shared" si="53"/>
        <v>7.5578175504409373E-5</v>
      </c>
      <c r="I82" s="89">
        <f t="shared" si="54"/>
        <v>7.5578175504409373E-5</v>
      </c>
      <c r="J82" s="89"/>
      <c r="K82" s="89">
        <f>ABS(('Wyrównanie 22 Part 1'!B82-'Wyrównanie 22 Part 1'!E82)/'Wyrównanie 22 Part 1'!E82)</f>
        <v>7.9171097758599318E-2</v>
      </c>
      <c r="L82" s="89">
        <f t="shared" si="61"/>
        <v>6.2680627203016903E-3</v>
      </c>
      <c r="M82" s="89">
        <f>'Wyrównanie 22 Part 1'!C83-'Wyrównanie 22 Part 1'!C82</f>
        <v>4.2729873574602062E-3</v>
      </c>
      <c r="N82" s="89">
        <f t="shared" si="62"/>
        <v>4.2729873574602062E-3</v>
      </c>
      <c r="O82" s="89">
        <f t="shared" si="63"/>
        <v>1.7932963561120147E-3</v>
      </c>
      <c r="P82" s="89">
        <f t="shared" si="64"/>
        <v>1.7932963561120147E-3</v>
      </c>
      <c r="Q82" s="89">
        <f t="shared" si="65"/>
        <v>7.5578175504409373E-5</v>
      </c>
      <c r="R82" s="89">
        <f t="shared" si="66"/>
        <v>7.5578175504409373E-5</v>
      </c>
      <c r="S82" s="89"/>
      <c r="T82" s="89">
        <f>ABS(('Wyrównanie 22 Part 1'!B82-'Wyrównanie 22 Part 1'!G82)/'Wyrównanie 22 Part 1'!G82)</f>
        <v>9.0868267123464866E-2</v>
      </c>
      <c r="U82" s="89">
        <f t="shared" si="68"/>
        <v>8.257041970021365E-3</v>
      </c>
      <c r="V82" s="89">
        <f>'Wyrównanie 22 Part 1'!C83-'Wyrównanie 22 Part 1'!C82</f>
        <v>4.2729873574602062E-3</v>
      </c>
      <c r="W82" s="89">
        <f t="shared" si="69"/>
        <v>4.2729873574602062E-3</v>
      </c>
      <c r="X82" s="89">
        <f t="shared" si="70"/>
        <v>1.7932963561120147E-3</v>
      </c>
      <c r="Y82" s="89">
        <f t="shared" si="71"/>
        <v>1.7932963561120147E-3</v>
      </c>
      <c r="Z82" s="89">
        <f t="shared" si="72"/>
        <v>7.5578175504409373E-5</v>
      </c>
      <c r="AA82" s="89">
        <f t="shared" si="67"/>
        <v>7.5578175504409373E-5</v>
      </c>
      <c r="AB82" s="89"/>
      <c r="AC82" s="89">
        <f>ABS(('Wyrównanie 22 Part 1'!B82-'Wyrównanie 22 Part 1'!I82)/'Wyrównanie 22 Part 1'!I82)</f>
        <v>6.5281525759875475E-2</v>
      </c>
      <c r="AD82" s="89">
        <f t="shared" si="73"/>
        <v>4.2616776055372854E-3</v>
      </c>
      <c r="AE82" s="89">
        <f>'Wyrównanie 22 Part 1'!C83-'Wyrównanie 22 Part 1'!C82</f>
        <v>4.2729873574602062E-3</v>
      </c>
      <c r="AF82" s="89">
        <f t="shared" si="74"/>
        <v>4.2729873574602062E-3</v>
      </c>
      <c r="AG82" s="89">
        <f t="shared" si="75"/>
        <v>1.7932963561120147E-3</v>
      </c>
      <c r="AH82" s="89">
        <f t="shared" si="76"/>
        <v>1.7932963561120147E-3</v>
      </c>
      <c r="AI82" s="89">
        <f t="shared" si="77"/>
        <v>7.5578175504409373E-5</v>
      </c>
      <c r="AJ82" s="89">
        <f t="shared" si="78"/>
        <v>7.5578175504409373E-5</v>
      </c>
      <c r="AK82" s="89"/>
      <c r="AL82" s="89">
        <f>ABS(('Wyrównanie 22 Part 1'!B82-'Wyrównanie 22 Part 1'!K82)/'Wyrównanie 22 Part 1'!K82)</f>
        <v>6.228020380633726E-2</v>
      </c>
      <c r="AM82" s="89">
        <f t="shared" si="85"/>
        <v>3.8788237861589062E-3</v>
      </c>
      <c r="AN82" s="89">
        <f>'Wyrównanie 22 Part 1'!B83-'Wyrównanie 22 Part 1'!B82</f>
        <v>1.5170024135541374E-2</v>
      </c>
      <c r="AO82" s="89">
        <f t="shared" si="86"/>
        <v>1.5170024135541374E-2</v>
      </c>
      <c r="AP82" s="89">
        <f t="shared" si="87"/>
        <v>-1.3365780297512189E-2</v>
      </c>
      <c r="AQ82" s="89">
        <f t="shared" si="88"/>
        <v>1.3365780297512189E-2</v>
      </c>
      <c r="AR82" s="89">
        <f t="shared" si="89"/>
        <v>9.9981901367680315E-3</v>
      </c>
      <c r="AS82" s="89">
        <f t="shared" si="90"/>
        <v>9.9981901367680315E-3</v>
      </c>
      <c r="AT82" s="89"/>
      <c r="AU82" s="89">
        <f>ABS(('Wyrównanie 22 Part 1'!B82-'Wyrównanie 22 Part 1'!M82)/'Wyrównanie 22 Part 1'!M82)</f>
        <v>7.0145284199001817E-2</v>
      </c>
      <c r="AV82" s="89">
        <f t="shared" si="91"/>
        <v>4.9203608953587337E-3</v>
      </c>
      <c r="AW82" s="89">
        <f>'Wyrównanie 22 Part 1'!B83-'Wyrównanie 22 Part 1'!B82</f>
        <v>1.5170024135541374E-2</v>
      </c>
      <c r="AX82" s="89">
        <f t="shared" si="92"/>
        <v>1.5170024135541374E-2</v>
      </c>
      <c r="AY82" s="89">
        <f t="shared" si="93"/>
        <v>-1.3365780297512189E-2</v>
      </c>
      <c r="AZ82" s="89">
        <f t="shared" si="94"/>
        <v>1.3365780297512189E-2</v>
      </c>
      <c r="BA82" s="89">
        <f t="shared" si="95"/>
        <v>9.9981901367680315E-3</v>
      </c>
      <c r="BB82" s="89">
        <f t="shared" si="96"/>
        <v>9.9981901367680315E-3</v>
      </c>
      <c r="BC82" s="89"/>
      <c r="BD82" s="89">
        <f>ABS(('Wyrównanie 22 Part 1'!B82-'Wyrównanie 22 Part 1'!O82)/'Wyrównanie 22 Part 1'!O82)</f>
        <v>4.4622405463057208E-2</v>
      </c>
      <c r="BE82" s="89">
        <f t="shared" si="55"/>
        <v>1.9911590693094776E-3</v>
      </c>
      <c r="BF82" s="89">
        <f>'Wyrównanie 22 Part 1'!B83-'Wyrównanie 22 Part 1'!B82</f>
        <v>1.5170024135541374E-2</v>
      </c>
      <c r="BG82" s="89">
        <f t="shared" si="56"/>
        <v>1.5170024135541374E-2</v>
      </c>
      <c r="BH82" s="89">
        <f t="shared" si="57"/>
        <v>-1.3365780297512189E-2</v>
      </c>
      <c r="BI82" s="89">
        <f t="shared" si="58"/>
        <v>1.3365780297512189E-2</v>
      </c>
      <c r="BJ82" s="89">
        <f t="shared" si="59"/>
        <v>9.9981901367680315E-3</v>
      </c>
      <c r="BK82" s="89">
        <f t="shared" si="60"/>
        <v>9.9981901367680315E-3</v>
      </c>
      <c r="BL82" s="89"/>
      <c r="BM82" s="89">
        <f>ABS(('Wyrównanie 22 Part 1'!B82-'Wyrównanie 22 Part 1'!Q82)/'Wyrównanie 22 Part 1'!Q82)</f>
        <v>6.9839362124581944E-2</v>
      </c>
      <c r="BN82" s="89">
        <f t="shared" si="79"/>
        <v>4.8775365019684911E-3</v>
      </c>
      <c r="BO82" s="89">
        <f>'Wyrównanie 22 Part 1'!B83-'Wyrównanie 22 Part 1'!B82</f>
        <v>1.5170024135541374E-2</v>
      </c>
      <c r="BP82" s="89">
        <f t="shared" si="80"/>
        <v>1.5170024135541374E-2</v>
      </c>
      <c r="BQ82" s="89">
        <f t="shared" si="81"/>
        <v>-1.3365780297512189E-2</v>
      </c>
      <c r="BR82" s="89">
        <f t="shared" si="82"/>
        <v>1.3365780297512189E-2</v>
      </c>
      <c r="BS82" s="89">
        <f t="shared" si="83"/>
        <v>9.9981901367680315E-3</v>
      </c>
      <c r="BT82" s="89">
        <f t="shared" si="84"/>
        <v>9.9981901367680315E-3</v>
      </c>
    </row>
    <row r="83" spans="1:72" s="27" customFormat="1" x14ac:dyDescent="0.25">
      <c r="A83" s="41">
        <v>77</v>
      </c>
      <c r="B83" s="89">
        <f>ABS(('Wyrównanie 22 Part 1'!B83-'Wyrównanie 22 Part 1'!C83)/'Wyrównanie 22 Part 1'!C83)</f>
        <v>8.4617596751238866E-2</v>
      </c>
      <c r="C83" s="89">
        <f t="shared" si="49"/>
        <v>7.1601376799552705E-3</v>
      </c>
      <c r="D83" s="89">
        <f>'Wyrównanie 22 Part 1'!C84-'Wyrównanie 22 Part 1'!C83</f>
        <v>6.0662837135722208E-3</v>
      </c>
      <c r="E83" s="89">
        <f t="shared" si="50"/>
        <v>6.0662837135722208E-3</v>
      </c>
      <c r="F83" s="89">
        <f t="shared" si="51"/>
        <v>1.868874531616424E-3</v>
      </c>
      <c r="G83" s="89">
        <f t="shared" si="52"/>
        <v>1.868874531616424E-3</v>
      </c>
      <c r="H83" s="89">
        <f t="shared" si="53"/>
        <v>-3.5554589054054564E-3</v>
      </c>
      <c r="I83" s="89">
        <f t="shared" si="54"/>
        <v>3.5554589054054564E-3</v>
      </c>
      <c r="J83" s="89"/>
      <c r="K83" s="89">
        <f>ABS(('Wyrównanie 22 Part 1'!B83-'Wyrównanie 22 Part 1'!E83)/'Wyrównanie 22 Part 1'!E83)</f>
        <v>6.4036754227792217E-2</v>
      </c>
      <c r="L83" s="89">
        <f t="shared" si="61"/>
        <v>4.1007058920306642E-3</v>
      </c>
      <c r="M83" s="89">
        <f>'Wyrównanie 22 Part 1'!C84-'Wyrównanie 22 Part 1'!C83</f>
        <v>6.0662837135722208E-3</v>
      </c>
      <c r="N83" s="89">
        <f t="shared" si="62"/>
        <v>6.0662837135722208E-3</v>
      </c>
      <c r="O83" s="89">
        <f t="shared" si="63"/>
        <v>1.868874531616424E-3</v>
      </c>
      <c r="P83" s="89">
        <f t="shared" si="64"/>
        <v>1.868874531616424E-3</v>
      </c>
      <c r="Q83" s="89">
        <f t="shared" si="65"/>
        <v>-3.5554589054054564E-3</v>
      </c>
      <c r="R83" s="89">
        <f t="shared" si="66"/>
        <v>3.5554589054054564E-3</v>
      </c>
      <c r="S83" s="89"/>
      <c r="T83" s="89">
        <f>ABS(('Wyrównanie 22 Part 1'!B83-'Wyrównanie 22 Part 1'!G83)/'Wyrównanie 22 Part 1'!G83)</f>
        <v>5.6364159883641213E-2</v>
      </c>
      <c r="U83" s="89">
        <f t="shared" si="68"/>
        <v>3.1769185193886696E-3</v>
      </c>
      <c r="V83" s="89">
        <f>'Wyrównanie 22 Part 1'!C84-'Wyrównanie 22 Part 1'!C83</f>
        <v>6.0662837135722208E-3</v>
      </c>
      <c r="W83" s="89">
        <f t="shared" si="69"/>
        <v>6.0662837135722208E-3</v>
      </c>
      <c r="X83" s="89">
        <f t="shared" si="70"/>
        <v>1.868874531616424E-3</v>
      </c>
      <c r="Y83" s="89">
        <f t="shared" si="71"/>
        <v>1.868874531616424E-3</v>
      </c>
      <c r="Z83" s="89">
        <f t="shared" si="72"/>
        <v>-3.5554589054054564E-3</v>
      </c>
      <c r="AA83" s="89">
        <f t="shared" si="67"/>
        <v>3.5554589054054564E-3</v>
      </c>
      <c r="AB83" s="89"/>
      <c r="AC83" s="89">
        <f>ABS(('Wyrównanie 22 Part 1'!B83-'Wyrównanie 22 Part 1'!I83)/'Wyrównanie 22 Part 1'!I83)</f>
        <v>9.3338007992707278E-2</v>
      </c>
      <c r="AD83" s="89">
        <f t="shared" si="73"/>
        <v>8.7119837360466884E-3</v>
      </c>
      <c r="AE83" s="89">
        <f>'Wyrównanie 22 Part 1'!C84-'Wyrównanie 22 Part 1'!C83</f>
        <v>6.0662837135722208E-3</v>
      </c>
      <c r="AF83" s="89">
        <f t="shared" si="74"/>
        <v>6.0662837135722208E-3</v>
      </c>
      <c r="AG83" s="89">
        <f t="shared" si="75"/>
        <v>1.868874531616424E-3</v>
      </c>
      <c r="AH83" s="89">
        <f t="shared" si="76"/>
        <v>1.868874531616424E-3</v>
      </c>
      <c r="AI83" s="89">
        <f t="shared" si="77"/>
        <v>-3.5554589054054564E-3</v>
      </c>
      <c r="AJ83" s="89">
        <f t="shared" si="78"/>
        <v>3.5554589054054564E-3</v>
      </c>
      <c r="AK83" s="89"/>
      <c r="AL83" s="89">
        <f>ABS(('Wyrównanie 22 Part 1'!B83-'Wyrównanie 22 Part 1'!K83)/'Wyrównanie 22 Part 1'!K83)</f>
        <v>8.8235749920620943E-2</v>
      </c>
      <c r="AM83" s="89">
        <f t="shared" si="85"/>
        <v>7.7855475640543591E-3</v>
      </c>
      <c r="AN83" s="89">
        <f>'Wyrównanie 22 Part 1'!B84-'Wyrównanie 22 Part 1'!B83</f>
        <v>1.8042438380291848E-3</v>
      </c>
      <c r="AO83" s="89">
        <f t="shared" si="86"/>
        <v>1.8042438380291848E-3</v>
      </c>
      <c r="AP83" s="89">
        <f t="shared" si="87"/>
        <v>-3.3675901607441577E-3</v>
      </c>
      <c r="AQ83" s="89">
        <f t="shared" si="88"/>
        <v>3.3675901607441577E-3</v>
      </c>
      <c r="AR83" s="89">
        <f t="shared" si="89"/>
        <v>1.9002408051597072E-2</v>
      </c>
      <c r="AS83" s="89">
        <f t="shared" si="90"/>
        <v>1.9002408051597072E-2</v>
      </c>
      <c r="AT83" s="89"/>
      <c r="AU83" s="89">
        <f>ABS(('Wyrównanie 22 Part 1'!B83-'Wyrównanie 22 Part 1'!M83)/'Wyrównanie 22 Part 1'!M83)</f>
        <v>8.0227615598051957E-2</v>
      </c>
      <c r="AV83" s="89">
        <f t="shared" si="91"/>
        <v>6.4364703045487895E-3</v>
      </c>
      <c r="AW83" s="89">
        <f>'Wyrównanie 22 Part 1'!B84-'Wyrównanie 22 Part 1'!B83</f>
        <v>1.8042438380291848E-3</v>
      </c>
      <c r="AX83" s="89">
        <f t="shared" si="92"/>
        <v>1.8042438380291848E-3</v>
      </c>
      <c r="AY83" s="89">
        <f t="shared" si="93"/>
        <v>-3.3675901607441577E-3</v>
      </c>
      <c r="AZ83" s="89">
        <f t="shared" si="94"/>
        <v>3.3675901607441577E-3</v>
      </c>
      <c r="BA83" s="89">
        <f t="shared" si="95"/>
        <v>1.9002408051597072E-2</v>
      </c>
      <c r="BB83" s="89">
        <f t="shared" si="96"/>
        <v>1.9002408051597072E-2</v>
      </c>
      <c r="BC83" s="89"/>
      <c r="BD83" s="89">
        <f>ABS(('Wyrównanie 22 Part 1'!B83-'Wyrównanie 22 Part 1'!O83)/'Wyrównanie 22 Part 1'!O83)</f>
        <v>3.0431076424005683E-2</v>
      </c>
      <c r="BE83" s="89">
        <f t="shared" si="55"/>
        <v>9.2605041232367454E-4</v>
      </c>
      <c r="BF83" s="89">
        <f>'Wyrównanie 22 Part 1'!B84-'Wyrównanie 22 Part 1'!B83</f>
        <v>1.8042438380291848E-3</v>
      </c>
      <c r="BG83" s="89">
        <f t="shared" si="56"/>
        <v>1.8042438380291848E-3</v>
      </c>
      <c r="BH83" s="89">
        <f t="shared" si="57"/>
        <v>-3.3675901607441577E-3</v>
      </c>
      <c r="BI83" s="89">
        <f t="shared" si="58"/>
        <v>3.3675901607441577E-3</v>
      </c>
      <c r="BJ83" s="89">
        <f t="shared" si="59"/>
        <v>1.9002408051597072E-2</v>
      </c>
      <c r="BK83" s="89">
        <f t="shared" si="60"/>
        <v>1.9002408051597072E-2</v>
      </c>
      <c r="BL83" s="89"/>
      <c r="BM83" s="89">
        <f>ABS(('Wyrównanie 22 Part 1'!B83-'Wyrównanie 22 Part 1'!Q83)/'Wyrównanie 22 Part 1'!Q83)</f>
        <v>9.7317909261131291E-2</v>
      </c>
      <c r="BN83" s="89">
        <f t="shared" si="79"/>
        <v>9.4707754629577839E-3</v>
      </c>
      <c r="BO83" s="89">
        <f>'Wyrównanie 22 Part 1'!B84-'Wyrównanie 22 Part 1'!B83</f>
        <v>1.8042438380291848E-3</v>
      </c>
      <c r="BP83" s="89">
        <f t="shared" si="80"/>
        <v>1.8042438380291848E-3</v>
      </c>
      <c r="BQ83" s="89">
        <f t="shared" si="81"/>
        <v>-3.3675901607441577E-3</v>
      </c>
      <c r="BR83" s="89">
        <f t="shared" si="82"/>
        <v>3.3675901607441577E-3</v>
      </c>
      <c r="BS83" s="89">
        <f t="shared" si="83"/>
        <v>1.9002408051597072E-2</v>
      </c>
      <c r="BT83" s="89">
        <f t="shared" si="84"/>
        <v>1.9002408051597072E-2</v>
      </c>
    </row>
    <row r="84" spans="1:72" s="27" customFormat="1" x14ac:dyDescent="0.25">
      <c r="A84" s="41">
        <v>78</v>
      </c>
      <c r="B84" s="89">
        <f>ABS(('Wyrównanie 22 Part 1'!B84-'Wyrównanie 22 Part 1'!C84)/'Wyrównanie 22 Part 1'!C84)</f>
        <v>2.0903850988963163E-2</v>
      </c>
      <c r="C84" s="89">
        <f t="shared" si="49"/>
        <v>4.3697098616877621E-4</v>
      </c>
      <c r="D84" s="89">
        <f>'Wyrównanie 22 Part 1'!C85-'Wyrównanie 22 Part 1'!C84</f>
        <v>7.9351582451886449E-3</v>
      </c>
      <c r="E84" s="89">
        <f t="shared" si="50"/>
        <v>7.9351582451886449E-3</v>
      </c>
      <c r="F84" s="89">
        <f t="shared" si="51"/>
        <v>-1.6865843737890324E-3</v>
      </c>
      <c r="G84" s="89">
        <f t="shared" si="52"/>
        <v>1.6865843737890324E-3</v>
      </c>
      <c r="H84" s="89">
        <f t="shared" si="53"/>
        <v>2.802993863192077E-3</v>
      </c>
      <c r="I84" s="89">
        <f t="shared" si="54"/>
        <v>2.802993863192077E-3</v>
      </c>
      <c r="J84" s="89"/>
      <c r="K84" s="89">
        <f>ABS(('Wyrównanie 22 Part 1'!B84-'Wyrównanie 22 Part 1'!E84)/'Wyrównanie 22 Part 1'!E84)</f>
        <v>5.5731871801049087E-3</v>
      </c>
      <c r="L84" s="89">
        <f t="shared" si="61"/>
        <v>3.1060415344485704E-5</v>
      </c>
      <c r="M84" s="89">
        <f>'Wyrównanie 22 Part 1'!C85-'Wyrównanie 22 Part 1'!C84</f>
        <v>7.9351582451886449E-3</v>
      </c>
      <c r="N84" s="89">
        <f t="shared" si="62"/>
        <v>7.9351582451886449E-3</v>
      </c>
      <c r="O84" s="89">
        <f t="shared" si="63"/>
        <v>-1.6865843737890324E-3</v>
      </c>
      <c r="P84" s="89">
        <f t="shared" si="64"/>
        <v>1.6865843737890324E-3</v>
      </c>
      <c r="Q84" s="89">
        <f t="shared" si="65"/>
        <v>2.802993863192077E-3</v>
      </c>
      <c r="R84" s="89">
        <f t="shared" si="66"/>
        <v>2.802993863192077E-3</v>
      </c>
      <c r="S84" s="89"/>
      <c r="T84" s="89">
        <f>ABS(('Wyrównanie 22 Part 1'!B84-'Wyrównanie 22 Part 1'!G84)/'Wyrównanie 22 Part 1'!G84)</f>
        <v>3.1120851243515366E-3</v>
      </c>
      <c r="U84" s="89">
        <f t="shared" si="68"/>
        <v>9.6850738212101188E-6</v>
      </c>
      <c r="V84" s="89">
        <f>'Wyrównanie 22 Part 1'!C85-'Wyrównanie 22 Part 1'!C84</f>
        <v>7.9351582451886449E-3</v>
      </c>
      <c r="W84" s="89">
        <f t="shared" si="69"/>
        <v>7.9351582451886449E-3</v>
      </c>
      <c r="X84" s="89">
        <f t="shared" si="70"/>
        <v>-1.6865843737890324E-3</v>
      </c>
      <c r="Y84" s="89">
        <f t="shared" si="71"/>
        <v>1.6865843737890324E-3</v>
      </c>
      <c r="Z84" s="89">
        <f t="shared" si="72"/>
        <v>2.802993863192077E-3</v>
      </c>
      <c r="AA84" s="89">
        <f t="shared" si="67"/>
        <v>2.802993863192077E-3</v>
      </c>
      <c r="AB84" s="89"/>
      <c r="AC84" s="89">
        <f>ABS(('Wyrównanie 22 Part 1'!B84-'Wyrównanie 22 Part 1'!I84)/'Wyrównanie 22 Part 1'!I84)</f>
        <v>2.8010183291839394E-2</v>
      </c>
      <c r="AD84" s="89">
        <f t="shared" si="73"/>
        <v>7.8457036804243871E-4</v>
      </c>
      <c r="AE84" s="89">
        <f>'Wyrównanie 22 Part 1'!C85-'Wyrównanie 22 Part 1'!C84</f>
        <v>7.9351582451886449E-3</v>
      </c>
      <c r="AF84" s="89">
        <f t="shared" si="74"/>
        <v>7.9351582451886449E-3</v>
      </c>
      <c r="AG84" s="89">
        <f t="shared" si="75"/>
        <v>-1.6865843737890324E-3</v>
      </c>
      <c r="AH84" s="89">
        <f t="shared" si="76"/>
        <v>1.6865843737890324E-3</v>
      </c>
      <c r="AI84" s="89">
        <f t="shared" si="77"/>
        <v>2.802993863192077E-3</v>
      </c>
      <c r="AJ84" s="89">
        <f t="shared" si="78"/>
        <v>2.802993863192077E-3</v>
      </c>
      <c r="AK84" s="89"/>
      <c r="AL84" s="89">
        <f>ABS(('Wyrównanie 22 Part 1'!B84-'Wyrównanie 22 Part 1'!K84)/'Wyrównanie 22 Part 1'!K84)</f>
        <v>2.623438016111931E-2</v>
      </c>
      <c r="AM84" s="89">
        <f t="shared" si="85"/>
        <v>6.8824270243813049E-4</v>
      </c>
      <c r="AN84" s="89">
        <f>'Wyrównanie 22 Part 1'!B85-'Wyrównanie 22 Part 1'!B84</f>
        <v>-1.563346322714973E-3</v>
      </c>
      <c r="AO84" s="89">
        <f t="shared" si="86"/>
        <v>1.563346322714973E-3</v>
      </c>
      <c r="AP84" s="89">
        <f t="shared" si="87"/>
        <v>1.5634817890852915E-2</v>
      </c>
      <c r="AQ84" s="89">
        <f t="shared" si="88"/>
        <v>1.5634817890852915E-2</v>
      </c>
      <c r="AR84" s="89">
        <f t="shared" si="89"/>
        <v>-1.9512891452041173E-2</v>
      </c>
      <c r="AS84" s="89">
        <f t="shared" si="90"/>
        <v>1.9512891452041173E-2</v>
      </c>
      <c r="AT84" s="89"/>
      <c r="AU84" s="89">
        <f>ABS(('Wyrównanie 22 Part 1'!B84-'Wyrównanie 22 Part 1'!M84)/'Wyrównanie 22 Part 1'!M84)</f>
        <v>1.8904060790199372E-2</v>
      </c>
      <c r="AV84" s="89">
        <f t="shared" si="91"/>
        <v>3.573635143595533E-4</v>
      </c>
      <c r="AW84" s="89">
        <f>'Wyrównanie 22 Part 1'!B85-'Wyrównanie 22 Part 1'!B84</f>
        <v>-1.563346322714973E-3</v>
      </c>
      <c r="AX84" s="89">
        <f t="shared" si="92"/>
        <v>1.563346322714973E-3</v>
      </c>
      <c r="AY84" s="89">
        <f t="shared" si="93"/>
        <v>1.5634817890852915E-2</v>
      </c>
      <c r="AZ84" s="89">
        <f t="shared" si="94"/>
        <v>1.5634817890852915E-2</v>
      </c>
      <c r="BA84" s="89">
        <f t="shared" si="95"/>
        <v>-1.9512891452041173E-2</v>
      </c>
      <c r="BB84" s="89">
        <f t="shared" si="96"/>
        <v>1.9512891452041173E-2</v>
      </c>
      <c r="BC84" s="89"/>
      <c r="BD84" s="89">
        <f>ABS(('Wyrównanie 22 Part 1'!B84-'Wyrównanie 22 Part 1'!O84)/'Wyrównanie 22 Part 1'!O84)</f>
        <v>6.5200427801973314E-3</v>
      </c>
      <c r="BE84" s="89">
        <f t="shared" si="55"/>
        <v>4.2510957855603344E-5</v>
      </c>
      <c r="BF84" s="89">
        <f>'Wyrównanie 22 Part 1'!B85-'Wyrównanie 22 Part 1'!B84</f>
        <v>-1.563346322714973E-3</v>
      </c>
      <c r="BG84" s="89">
        <f t="shared" si="56"/>
        <v>1.563346322714973E-3</v>
      </c>
      <c r="BH84" s="89">
        <f t="shared" si="57"/>
        <v>1.5634817890852915E-2</v>
      </c>
      <c r="BI84" s="89">
        <f t="shared" si="58"/>
        <v>1.5634817890852915E-2</v>
      </c>
      <c r="BJ84" s="89">
        <f t="shared" si="59"/>
        <v>-1.9512891452041173E-2</v>
      </c>
      <c r="BK84" s="89">
        <f t="shared" si="60"/>
        <v>1.9512891452041173E-2</v>
      </c>
      <c r="BL84" s="89"/>
      <c r="BM84" s="89">
        <f>ABS(('Wyrównanie 22 Part 1'!B84-'Wyrównanie 22 Part 1'!Q84)/'Wyrównanie 22 Part 1'!Q84)</f>
        <v>3.1564594910589584E-2</v>
      </c>
      <c r="BN84" s="89">
        <f t="shared" si="79"/>
        <v>9.9632365186961788E-4</v>
      </c>
      <c r="BO84" s="89">
        <f>'Wyrównanie 22 Part 1'!B85-'Wyrównanie 22 Part 1'!B84</f>
        <v>-1.563346322714973E-3</v>
      </c>
      <c r="BP84" s="89">
        <f t="shared" si="80"/>
        <v>1.563346322714973E-3</v>
      </c>
      <c r="BQ84" s="89">
        <f t="shared" si="81"/>
        <v>1.5634817890852915E-2</v>
      </c>
      <c r="BR84" s="89">
        <f t="shared" si="82"/>
        <v>1.5634817890852915E-2</v>
      </c>
      <c r="BS84" s="89">
        <f t="shared" si="83"/>
        <v>-1.9512891452041173E-2</v>
      </c>
      <c r="BT84" s="89">
        <f t="shared" si="84"/>
        <v>1.9512891452041173E-2</v>
      </c>
    </row>
    <row r="85" spans="1:72" s="27" customFormat="1" x14ac:dyDescent="0.25">
      <c r="A85" s="41">
        <v>79</v>
      </c>
      <c r="B85" s="89">
        <f>ABS(('Wyrównanie 22 Part 1'!B85-'Wyrównanie 22 Part 1'!C85)/'Wyrównanie 22 Part 1'!C85)</f>
        <v>9.5695594613895554E-2</v>
      </c>
      <c r="C85" s="89">
        <f t="shared" si="49"/>
        <v>9.1576468285070357E-3</v>
      </c>
      <c r="D85" s="89">
        <f>'Wyrównanie 22 Part 1'!C86-'Wyrównanie 22 Part 1'!C85</f>
        <v>6.2485738713996125E-3</v>
      </c>
      <c r="E85" s="89">
        <f t="shared" si="50"/>
        <v>6.2485738713996125E-3</v>
      </c>
      <c r="F85" s="89">
        <f t="shared" si="51"/>
        <v>1.1164094894030446E-3</v>
      </c>
      <c r="G85" s="89">
        <f t="shared" si="52"/>
        <v>1.1164094894030446E-3</v>
      </c>
      <c r="H85" s="89">
        <f t="shared" si="53"/>
        <v>3.2384432687024428E-3</v>
      </c>
      <c r="I85" s="89">
        <f t="shared" si="54"/>
        <v>3.2384432687024428E-3</v>
      </c>
      <c r="J85" s="89"/>
      <c r="K85" s="89">
        <f>ABS(('Wyrównanie 22 Part 1'!B85-'Wyrównanie 22 Part 1'!E85)/'Wyrównanie 22 Part 1'!E85)</f>
        <v>9.1146201318173317E-2</v>
      </c>
      <c r="L85" s="89">
        <f t="shared" si="61"/>
        <v>8.3076300147329786E-3</v>
      </c>
      <c r="M85" s="89">
        <f>'Wyrównanie 22 Part 1'!C86-'Wyrównanie 22 Part 1'!C85</f>
        <v>6.2485738713996125E-3</v>
      </c>
      <c r="N85" s="89">
        <f t="shared" si="62"/>
        <v>6.2485738713996125E-3</v>
      </c>
      <c r="O85" s="89">
        <f t="shared" si="63"/>
        <v>1.1164094894030446E-3</v>
      </c>
      <c r="P85" s="89">
        <f t="shared" si="64"/>
        <v>1.1164094894030446E-3</v>
      </c>
      <c r="Q85" s="89">
        <f t="shared" si="65"/>
        <v>3.2384432687024428E-3</v>
      </c>
      <c r="R85" s="89">
        <f t="shared" si="66"/>
        <v>3.2384432687024428E-3</v>
      </c>
      <c r="S85" s="89"/>
      <c r="T85" s="89">
        <f>ABS(('Wyrównanie 22 Part 1'!B85-'Wyrównanie 22 Part 1'!G85)/'Wyrównanie 22 Part 1'!G85)</f>
        <v>0.1029959715782898</v>
      </c>
      <c r="U85" s="89">
        <f t="shared" si="68"/>
        <v>1.060817016135588E-2</v>
      </c>
      <c r="V85" s="89">
        <f>'Wyrównanie 22 Part 1'!C86-'Wyrównanie 22 Part 1'!C85</f>
        <v>6.2485738713996125E-3</v>
      </c>
      <c r="W85" s="89">
        <f t="shared" si="69"/>
        <v>6.2485738713996125E-3</v>
      </c>
      <c r="X85" s="89">
        <f t="shared" si="70"/>
        <v>1.1164094894030446E-3</v>
      </c>
      <c r="Y85" s="89">
        <f t="shared" si="71"/>
        <v>1.1164094894030446E-3</v>
      </c>
      <c r="Z85" s="89">
        <f t="shared" si="72"/>
        <v>3.2384432687024428E-3</v>
      </c>
      <c r="AA85" s="89">
        <f t="shared" si="67"/>
        <v>3.2384432687024428E-3</v>
      </c>
      <c r="AB85" s="89"/>
      <c r="AC85" s="89">
        <f>ABS(('Wyrównanie 22 Part 1'!B85-'Wyrównanie 22 Part 1'!I85)/'Wyrównanie 22 Part 1'!I85)</f>
        <v>8.1058178935335456E-2</v>
      </c>
      <c r="AD85" s="89">
        <f t="shared" si="73"/>
        <v>6.5704283723128608E-3</v>
      </c>
      <c r="AE85" s="89">
        <f>'Wyrównanie 22 Part 1'!C86-'Wyrównanie 22 Part 1'!C85</f>
        <v>6.2485738713996125E-3</v>
      </c>
      <c r="AF85" s="89">
        <f t="shared" si="74"/>
        <v>6.2485738713996125E-3</v>
      </c>
      <c r="AG85" s="89">
        <f t="shared" si="75"/>
        <v>1.1164094894030446E-3</v>
      </c>
      <c r="AH85" s="89">
        <f t="shared" si="76"/>
        <v>1.1164094894030446E-3</v>
      </c>
      <c r="AI85" s="89">
        <f t="shared" si="77"/>
        <v>3.2384432687024428E-3</v>
      </c>
      <c r="AJ85" s="89">
        <f t="shared" si="78"/>
        <v>3.2384432687024428E-3</v>
      </c>
      <c r="AK85" s="89"/>
      <c r="AL85" s="89">
        <f>ABS(('Wyrównanie 22 Part 1'!B85-'Wyrównanie 22 Part 1'!K85)/'Wyrównanie 22 Part 1'!K85)</f>
        <v>7.7376909446588954E-2</v>
      </c>
      <c r="AM85" s="89">
        <f t="shared" si="85"/>
        <v>5.987186115505627E-3</v>
      </c>
      <c r="AN85" s="89">
        <f>'Wyrównanie 22 Part 1'!B86-'Wyrównanie 22 Part 1'!B85</f>
        <v>1.4071471568137942E-2</v>
      </c>
      <c r="AO85" s="89">
        <f t="shared" si="86"/>
        <v>1.4071471568137942E-2</v>
      </c>
      <c r="AP85" s="89">
        <f t="shared" si="87"/>
        <v>-3.8780735611882583E-3</v>
      </c>
      <c r="AQ85" s="89">
        <f t="shared" si="88"/>
        <v>3.8780735611882583E-3</v>
      </c>
      <c r="AR85" s="89">
        <f t="shared" si="89"/>
        <v>4.2177782083488435E-4</v>
      </c>
      <c r="AS85" s="89">
        <f t="shared" si="90"/>
        <v>4.2177782083488435E-4</v>
      </c>
      <c r="AT85" s="89"/>
      <c r="AU85" s="89">
        <f>ABS(('Wyrównanie 22 Part 1'!B85-'Wyrównanie 22 Part 1'!M85)/'Wyrównanie 22 Part 1'!M85)</f>
        <v>8.5167355265990688E-2</v>
      </c>
      <c r="AV85" s="89">
        <f t="shared" si="91"/>
        <v>7.2534784030034716E-3</v>
      </c>
      <c r="AW85" s="89">
        <f>'Wyrównanie 22 Part 1'!B86-'Wyrównanie 22 Part 1'!B85</f>
        <v>1.4071471568137942E-2</v>
      </c>
      <c r="AX85" s="89">
        <f t="shared" si="92"/>
        <v>1.4071471568137942E-2</v>
      </c>
      <c r="AY85" s="89">
        <f t="shared" si="93"/>
        <v>-3.8780735611882583E-3</v>
      </c>
      <c r="AZ85" s="89">
        <f t="shared" si="94"/>
        <v>3.8780735611882583E-3</v>
      </c>
      <c r="BA85" s="89">
        <f t="shared" si="95"/>
        <v>4.2177782083488435E-4</v>
      </c>
      <c r="BB85" s="89">
        <f t="shared" si="96"/>
        <v>4.2177782083488435E-4</v>
      </c>
      <c r="BC85" s="89"/>
      <c r="BD85" s="89">
        <f>ABS(('Wyrównanie 22 Part 1'!B85-'Wyrównanie 22 Part 1'!O85)/'Wyrównanie 22 Part 1'!O85)</f>
        <v>2.8758129878876153E-2</v>
      </c>
      <c r="BE85" s="89">
        <f t="shared" si="55"/>
        <v>8.2703003413030934E-4</v>
      </c>
      <c r="BF85" s="89">
        <f>'Wyrównanie 22 Part 1'!B86-'Wyrównanie 22 Part 1'!B85</f>
        <v>1.4071471568137942E-2</v>
      </c>
      <c r="BG85" s="89">
        <f t="shared" si="56"/>
        <v>1.4071471568137942E-2</v>
      </c>
      <c r="BH85" s="89">
        <f t="shared" si="57"/>
        <v>-3.8780735611882583E-3</v>
      </c>
      <c r="BI85" s="89">
        <f t="shared" si="58"/>
        <v>3.8780735611882583E-3</v>
      </c>
      <c r="BJ85" s="89">
        <f t="shared" si="59"/>
        <v>4.2177782083488435E-4</v>
      </c>
      <c r="BK85" s="89">
        <f t="shared" si="60"/>
        <v>4.2177782083488435E-4</v>
      </c>
      <c r="BL85" s="89"/>
      <c r="BM85" s="89">
        <f>ABS(('Wyrównanie 22 Part 1'!B85-'Wyrównanie 22 Part 1'!Q85)/'Wyrównanie 22 Part 1'!Q85)</f>
        <v>8.8382239082514108E-2</v>
      </c>
      <c r="BN85" s="89">
        <f t="shared" si="79"/>
        <v>7.8114201852386841E-3</v>
      </c>
      <c r="BO85" s="89">
        <f>'Wyrównanie 22 Part 1'!B86-'Wyrównanie 22 Part 1'!B85</f>
        <v>1.4071471568137942E-2</v>
      </c>
      <c r="BP85" s="89">
        <f t="shared" si="80"/>
        <v>1.4071471568137942E-2</v>
      </c>
      <c r="BQ85" s="89">
        <f t="shared" si="81"/>
        <v>-3.8780735611882583E-3</v>
      </c>
      <c r="BR85" s="89">
        <f t="shared" si="82"/>
        <v>3.8780735611882583E-3</v>
      </c>
      <c r="BS85" s="89">
        <f t="shared" si="83"/>
        <v>4.2177782083488435E-4</v>
      </c>
      <c r="BT85" s="89">
        <f t="shared" si="84"/>
        <v>4.2177782083488435E-4</v>
      </c>
    </row>
    <row r="86" spans="1:72" s="27" customFormat="1" x14ac:dyDescent="0.25">
      <c r="A86" s="41">
        <v>80</v>
      </c>
      <c r="B86" s="89">
        <f>ABS(('Wyrównanie 22 Part 1'!B86-'Wyrównanie 22 Part 1'!C86)/'Wyrównanie 22 Part 1'!C86)</f>
        <v>1.2213122761957156E-3</v>
      </c>
      <c r="C86" s="89">
        <f t="shared" si="49"/>
        <v>1.4916036759863598E-6</v>
      </c>
      <c r="D86" s="89">
        <f>'Wyrównanie 22 Part 1'!C87-'Wyrównanie 22 Part 1'!C86</f>
        <v>7.3649833608026571E-3</v>
      </c>
      <c r="E86" s="89">
        <f t="shared" si="50"/>
        <v>7.3649833608026571E-3</v>
      </c>
      <c r="F86" s="89">
        <f t="shared" si="51"/>
        <v>4.3548527581054874E-3</v>
      </c>
      <c r="G86" s="89">
        <f t="shared" si="52"/>
        <v>4.3548527581054874E-3</v>
      </c>
      <c r="H86" s="89">
        <f t="shared" si="53"/>
        <v>-7.6173714899882561E-3</v>
      </c>
      <c r="I86" s="89">
        <f t="shared" si="54"/>
        <v>7.6173714899882561E-3</v>
      </c>
      <c r="J86" s="89"/>
      <c r="K86" s="89">
        <f>ABS(('Wyrównanie 22 Part 1'!B86-'Wyrównanie 22 Part 1'!E86)/'Wyrównanie 22 Part 1'!E86)</f>
        <v>1.4527317196150046E-2</v>
      </c>
      <c r="L86" s="89">
        <f t="shared" si="61"/>
        <v>2.1104294491755681E-4</v>
      </c>
      <c r="M86" s="89">
        <f>'Wyrównanie 22 Part 1'!C87-'Wyrównanie 22 Part 1'!C86</f>
        <v>7.3649833608026571E-3</v>
      </c>
      <c r="N86" s="89">
        <f t="shared" si="62"/>
        <v>7.3649833608026571E-3</v>
      </c>
      <c r="O86" s="89">
        <f t="shared" si="63"/>
        <v>4.3548527581054874E-3</v>
      </c>
      <c r="P86" s="89">
        <f t="shared" si="64"/>
        <v>4.3548527581054874E-3</v>
      </c>
      <c r="Q86" s="89">
        <f t="shared" si="65"/>
        <v>-7.6173714899882561E-3</v>
      </c>
      <c r="R86" s="89">
        <f t="shared" si="66"/>
        <v>7.6173714899882561E-3</v>
      </c>
      <c r="S86" s="89"/>
      <c r="T86" s="89">
        <f>ABS(('Wyrównanie 22 Part 1'!B86-'Wyrównanie 22 Part 1'!G86)/'Wyrównanie 22 Part 1'!G86)</f>
        <v>2.2013995764333671E-2</v>
      </c>
      <c r="U86" s="89">
        <f t="shared" si="68"/>
        <v>4.8461600951210079E-4</v>
      </c>
      <c r="V86" s="89">
        <f>'Wyrównanie 22 Part 1'!C87-'Wyrównanie 22 Part 1'!C86</f>
        <v>7.3649833608026571E-3</v>
      </c>
      <c r="W86" s="89">
        <f t="shared" si="69"/>
        <v>7.3649833608026571E-3</v>
      </c>
      <c r="X86" s="89">
        <f t="shared" si="70"/>
        <v>4.3548527581054874E-3</v>
      </c>
      <c r="Y86" s="89">
        <f t="shared" si="71"/>
        <v>4.3548527581054874E-3</v>
      </c>
      <c r="Z86" s="89">
        <f t="shared" si="72"/>
        <v>-7.6173714899882561E-3</v>
      </c>
      <c r="AA86" s="89">
        <f t="shared" si="67"/>
        <v>7.6173714899882561E-3</v>
      </c>
      <c r="AB86" s="89"/>
      <c r="AC86" s="89">
        <f>ABS(('Wyrównanie 22 Part 1'!B86-'Wyrównanie 22 Part 1'!I86)/'Wyrównanie 22 Part 1'!I86)</f>
        <v>4.5866309820000286E-3</v>
      </c>
      <c r="AD86" s="89">
        <f t="shared" si="73"/>
        <v>2.1037183765042546E-5</v>
      </c>
      <c r="AE86" s="89">
        <f>'Wyrównanie 22 Part 1'!C87-'Wyrównanie 22 Part 1'!C86</f>
        <v>7.3649833608026571E-3</v>
      </c>
      <c r="AF86" s="89">
        <f t="shared" si="74"/>
        <v>7.3649833608026571E-3</v>
      </c>
      <c r="AG86" s="89">
        <f t="shared" si="75"/>
        <v>4.3548527581054874E-3</v>
      </c>
      <c r="AH86" s="89">
        <f t="shared" si="76"/>
        <v>4.3548527581054874E-3</v>
      </c>
      <c r="AI86" s="89">
        <f t="shared" si="77"/>
        <v>-7.6173714899882561E-3</v>
      </c>
      <c r="AJ86" s="89">
        <f t="shared" si="78"/>
        <v>7.6173714899882561E-3</v>
      </c>
      <c r="AK86" s="89"/>
      <c r="AL86" s="89">
        <f>ABS(('Wyrównanie 22 Part 1'!B86-'Wyrównanie 22 Part 1'!K86)/'Wyrównanie 22 Part 1'!K86)</f>
        <v>2.7529533071650124E-3</v>
      </c>
      <c r="AM86" s="89">
        <f t="shared" si="85"/>
        <v>7.5787519114307797E-6</v>
      </c>
      <c r="AN86" s="89">
        <f>'Wyrównanie 22 Part 1'!B87-'Wyrównanie 22 Part 1'!B86</f>
        <v>1.0193398006949683E-2</v>
      </c>
      <c r="AO86" s="89">
        <f t="shared" si="86"/>
        <v>1.0193398006949683E-2</v>
      </c>
      <c r="AP86" s="89">
        <f t="shared" si="87"/>
        <v>-3.4562957403533739E-3</v>
      </c>
      <c r="AQ86" s="89">
        <f t="shared" si="88"/>
        <v>3.4562957403533739E-3</v>
      </c>
      <c r="AR86" s="89">
        <f t="shared" si="89"/>
        <v>4.1054847588013199E-3</v>
      </c>
      <c r="AS86" s="89">
        <f t="shared" si="90"/>
        <v>4.1054847588013199E-3</v>
      </c>
      <c r="AT86" s="89"/>
      <c r="AU86" s="89">
        <f>ABS(('Wyrównanie 22 Part 1'!B86-'Wyrównanie 22 Part 1'!M86)/'Wyrównanie 22 Part 1'!M86)</f>
        <v>4.4721208922195747E-3</v>
      </c>
      <c r="AV86" s="89">
        <f t="shared" si="91"/>
        <v>1.9999865274626803E-5</v>
      </c>
      <c r="AW86" s="89">
        <f>'Wyrównanie 22 Part 1'!B87-'Wyrównanie 22 Part 1'!B86</f>
        <v>1.0193398006949683E-2</v>
      </c>
      <c r="AX86" s="89">
        <f t="shared" si="92"/>
        <v>1.0193398006949683E-2</v>
      </c>
      <c r="AY86" s="89">
        <f t="shared" si="93"/>
        <v>-3.4562957403533739E-3</v>
      </c>
      <c r="AZ86" s="89">
        <f t="shared" si="94"/>
        <v>3.4562957403533739E-3</v>
      </c>
      <c r="BA86" s="89">
        <f t="shared" si="95"/>
        <v>4.1054847588013199E-3</v>
      </c>
      <c r="BB86" s="89">
        <f t="shared" si="96"/>
        <v>4.1054847588013199E-3</v>
      </c>
      <c r="BC86" s="89"/>
      <c r="BD86" s="89">
        <f>ABS(('Wyrównanie 22 Part 1'!B86-'Wyrównanie 22 Part 1'!O86)/'Wyrównanie 22 Part 1'!O86)</f>
        <v>1.3966460688380415E-2</v>
      </c>
      <c r="BE86" s="89">
        <f t="shared" si="55"/>
        <v>1.9506202416007555E-4</v>
      </c>
      <c r="BF86" s="89">
        <f>'Wyrównanie 22 Part 1'!B87-'Wyrównanie 22 Part 1'!B86</f>
        <v>1.0193398006949683E-2</v>
      </c>
      <c r="BG86" s="89">
        <f t="shared" si="56"/>
        <v>1.0193398006949683E-2</v>
      </c>
      <c r="BH86" s="89">
        <f t="shared" si="57"/>
        <v>-3.4562957403533739E-3</v>
      </c>
      <c r="BI86" s="89">
        <f t="shared" si="58"/>
        <v>3.4562957403533739E-3</v>
      </c>
      <c r="BJ86" s="89">
        <f t="shared" si="59"/>
        <v>4.1054847588013199E-3</v>
      </c>
      <c r="BK86" s="89">
        <f t="shared" si="60"/>
        <v>4.1054847588013199E-3</v>
      </c>
      <c r="BL86" s="89"/>
      <c r="BM86" s="89">
        <f>ABS(('Wyrównanie 22 Part 1'!B86-'Wyrównanie 22 Part 1'!Q86)/'Wyrównanie 22 Part 1'!Q86)</f>
        <v>7.8636183569199027E-3</v>
      </c>
      <c r="BN86" s="89">
        <f t="shared" si="79"/>
        <v>6.1836493663287666E-5</v>
      </c>
      <c r="BO86" s="89">
        <f>'Wyrównanie 22 Part 1'!B87-'Wyrównanie 22 Part 1'!B86</f>
        <v>1.0193398006949683E-2</v>
      </c>
      <c r="BP86" s="89">
        <f t="shared" si="80"/>
        <v>1.0193398006949683E-2</v>
      </c>
      <c r="BQ86" s="89">
        <f t="shared" si="81"/>
        <v>-3.4562957403533739E-3</v>
      </c>
      <c r="BR86" s="89">
        <f t="shared" si="82"/>
        <v>3.4562957403533739E-3</v>
      </c>
      <c r="BS86" s="89">
        <f t="shared" si="83"/>
        <v>4.1054847588013199E-3</v>
      </c>
      <c r="BT86" s="89">
        <f t="shared" si="84"/>
        <v>4.1054847588013199E-3</v>
      </c>
    </row>
    <row r="87" spans="1:72" s="27" customFormat="1" x14ac:dyDescent="0.25">
      <c r="A87" s="41">
        <v>81</v>
      </c>
      <c r="B87" s="89">
        <f>ABS(('Wyrównanie 22 Part 1'!B87-'Wyrównanie 22 Part 1'!C87)/'Wyrównanie 22 Part 1'!C87)</f>
        <v>2.8182244368180197E-2</v>
      </c>
      <c r="C87" s="89">
        <f t="shared" si="49"/>
        <v>7.9423889762782445E-4</v>
      </c>
      <c r="D87" s="89">
        <f>'Wyrównanie 22 Part 1'!C88-'Wyrównanie 22 Part 1'!C87</f>
        <v>1.1719836118908145E-2</v>
      </c>
      <c r="E87" s="89">
        <f t="shared" si="50"/>
        <v>1.1719836118908145E-2</v>
      </c>
      <c r="F87" s="89">
        <f t="shared" si="51"/>
        <v>-3.2625187318827686E-3</v>
      </c>
      <c r="G87" s="89">
        <f t="shared" si="52"/>
        <v>3.2625187318827686E-3</v>
      </c>
      <c r="H87" s="89">
        <f t="shared" si="53"/>
        <v>5.4091763937227921E-3</v>
      </c>
      <c r="I87" s="89">
        <f t="shared" si="54"/>
        <v>5.4091763937227921E-3</v>
      </c>
      <c r="J87" s="89"/>
      <c r="K87" s="89">
        <f>ABS(('Wyrównanie 22 Part 1'!B87-'Wyrównanie 22 Part 1'!E87)/'Wyrównanie 22 Part 1'!E87)</f>
        <v>5.4301856499153279E-3</v>
      </c>
      <c r="L87" s="89">
        <f t="shared" si="61"/>
        <v>2.9486916192546351E-5</v>
      </c>
      <c r="M87" s="89">
        <f>'Wyrównanie 22 Part 1'!C88-'Wyrównanie 22 Part 1'!C87</f>
        <v>1.1719836118908145E-2</v>
      </c>
      <c r="N87" s="89">
        <f t="shared" si="62"/>
        <v>1.1719836118908145E-2</v>
      </c>
      <c r="O87" s="89">
        <f t="shared" si="63"/>
        <v>-3.2625187318827686E-3</v>
      </c>
      <c r="P87" s="89">
        <f t="shared" si="64"/>
        <v>3.2625187318827686E-3</v>
      </c>
      <c r="Q87" s="89">
        <f t="shared" si="65"/>
        <v>5.4091763937227921E-3</v>
      </c>
      <c r="R87" s="89">
        <f t="shared" si="66"/>
        <v>5.4091763937227921E-3</v>
      </c>
      <c r="S87" s="89"/>
      <c r="T87" s="89">
        <f>ABS(('Wyrównanie 22 Part 1'!B87-'Wyrównanie 22 Part 1'!G87)/'Wyrównanie 22 Part 1'!G87)</f>
        <v>8.3605097021454149E-4</v>
      </c>
      <c r="U87" s="89">
        <f t="shared" si="68"/>
        <v>6.9898122479667617E-7</v>
      </c>
      <c r="V87" s="89">
        <f>'Wyrównanie 22 Part 1'!C88-'Wyrównanie 22 Part 1'!C87</f>
        <v>1.1719836118908145E-2</v>
      </c>
      <c r="W87" s="89">
        <f t="shared" si="69"/>
        <v>1.1719836118908145E-2</v>
      </c>
      <c r="X87" s="89">
        <f t="shared" si="70"/>
        <v>-3.2625187318827686E-3</v>
      </c>
      <c r="Y87" s="89">
        <f t="shared" si="71"/>
        <v>3.2625187318827686E-3</v>
      </c>
      <c r="Z87" s="89">
        <f t="shared" si="72"/>
        <v>5.4091763937227921E-3</v>
      </c>
      <c r="AA87" s="89">
        <f t="shared" si="67"/>
        <v>5.4091763937227921E-3</v>
      </c>
      <c r="AB87" s="89"/>
      <c r="AC87" s="89">
        <f>ABS(('Wyrównanie 22 Part 1'!B87-'Wyrównanie 22 Part 1'!I87)/'Wyrównanie 22 Part 1'!I87)</f>
        <v>2.5495553459989672E-2</v>
      </c>
      <c r="AD87" s="89">
        <f t="shared" si="73"/>
        <v>6.5002324623119137E-4</v>
      </c>
      <c r="AE87" s="89">
        <f>'Wyrównanie 22 Part 1'!C88-'Wyrównanie 22 Part 1'!C87</f>
        <v>1.1719836118908145E-2</v>
      </c>
      <c r="AF87" s="89">
        <f t="shared" si="74"/>
        <v>1.1719836118908145E-2</v>
      </c>
      <c r="AG87" s="89">
        <f t="shared" si="75"/>
        <v>-3.2625187318827686E-3</v>
      </c>
      <c r="AH87" s="89">
        <f t="shared" si="76"/>
        <v>3.2625187318827686E-3</v>
      </c>
      <c r="AI87" s="89">
        <f t="shared" si="77"/>
        <v>5.4091763937227921E-3</v>
      </c>
      <c r="AJ87" s="89">
        <f t="shared" si="78"/>
        <v>5.4091763937227921E-3</v>
      </c>
      <c r="AK87" s="89"/>
      <c r="AL87" s="89">
        <f>ABS(('Wyrównanie 22 Part 1'!B87-'Wyrównanie 22 Part 1'!K87)/'Wyrównanie 22 Part 1'!K87)</f>
        <v>2.2121861574892227E-2</v>
      </c>
      <c r="AM87" s="89">
        <f t="shared" si="85"/>
        <v>4.8937675953869325E-4</v>
      </c>
      <c r="AN87" s="89">
        <f>'Wyrównanie 22 Part 1'!B88-'Wyrównanie 22 Part 1'!B87</f>
        <v>6.7371022665963093E-3</v>
      </c>
      <c r="AO87" s="89">
        <f t="shared" si="86"/>
        <v>6.7371022665963093E-3</v>
      </c>
      <c r="AP87" s="89">
        <f t="shared" si="87"/>
        <v>6.4918901844794596E-4</v>
      </c>
      <c r="AQ87" s="89">
        <f t="shared" si="88"/>
        <v>6.4918901844794596E-4</v>
      </c>
      <c r="AR87" s="89">
        <f t="shared" si="89"/>
        <v>1.2175437164320374E-2</v>
      </c>
      <c r="AS87" s="89">
        <f t="shared" si="90"/>
        <v>1.2175437164320374E-2</v>
      </c>
      <c r="AT87" s="89"/>
      <c r="AU87" s="89">
        <f>ABS(('Wyrównanie 22 Part 1'!B87-'Wyrównanie 22 Part 1'!M87)/'Wyrównanie 22 Part 1'!M87)</f>
        <v>1.5838125833428088E-2</v>
      </c>
      <c r="AV87" s="89">
        <f t="shared" si="91"/>
        <v>2.5084622991550221E-4</v>
      </c>
      <c r="AW87" s="89">
        <f>'Wyrównanie 22 Part 1'!B88-'Wyrównanie 22 Part 1'!B87</f>
        <v>6.7371022665963093E-3</v>
      </c>
      <c r="AX87" s="89">
        <f t="shared" si="92"/>
        <v>6.7371022665963093E-3</v>
      </c>
      <c r="AY87" s="89">
        <f t="shared" si="93"/>
        <v>6.4918901844794596E-4</v>
      </c>
      <c r="AZ87" s="89">
        <f t="shared" si="94"/>
        <v>6.4918901844794596E-4</v>
      </c>
      <c r="BA87" s="89">
        <f t="shared" si="95"/>
        <v>1.2175437164320374E-2</v>
      </c>
      <c r="BB87" s="89">
        <f t="shared" si="96"/>
        <v>1.2175437164320374E-2</v>
      </c>
      <c r="BC87" s="89"/>
      <c r="BD87" s="89">
        <f>ABS(('Wyrównanie 22 Part 1'!B87-'Wyrównanie 22 Part 1'!O87)/'Wyrównanie 22 Part 1'!O87)</f>
        <v>9.2871036528971592E-4</v>
      </c>
      <c r="BE87" s="89">
        <f t="shared" si="55"/>
        <v>8.6250294259655755E-7</v>
      </c>
      <c r="BF87" s="89">
        <f>'Wyrównanie 22 Part 1'!B88-'Wyrównanie 22 Part 1'!B87</f>
        <v>6.7371022665963093E-3</v>
      </c>
      <c r="BG87" s="89">
        <f t="shared" si="56"/>
        <v>6.7371022665963093E-3</v>
      </c>
      <c r="BH87" s="89">
        <f t="shared" si="57"/>
        <v>6.4918901844794596E-4</v>
      </c>
      <c r="BI87" s="89">
        <f t="shared" si="58"/>
        <v>6.4918901844794596E-4</v>
      </c>
      <c r="BJ87" s="89">
        <f t="shared" si="59"/>
        <v>1.2175437164320374E-2</v>
      </c>
      <c r="BK87" s="89">
        <f t="shared" si="60"/>
        <v>1.2175437164320374E-2</v>
      </c>
      <c r="BL87" s="89"/>
      <c r="BM87" s="89">
        <f>ABS(('Wyrównanie 22 Part 1'!B87-'Wyrównanie 22 Part 1'!Q87)/'Wyrównanie 22 Part 1'!Q87)</f>
        <v>3.7318489613704785E-2</v>
      </c>
      <c r="BN87" s="89">
        <f t="shared" si="79"/>
        <v>1.3926696670481919E-3</v>
      </c>
      <c r="BO87" s="89">
        <f>'Wyrównanie 22 Part 1'!B88-'Wyrównanie 22 Part 1'!B87</f>
        <v>6.7371022665963093E-3</v>
      </c>
      <c r="BP87" s="89">
        <f t="shared" si="80"/>
        <v>6.7371022665963093E-3</v>
      </c>
      <c r="BQ87" s="89">
        <f t="shared" si="81"/>
        <v>6.4918901844794596E-4</v>
      </c>
      <c r="BR87" s="89">
        <f t="shared" si="82"/>
        <v>6.4918901844794596E-4</v>
      </c>
      <c r="BS87" s="89">
        <f t="shared" si="83"/>
        <v>1.2175437164320374E-2</v>
      </c>
      <c r="BT87" s="89">
        <f t="shared" si="84"/>
        <v>1.2175437164320374E-2</v>
      </c>
    </row>
    <row r="88" spans="1:72" s="27" customFormat="1" x14ac:dyDescent="0.25">
      <c r="A88" s="41">
        <v>82</v>
      </c>
      <c r="B88" s="89">
        <f>ABS(('Wyrównanie 22 Part 1'!B88-'Wyrównanie 22 Part 1'!C88)/'Wyrównanie 22 Part 1'!C88)</f>
        <v>2.0913018320063731E-2</v>
      </c>
      <c r="C88" s="89">
        <f t="shared" si="49"/>
        <v>4.3735433525532121E-4</v>
      </c>
      <c r="D88" s="89">
        <f>'Wyrównanie 22 Part 1'!C89-'Wyrównanie 22 Part 1'!C88</f>
        <v>8.4573173870253759E-3</v>
      </c>
      <c r="E88" s="89">
        <f t="shared" si="50"/>
        <v>8.4573173870253759E-3</v>
      </c>
      <c r="F88" s="89">
        <f t="shared" si="51"/>
        <v>2.1466576618400235E-3</v>
      </c>
      <c r="G88" s="89">
        <f t="shared" si="52"/>
        <v>2.1466576618400235E-3</v>
      </c>
      <c r="H88" s="89">
        <f t="shared" si="53"/>
        <v>-1.4274028034047259E-3</v>
      </c>
      <c r="I88" s="89">
        <f t="shared" si="54"/>
        <v>1.4274028034047259E-3</v>
      </c>
      <c r="J88" s="89"/>
      <c r="K88" s="89">
        <f>ABS(('Wyrównanie 22 Part 1'!B88-'Wyrównanie 22 Part 1'!E88)/'Wyrównanie 22 Part 1'!E88)</f>
        <v>1.4930719565701184E-2</v>
      </c>
      <c r="L88" s="89">
        <f t="shared" si="61"/>
        <v>2.2292638674961215E-4</v>
      </c>
      <c r="M88" s="89">
        <f>'Wyrównanie 22 Part 1'!C89-'Wyrównanie 22 Part 1'!C88</f>
        <v>8.4573173870253759E-3</v>
      </c>
      <c r="N88" s="89">
        <f t="shared" si="62"/>
        <v>8.4573173870253759E-3</v>
      </c>
      <c r="O88" s="89">
        <f t="shared" si="63"/>
        <v>2.1466576618400235E-3</v>
      </c>
      <c r="P88" s="89">
        <f t="shared" si="64"/>
        <v>2.1466576618400235E-3</v>
      </c>
      <c r="Q88" s="89">
        <f t="shared" si="65"/>
        <v>-1.4274028034047259E-3</v>
      </c>
      <c r="R88" s="89">
        <f t="shared" si="66"/>
        <v>1.4274028034047259E-3</v>
      </c>
      <c r="S88" s="89"/>
      <c r="T88" s="89">
        <f>ABS(('Wyrównanie 22 Part 1'!B88-'Wyrównanie 22 Part 1'!G88)/'Wyrównanie 22 Part 1'!G88)</f>
        <v>2.2765718119126623E-2</v>
      </c>
      <c r="U88" s="89">
        <f t="shared" si="68"/>
        <v>5.182779214795302E-4</v>
      </c>
      <c r="V88" s="89">
        <f>'Wyrównanie 22 Part 1'!C89-'Wyrównanie 22 Part 1'!C88</f>
        <v>8.4573173870253759E-3</v>
      </c>
      <c r="W88" s="89">
        <f t="shared" si="69"/>
        <v>8.4573173870253759E-3</v>
      </c>
      <c r="X88" s="89">
        <f t="shared" si="70"/>
        <v>2.1466576618400235E-3</v>
      </c>
      <c r="Y88" s="89">
        <f t="shared" si="71"/>
        <v>2.1466576618400235E-3</v>
      </c>
      <c r="Z88" s="89">
        <f t="shared" si="72"/>
        <v>-1.4274028034047259E-3</v>
      </c>
      <c r="AA88" s="89">
        <f t="shared" si="67"/>
        <v>1.4274028034047259E-3</v>
      </c>
      <c r="AB88" s="89"/>
      <c r="AC88" s="89">
        <f>ABS(('Wyrównanie 22 Part 1'!B88-'Wyrównanie 22 Part 1'!I88)/'Wyrównanie 22 Part 1'!I88)</f>
        <v>5.9516180237755723E-3</v>
      </c>
      <c r="AD88" s="89">
        <f t="shared" si="73"/>
        <v>3.5421757100930246E-5</v>
      </c>
      <c r="AE88" s="89">
        <f>'Wyrównanie 22 Part 1'!C89-'Wyrównanie 22 Part 1'!C88</f>
        <v>8.4573173870253759E-3</v>
      </c>
      <c r="AF88" s="89">
        <f t="shared" si="74"/>
        <v>8.4573173870253759E-3</v>
      </c>
      <c r="AG88" s="89">
        <f t="shared" si="75"/>
        <v>2.1466576618400235E-3</v>
      </c>
      <c r="AH88" s="89">
        <f t="shared" si="76"/>
        <v>2.1466576618400235E-3</v>
      </c>
      <c r="AI88" s="89">
        <f t="shared" si="77"/>
        <v>-1.4274028034047259E-3</v>
      </c>
      <c r="AJ88" s="89">
        <f t="shared" si="78"/>
        <v>1.4274028034047259E-3</v>
      </c>
      <c r="AK88" s="89"/>
      <c r="AL88" s="89">
        <f>ABS(('Wyrównanie 22 Part 1'!B88-'Wyrównanie 22 Part 1'!K88)/'Wyrównanie 22 Part 1'!K88)</f>
        <v>4.2192404131329318E-5</v>
      </c>
      <c r="AM88" s="89">
        <f t="shared" si="85"/>
        <v>1.7801989663814154E-9</v>
      </c>
      <c r="AN88" s="89">
        <f>'Wyrównanie 22 Part 1'!B89-'Wyrównanie 22 Part 1'!B88</f>
        <v>7.3862912850442553E-3</v>
      </c>
      <c r="AO88" s="89">
        <f t="shared" si="86"/>
        <v>7.3862912850442553E-3</v>
      </c>
      <c r="AP88" s="89">
        <f t="shared" si="87"/>
        <v>1.282462618276832E-2</v>
      </c>
      <c r="AQ88" s="89">
        <f t="shared" si="88"/>
        <v>1.282462618276832E-2</v>
      </c>
      <c r="AR88" s="89">
        <f t="shared" si="89"/>
        <v>-3.5276665741856811E-2</v>
      </c>
      <c r="AS88" s="89">
        <f t="shared" si="90"/>
        <v>3.5276665741856811E-2</v>
      </c>
      <c r="AT88" s="89"/>
      <c r="AU88" s="89">
        <f>ABS(('Wyrównanie 22 Part 1'!B88-'Wyrównanie 22 Part 1'!M88)/'Wyrównanie 22 Part 1'!M88)</f>
        <v>4.0045544333016598E-3</v>
      </c>
      <c r="AV88" s="89">
        <f t="shared" si="91"/>
        <v>1.6036456209275977E-5</v>
      </c>
      <c r="AW88" s="89">
        <f>'Wyrównanie 22 Part 1'!B89-'Wyrównanie 22 Part 1'!B88</f>
        <v>7.3862912850442553E-3</v>
      </c>
      <c r="AX88" s="89">
        <f t="shared" si="92"/>
        <v>7.3862912850442553E-3</v>
      </c>
      <c r="AY88" s="89">
        <f t="shared" si="93"/>
        <v>1.282462618276832E-2</v>
      </c>
      <c r="AZ88" s="89">
        <f t="shared" si="94"/>
        <v>1.282462618276832E-2</v>
      </c>
      <c r="BA88" s="89">
        <f t="shared" si="95"/>
        <v>-3.5276665741856811E-2</v>
      </c>
      <c r="BB88" s="89">
        <f t="shared" si="96"/>
        <v>3.5276665741856811E-2</v>
      </c>
      <c r="BC88" s="89"/>
      <c r="BD88" s="89">
        <f>ABS(('Wyrównanie 22 Part 1'!B88-'Wyrównanie 22 Part 1'!O88)/'Wyrównanie 22 Part 1'!O88)</f>
        <v>5.8123895881291108E-3</v>
      </c>
      <c r="BE88" s="89">
        <f t="shared" si="55"/>
        <v>3.3783872724191693E-5</v>
      </c>
      <c r="BF88" s="89">
        <f>'Wyrównanie 22 Part 1'!B89-'Wyrównanie 22 Part 1'!B88</f>
        <v>7.3862912850442553E-3</v>
      </c>
      <c r="BG88" s="89">
        <f t="shared" si="56"/>
        <v>7.3862912850442553E-3</v>
      </c>
      <c r="BH88" s="89">
        <f t="shared" si="57"/>
        <v>1.282462618276832E-2</v>
      </c>
      <c r="BI88" s="89">
        <f t="shared" si="58"/>
        <v>1.282462618276832E-2</v>
      </c>
      <c r="BJ88" s="89">
        <f t="shared" si="59"/>
        <v>-3.5276665741856811E-2</v>
      </c>
      <c r="BK88" s="89">
        <f t="shared" si="60"/>
        <v>3.5276665741856811E-2</v>
      </c>
      <c r="BL88" s="89"/>
      <c r="BM88" s="89">
        <f>ABS(('Wyrównanie 22 Part 1'!B88-'Wyrównanie 22 Part 1'!Q88)/'Wyrównanie 22 Part 1'!Q88)</f>
        <v>1.5350787963968878E-2</v>
      </c>
      <c r="BN88" s="89">
        <f t="shared" si="79"/>
        <v>2.3564669111473177E-4</v>
      </c>
      <c r="BO88" s="89">
        <f>'Wyrównanie 22 Part 1'!B89-'Wyrównanie 22 Part 1'!B88</f>
        <v>7.3862912850442553E-3</v>
      </c>
      <c r="BP88" s="89">
        <f t="shared" si="80"/>
        <v>7.3862912850442553E-3</v>
      </c>
      <c r="BQ88" s="89">
        <f t="shared" si="81"/>
        <v>1.282462618276832E-2</v>
      </c>
      <c r="BR88" s="89">
        <f t="shared" si="82"/>
        <v>1.282462618276832E-2</v>
      </c>
      <c r="BS88" s="89">
        <f t="shared" si="83"/>
        <v>-3.5276665741856811E-2</v>
      </c>
      <c r="BT88" s="89">
        <f t="shared" si="84"/>
        <v>3.5276665741856811E-2</v>
      </c>
    </row>
    <row r="89" spans="1:72" s="27" customFormat="1" x14ac:dyDescent="0.25">
      <c r="A89" s="41">
        <v>83</v>
      </c>
      <c r="B89" s="89">
        <f>ABS(('Wyrównanie 22 Part 1'!B89-'Wyrównanie 22 Part 1'!C89)/'Wyrównanie 22 Part 1'!C89)</f>
        <v>2.8576616596414181E-2</v>
      </c>
      <c r="C89" s="89">
        <f t="shared" si="49"/>
        <v>8.1662301609845443E-4</v>
      </c>
      <c r="D89" s="89">
        <f>'Wyrównanie 22 Part 1'!C90-'Wyrównanie 22 Part 1'!C89</f>
        <v>1.0603975048865399E-2</v>
      </c>
      <c r="E89" s="89">
        <f t="shared" si="50"/>
        <v>1.0603975048865399E-2</v>
      </c>
      <c r="F89" s="89">
        <f t="shared" si="51"/>
        <v>7.1925485843529757E-4</v>
      </c>
      <c r="G89" s="89">
        <f t="shared" si="52"/>
        <v>7.1925485843529757E-4</v>
      </c>
      <c r="H89" s="89">
        <f t="shared" si="53"/>
        <v>-1.0108690325381642E-3</v>
      </c>
      <c r="I89" s="89">
        <f t="shared" si="54"/>
        <v>1.0108690325381642E-3</v>
      </c>
      <c r="J89" s="89"/>
      <c r="K89" s="89">
        <f>ABS(('Wyrównanie 22 Part 1'!B89-'Wyrównanie 22 Part 1'!E89)/'Wyrównanie 22 Part 1'!E89)</f>
        <v>3.5022222170921685E-2</v>
      </c>
      <c r="L89" s="89">
        <f t="shared" si="61"/>
        <v>1.2265560457893985E-3</v>
      </c>
      <c r="M89" s="89">
        <f>'Wyrównanie 22 Part 1'!C90-'Wyrównanie 22 Part 1'!C89</f>
        <v>1.0603975048865399E-2</v>
      </c>
      <c r="N89" s="89">
        <f t="shared" si="62"/>
        <v>1.0603975048865399E-2</v>
      </c>
      <c r="O89" s="89">
        <f t="shared" si="63"/>
        <v>7.1925485843529757E-4</v>
      </c>
      <c r="P89" s="89">
        <f t="shared" si="64"/>
        <v>7.1925485843529757E-4</v>
      </c>
      <c r="Q89" s="89">
        <f t="shared" si="65"/>
        <v>-1.0108690325381642E-3</v>
      </c>
      <c r="R89" s="89">
        <f t="shared" si="66"/>
        <v>1.0108690325381642E-3</v>
      </c>
      <c r="S89" s="89"/>
      <c r="T89" s="89">
        <f>ABS(('Wyrównanie 22 Part 1'!B89-'Wyrównanie 22 Part 1'!G89)/'Wyrównanie 22 Part 1'!G89)</f>
        <v>4.0757472701086934E-2</v>
      </c>
      <c r="U89" s="89">
        <f t="shared" si="68"/>
        <v>1.6611715809798466E-3</v>
      </c>
      <c r="V89" s="89">
        <f>'Wyrównanie 22 Part 1'!C90-'Wyrównanie 22 Part 1'!C89</f>
        <v>1.0603975048865399E-2</v>
      </c>
      <c r="W89" s="89">
        <f t="shared" si="69"/>
        <v>1.0603975048865399E-2</v>
      </c>
      <c r="X89" s="89">
        <f t="shared" si="70"/>
        <v>7.1925485843529757E-4</v>
      </c>
      <c r="Y89" s="89">
        <f t="shared" si="71"/>
        <v>7.1925485843529757E-4</v>
      </c>
      <c r="Z89" s="89">
        <f t="shared" si="72"/>
        <v>-1.0108690325381642E-3</v>
      </c>
      <c r="AA89" s="89">
        <f t="shared" si="67"/>
        <v>1.0108690325381642E-3</v>
      </c>
      <c r="AB89" s="89"/>
      <c r="AC89" s="89">
        <f>ABS(('Wyrównanie 22 Part 1'!B89-'Wyrównanie 22 Part 1'!I89)/'Wyrównanie 22 Part 1'!I89)</f>
        <v>2.0700564803246217E-2</v>
      </c>
      <c r="AD89" s="89">
        <f t="shared" si="73"/>
        <v>4.2851338317339611E-4</v>
      </c>
      <c r="AE89" s="89">
        <f>'Wyrównanie 22 Part 1'!C90-'Wyrównanie 22 Part 1'!C89</f>
        <v>1.0603975048865399E-2</v>
      </c>
      <c r="AF89" s="89">
        <f t="shared" si="74"/>
        <v>1.0603975048865399E-2</v>
      </c>
      <c r="AG89" s="89">
        <f t="shared" si="75"/>
        <v>7.1925485843529757E-4</v>
      </c>
      <c r="AH89" s="89">
        <f t="shared" si="76"/>
        <v>7.1925485843529757E-4</v>
      </c>
      <c r="AI89" s="89">
        <f t="shared" si="77"/>
        <v>-1.0108690325381642E-3</v>
      </c>
      <c r="AJ89" s="89">
        <f t="shared" si="78"/>
        <v>1.0108690325381642E-3</v>
      </c>
      <c r="AK89" s="89"/>
      <c r="AL89" s="89">
        <f>ABS(('Wyrównanie 22 Part 1'!B89-'Wyrównanie 22 Part 1'!K89)/'Wyrównanie 22 Part 1'!K89)</f>
        <v>1.8504573419359172E-2</v>
      </c>
      <c r="AM89" s="89">
        <f t="shared" si="85"/>
        <v>3.4241923743245402E-4</v>
      </c>
      <c r="AN89" s="89">
        <f>'Wyrównanie 22 Part 1'!B90-'Wyrównanie 22 Part 1'!B89</f>
        <v>2.0210917467812575E-2</v>
      </c>
      <c r="AO89" s="89">
        <f t="shared" si="86"/>
        <v>2.0210917467812575E-2</v>
      </c>
      <c r="AP89" s="89">
        <f t="shared" si="87"/>
        <v>-2.2452039559088491E-2</v>
      </c>
      <c r="AQ89" s="89">
        <f t="shared" si="88"/>
        <v>2.2452039559088491E-2</v>
      </c>
      <c r="AR89" s="89">
        <f t="shared" si="89"/>
        <v>4.5619847966514179E-2</v>
      </c>
      <c r="AS89" s="89">
        <f t="shared" si="90"/>
        <v>4.5619847966514179E-2</v>
      </c>
      <c r="AT89" s="89"/>
      <c r="AU89" s="89">
        <f>ABS(('Wyrównanie 22 Part 1'!B89-'Wyrównanie 22 Part 1'!M89)/'Wyrównanie 22 Part 1'!M89)</f>
        <v>2.1760130282674903E-2</v>
      </c>
      <c r="AV89" s="89">
        <f t="shared" si="91"/>
        <v>4.7350326991898539E-4</v>
      </c>
      <c r="AW89" s="89">
        <f>'Wyrównanie 22 Part 1'!B90-'Wyrównanie 22 Part 1'!B89</f>
        <v>2.0210917467812575E-2</v>
      </c>
      <c r="AX89" s="89">
        <f t="shared" si="92"/>
        <v>2.0210917467812575E-2</v>
      </c>
      <c r="AY89" s="89">
        <f t="shared" si="93"/>
        <v>-2.2452039559088491E-2</v>
      </c>
      <c r="AZ89" s="89">
        <f t="shared" si="94"/>
        <v>2.2452039559088491E-2</v>
      </c>
      <c r="BA89" s="89">
        <f t="shared" si="95"/>
        <v>4.5619847966514179E-2</v>
      </c>
      <c r="BB89" s="89">
        <f t="shared" si="96"/>
        <v>4.5619847966514179E-2</v>
      </c>
      <c r="BC89" s="89"/>
      <c r="BD89" s="89">
        <f>ABS(('Wyrównanie 22 Part 1'!B89-'Wyrównanie 22 Part 1'!O89)/'Wyrównanie 22 Part 1'!O89)</f>
        <v>2.5304881693178866E-2</v>
      </c>
      <c r="BE89" s="89">
        <f t="shared" si="55"/>
        <v>6.4033703750577891E-4</v>
      </c>
      <c r="BF89" s="89">
        <f>'Wyrównanie 22 Part 1'!B90-'Wyrównanie 22 Part 1'!B89</f>
        <v>2.0210917467812575E-2</v>
      </c>
      <c r="BG89" s="89">
        <f t="shared" si="56"/>
        <v>2.0210917467812575E-2</v>
      </c>
      <c r="BH89" s="89">
        <f t="shared" si="57"/>
        <v>-2.2452039559088491E-2</v>
      </c>
      <c r="BI89" s="89">
        <f t="shared" si="58"/>
        <v>2.2452039559088491E-2</v>
      </c>
      <c r="BJ89" s="89">
        <f t="shared" si="59"/>
        <v>4.5619847966514179E-2</v>
      </c>
      <c r="BK89" s="89">
        <f t="shared" si="60"/>
        <v>4.5619847966514179E-2</v>
      </c>
      <c r="BL89" s="89"/>
      <c r="BM89" s="89">
        <f>ABS(('Wyrównanie 22 Part 1'!B89-'Wyrównanie 22 Part 1'!Q89)/'Wyrównanie 22 Part 1'!Q89)</f>
        <v>2.1813780055396539E-2</v>
      </c>
      <c r="BN89" s="89">
        <f t="shared" si="79"/>
        <v>4.7584100030521583E-4</v>
      </c>
      <c r="BO89" s="89">
        <f>'Wyrównanie 22 Part 1'!B90-'Wyrównanie 22 Part 1'!B89</f>
        <v>2.0210917467812575E-2</v>
      </c>
      <c r="BP89" s="89">
        <f t="shared" si="80"/>
        <v>2.0210917467812575E-2</v>
      </c>
      <c r="BQ89" s="89">
        <f t="shared" si="81"/>
        <v>-2.2452039559088491E-2</v>
      </c>
      <c r="BR89" s="89">
        <f t="shared" si="82"/>
        <v>2.2452039559088491E-2</v>
      </c>
      <c r="BS89" s="89">
        <f t="shared" si="83"/>
        <v>4.5619847966514179E-2</v>
      </c>
      <c r="BT89" s="89">
        <f t="shared" si="84"/>
        <v>4.5619847966514179E-2</v>
      </c>
    </row>
    <row r="90" spans="1:72" s="27" customFormat="1" x14ac:dyDescent="0.25">
      <c r="A90" s="41">
        <v>84</v>
      </c>
      <c r="B90" s="89">
        <f>ABS(('Wyrównanie 22 Part 1'!B90-'Wyrównanie 22 Part 1'!C90)/'Wyrównanie 22 Part 1'!C90)</f>
        <v>4.9282978929194136E-2</v>
      </c>
      <c r="C90" s="89">
        <f t="shared" si="49"/>
        <v>2.4288120121353932E-3</v>
      </c>
      <c r="D90" s="89">
        <f>'Wyrównanie 22 Part 1'!C91-'Wyrównanie 22 Part 1'!C90</f>
        <v>1.1323229907300697E-2</v>
      </c>
      <c r="E90" s="89">
        <f t="shared" si="50"/>
        <v>1.1323229907300697E-2</v>
      </c>
      <c r="F90" s="89">
        <f t="shared" si="51"/>
        <v>-2.9161417410286661E-4</v>
      </c>
      <c r="G90" s="89">
        <f t="shared" si="52"/>
        <v>2.9161417410286661E-4</v>
      </c>
      <c r="H90" s="89">
        <f t="shared" si="53"/>
        <v>2.4617347850562632E-3</v>
      </c>
      <c r="I90" s="89">
        <f t="shared" si="54"/>
        <v>2.4617347850562632E-3</v>
      </c>
      <c r="J90" s="89"/>
      <c r="K90" s="89">
        <f>ABS(('Wyrównanie 22 Part 1'!B90-'Wyrównanie 22 Part 1'!E90)/'Wyrównanie 22 Part 1'!E90)</f>
        <v>4.2708201474210283E-2</v>
      </c>
      <c r="L90" s="89">
        <f t="shared" si="61"/>
        <v>1.8239904731617374E-3</v>
      </c>
      <c r="M90" s="89">
        <f>'Wyrównanie 22 Part 1'!C91-'Wyrównanie 22 Part 1'!C90</f>
        <v>1.1323229907300697E-2</v>
      </c>
      <c r="N90" s="89">
        <f t="shared" si="62"/>
        <v>1.1323229907300697E-2</v>
      </c>
      <c r="O90" s="89">
        <f t="shared" si="63"/>
        <v>-2.9161417410286661E-4</v>
      </c>
      <c r="P90" s="89">
        <f t="shared" si="64"/>
        <v>2.9161417410286661E-4</v>
      </c>
      <c r="Q90" s="89">
        <f t="shared" si="65"/>
        <v>2.4617347850562632E-3</v>
      </c>
      <c r="R90" s="89">
        <f t="shared" si="66"/>
        <v>2.4617347850562632E-3</v>
      </c>
      <c r="S90" s="89"/>
      <c r="T90" s="89">
        <f>ABS(('Wyrównanie 22 Part 1'!B90-'Wyrównanie 22 Part 1'!G90)/'Wyrównanie 22 Part 1'!G90)</f>
        <v>3.7721677476132906E-2</v>
      </c>
      <c r="U90" s="89">
        <f t="shared" si="68"/>
        <v>1.4229249516133926E-3</v>
      </c>
      <c r="V90" s="89">
        <f>'Wyrównanie 22 Part 1'!C91-'Wyrównanie 22 Part 1'!C90</f>
        <v>1.1323229907300697E-2</v>
      </c>
      <c r="W90" s="89">
        <f t="shared" si="69"/>
        <v>1.1323229907300697E-2</v>
      </c>
      <c r="X90" s="89">
        <f t="shared" si="70"/>
        <v>-2.9161417410286661E-4</v>
      </c>
      <c r="Y90" s="89">
        <f t="shared" si="71"/>
        <v>2.9161417410286661E-4</v>
      </c>
      <c r="Z90" s="89">
        <f t="shared" si="72"/>
        <v>2.4617347850562632E-3</v>
      </c>
      <c r="AA90" s="89">
        <f t="shared" si="67"/>
        <v>2.4617347850562632E-3</v>
      </c>
      <c r="AB90" s="89"/>
      <c r="AC90" s="89">
        <f>ABS(('Wyrównanie 22 Part 1'!B90-'Wyrównanie 22 Part 1'!I90)/'Wyrównanie 22 Part 1'!I90)</f>
        <v>6.5695968080731748E-2</v>
      </c>
      <c r="AD90" s="89">
        <f t="shared" si="73"/>
        <v>4.3159602220645245E-3</v>
      </c>
      <c r="AE90" s="89">
        <f>'Wyrównanie 22 Part 1'!C91-'Wyrównanie 22 Part 1'!C90</f>
        <v>1.1323229907300697E-2</v>
      </c>
      <c r="AF90" s="89">
        <f t="shared" si="74"/>
        <v>1.1323229907300697E-2</v>
      </c>
      <c r="AG90" s="89">
        <f t="shared" si="75"/>
        <v>-2.9161417410286661E-4</v>
      </c>
      <c r="AH90" s="89">
        <f t="shared" si="76"/>
        <v>2.9161417410286661E-4</v>
      </c>
      <c r="AI90" s="89">
        <f t="shared" si="77"/>
        <v>2.4617347850562632E-3</v>
      </c>
      <c r="AJ90" s="89">
        <f t="shared" si="78"/>
        <v>2.4617347850562632E-3</v>
      </c>
      <c r="AK90" s="89"/>
      <c r="AL90" s="89">
        <f>ABS(('Wyrównanie 22 Part 1'!B90-'Wyrównanie 22 Part 1'!K90)/'Wyrównanie 22 Part 1'!K90)</f>
        <v>6.2033460361385288E-2</v>
      </c>
      <c r="AM90" s="89">
        <f t="shared" si="85"/>
        <v>3.8481502044075597E-3</v>
      </c>
      <c r="AN90" s="89">
        <f>'Wyrównanie 22 Part 1'!B91-'Wyrównanie 22 Part 1'!B90</f>
        <v>-2.2411220912759156E-3</v>
      </c>
      <c r="AO90" s="89">
        <f t="shared" si="86"/>
        <v>2.2411220912759156E-3</v>
      </c>
      <c r="AP90" s="89">
        <f t="shared" si="87"/>
        <v>2.3167808407425688E-2</v>
      </c>
      <c r="AQ90" s="89">
        <f t="shared" si="88"/>
        <v>2.3167808407425688E-2</v>
      </c>
      <c r="AR90" s="89">
        <f t="shared" si="89"/>
        <v>-3.3761118164802623E-2</v>
      </c>
      <c r="AS90" s="89">
        <f t="shared" si="90"/>
        <v>3.3761118164802623E-2</v>
      </c>
      <c r="AT90" s="89"/>
      <c r="AU90" s="89">
        <f>ABS(('Wyrównanie 22 Part 1'!B90-'Wyrównanie 22 Part 1'!M90)/'Wyrównanie 22 Part 1'!M90)</f>
        <v>5.5382380164575716E-2</v>
      </c>
      <c r="AV90" s="89">
        <f t="shared" si="91"/>
        <v>3.0672080326935897E-3</v>
      </c>
      <c r="AW90" s="89">
        <f>'Wyrównanie 22 Part 1'!B91-'Wyrównanie 22 Part 1'!B90</f>
        <v>-2.2411220912759156E-3</v>
      </c>
      <c r="AX90" s="89">
        <f t="shared" si="92"/>
        <v>2.2411220912759156E-3</v>
      </c>
      <c r="AY90" s="89">
        <f t="shared" si="93"/>
        <v>2.3167808407425688E-2</v>
      </c>
      <c r="AZ90" s="89">
        <f t="shared" si="94"/>
        <v>2.3167808407425688E-2</v>
      </c>
      <c r="BA90" s="89">
        <f t="shared" si="95"/>
        <v>-3.3761118164802623E-2</v>
      </c>
      <c r="BB90" s="89">
        <f t="shared" si="96"/>
        <v>3.3761118164802623E-2</v>
      </c>
      <c r="BC90" s="89"/>
      <c r="BD90" s="89">
        <f>ABS(('Wyrównanie 22 Part 1'!B90-'Wyrównanie 22 Part 1'!O90)/'Wyrównanie 22 Part 1'!O90)</f>
        <v>3.8244152986511834E-2</v>
      </c>
      <c r="BE90" s="89">
        <f t="shared" si="55"/>
        <v>1.4626152376557219E-3</v>
      </c>
      <c r="BF90" s="89">
        <f>'Wyrównanie 22 Part 1'!B91-'Wyrównanie 22 Part 1'!B90</f>
        <v>-2.2411220912759156E-3</v>
      </c>
      <c r="BG90" s="89">
        <f t="shared" si="56"/>
        <v>2.2411220912759156E-3</v>
      </c>
      <c r="BH90" s="89">
        <f t="shared" si="57"/>
        <v>2.3167808407425688E-2</v>
      </c>
      <c r="BI90" s="89">
        <f t="shared" si="58"/>
        <v>2.3167808407425688E-2</v>
      </c>
      <c r="BJ90" s="89">
        <f t="shared" si="59"/>
        <v>-3.3761118164802623E-2</v>
      </c>
      <c r="BK90" s="89">
        <f t="shared" si="60"/>
        <v>3.3761118164802623E-2</v>
      </c>
      <c r="BL90" s="89"/>
      <c r="BM90" s="89">
        <f>ABS(('Wyrównanie 22 Part 1'!B90-'Wyrównanie 22 Part 1'!Q90)/'Wyrównanie 22 Part 1'!Q90)</f>
        <v>5.8649285146163688E-2</v>
      </c>
      <c r="BN90" s="89">
        <f t="shared" si="79"/>
        <v>3.4397386481560166E-3</v>
      </c>
      <c r="BO90" s="89">
        <f>'Wyrównanie 22 Part 1'!B91-'Wyrównanie 22 Part 1'!B90</f>
        <v>-2.2411220912759156E-3</v>
      </c>
      <c r="BP90" s="89">
        <f t="shared" si="80"/>
        <v>2.2411220912759156E-3</v>
      </c>
      <c r="BQ90" s="89">
        <f t="shared" si="81"/>
        <v>2.3167808407425688E-2</v>
      </c>
      <c r="BR90" s="89">
        <f t="shared" si="82"/>
        <v>2.3167808407425688E-2</v>
      </c>
      <c r="BS90" s="89">
        <f t="shared" si="83"/>
        <v>-3.3761118164802623E-2</v>
      </c>
      <c r="BT90" s="89">
        <f t="shared" si="84"/>
        <v>3.3761118164802623E-2</v>
      </c>
    </row>
    <row r="91" spans="1:72" s="27" customFormat="1" x14ac:dyDescent="0.25">
      <c r="A91" s="41">
        <v>85</v>
      </c>
      <c r="B91" s="89">
        <f>ABS(('Wyrównanie 22 Part 1'!B91-'Wyrównanie 22 Part 1'!C91)/'Wyrównanie 22 Part 1'!C91)</f>
        <v>5.2607835883068117E-2</v>
      </c>
      <c r="C91" s="89">
        <f t="shared" si="49"/>
        <v>2.7675843962998293E-3</v>
      </c>
      <c r="D91" s="89">
        <f>'Wyrównanie 22 Part 1'!C92-'Wyrównanie 22 Part 1'!C91</f>
        <v>1.103161573319783E-2</v>
      </c>
      <c r="E91" s="89">
        <f t="shared" si="50"/>
        <v>1.103161573319783E-2</v>
      </c>
      <c r="F91" s="89">
        <f t="shared" si="51"/>
        <v>2.1701206109533966E-3</v>
      </c>
      <c r="G91" s="89">
        <f t="shared" si="52"/>
        <v>2.1701206109533966E-3</v>
      </c>
      <c r="H91" s="89">
        <f t="shared" si="53"/>
        <v>3.5988055024857579E-4</v>
      </c>
      <c r="I91" s="89">
        <f t="shared" si="54"/>
        <v>3.5988055024857579E-4</v>
      </c>
      <c r="J91" s="89"/>
      <c r="K91" s="89">
        <f>ABS(('Wyrównanie 22 Part 1'!B91-'Wyrównanie 22 Part 1'!E91)/'Wyrównanie 22 Part 1'!E91)</f>
        <v>5.5353833984839035E-2</v>
      </c>
      <c r="L91" s="89">
        <f t="shared" si="61"/>
        <v>3.0640469368211211E-3</v>
      </c>
      <c r="M91" s="89">
        <f>'Wyrównanie 22 Part 1'!C92-'Wyrównanie 22 Part 1'!C91</f>
        <v>1.103161573319783E-2</v>
      </c>
      <c r="N91" s="89">
        <f t="shared" si="62"/>
        <v>1.103161573319783E-2</v>
      </c>
      <c r="O91" s="89">
        <f t="shared" si="63"/>
        <v>2.1701206109533966E-3</v>
      </c>
      <c r="P91" s="89">
        <f t="shared" si="64"/>
        <v>2.1701206109533966E-3</v>
      </c>
      <c r="Q91" s="89">
        <f t="shared" si="65"/>
        <v>3.5988055024857579E-4</v>
      </c>
      <c r="R91" s="89">
        <f t="shared" si="66"/>
        <v>3.5988055024857579E-4</v>
      </c>
      <c r="S91" s="89"/>
      <c r="T91" s="89">
        <f>ABS(('Wyrównanie 22 Part 1'!B91-'Wyrównanie 22 Part 1'!G91)/'Wyrównanie 22 Part 1'!G91)</f>
        <v>6.4495801084902285E-2</v>
      </c>
      <c r="U91" s="89">
        <f t="shared" si="68"/>
        <v>4.1597083575832831E-3</v>
      </c>
      <c r="V91" s="89">
        <f>'Wyrównanie 22 Part 1'!C92-'Wyrównanie 22 Part 1'!C91</f>
        <v>1.103161573319783E-2</v>
      </c>
      <c r="W91" s="89">
        <f t="shared" si="69"/>
        <v>1.103161573319783E-2</v>
      </c>
      <c r="X91" s="89">
        <f t="shared" si="70"/>
        <v>2.1701206109533966E-3</v>
      </c>
      <c r="Y91" s="89">
        <f t="shared" si="71"/>
        <v>2.1701206109533966E-3</v>
      </c>
      <c r="Z91" s="89">
        <f t="shared" si="72"/>
        <v>3.5988055024857579E-4</v>
      </c>
      <c r="AA91" s="89">
        <f t="shared" si="67"/>
        <v>3.5988055024857579E-4</v>
      </c>
      <c r="AB91" s="89"/>
      <c r="AC91" s="89">
        <f>ABS(('Wyrównanie 22 Part 1'!B91-'Wyrównanie 22 Part 1'!I91)/'Wyrównanie 22 Part 1'!I91)</f>
        <v>4.0658774506151754E-2</v>
      </c>
      <c r="AD91" s="89">
        <f t="shared" si="73"/>
        <v>1.6531359443420959E-3</v>
      </c>
      <c r="AE91" s="89">
        <f>'Wyrównanie 22 Part 1'!C92-'Wyrównanie 22 Part 1'!C91</f>
        <v>1.103161573319783E-2</v>
      </c>
      <c r="AF91" s="89">
        <f t="shared" si="74"/>
        <v>1.103161573319783E-2</v>
      </c>
      <c r="AG91" s="89">
        <f t="shared" si="75"/>
        <v>2.1701206109533966E-3</v>
      </c>
      <c r="AH91" s="89">
        <f t="shared" si="76"/>
        <v>2.1701206109533966E-3</v>
      </c>
      <c r="AI91" s="89">
        <f t="shared" si="77"/>
        <v>3.5988055024857579E-4</v>
      </c>
      <c r="AJ91" s="89">
        <f t="shared" si="78"/>
        <v>3.5988055024857579E-4</v>
      </c>
      <c r="AK91" s="89"/>
      <c r="AL91" s="89">
        <f>ABS(('Wyrównanie 22 Part 1'!B91-'Wyrównanie 22 Part 1'!K91)/'Wyrównanie 22 Part 1'!K91)</f>
        <v>4.2488282595006185E-2</v>
      </c>
      <c r="AM91" s="89">
        <f t="shared" si="85"/>
        <v>1.8052541578731055E-3</v>
      </c>
      <c r="AN91" s="89">
        <f>'Wyrównanie 22 Part 1'!B92-'Wyrównanie 22 Part 1'!B91</f>
        <v>2.0926686316149773E-2</v>
      </c>
      <c r="AO91" s="89">
        <f t="shared" si="86"/>
        <v>2.0926686316149773E-2</v>
      </c>
      <c r="AP91" s="89">
        <f t="shared" si="87"/>
        <v>-1.0593309757376934E-2</v>
      </c>
      <c r="AQ91" s="89">
        <f t="shared" si="88"/>
        <v>1.0593309757376934E-2</v>
      </c>
      <c r="AR91" s="89">
        <f t="shared" si="89"/>
        <v>6.1881536131339065E-3</v>
      </c>
      <c r="AS91" s="89">
        <f t="shared" si="90"/>
        <v>6.1881536131339065E-3</v>
      </c>
      <c r="AT91" s="89"/>
      <c r="AU91" s="89">
        <f>ABS(('Wyrównanie 22 Part 1'!B91-'Wyrównanie 22 Part 1'!M91)/'Wyrównanie 22 Part 1'!M91)</f>
        <v>5.2334218559183389E-2</v>
      </c>
      <c r="AV91" s="89">
        <f t="shared" si="91"/>
        <v>2.7388704322003749E-3</v>
      </c>
      <c r="AW91" s="89">
        <f>'Wyrównanie 22 Part 1'!B92-'Wyrównanie 22 Part 1'!B91</f>
        <v>2.0926686316149773E-2</v>
      </c>
      <c r="AX91" s="89">
        <f t="shared" si="92"/>
        <v>2.0926686316149773E-2</v>
      </c>
      <c r="AY91" s="89">
        <f t="shared" si="93"/>
        <v>-1.0593309757376934E-2</v>
      </c>
      <c r="AZ91" s="89">
        <f t="shared" si="94"/>
        <v>1.0593309757376934E-2</v>
      </c>
      <c r="BA91" s="89">
        <f t="shared" si="95"/>
        <v>6.1881536131339065E-3</v>
      </c>
      <c r="BB91" s="89">
        <f t="shared" si="96"/>
        <v>6.1881536131339065E-3</v>
      </c>
      <c r="BC91" s="89"/>
      <c r="BD91" s="89">
        <f>ABS(('Wyrównanie 22 Part 1'!B91-'Wyrównanie 22 Part 1'!O91)/'Wyrównanie 22 Part 1'!O91)</f>
        <v>3.5358732796734953E-2</v>
      </c>
      <c r="BE91" s="89">
        <f t="shared" si="55"/>
        <v>1.2502399849909E-3</v>
      </c>
      <c r="BF91" s="89">
        <f>'Wyrównanie 22 Part 1'!B92-'Wyrównanie 22 Part 1'!B91</f>
        <v>2.0926686316149773E-2</v>
      </c>
      <c r="BG91" s="89">
        <f t="shared" si="56"/>
        <v>2.0926686316149773E-2</v>
      </c>
      <c r="BH91" s="89">
        <f t="shared" si="57"/>
        <v>-1.0593309757376934E-2</v>
      </c>
      <c r="BI91" s="89">
        <f t="shared" si="58"/>
        <v>1.0593309757376934E-2</v>
      </c>
      <c r="BJ91" s="89">
        <f t="shared" si="59"/>
        <v>6.1881536131339065E-3</v>
      </c>
      <c r="BK91" s="89">
        <f t="shared" si="60"/>
        <v>6.1881536131339065E-3</v>
      </c>
      <c r="BL91" s="89"/>
      <c r="BM91" s="89">
        <f>ABS(('Wyrównanie 22 Part 1'!B91-'Wyrównanie 22 Part 1'!Q91)/'Wyrównanie 22 Part 1'!Q91)</f>
        <v>4.4594199375619058E-2</v>
      </c>
      <c r="BN91" s="89">
        <f t="shared" si="79"/>
        <v>1.9886426179524632E-3</v>
      </c>
      <c r="BO91" s="89">
        <f>'Wyrównanie 22 Part 1'!B92-'Wyrównanie 22 Part 1'!B91</f>
        <v>2.0926686316149773E-2</v>
      </c>
      <c r="BP91" s="89">
        <f t="shared" si="80"/>
        <v>2.0926686316149773E-2</v>
      </c>
      <c r="BQ91" s="89">
        <f t="shared" si="81"/>
        <v>-1.0593309757376934E-2</v>
      </c>
      <c r="BR91" s="89">
        <f t="shared" si="82"/>
        <v>1.0593309757376934E-2</v>
      </c>
      <c r="BS91" s="89">
        <f t="shared" si="83"/>
        <v>6.1881536131339065E-3</v>
      </c>
      <c r="BT91" s="89">
        <f t="shared" si="84"/>
        <v>6.1881536131339065E-3</v>
      </c>
    </row>
    <row r="92" spans="1:72" s="27" customFormat="1" x14ac:dyDescent="0.25">
      <c r="A92" s="41">
        <v>86</v>
      </c>
      <c r="B92" s="89">
        <f>ABS(('Wyrównanie 22 Part 1'!B92-'Wyrównanie 22 Part 1'!C92)/'Wyrównanie 22 Part 1'!C92)</f>
        <v>1.7398725892609834E-2</v>
      </c>
      <c r="C92" s="89">
        <f t="shared" si="49"/>
        <v>3.0271566268617184E-4</v>
      </c>
      <c r="D92" s="89">
        <f>'Wyrównanie 22 Part 1'!C93-'Wyrównanie 22 Part 1'!C92</f>
        <v>1.3201736344151227E-2</v>
      </c>
      <c r="E92" s="89">
        <f t="shared" si="50"/>
        <v>1.3201736344151227E-2</v>
      </c>
      <c r="F92" s="89">
        <f t="shared" si="51"/>
        <v>2.5300011612019724E-3</v>
      </c>
      <c r="G92" s="89">
        <f t="shared" si="52"/>
        <v>2.5300011612019724E-3</v>
      </c>
      <c r="H92" s="89">
        <f t="shared" si="53"/>
        <v>2.9970887725050965E-3</v>
      </c>
      <c r="I92" s="89">
        <f t="shared" si="54"/>
        <v>2.9970887725050965E-3</v>
      </c>
      <c r="J92" s="89"/>
      <c r="K92" s="89">
        <f>ABS(('Wyrównanie 22 Part 1'!B92-'Wyrównanie 22 Part 1'!E92)/'Wyrównanie 22 Part 1'!E92)</f>
        <v>5.6393170009951255E-3</v>
      </c>
      <c r="L92" s="89">
        <f t="shared" si="61"/>
        <v>3.1801896237712655E-5</v>
      </c>
      <c r="M92" s="89">
        <f>'Wyrównanie 22 Part 1'!C93-'Wyrównanie 22 Part 1'!C92</f>
        <v>1.3201736344151227E-2</v>
      </c>
      <c r="N92" s="89">
        <f t="shared" si="62"/>
        <v>1.3201736344151227E-2</v>
      </c>
      <c r="O92" s="89">
        <f t="shared" si="63"/>
        <v>2.5300011612019724E-3</v>
      </c>
      <c r="P92" s="89">
        <f t="shared" si="64"/>
        <v>2.5300011612019724E-3</v>
      </c>
      <c r="Q92" s="89">
        <f t="shared" si="65"/>
        <v>2.9970887725050965E-3</v>
      </c>
      <c r="R92" s="89">
        <f t="shared" si="66"/>
        <v>2.9970887725050965E-3</v>
      </c>
      <c r="S92" s="89"/>
      <c r="T92" s="89">
        <f>ABS(('Wyrównanie 22 Part 1'!B92-'Wyrównanie 22 Part 1'!G92)/'Wyrównanie 22 Part 1'!G92)</f>
        <v>6.2359035407250924E-3</v>
      </c>
      <c r="U92" s="89">
        <f t="shared" si="68"/>
        <v>3.8886492969227742E-5</v>
      </c>
      <c r="V92" s="89">
        <f>'Wyrównanie 22 Part 1'!C93-'Wyrównanie 22 Part 1'!C92</f>
        <v>1.3201736344151227E-2</v>
      </c>
      <c r="W92" s="89">
        <f t="shared" si="69"/>
        <v>1.3201736344151227E-2</v>
      </c>
      <c r="X92" s="89">
        <f t="shared" si="70"/>
        <v>2.5300011612019724E-3</v>
      </c>
      <c r="Y92" s="89">
        <f t="shared" si="71"/>
        <v>2.5300011612019724E-3</v>
      </c>
      <c r="Z92" s="89">
        <f t="shared" si="72"/>
        <v>2.9970887725050965E-3</v>
      </c>
      <c r="AA92" s="89">
        <f t="shared" si="67"/>
        <v>2.9970887725050965E-3</v>
      </c>
      <c r="AB92" s="89"/>
      <c r="AC92" s="89">
        <f>ABS(('Wyrównanie 22 Part 1'!B92-'Wyrównanie 22 Part 1'!I92)/'Wyrównanie 22 Part 1'!I92)</f>
        <v>1.6179328553768618E-2</v>
      </c>
      <c r="AD92" s="89">
        <f t="shared" si="73"/>
        <v>2.6177067245079251E-4</v>
      </c>
      <c r="AE92" s="89">
        <f>'Wyrównanie 22 Part 1'!C93-'Wyrównanie 22 Part 1'!C92</f>
        <v>1.3201736344151227E-2</v>
      </c>
      <c r="AF92" s="89">
        <f t="shared" si="74"/>
        <v>1.3201736344151227E-2</v>
      </c>
      <c r="AG92" s="89">
        <f t="shared" si="75"/>
        <v>2.5300011612019724E-3</v>
      </c>
      <c r="AH92" s="89">
        <f t="shared" si="76"/>
        <v>2.5300011612019724E-3</v>
      </c>
      <c r="AI92" s="89">
        <f t="shared" si="77"/>
        <v>2.9970887725050965E-3</v>
      </c>
      <c r="AJ92" s="89">
        <f t="shared" si="78"/>
        <v>2.9970887725050965E-3</v>
      </c>
      <c r="AK92" s="89"/>
      <c r="AL92" s="89">
        <f>ABS(('Wyrównanie 22 Part 1'!B92-'Wyrównanie 22 Part 1'!K92)/'Wyrównanie 22 Part 1'!K92)</f>
        <v>1.4122788122377054E-2</v>
      </c>
      <c r="AM92" s="89">
        <f t="shared" si="85"/>
        <v>1.9945314434955438E-4</v>
      </c>
      <c r="AN92" s="89">
        <f>'Wyrównanie 22 Part 1'!B93-'Wyrównanie 22 Part 1'!B92</f>
        <v>1.0333376558772839E-2</v>
      </c>
      <c r="AO92" s="89">
        <f t="shared" si="86"/>
        <v>1.0333376558772839E-2</v>
      </c>
      <c r="AP92" s="89">
        <f t="shared" si="87"/>
        <v>-4.4051561442430276E-3</v>
      </c>
      <c r="AQ92" s="89">
        <f t="shared" si="88"/>
        <v>4.4051561442430276E-3</v>
      </c>
      <c r="AR92" s="89">
        <f t="shared" si="89"/>
        <v>2.9538456252292733E-2</v>
      </c>
      <c r="AS92" s="89">
        <f t="shared" si="90"/>
        <v>2.9538456252292733E-2</v>
      </c>
      <c r="AT92" s="89"/>
      <c r="AU92" s="89">
        <f>ABS(('Wyrównanie 22 Part 1'!B92-'Wyrównanie 22 Part 1'!M92)/'Wyrównanie 22 Part 1'!M92)</f>
        <v>6.256709910006761E-4</v>
      </c>
      <c r="AV92" s="89">
        <f t="shared" si="91"/>
        <v>3.9146418897976813E-7</v>
      </c>
      <c r="AW92" s="89">
        <f>'Wyrównanie 22 Part 1'!B93-'Wyrównanie 22 Part 1'!B92</f>
        <v>1.0333376558772839E-2</v>
      </c>
      <c r="AX92" s="89">
        <f t="shared" si="92"/>
        <v>1.0333376558772839E-2</v>
      </c>
      <c r="AY92" s="89">
        <f t="shared" si="93"/>
        <v>-4.4051561442430276E-3</v>
      </c>
      <c r="AZ92" s="89">
        <f t="shared" si="94"/>
        <v>4.4051561442430276E-3</v>
      </c>
      <c r="BA92" s="89">
        <f t="shared" si="95"/>
        <v>2.9538456252292733E-2</v>
      </c>
      <c r="BB92" s="89">
        <f t="shared" si="96"/>
        <v>2.9538456252292733E-2</v>
      </c>
      <c r="BC92" s="89"/>
      <c r="BD92" s="89">
        <f>ABS(('Wyrównanie 22 Part 1'!B92-'Wyrównanie 22 Part 1'!O92)/'Wyrównanie 22 Part 1'!O92)</f>
        <v>1.6041649451617897E-2</v>
      </c>
      <c r="BE92" s="89">
        <f t="shared" si="55"/>
        <v>2.5733451712859278E-4</v>
      </c>
      <c r="BF92" s="89">
        <f>'Wyrównanie 22 Part 1'!B93-'Wyrównanie 22 Part 1'!B92</f>
        <v>1.0333376558772839E-2</v>
      </c>
      <c r="BG92" s="89">
        <f t="shared" si="56"/>
        <v>1.0333376558772839E-2</v>
      </c>
      <c r="BH92" s="89">
        <f t="shared" si="57"/>
        <v>-4.4051561442430276E-3</v>
      </c>
      <c r="BI92" s="89">
        <f t="shared" si="58"/>
        <v>4.4051561442430276E-3</v>
      </c>
      <c r="BJ92" s="89">
        <f t="shared" si="59"/>
        <v>2.9538456252292733E-2</v>
      </c>
      <c r="BK92" s="89">
        <f t="shared" si="60"/>
        <v>2.9538456252292733E-2</v>
      </c>
      <c r="BL92" s="89"/>
      <c r="BM92" s="89">
        <f>ABS(('Wyrównanie 22 Part 1'!B92-'Wyrównanie 22 Part 1'!Q92)/'Wyrównanie 22 Part 1'!Q92)</f>
        <v>2.5115437864175149E-2</v>
      </c>
      <c r="BN92" s="89">
        <f t="shared" si="79"/>
        <v>6.3078521910924282E-4</v>
      </c>
      <c r="BO92" s="89">
        <f>'Wyrównanie 22 Part 1'!B93-'Wyrównanie 22 Part 1'!B92</f>
        <v>1.0333376558772839E-2</v>
      </c>
      <c r="BP92" s="89">
        <f t="shared" si="80"/>
        <v>1.0333376558772839E-2</v>
      </c>
      <c r="BQ92" s="89">
        <f t="shared" si="81"/>
        <v>-4.4051561442430276E-3</v>
      </c>
      <c r="BR92" s="89">
        <f t="shared" si="82"/>
        <v>4.4051561442430276E-3</v>
      </c>
      <c r="BS92" s="89">
        <f t="shared" si="83"/>
        <v>2.9538456252292733E-2</v>
      </c>
      <c r="BT92" s="89">
        <f t="shared" si="84"/>
        <v>2.9538456252292733E-2</v>
      </c>
    </row>
    <row r="93" spans="1:72" s="27" customFormat="1" x14ac:dyDescent="0.25">
      <c r="A93" s="41">
        <v>87</v>
      </c>
      <c r="B93" s="89">
        <f>ABS(('Wyrównanie 22 Part 1'!B93-'Wyrównanie 22 Part 1'!C93)/'Wyrównanie 22 Part 1'!C93)</f>
        <v>1.6268114007927468E-3</v>
      </c>
      <c r="C93" s="89">
        <f t="shared" si="49"/>
        <v>2.6465153337492591E-6</v>
      </c>
      <c r="D93" s="89">
        <f>'Wyrównanie 22 Part 1'!C94-'Wyrównanie 22 Part 1'!C93</f>
        <v>1.5731737505353199E-2</v>
      </c>
      <c r="E93" s="89">
        <f t="shared" si="50"/>
        <v>1.5731737505353199E-2</v>
      </c>
      <c r="F93" s="89">
        <f t="shared" si="51"/>
        <v>5.5270899337070689E-3</v>
      </c>
      <c r="G93" s="89">
        <f t="shared" si="52"/>
        <v>5.5270899337070689E-3</v>
      </c>
      <c r="H93" s="89">
        <f t="shared" si="53"/>
        <v>-9.4765131068413333E-3</v>
      </c>
      <c r="I93" s="89">
        <f t="shared" si="54"/>
        <v>9.4765131068413333E-3</v>
      </c>
      <c r="J93" s="89"/>
      <c r="K93" s="89">
        <f>ABS(('Wyrównanie 22 Part 1'!B93-'Wyrównanie 22 Part 1'!E93)/'Wyrównanie 22 Part 1'!E93)</f>
        <v>2.0026926795189214E-2</v>
      </c>
      <c r="L93" s="89">
        <f t="shared" si="61"/>
        <v>4.0107779685986771E-4</v>
      </c>
      <c r="M93" s="89">
        <f>'Wyrównanie 22 Part 1'!C94-'Wyrównanie 22 Part 1'!C93</f>
        <v>1.5731737505353199E-2</v>
      </c>
      <c r="N93" s="89">
        <f t="shared" si="62"/>
        <v>1.5731737505353199E-2</v>
      </c>
      <c r="O93" s="89">
        <f t="shared" si="63"/>
        <v>5.5270899337070689E-3</v>
      </c>
      <c r="P93" s="89">
        <f t="shared" si="64"/>
        <v>5.5270899337070689E-3</v>
      </c>
      <c r="Q93" s="89">
        <f t="shared" si="65"/>
        <v>-9.4765131068413333E-3</v>
      </c>
      <c r="R93" s="89">
        <f t="shared" si="66"/>
        <v>9.4765131068413333E-3</v>
      </c>
      <c r="S93" s="89"/>
      <c r="T93" s="89">
        <f>ABS(('Wyrównanie 22 Part 1'!B93-'Wyrównanie 22 Part 1'!G93)/'Wyrównanie 22 Part 1'!G93)</f>
        <v>2.7385062718538578E-2</v>
      </c>
      <c r="U93" s="89">
        <f t="shared" si="68"/>
        <v>7.4994166009829152E-4</v>
      </c>
      <c r="V93" s="89">
        <f>'Wyrównanie 22 Part 1'!C94-'Wyrównanie 22 Part 1'!C93</f>
        <v>1.5731737505353199E-2</v>
      </c>
      <c r="W93" s="89">
        <f t="shared" si="69"/>
        <v>1.5731737505353199E-2</v>
      </c>
      <c r="X93" s="89">
        <f t="shared" si="70"/>
        <v>5.5270899337070689E-3</v>
      </c>
      <c r="Y93" s="89">
        <f t="shared" si="71"/>
        <v>5.5270899337070689E-3</v>
      </c>
      <c r="Z93" s="89">
        <f t="shared" si="72"/>
        <v>-9.4765131068413333E-3</v>
      </c>
      <c r="AA93" s="89">
        <f t="shared" si="67"/>
        <v>9.4765131068413333E-3</v>
      </c>
      <c r="AB93" s="89"/>
      <c r="AC93" s="89">
        <f>ABS(('Wyrównanie 22 Part 1'!B93-'Wyrównanie 22 Part 1'!I93)/'Wyrównanie 22 Part 1'!I93)</f>
        <v>9.4306105276905812E-3</v>
      </c>
      <c r="AD93" s="89">
        <f t="shared" si="73"/>
        <v>8.8936414924988428E-5</v>
      </c>
      <c r="AE93" s="89">
        <f>'Wyrównanie 22 Part 1'!C94-'Wyrównanie 22 Part 1'!C93</f>
        <v>1.5731737505353199E-2</v>
      </c>
      <c r="AF93" s="89">
        <f t="shared" si="74"/>
        <v>1.5731737505353199E-2</v>
      </c>
      <c r="AG93" s="89">
        <f t="shared" si="75"/>
        <v>5.5270899337070689E-3</v>
      </c>
      <c r="AH93" s="89">
        <f t="shared" si="76"/>
        <v>5.5270899337070689E-3</v>
      </c>
      <c r="AI93" s="89">
        <f t="shared" si="77"/>
        <v>-9.4765131068413333E-3</v>
      </c>
      <c r="AJ93" s="89">
        <f t="shared" si="78"/>
        <v>9.4765131068413333E-3</v>
      </c>
      <c r="AK93" s="89"/>
      <c r="AL93" s="89">
        <f>ABS(('Wyrównanie 22 Part 1'!B93-'Wyrównanie 22 Part 1'!K93)/'Wyrównanie 22 Part 1'!K93)</f>
        <v>1.4947819436589046E-2</v>
      </c>
      <c r="AM93" s="89">
        <f t="shared" si="85"/>
        <v>2.2343730590886925E-4</v>
      </c>
      <c r="AN93" s="89">
        <f>'Wyrównanie 22 Part 1'!B94-'Wyrównanie 22 Part 1'!B93</f>
        <v>5.9282204145298112E-3</v>
      </c>
      <c r="AO93" s="89">
        <f t="shared" si="86"/>
        <v>5.9282204145298112E-3</v>
      </c>
      <c r="AP93" s="89">
        <f t="shared" si="87"/>
        <v>2.5133300108049705E-2</v>
      </c>
      <c r="AQ93" s="89">
        <f t="shared" si="88"/>
        <v>2.5133300108049705E-2</v>
      </c>
      <c r="AR93" s="89">
        <f t="shared" si="89"/>
        <v>-4.5785936915895026E-2</v>
      </c>
      <c r="AS93" s="89">
        <f t="shared" si="90"/>
        <v>4.5785936915895026E-2</v>
      </c>
      <c r="AT93" s="89"/>
      <c r="AU93" s="89">
        <f>ABS(('Wyrównanie 22 Part 1'!B93-'Wyrównanie 22 Part 1'!M93)/'Wyrównanie 22 Part 1'!M93)</f>
        <v>2.8085867778453621E-2</v>
      </c>
      <c r="AV93" s="89">
        <f t="shared" si="91"/>
        <v>7.8881596886877937E-4</v>
      </c>
      <c r="AW93" s="89">
        <f>'Wyrównanie 22 Part 1'!B94-'Wyrównanie 22 Part 1'!B93</f>
        <v>5.9282204145298112E-3</v>
      </c>
      <c r="AX93" s="89">
        <f t="shared" si="92"/>
        <v>5.9282204145298112E-3</v>
      </c>
      <c r="AY93" s="89">
        <f t="shared" si="93"/>
        <v>2.5133300108049705E-2</v>
      </c>
      <c r="AZ93" s="89">
        <f t="shared" si="94"/>
        <v>2.5133300108049705E-2</v>
      </c>
      <c r="BA93" s="89"/>
      <c r="BB93" s="89"/>
      <c r="BC93" s="89"/>
      <c r="BD93" s="89">
        <f>ABS(('Wyrównanie 22 Part 1'!B93-'Wyrównanie 22 Part 1'!O93)/'Wyrównanie 22 Part 1'!O93)</f>
        <v>8.7812385227251551E-3</v>
      </c>
      <c r="BE93" s="89">
        <f t="shared" si="55"/>
        <v>7.7110149992992268E-5</v>
      </c>
      <c r="BF93" s="89">
        <f>'Wyrównanie 22 Part 1'!B94-'Wyrównanie 22 Part 1'!B93</f>
        <v>5.9282204145298112E-3</v>
      </c>
      <c r="BG93" s="89">
        <f t="shared" si="56"/>
        <v>5.9282204145298112E-3</v>
      </c>
      <c r="BH93" s="89">
        <f t="shared" si="57"/>
        <v>2.5133300108049705E-2</v>
      </c>
      <c r="BI93" s="89">
        <f t="shared" si="58"/>
        <v>2.5133300108049705E-2</v>
      </c>
      <c r="BJ93" s="89">
        <f t="shared" si="59"/>
        <v>-4.5785936915895026E-2</v>
      </c>
      <c r="BK93" s="89">
        <f t="shared" si="60"/>
        <v>4.5785936915895026E-2</v>
      </c>
      <c r="BL93" s="89"/>
      <c r="BM93" s="89">
        <f>ABS(('Wyrównanie 22 Part 1'!B93-'Wyrównanie 22 Part 1'!Q93)/'Wyrównanie 22 Part 1'!Q93)</f>
        <v>4.6035419808247045E-3</v>
      </c>
      <c r="BN93" s="89">
        <f t="shared" si="79"/>
        <v>2.1192598769215443E-5</v>
      </c>
      <c r="BO93" s="89">
        <f>'Wyrównanie 22 Part 1'!B94-'Wyrównanie 22 Part 1'!B93</f>
        <v>5.9282204145298112E-3</v>
      </c>
      <c r="BP93" s="89">
        <f t="shared" si="80"/>
        <v>5.9282204145298112E-3</v>
      </c>
      <c r="BQ93" s="89">
        <f t="shared" si="81"/>
        <v>2.5133300108049705E-2</v>
      </c>
      <c r="BR93" s="89">
        <f t="shared" si="82"/>
        <v>2.5133300108049705E-2</v>
      </c>
      <c r="BS93" s="89">
        <f t="shared" si="83"/>
        <v>-4.5785936915895026E-2</v>
      </c>
      <c r="BT93" s="89">
        <f t="shared" si="84"/>
        <v>4.5785936915895026E-2</v>
      </c>
    </row>
    <row r="94" spans="1:72" s="27" customFormat="1" x14ac:dyDescent="0.25">
      <c r="A94" s="41">
        <v>88</v>
      </c>
      <c r="B94" s="89">
        <f>ABS(('Wyrównanie 22 Part 1'!B94-'Wyrównanie 22 Part 1'!C94)/'Wyrównanie 22 Part 1'!C94)</f>
        <v>5.6384146698516824E-2</v>
      </c>
      <c r="C94" s="89">
        <f t="shared" si="49"/>
        <v>3.1791719989198658E-3</v>
      </c>
      <c r="D94" s="89">
        <f>'Wyrównanie 22 Part 1'!C95-'Wyrównanie 22 Part 1'!C94</f>
        <v>2.1258827439060268E-2</v>
      </c>
      <c r="E94" s="89">
        <f t="shared" si="50"/>
        <v>2.1258827439060268E-2</v>
      </c>
      <c r="F94" s="89">
        <f t="shared" si="51"/>
        <v>-3.9494231731342644E-3</v>
      </c>
      <c r="G94" s="89">
        <f t="shared" si="52"/>
        <v>3.9494231731342644E-3</v>
      </c>
      <c r="H94" s="89">
        <f t="shared" si="53"/>
        <v>4.3425973479629953E-4</v>
      </c>
      <c r="I94" s="89">
        <f t="shared" si="54"/>
        <v>4.3425973479629953E-4</v>
      </c>
      <c r="J94" s="89"/>
      <c r="K94" s="89">
        <f>ABS(('Wyrównanie 22 Part 1'!B94-'Wyrównanie 22 Part 1'!E94)/'Wyrównanie 22 Part 1'!E94)</f>
        <v>7.2140652027092467E-2</v>
      </c>
      <c r="L94" s="89">
        <f t="shared" si="61"/>
        <v>5.2042736748940405E-3</v>
      </c>
      <c r="M94" s="89">
        <f>'Wyrównanie 22 Part 1'!C95-'Wyrównanie 22 Part 1'!C94</f>
        <v>2.1258827439060268E-2</v>
      </c>
      <c r="N94" s="89">
        <f t="shared" si="62"/>
        <v>2.1258827439060268E-2</v>
      </c>
      <c r="O94" s="89">
        <f t="shared" si="63"/>
        <v>-3.9494231731342644E-3</v>
      </c>
      <c r="P94" s="89">
        <f t="shared" si="64"/>
        <v>3.9494231731342644E-3</v>
      </c>
      <c r="Q94" s="89">
        <f t="shared" si="65"/>
        <v>4.3425973479629953E-4</v>
      </c>
      <c r="R94" s="89">
        <f t="shared" si="66"/>
        <v>4.3425973479629953E-4</v>
      </c>
      <c r="S94" s="89"/>
      <c r="T94" s="89">
        <f>ABS(('Wyrównanie 22 Part 1'!B94-'Wyrównanie 22 Part 1'!G94)/'Wyrównanie 22 Part 1'!G94)</f>
        <v>7.475801451099251E-2</v>
      </c>
      <c r="U94" s="89">
        <f t="shared" si="68"/>
        <v>5.5887607336257668E-3</v>
      </c>
      <c r="V94" s="89">
        <f>'Wyrównanie 22 Part 1'!C95-'Wyrównanie 22 Part 1'!C94</f>
        <v>2.1258827439060268E-2</v>
      </c>
      <c r="W94" s="89">
        <f t="shared" si="69"/>
        <v>2.1258827439060268E-2</v>
      </c>
      <c r="X94" s="89">
        <f t="shared" si="70"/>
        <v>-3.9494231731342644E-3</v>
      </c>
      <c r="Y94" s="89">
        <f t="shared" si="71"/>
        <v>3.9494231731342644E-3</v>
      </c>
      <c r="Z94" s="89">
        <f t="shared" si="72"/>
        <v>4.3425973479629953E-4</v>
      </c>
      <c r="AA94" s="89">
        <f t="shared" si="67"/>
        <v>4.3425973479629953E-4</v>
      </c>
      <c r="AB94" s="89"/>
      <c r="AC94" s="89">
        <f>ABS(('Wyrównanie 22 Part 1'!B94-'Wyrównanie 22 Part 1'!I94)/'Wyrównanie 22 Part 1'!I94)</f>
        <v>6.6641449634084582E-2</v>
      </c>
      <c r="AD94" s="89">
        <f t="shared" si="73"/>
        <v>4.4410828093322322E-3</v>
      </c>
      <c r="AE94" s="89">
        <f>'Wyrównanie 22 Part 1'!C95-'Wyrównanie 22 Part 1'!C94</f>
        <v>2.1258827439060268E-2</v>
      </c>
      <c r="AF94" s="89">
        <f t="shared" si="74"/>
        <v>2.1258827439060268E-2</v>
      </c>
      <c r="AG94" s="89">
        <f t="shared" si="75"/>
        <v>-3.9494231731342644E-3</v>
      </c>
      <c r="AH94" s="89">
        <f t="shared" si="76"/>
        <v>3.9494231731342644E-3</v>
      </c>
      <c r="AI94" s="89">
        <f t="shared" si="77"/>
        <v>4.3425973479629953E-4</v>
      </c>
      <c r="AJ94" s="89">
        <f t="shared" si="78"/>
        <v>4.3425973479629953E-4</v>
      </c>
      <c r="AK94" s="89"/>
      <c r="AL94" s="89">
        <f>ABS(('Wyrównanie 22 Part 1'!B94-'Wyrównanie 22 Part 1'!K94)/'Wyrównanie 22 Part 1'!K94)</f>
        <v>7.1987705942725022E-2</v>
      </c>
      <c r="AM94" s="89">
        <f t="shared" si="85"/>
        <v>5.1822298068962477E-3</v>
      </c>
      <c r="AN94" s="89">
        <f>'Wyrównanie 22 Part 1'!B95-'Wyrównanie 22 Part 1'!B94</f>
        <v>3.1061520522579517E-2</v>
      </c>
      <c r="AO94" s="89">
        <f t="shared" si="86"/>
        <v>3.1061520522579517E-2</v>
      </c>
      <c r="AP94" s="89">
        <f t="shared" si="87"/>
        <v>-2.065263680784532E-2</v>
      </c>
      <c r="AQ94" s="89">
        <f t="shared" si="88"/>
        <v>2.065263680784532E-2</v>
      </c>
      <c r="AR94" s="89"/>
      <c r="AS94" s="89"/>
      <c r="AT94" s="89"/>
      <c r="AU94" s="89">
        <f>ABS(('Wyrównanie 22 Part 1'!B94-'Wyrównanie 22 Part 1'!M94)/'Wyrównanie 22 Part 1'!M94)</f>
        <v>7.9851310972169423E-2</v>
      </c>
      <c r="AV94" s="89">
        <f t="shared" si="91"/>
        <v>6.3762318639741045E-3</v>
      </c>
      <c r="AW94" s="89">
        <f>'Wyrównanie 22 Part 1'!B95-'Wyrównanie 22 Part 1'!B94</f>
        <v>3.1061520522579517E-2</v>
      </c>
      <c r="AX94" s="89">
        <f t="shared" si="92"/>
        <v>3.1061520522579517E-2</v>
      </c>
      <c r="AY94" s="89"/>
      <c r="AZ94" s="89"/>
      <c r="BA94" s="89"/>
      <c r="BB94" s="89"/>
      <c r="BC94" s="89"/>
      <c r="BD94" s="89">
        <f>ABS(('Wyrównanie 22 Part 1'!B94-'Wyrównanie 22 Part 1'!O94)/'Wyrównanie 22 Part 1'!O94)</f>
        <v>2.6681518303719141E-2</v>
      </c>
      <c r="BE94" s="89">
        <f t="shared" si="55"/>
        <v>7.1190341899169958E-4</v>
      </c>
      <c r="BF94" s="89">
        <f>'Wyrównanie 22 Part 1'!B95-'Wyrównanie 22 Part 1'!B94</f>
        <v>3.1061520522579517E-2</v>
      </c>
      <c r="BG94" s="89">
        <f t="shared" si="56"/>
        <v>3.1061520522579517E-2</v>
      </c>
      <c r="BH94" s="89">
        <f t="shared" si="57"/>
        <v>-2.065263680784532E-2</v>
      </c>
      <c r="BI94" s="89">
        <f t="shared" si="58"/>
        <v>2.065263680784532E-2</v>
      </c>
      <c r="BJ94" s="89">
        <f t="shared" si="59"/>
        <v>5.8805889077796103E-2</v>
      </c>
      <c r="BK94" s="89">
        <f t="shared" si="60"/>
        <v>5.8805889077796103E-2</v>
      </c>
      <c r="BL94" s="89"/>
      <c r="BM94" s="89">
        <f>ABS(('Wyrównanie 22 Part 1'!B94-'Wyrównanie 22 Part 1'!Q94)/'Wyrównanie 22 Part 1'!Q94)</f>
        <v>5.358630323177041E-2</v>
      </c>
      <c r="BN94" s="89">
        <f t="shared" si="79"/>
        <v>2.871491894047248E-3</v>
      </c>
      <c r="BO94" s="89">
        <f>'Wyrównanie 22 Part 1'!B95-'Wyrównanie 22 Part 1'!B94</f>
        <v>3.1061520522579517E-2</v>
      </c>
      <c r="BP94" s="89">
        <f t="shared" si="80"/>
        <v>3.1061520522579517E-2</v>
      </c>
      <c r="BQ94" s="89">
        <f t="shared" si="81"/>
        <v>-2.065263680784532E-2</v>
      </c>
      <c r="BR94" s="89">
        <f t="shared" si="82"/>
        <v>2.065263680784532E-2</v>
      </c>
      <c r="BS94" s="89">
        <f t="shared" si="83"/>
        <v>5.8805889077796103E-2</v>
      </c>
      <c r="BT94" s="89">
        <f t="shared" si="84"/>
        <v>5.8805889077796103E-2</v>
      </c>
    </row>
    <row r="95" spans="1:72" s="27" customFormat="1" x14ac:dyDescent="0.25">
      <c r="A95" s="41">
        <v>89</v>
      </c>
      <c r="B95" s="89">
        <f>ABS(('Wyrównanie 22 Part 1'!B95-'Wyrównanie 22 Part 1'!C95)/'Wyrównanie 22 Part 1'!C95)</f>
        <v>1.329791346984448E-3</v>
      </c>
      <c r="C95" s="89">
        <f t="shared" si="49"/>
        <v>1.7683450265147126E-6</v>
      </c>
      <c r="D95" s="89">
        <f>'Wyrównanie 22 Part 1'!C96-'Wyrównanie 22 Part 1'!C95</f>
        <v>1.7309404265926004E-2</v>
      </c>
      <c r="E95" s="89">
        <f t="shared" si="50"/>
        <v>1.7309404265926004E-2</v>
      </c>
      <c r="F95" s="89">
        <f t="shared" si="51"/>
        <v>-3.5151634383379649E-3</v>
      </c>
      <c r="G95" s="89">
        <f t="shared" si="52"/>
        <v>3.5151634383379649E-3</v>
      </c>
      <c r="H95" s="89">
        <f t="shared" si="53"/>
        <v>1.4915952206133454E-3</v>
      </c>
      <c r="I95" s="89">
        <f t="shared" si="54"/>
        <v>1.4915952206133454E-3</v>
      </c>
      <c r="J95" s="89"/>
      <c r="K95" s="89">
        <f>ABS(('Wyrównanie 22 Part 1'!B95-'Wyrównanie 22 Part 1'!E95)/'Wyrównanie 22 Part 1'!E95)</f>
        <v>8.5997239944421398E-3</v>
      </c>
      <c r="L95" s="89">
        <f t="shared" si="61"/>
        <v>7.3955252780583879E-5</v>
      </c>
      <c r="M95" s="89">
        <f>'Wyrównanie 22 Part 1'!C96-'Wyrównanie 22 Part 1'!C95</f>
        <v>1.7309404265926004E-2</v>
      </c>
      <c r="N95" s="89">
        <f t="shared" si="62"/>
        <v>1.7309404265926004E-2</v>
      </c>
      <c r="O95" s="89">
        <f t="shared" si="63"/>
        <v>-3.5151634383379649E-3</v>
      </c>
      <c r="P95" s="89">
        <f t="shared" si="64"/>
        <v>3.5151634383379649E-3</v>
      </c>
      <c r="Q95" s="89">
        <f t="shared" si="65"/>
        <v>1.4915952206133454E-3</v>
      </c>
      <c r="R95" s="89">
        <f t="shared" si="66"/>
        <v>1.4915952206133454E-3</v>
      </c>
      <c r="S95" s="89"/>
      <c r="T95" s="89">
        <f>ABS(('Wyrównanie 22 Part 1'!B95-'Wyrównanie 22 Part 1'!G95)/'Wyrównanie 22 Part 1'!G95)</f>
        <v>9.8871299454831273E-3</v>
      </c>
      <c r="U95" s="89">
        <f t="shared" si="68"/>
        <v>9.7755338558869187E-5</v>
      </c>
      <c r="V95" s="89">
        <f>'Wyrównanie 22 Part 1'!C96-'Wyrównanie 22 Part 1'!C95</f>
        <v>1.7309404265926004E-2</v>
      </c>
      <c r="W95" s="89">
        <f t="shared" si="69"/>
        <v>1.7309404265926004E-2</v>
      </c>
      <c r="X95" s="89">
        <f t="shared" si="70"/>
        <v>-3.5151634383379649E-3</v>
      </c>
      <c r="Y95" s="89">
        <f t="shared" si="71"/>
        <v>3.5151634383379649E-3</v>
      </c>
      <c r="Z95" s="89">
        <f t="shared" si="72"/>
        <v>1.4915952206133454E-3</v>
      </c>
      <c r="AA95" s="89">
        <f t="shared" si="67"/>
        <v>1.4915952206133454E-3</v>
      </c>
      <c r="AB95" s="89"/>
      <c r="AC95" s="89">
        <f>ABS(('Wyrównanie 22 Part 1'!B95-'Wyrównanie 22 Part 1'!I95)/'Wyrównanie 22 Part 1'!I95)</f>
        <v>8.8104484399423831E-4</v>
      </c>
      <c r="AD95" s="89">
        <f t="shared" si="73"/>
        <v>7.7624001712883168E-7</v>
      </c>
      <c r="AE95" s="89">
        <f>'Wyrównanie 22 Part 1'!C96-'Wyrównanie 22 Part 1'!C95</f>
        <v>1.7309404265926004E-2</v>
      </c>
      <c r="AF95" s="89">
        <f t="shared" si="74"/>
        <v>1.7309404265926004E-2</v>
      </c>
      <c r="AG95" s="89">
        <f t="shared" si="75"/>
        <v>-3.5151634383379649E-3</v>
      </c>
      <c r="AH95" s="89">
        <f t="shared" si="76"/>
        <v>3.5151634383379649E-3</v>
      </c>
      <c r="AI95" s="89">
        <f t="shared" si="77"/>
        <v>1.4915952206133454E-3</v>
      </c>
      <c r="AJ95" s="89">
        <f t="shared" si="78"/>
        <v>1.4915952206133454E-3</v>
      </c>
      <c r="AK95" s="89"/>
      <c r="AL95" s="89">
        <f>ABS(('Wyrównanie 22 Part 1'!B95-'Wyrównanie 22 Part 1'!K95)/'Wyrównanie 22 Part 1'!K95)</f>
        <v>4.9755858309415216E-3</v>
      </c>
      <c r="AM95" s="89">
        <f t="shared" si="85"/>
        <v>2.4756454361066032E-5</v>
      </c>
      <c r="AN95" s="89">
        <f>'Wyrównanie 22 Part 1'!B96-'Wyrównanie 22 Part 1'!B95</f>
        <v>1.0408883714734196E-2</v>
      </c>
      <c r="AO95" s="89">
        <f t="shared" si="86"/>
        <v>1.0408883714734196E-2</v>
      </c>
      <c r="AP95" s="89"/>
      <c r="AQ95" s="89"/>
      <c r="AR95" s="89"/>
      <c r="AS95" s="89"/>
      <c r="AT95" s="89"/>
      <c r="AU95" s="89">
        <f>ABS(('Wyrównanie 22 Part 1'!B95-'Wyrównanie 22 Part 1'!M95)/'Wyrównanie 22 Part 1'!M95)</f>
        <v>3.5298401394917144E-3</v>
      </c>
      <c r="AV95" s="89">
        <f t="shared" si="91"/>
        <v>1.2459771410366886E-5</v>
      </c>
      <c r="AW95" s="89"/>
      <c r="AX95" s="89"/>
      <c r="AY95" s="89"/>
      <c r="AZ95" s="89"/>
      <c r="BA95" s="89"/>
      <c r="BB95" s="89"/>
      <c r="BC95" s="89"/>
      <c r="BD95" s="89">
        <f>ABS(('Wyrównanie 22 Part 1'!B95-'Wyrównanie 22 Part 1'!O95)/'Wyrównanie 22 Part 1'!O95)</f>
        <v>3.430727012168875E-2</v>
      </c>
      <c r="BE95" s="89">
        <f t="shared" si="55"/>
        <v>1.1769887832025177E-3</v>
      </c>
      <c r="BF95" s="89">
        <f>'Wyrównanie 22 Part 1'!B96-'Wyrównanie 22 Part 1'!B95</f>
        <v>1.0408883714734196E-2</v>
      </c>
      <c r="BG95" s="89">
        <f t="shared" si="56"/>
        <v>1.0408883714734196E-2</v>
      </c>
      <c r="BH95" s="89">
        <f t="shared" si="57"/>
        <v>3.8153252269950783E-2</v>
      </c>
      <c r="BI95" s="89">
        <f t="shared" si="58"/>
        <v>3.8153252269950783E-2</v>
      </c>
      <c r="BJ95" s="89">
        <f t="shared" si="59"/>
        <v>-9.6129127561534272E-2</v>
      </c>
      <c r="BK95" s="89">
        <f t="shared" si="60"/>
        <v>9.6129127561534272E-2</v>
      </c>
      <c r="BL95" s="89"/>
      <c r="BM95" s="89">
        <f>ABS(('Wyrównanie 22 Part 1'!B95-'Wyrównanie 22 Part 1'!Q95)/'Wyrównanie 22 Part 1'!Q95)</f>
        <v>4.8651610121941483E-3</v>
      </c>
      <c r="BN95" s="89">
        <f t="shared" si="79"/>
        <v>2.366979167457399E-5</v>
      </c>
      <c r="BO95" s="89">
        <f>'Wyrównanie 22 Part 1'!B96-'Wyrównanie 22 Part 1'!B95</f>
        <v>1.0408883714734196E-2</v>
      </c>
      <c r="BP95" s="89">
        <f t="shared" si="80"/>
        <v>1.0408883714734196E-2</v>
      </c>
      <c r="BQ95" s="89">
        <f t="shared" si="81"/>
        <v>3.8153252269950783E-2</v>
      </c>
      <c r="BR95" s="89">
        <f t="shared" si="82"/>
        <v>3.8153252269950783E-2</v>
      </c>
      <c r="BS95" s="89">
        <f t="shared" si="83"/>
        <v>-9.6129127561534272E-2</v>
      </c>
      <c r="BT95" s="89">
        <f t="shared" si="84"/>
        <v>9.6129127561534272E-2</v>
      </c>
    </row>
    <row r="96" spans="1:72" s="27" customFormat="1" x14ac:dyDescent="0.25">
      <c r="A96" s="41">
        <v>90</v>
      </c>
      <c r="B96" s="89">
        <f>ABS(('Wyrównanie 22 Part 1'!B96-'Wyrównanie 22 Part 1'!C96)/'Wyrównanie 22 Part 1'!C96)</f>
        <v>3.3003422955129202E-2</v>
      </c>
      <c r="C96" s="89">
        <f t="shared" si="49"/>
        <v>1.0892259267551493E-3</v>
      </c>
      <c r="D96" s="89">
        <f>'Wyrównanie 22 Part 1'!C97-'Wyrównanie 22 Part 1'!C96</f>
        <v>1.3794240827588039E-2</v>
      </c>
      <c r="E96" s="89">
        <f t="shared" si="50"/>
        <v>1.3794240827588039E-2</v>
      </c>
      <c r="F96" s="89">
        <f t="shared" si="51"/>
        <v>-2.0235682177246195E-3</v>
      </c>
      <c r="G96" s="89">
        <f t="shared" si="52"/>
        <v>2.0235682177246195E-3</v>
      </c>
      <c r="H96" s="89">
        <f t="shared" si="53"/>
        <v>1.2093963768761151E-3</v>
      </c>
      <c r="I96" s="89">
        <f t="shared" si="54"/>
        <v>1.2093963768761151E-3</v>
      </c>
      <c r="J96" s="89"/>
      <c r="K96" s="89">
        <f>ABS(('Wyrównanie 22 Part 1'!B96-'Wyrównanie 22 Part 1'!E96)/'Wyrównanie 22 Part 1'!E96)</f>
        <v>1.8063420960418377E-2</v>
      </c>
      <c r="L96" s="89">
        <f t="shared" si="61"/>
        <v>3.2628717679328197E-4</v>
      </c>
      <c r="M96" s="89">
        <f>'Wyrównanie 22 Part 1'!C97-'Wyrównanie 22 Part 1'!C96</f>
        <v>1.3794240827588039E-2</v>
      </c>
      <c r="N96" s="89">
        <f t="shared" si="62"/>
        <v>1.3794240827588039E-2</v>
      </c>
      <c r="O96" s="89">
        <f t="shared" si="63"/>
        <v>-2.0235682177246195E-3</v>
      </c>
      <c r="P96" s="89">
        <f t="shared" si="64"/>
        <v>2.0235682177246195E-3</v>
      </c>
      <c r="Q96" s="89">
        <f t="shared" si="65"/>
        <v>1.2093963768761151E-3</v>
      </c>
      <c r="R96" s="89">
        <f t="shared" si="66"/>
        <v>1.2093963768761151E-3</v>
      </c>
      <c r="S96" s="89"/>
      <c r="T96" s="89">
        <f>ABS(('Wyrównanie 22 Part 1'!B96-'Wyrównanie 22 Part 1'!G96)/'Wyrównanie 22 Part 1'!G96)</f>
        <v>1.1397213576530642E-2</v>
      </c>
      <c r="U96" s="89">
        <f t="shared" si="68"/>
        <v>1.298964773090544E-4</v>
      </c>
      <c r="V96" s="89">
        <f>'Wyrównanie 22 Part 1'!C97-'Wyrównanie 22 Part 1'!C96</f>
        <v>1.3794240827588039E-2</v>
      </c>
      <c r="W96" s="89">
        <f t="shared" si="69"/>
        <v>1.3794240827588039E-2</v>
      </c>
      <c r="X96" s="89">
        <f t="shared" si="70"/>
        <v>-2.0235682177246195E-3</v>
      </c>
      <c r="Y96" s="89">
        <f t="shared" si="71"/>
        <v>2.0235682177246195E-3</v>
      </c>
      <c r="Z96" s="89">
        <f t="shared" si="72"/>
        <v>1.2093963768761151E-3</v>
      </c>
      <c r="AA96" s="89">
        <f t="shared" si="67"/>
        <v>1.2093963768761151E-3</v>
      </c>
      <c r="AB96" s="89"/>
      <c r="AC96" s="89">
        <f>ABS(('Wyrównanie 22 Part 1'!B96-'Wyrównanie 22 Part 1'!I96)/'Wyrównanie 22 Part 1'!I96)</f>
        <v>2.7321309158598102E-2</v>
      </c>
      <c r="AD96" s="89">
        <f t="shared" si="73"/>
        <v>7.4645393413969648E-4</v>
      </c>
      <c r="AE96" s="89">
        <f>'Wyrównanie 22 Part 1'!C97-'Wyrównanie 22 Part 1'!C96</f>
        <v>1.3794240827588039E-2</v>
      </c>
      <c r="AF96" s="89">
        <f t="shared" si="74"/>
        <v>1.3794240827588039E-2</v>
      </c>
      <c r="AG96" s="89">
        <f t="shared" si="75"/>
        <v>-2.0235682177246195E-3</v>
      </c>
      <c r="AH96" s="89">
        <f t="shared" si="76"/>
        <v>2.0235682177246195E-3</v>
      </c>
      <c r="AI96" s="89"/>
      <c r="AJ96" s="89"/>
      <c r="AK96" s="89"/>
      <c r="AL96" s="89">
        <f>ABS(('Wyrównanie 22 Part 1'!B96-'Wyrównanie 22 Part 1'!K96)/'Wyrównanie 22 Part 1'!K96)</f>
        <v>2.1032802859524868E-2</v>
      </c>
      <c r="AM96" s="89">
        <f t="shared" si="85"/>
        <v>4.4237879612763745E-4</v>
      </c>
      <c r="AN96" s="89"/>
      <c r="AO96" s="89"/>
      <c r="AP96" s="89"/>
      <c r="AQ96" s="89"/>
      <c r="AR96" s="89"/>
      <c r="AS96" s="89"/>
      <c r="AT96" s="89"/>
      <c r="AU96" s="89"/>
      <c r="AV96" s="89"/>
      <c r="AW96" s="89"/>
      <c r="AX96" s="89"/>
      <c r="AY96" s="89"/>
      <c r="AZ96" s="89"/>
      <c r="BA96" s="89"/>
      <c r="BB96" s="89"/>
      <c r="BC96" s="89"/>
      <c r="BD96" s="89">
        <f>ABS(('Wyrównanie 22 Part 1'!B96-'Wyrównanie 22 Part 1'!O96)/'Wyrównanie 22 Part 1'!O96)</f>
        <v>4.317625234385513E-2</v>
      </c>
      <c r="BE96" s="89">
        <f t="shared" si="55"/>
        <v>1.8641887664602556E-3</v>
      </c>
      <c r="BF96" s="89">
        <f>'Wyrównanie 22 Part 1'!B97-'Wyrównanie 22 Part 1'!B96</f>
        <v>4.8562135984684979E-2</v>
      </c>
      <c r="BG96" s="89">
        <f t="shared" si="56"/>
        <v>4.8562135984684979E-2</v>
      </c>
      <c r="BH96" s="89">
        <f t="shared" si="57"/>
        <v>-5.797587529158349E-2</v>
      </c>
      <c r="BI96" s="89">
        <f t="shared" si="58"/>
        <v>5.797587529158349E-2</v>
      </c>
      <c r="BJ96" s="89">
        <f t="shared" si="59"/>
        <v>5.5742017821322043E-2</v>
      </c>
      <c r="BK96" s="89">
        <f t="shared" si="60"/>
        <v>5.5742017821322043E-2</v>
      </c>
      <c r="BL96" s="89"/>
      <c r="BM96" s="89">
        <f>ABS(('Wyrównanie 22 Part 1'!B96-'Wyrównanie 22 Part 1'!Q96)/'Wyrównanie 22 Part 1'!Q96)</f>
        <v>3.8137709754670616E-2</v>
      </c>
      <c r="BN96" s="89">
        <f t="shared" si="79"/>
        <v>1.4544849053314984E-3</v>
      </c>
      <c r="BO96" s="89">
        <f>'Wyrównanie 22 Part 1'!B97-'Wyrównanie 22 Part 1'!B96</f>
        <v>4.8562135984684979E-2</v>
      </c>
      <c r="BP96" s="89">
        <f t="shared" si="80"/>
        <v>4.8562135984684979E-2</v>
      </c>
      <c r="BQ96" s="89">
        <f t="shared" si="81"/>
        <v>-5.797587529158349E-2</v>
      </c>
      <c r="BR96" s="89">
        <f t="shared" si="82"/>
        <v>5.797587529158349E-2</v>
      </c>
      <c r="BS96" s="89"/>
      <c r="BT96" s="89"/>
    </row>
    <row r="97" spans="1:72" s="27" customFormat="1" x14ac:dyDescent="0.25">
      <c r="A97" s="41">
        <v>91</v>
      </c>
      <c r="B97" s="89">
        <f>ABS(('Wyrównanie 22 Part 1'!B97-'Wyrównanie 22 Part 1'!C97)/'Wyrównanie 22 Part 1'!C97)</f>
        <v>0.11952346315375506</v>
      </c>
      <c r="C97" s="89">
        <f t="shared" si="49"/>
        <v>1.4285858244267044E-2</v>
      </c>
      <c r="D97" s="89">
        <f>'Wyrównanie 22 Part 1'!C98-'Wyrównanie 22 Part 1'!C97</f>
        <v>1.177067260986342E-2</v>
      </c>
      <c r="E97" s="89">
        <f t="shared" si="50"/>
        <v>1.177067260986342E-2</v>
      </c>
      <c r="F97" s="89">
        <f t="shared" si="51"/>
        <v>-8.1417184084850436E-4</v>
      </c>
      <c r="G97" s="89">
        <f t="shared" si="52"/>
        <v>8.1417184084850436E-4</v>
      </c>
      <c r="H97" s="89">
        <f t="shared" si="53"/>
        <v>-9.1739164504630044E-3</v>
      </c>
      <c r="I97" s="89">
        <f t="shared" si="54"/>
        <v>9.1739164504630044E-3</v>
      </c>
      <c r="J97" s="89"/>
      <c r="K97" s="89">
        <f>ABS(('Wyrównanie 22 Part 1'!B97-'Wyrównanie 22 Part 1'!E97)/'Wyrównanie 22 Part 1'!E97)</f>
        <v>0.12969873044479208</v>
      </c>
      <c r="L97" s="89">
        <f t="shared" si="61"/>
        <v>1.6821760678990834E-2</v>
      </c>
      <c r="M97" s="89">
        <f>'Wyrównanie 22 Part 1'!C98-'Wyrównanie 22 Part 1'!C97</f>
        <v>1.177067260986342E-2</v>
      </c>
      <c r="N97" s="89">
        <f t="shared" si="62"/>
        <v>1.177067260986342E-2</v>
      </c>
      <c r="O97" s="89">
        <f t="shared" si="63"/>
        <v>-8.1417184084850436E-4</v>
      </c>
      <c r="P97" s="89">
        <f t="shared" si="64"/>
        <v>8.1417184084850436E-4</v>
      </c>
      <c r="Q97" s="89">
        <f t="shared" si="65"/>
        <v>-9.1739164504630044E-3</v>
      </c>
      <c r="R97" s="89">
        <f t="shared" si="66"/>
        <v>9.1739164504630044E-3</v>
      </c>
      <c r="S97" s="89"/>
      <c r="T97" s="89">
        <f>ABS(('Wyrównanie 22 Part 1'!B97-'Wyrównanie 22 Part 1'!G97)/'Wyrównanie 22 Part 1'!G97)</f>
        <v>0.1438716965302346</v>
      </c>
      <c r="U97" s="89">
        <f t="shared" si="68"/>
        <v>2.069906506248792E-2</v>
      </c>
      <c r="V97" s="89">
        <f>'Wyrównanie 22 Part 1'!C98-'Wyrównanie 22 Part 1'!C97</f>
        <v>1.177067260986342E-2</v>
      </c>
      <c r="W97" s="89">
        <f t="shared" si="69"/>
        <v>1.177067260986342E-2</v>
      </c>
      <c r="X97" s="89">
        <f t="shared" si="70"/>
        <v>-8.1417184084850436E-4</v>
      </c>
      <c r="Y97" s="89">
        <f t="shared" si="71"/>
        <v>8.1417184084850436E-4</v>
      </c>
      <c r="Z97" s="89"/>
      <c r="AA97" s="89"/>
      <c r="AB97" s="89"/>
      <c r="AC97" s="89">
        <f>ABS(('Wyrównanie 22 Part 1'!B97-'Wyrównanie 22 Part 1'!I97)/'Wyrównanie 22 Part 1'!I97)</f>
        <v>0.12745356847083153</v>
      </c>
      <c r="AD97" s="89">
        <f t="shared" si="73"/>
        <v>1.6244412115948941E-2</v>
      </c>
      <c r="AE97" s="89">
        <f>'Wyrównanie 22 Part 1'!C98-'Wyrównanie 22 Part 1'!C97</f>
        <v>1.177067260986342E-2</v>
      </c>
      <c r="AF97" s="89">
        <f t="shared" si="74"/>
        <v>1.177067260986342E-2</v>
      </c>
      <c r="AG97" s="89"/>
      <c r="AH97" s="89"/>
      <c r="AI97" s="89"/>
      <c r="AJ97" s="89"/>
      <c r="AK97" s="89"/>
      <c r="AL97" s="89"/>
      <c r="AM97" s="89"/>
      <c r="AN97" s="89"/>
      <c r="AO97" s="89"/>
      <c r="AP97" s="89"/>
      <c r="AQ97" s="89"/>
      <c r="AR97" s="89"/>
      <c r="AS97" s="89"/>
      <c r="AT97" s="89"/>
      <c r="AU97" s="89"/>
      <c r="AV97" s="89"/>
      <c r="AW97" s="89"/>
      <c r="AX97" s="89"/>
      <c r="AY97" s="89"/>
      <c r="AZ97" s="89"/>
      <c r="BA97" s="89"/>
      <c r="BB97" s="89"/>
      <c r="BC97" s="89"/>
      <c r="BD97" s="89">
        <f>ABS(('Wyrównanie 22 Part 1'!B97-'Wyrównanie 22 Part 1'!O97)/'Wyrównanie 22 Part 1'!O97)</f>
        <v>3.6035797885445253E-2</v>
      </c>
      <c r="BE97" s="89">
        <f t="shared" si="55"/>
        <v>1.2985787292406606E-3</v>
      </c>
      <c r="BF97" s="89">
        <f>'Wyrównanie 22 Part 1'!B98-'Wyrównanie 22 Part 1'!B97</f>
        <v>-9.4137393068985109E-3</v>
      </c>
      <c r="BG97" s="89">
        <f t="shared" si="56"/>
        <v>9.4137393068985109E-3</v>
      </c>
      <c r="BH97" s="89">
        <f t="shared" si="57"/>
        <v>-2.2338574702614467E-3</v>
      </c>
      <c r="BI97" s="89">
        <f t="shared" si="58"/>
        <v>2.2338574702614467E-3</v>
      </c>
      <c r="BJ97" s="89">
        <f t="shared" si="59"/>
        <v>3.4825133681377823E-2</v>
      </c>
      <c r="BK97" s="89">
        <f t="shared" si="60"/>
        <v>3.4825133681377823E-2</v>
      </c>
      <c r="BL97" s="89"/>
      <c r="BM97" s="89">
        <f>ABS(('Wyrównanie 22 Part 1'!B97-'Wyrównanie 22 Part 1'!Q97)/'Wyrównanie 22 Part 1'!Q97)</f>
        <v>0.11423006602359762</v>
      </c>
      <c r="BN97" s="89">
        <f t="shared" si="79"/>
        <v>1.304850798375547E-2</v>
      </c>
      <c r="BO97" s="89">
        <f>'Wyrównanie 22 Part 1'!B98-'Wyrównanie 22 Part 1'!B97</f>
        <v>-9.4137393068985109E-3</v>
      </c>
      <c r="BP97" s="89">
        <f t="shared" si="80"/>
        <v>9.4137393068985109E-3</v>
      </c>
      <c r="BQ97" s="89"/>
      <c r="BR97" s="89"/>
      <c r="BS97" s="89"/>
      <c r="BT97" s="89"/>
    </row>
    <row r="98" spans="1:72" s="27" customFormat="1" x14ac:dyDescent="0.25">
      <c r="A98" s="41">
        <v>92</v>
      </c>
      <c r="B98" s="89">
        <f>ABS(('Wyrównanie 22 Part 1'!B98-'Wyrównanie 22 Part 1'!C98)/'Wyrównanie 22 Part 1'!C98)</f>
        <v>2.6440856899479628E-2</v>
      </c>
      <c r="C98" s="89">
        <f t="shared" si="49"/>
        <v>6.991189135787595E-4</v>
      </c>
      <c r="D98" s="89">
        <f>'Wyrównanie 22 Part 1'!C99-'Wyrównanie 22 Part 1'!C98</f>
        <v>1.0956500769014915E-2</v>
      </c>
      <c r="E98" s="89">
        <f t="shared" si="50"/>
        <v>1.0956500769014915E-2</v>
      </c>
      <c r="F98" s="89">
        <f t="shared" si="51"/>
        <v>-9.9880882913115088E-3</v>
      </c>
      <c r="G98" s="89">
        <f t="shared" si="52"/>
        <v>9.9880882913115088E-3</v>
      </c>
      <c r="H98" s="89">
        <f t="shared" si="53"/>
        <v>2.1087056511859575E-2</v>
      </c>
      <c r="I98" s="89">
        <f t="shared" si="54"/>
        <v>2.1087056511859575E-2</v>
      </c>
      <c r="J98" s="89"/>
      <c r="K98" s="89">
        <f>ABS(('Wyrównanie 22 Part 1'!B98-'Wyrównanie 22 Part 1'!E98)/'Wyrównanie 22 Part 1'!E98)</f>
        <v>3.881424805541181E-2</v>
      </c>
      <c r="L98" s="89">
        <f t="shared" si="61"/>
        <v>1.5065458521070394E-3</v>
      </c>
      <c r="M98" s="89">
        <f>'Wyrównanie 22 Part 1'!C99-'Wyrównanie 22 Part 1'!C98</f>
        <v>1.0956500769014915E-2</v>
      </c>
      <c r="N98" s="89">
        <f t="shared" si="62"/>
        <v>1.0956500769014915E-2</v>
      </c>
      <c r="O98" s="89">
        <f t="shared" si="63"/>
        <v>-9.9880882913115088E-3</v>
      </c>
      <c r="P98" s="89">
        <f t="shared" si="64"/>
        <v>9.9880882913115088E-3</v>
      </c>
      <c r="Q98" s="89">
        <f t="shared" si="65"/>
        <v>2.1087056511859575E-2</v>
      </c>
      <c r="R98" s="89">
        <f t="shared" si="66"/>
        <v>2.1087056511859575E-2</v>
      </c>
      <c r="S98" s="89"/>
      <c r="T98" s="89">
        <f>ABS(('Wyrównanie 22 Part 1'!B98-'Wyrównanie 22 Part 1'!G98)/'Wyrównanie 22 Part 1'!G98)</f>
        <v>4.4337047367671155E-2</v>
      </c>
      <c r="U98" s="89">
        <f t="shared" si="68"/>
        <v>1.9657737692831156E-3</v>
      </c>
      <c r="V98" s="89">
        <f>'Wyrównanie 22 Part 1'!C99-'Wyrównanie 22 Part 1'!C98</f>
        <v>1.0956500769014915E-2</v>
      </c>
      <c r="W98" s="89">
        <f t="shared" si="69"/>
        <v>1.0956500769014915E-2</v>
      </c>
      <c r="X98" s="89"/>
      <c r="Y98" s="89"/>
      <c r="Z98" s="89"/>
      <c r="AA98" s="89"/>
      <c r="AB98" s="89"/>
      <c r="AC98" s="89">
        <f>ABS(('Wyrównanie 22 Part 1'!B98-'Wyrównanie 22 Part 1'!I98)/'Wyrównanie 22 Part 1'!I98)</f>
        <v>3.9089990697715384E-2</v>
      </c>
      <c r="AD98" s="89">
        <f t="shared" si="73"/>
        <v>1.5280273727474752E-3</v>
      </c>
      <c r="AE98" s="89"/>
      <c r="AF98" s="89"/>
      <c r="AG98" s="89"/>
      <c r="AH98" s="89"/>
      <c r="AI98" s="89"/>
      <c r="AJ98" s="89"/>
      <c r="AK98" s="89"/>
      <c r="AL98" s="89"/>
      <c r="AM98" s="89"/>
      <c r="AN98" s="89"/>
      <c r="AO98" s="89"/>
      <c r="AP98" s="89"/>
      <c r="AQ98" s="89"/>
      <c r="AR98" s="89"/>
      <c r="AS98" s="89"/>
      <c r="AT98" s="89"/>
      <c r="AU98" s="89"/>
      <c r="AV98" s="89"/>
      <c r="AW98" s="89"/>
      <c r="AX98" s="89"/>
      <c r="AY98" s="89"/>
      <c r="AZ98" s="89"/>
      <c r="BA98" s="89"/>
      <c r="BB98" s="89"/>
      <c r="BC98" s="89"/>
      <c r="BD98" s="89">
        <f>ABS(('Wyrównanie 22 Part 1'!B98-'Wyrównanie 22 Part 1'!O98)/'Wyrównanie 22 Part 1'!O98)</f>
        <v>5.6548493218927156E-3</v>
      </c>
      <c r="BE98" s="89">
        <f t="shared" si="55"/>
        <v>3.1977320853310503E-5</v>
      </c>
      <c r="BF98" s="89">
        <f>'Wyrównanie 22 Part 1'!B99-'Wyrównanie 22 Part 1'!B98</f>
        <v>-1.1647596777159958E-2</v>
      </c>
      <c r="BG98" s="89">
        <f t="shared" si="56"/>
        <v>1.1647596777159958E-2</v>
      </c>
      <c r="BH98" s="89">
        <f t="shared" si="57"/>
        <v>3.2591276211116377E-2</v>
      </c>
      <c r="BI98" s="89">
        <f t="shared" si="58"/>
        <v>3.2591276211116377E-2</v>
      </c>
      <c r="BJ98" s="89">
        <f t="shared" si="59"/>
        <v>-4.719693113458126E-2</v>
      </c>
      <c r="BK98" s="89">
        <f t="shared" si="60"/>
        <v>4.719693113458126E-2</v>
      </c>
      <c r="BL98" s="89"/>
      <c r="BM98" s="89">
        <f>ABS(('Wyrównanie 22 Part 1'!B98-'Wyrównanie 22 Part 1'!Q98)/'Wyrównanie 22 Part 1'!Q98)</f>
        <v>2.4745541051805573E-2</v>
      </c>
      <c r="BN98" s="89">
        <f t="shared" si="79"/>
        <v>6.1234180194659482E-4</v>
      </c>
      <c r="BO98" s="89"/>
      <c r="BP98" s="89"/>
      <c r="BQ98" s="89"/>
      <c r="BR98" s="89"/>
      <c r="BS98" s="89"/>
      <c r="BT98" s="89"/>
    </row>
    <row r="99" spans="1:72" s="27" customFormat="1" x14ac:dyDescent="0.25">
      <c r="A99" s="41">
        <v>93</v>
      </c>
      <c r="B99" s="89">
        <f>ABS(('Wyrównanie 22 Part 1'!B99-'Wyrównanie 22 Part 1'!C99)/'Wyrównanie 22 Part 1'!C99)</f>
        <v>6.3813742972306617E-2</v>
      </c>
      <c r="C99" s="89">
        <f t="shared" si="49"/>
        <v>4.0721937921356123E-3</v>
      </c>
      <c r="D99" s="89">
        <f>'Wyrównanie 22 Part 1'!C100-'Wyrównanie 22 Part 1'!C99</f>
        <v>9.6841247770340644E-4</v>
      </c>
      <c r="E99" s="89">
        <f t="shared" si="50"/>
        <v>9.6841247770340644E-4</v>
      </c>
      <c r="F99" s="89">
        <f t="shared" si="51"/>
        <v>1.1098968220548067E-2</v>
      </c>
      <c r="G99" s="89">
        <f t="shared" si="52"/>
        <v>1.1098968220548067E-2</v>
      </c>
      <c r="H99" s="89">
        <f t="shared" si="53"/>
        <v>-5.0605663436260606E-3</v>
      </c>
      <c r="I99" s="89">
        <f t="shared" si="54"/>
        <v>5.0605663436260606E-3</v>
      </c>
      <c r="J99" s="89"/>
      <c r="K99" s="89">
        <f>ABS(('Wyrównanie 22 Part 1'!B99-'Wyrównanie 22 Part 1'!E99)/'Wyrównanie 22 Part 1'!E99)</f>
        <v>4.9058420038200233E-2</v>
      </c>
      <c r="L99" s="89">
        <f t="shared" si="61"/>
        <v>2.406728576644486E-3</v>
      </c>
      <c r="M99" s="89">
        <f>'Wyrównanie 22 Part 1'!C100-'Wyrównanie 22 Part 1'!C99</f>
        <v>9.6841247770340644E-4</v>
      </c>
      <c r="N99" s="89">
        <f t="shared" si="62"/>
        <v>9.6841247770340644E-4</v>
      </c>
      <c r="O99" s="89">
        <f t="shared" si="63"/>
        <v>1.1098968220548067E-2</v>
      </c>
      <c r="P99" s="89">
        <f t="shared" si="64"/>
        <v>1.1098968220548067E-2</v>
      </c>
      <c r="Q99" s="89"/>
      <c r="R99" s="89"/>
      <c r="S99" s="89"/>
      <c r="T99" s="89">
        <f>ABS(('Wyrównanie 22 Part 1'!B99-'Wyrównanie 22 Part 1'!G99)/'Wyrównanie 22 Part 1'!G99)</f>
        <v>5.2647304899058701E-2</v>
      </c>
      <c r="U99" s="89">
        <f t="shared" si="68"/>
        <v>2.7717387131344505E-3</v>
      </c>
      <c r="V99" s="89"/>
      <c r="W99" s="89"/>
      <c r="X99" s="89"/>
      <c r="Y99" s="89"/>
      <c r="Z99" s="89"/>
      <c r="AA99" s="89"/>
      <c r="AB99" s="89"/>
      <c r="AC99" s="89"/>
      <c r="AD99" s="89"/>
      <c r="AE99" s="89"/>
      <c r="AF99" s="89"/>
      <c r="AG99" s="89"/>
      <c r="AH99" s="89"/>
      <c r="AI99" s="89"/>
      <c r="AJ99" s="89"/>
      <c r="AK99" s="89"/>
      <c r="AL99" s="89"/>
      <c r="AM99" s="89"/>
      <c r="AN99" s="89"/>
      <c r="AO99" s="89"/>
      <c r="AP99" s="89"/>
      <c r="AQ99" s="89"/>
      <c r="AR99" s="89"/>
      <c r="AS99" s="89"/>
      <c r="AT99" s="89"/>
      <c r="AU99" s="89"/>
      <c r="AV99" s="89"/>
      <c r="AW99" s="89"/>
      <c r="AX99" s="89"/>
      <c r="AY99" s="89"/>
      <c r="AZ99" s="89"/>
      <c r="BA99" s="89"/>
      <c r="BB99" s="89"/>
      <c r="BC99" s="89"/>
      <c r="BD99" s="89">
        <f>ABS(('Wyrównanie 22 Part 1'!B99-'Wyrównanie 22 Part 1'!O99)/'Wyrównanie 22 Part 1'!O99)</f>
        <v>1.9064072342800026E-2</v>
      </c>
      <c r="BE99" s="89">
        <f t="shared" si="55"/>
        <v>3.6343885429151286E-4</v>
      </c>
      <c r="BF99" s="89">
        <f>'Wyrównanie 22 Part 1'!B100-'Wyrównanie 22 Part 1'!B99</f>
        <v>2.0943679433956419E-2</v>
      </c>
      <c r="BG99" s="89">
        <f t="shared" si="56"/>
        <v>2.0943679433956419E-2</v>
      </c>
      <c r="BH99" s="89">
        <f t="shared" si="57"/>
        <v>-1.4605654923464884E-2</v>
      </c>
      <c r="BI99" s="89">
        <f t="shared" si="58"/>
        <v>1.4605654923464884E-2</v>
      </c>
      <c r="BJ99" s="89">
        <f t="shared" si="59"/>
        <v>6.8893249411006163E-3</v>
      </c>
      <c r="BK99" s="89">
        <f t="shared" si="60"/>
        <v>6.8893249411006163E-3</v>
      </c>
      <c r="BL99" s="89"/>
      <c r="BM99" s="89"/>
      <c r="BN99" s="89"/>
      <c r="BO99" s="89"/>
      <c r="BP99" s="89"/>
      <c r="BQ99" s="89"/>
      <c r="BR99" s="89"/>
      <c r="BS99" s="89"/>
      <c r="BT99" s="89"/>
    </row>
    <row r="100" spans="1:72" s="27" customFormat="1" x14ac:dyDescent="0.25">
      <c r="A100" s="41">
        <v>94</v>
      </c>
      <c r="B100" s="89">
        <f>ABS(('Wyrównanie 22 Part 1'!B100-'Wyrównanie 22 Part 1'!C100)/'Wyrównanie 22 Part 1'!C100)</f>
        <v>1.4878285445108259E-2</v>
      </c>
      <c r="C100" s="89">
        <f t="shared" si="49"/>
        <v>2.2136337778612026E-4</v>
      </c>
      <c r="D100" s="89">
        <f>'Wyrównanie 22 Part 1'!C101-'Wyrównanie 22 Part 1'!C100</f>
        <v>1.2067380698251473E-2</v>
      </c>
      <c r="E100" s="89">
        <f t="shared" si="50"/>
        <v>1.2067380698251473E-2</v>
      </c>
      <c r="F100" s="89">
        <f t="shared" si="51"/>
        <v>6.038401876922006E-3</v>
      </c>
      <c r="G100" s="89">
        <f t="shared" si="52"/>
        <v>6.038401876922006E-3</v>
      </c>
      <c r="H100" s="89">
        <f t="shared" si="53"/>
        <v>3.5846269421690446E-3</v>
      </c>
      <c r="I100" s="89">
        <f t="shared" si="54"/>
        <v>3.5846269421690446E-3</v>
      </c>
      <c r="J100" s="89"/>
      <c r="K100" s="89">
        <f>ABS(('Wyrównanie 22 Part 1'!B100-'Wyrównanie 22 Part 1'!E100)/'Wyrównanie 22 Part 1'!E100)</f>
        <v>7.9887656123507067E-3</v>
      </c>
      <c r="L100" s="89">
        <f t="shared" si="61"/>
        <v>6.3820376009077168E-5</v>
      </c>
      <c r="M100" s="89">
        <f>'Wyrównanie 22 Part 1'!C101-'Wyrównanie 22 Part 1'!C100</f>
        <v>1.2067380698251473E-2</v>
      </c>
      <c r="N100" s="89">
        <f t="shared" si="62"/>
        <v>1.2067380698251473E-2</v>
      </c>
      <c r="O100" s="89"/>
      <c r="P100" s="89"/>
      <c r="Q100" s="89"/>
      <c r="R100" s="89"/>
      <c r="S100" s="89"/>
      <c r="T100" s="89"/>
      <c r="U100" s="89"/>
      <c r="V100" s="89"/>
      <c r="W100" s="89"/>
      <c r="X100" s="89"/>
      <c r="Y100" s="89"/>
      <c r="Z100" s="89"/>
      <c r="AA100" s="89"/>
      <c r="AB100" s="89"/>
      <c r="AC100" s="89"/>
      <c r="AD100" s="89"/>
      <c r="AE100" s="89"/>
      <c r="AF100" s="89"/>
      <c r="AG100" s="89"/>
      <c r="AH100" s="89"/>
      <c r="AI100" s="89"/>
      <c r="AJ100" s="89"/>
      <c r="AK100" s="89"/>
      <c r="AL100" s="89"/>
      <c r="AM100" s="89"/>
      <c r="AN100" s="89"/>
      <c r="AO100" s="89"/>
      <c r="AP100" s="89"/>
      <c r="AQ100" s="89"/>
      <c r="AR100" s="89"/>
      <c r="AS100" s="89"/>
      <c r="AT100" s="89"/>
      <c r="AU100" s="89"/>
      <c r="AV100" s="89"/>
      <c r="AW100" s="89"/>
      <c r="AX100" s="89"/>
      <c r="AY100" s="89"/>
      <c r="AZ100" s="89"/>
      <c r="BA100" s="89"/>
      <c r="BB100" s="89"/>
      <c r="BC100" s="89"/>
      <c r="BD100" s="89">
        <f>ABS(('Wyrównanie 22 Part 1'!B100-'Wyrównanie 22 Part 1'!O100)/'Wyrównanie 22 Part 1'!O100)</f>
        <v>1.2100735426410339E-2</v>
      </c>
      <c r="BE100" s="89">
        <f t="shared" si="55"/>
        <v>1.4642779785998221E-4</v>
      </c>
      <c r="BF100" s="89">
        <f>'Wyrównanie 22 Part 1'!B101-'Wyrównanie 22 Part 1'!B100</f>
        <v>6.3380245104915356E-3</v>
      </c>
      <c r="BG100" s="89">
        <f t="shared" si="56"/>
        <v>6.3380245104915356E-3</v>
      </c>
      <c r="BH100" s="89">
        <f t="shared" si="57"/>
        <v>-7.7163299823642673E-3</v>
      </c>
      <c r="BI100" s="89">
        <f t="shared" si="58"/>
        <v>7.7163299823642673E-3</v>
      </c>
      <c r="BJ100" s="89"/>
      <c r="BK100" s="89"/>
      <c r="BL100" s="89"/>
      <c r="BM100" s="89"/>
      <c r="BN100" s="89"/>
      <c r="BO100" s="89"/>
      <c r="BP100" s="89"/>
      <c r="BQ100" s="89"/>
      <c r="BR100" s="89"/>
      <c r="BS100" s="89"/>
      <c r="BT100" s="89"/>
    </row>
    <row r="101" spans="1:72" s="27" customFormat="1" x14ac:dyDescent="0.25">
      <c r="A101" s="41">
        <v>95</v>
      </c>
      <c r="B101" s="89">
        <f>ABS(('Wyrównanie 22 Part 1'!B101-'Wyrównanie 22 Part 1'!C101)/'Wyrównanie 22 Part 1'!C101)</f>
        <v>7.2778328190592385E-3</v>
      </c>
      <c r="C101" s="89">
        <f t="shared" si="49"/>
        <v>5.2966850542175746E-5</v>
      </c>
      <c r="D101" s="89">
        <f>'Wyrównanie 22 Part 1'!C102-'Wyrównanie 22 Part 1'!C101</f>
        <v>1.8105782575173479E-2</v>
      </c>
      <c r="E101" s="89">
        <f t="shared" si="50"/>
        <v>1.8105782575173479E-2</v>
      </c>
      <c r="F101" s="89">
        <f t="shared" si="51"/>
        <v>9.6230288190910507E-3</v>
      </c>
      <c r="G101" s="89">
        <f t="shared" si="52"/>
        <v>9.6230288190910507E-3</v>
      </c>
      <c r="H101" s="89"/>
      <c r="I101" s="89"/>
      <c r="J101" s="89"/>
      <c r="K101" s="89">
        <f>ABS(('Wyrównanie 22 Part 1'!B101-'Wyrównanie 22 Part 1'!E101)/'Wyrównanie 22 Part 1'!E101)</f>
        <v>3.5372553849394639E-2</v>
      </c>
      <c r="L101" s="89">
        <f t="shared" si="61"/>
        <v>1.2512175658283234E-3</v>
      </c>
      <c r="M101" s="89"/>
      <c r="N101" s="89"/>
      <c r="O101" s="89"/>
      <c r="P101" s="89"/>
      <c r="Q101" s="89"/>
      <c r="R101" s="89"/>
      <c r="S101" s="89"/>
      <c r="T101" s="89"/>
      <c r="U101" s="89"/>
      <c r="V101" s="89"/>
      <c r="W101" s="89"/>
      <c r="X101" s="89"/>
      <c r="Y101" s="89"/>
      <c r="Z101" s="89"/>
      <c r="AA101" s="89"/>
      <c r="AB101" s="89"/>
      <c r="AC101" s="89"/>
      <c r="AD101" s="89"/>
      <c r="AE101" s="89"/>
      <c r="AF101" s="89"/>
      <c r="AG101" s="89"/>
      <c r="AH101" s="89"/>
      <c r="AI101" s="89"/>
      <c r="AJ101" s="89"/>
      <c r="AK101" s="89"/>
      <c r="AL101" s="89"/>
      <c r="AM101" s="89"/>
      <c r="AN101" s="89"/>
      <c r="AO101" s="89"/>
      <c r="AP101" s="89"/>
      <c r="AQ101" s="89"/>
      <c r="AR101" s="89"/>
      <c r="AS101" s="89"/>
      <c r="AT101" s="89"/>
      <c r="AU101" s="89"/>
      <c r="AV101" s="89"/>
      <c r="AW101" s="89"/>
      <c r="AX101" s="89"/>
      <c r="AY101" s="89"/>
      <c r="AZ101" s="89"/>
      <c r="BA101" s="89"/>
      <c r="BB101" s="89"/>
      <c r="BC101" s="89"/>
      <c r="BD101" s="89">
        <f>ABS(('Wyrównanie 22 Part 1'!B101-'Wyrównanie 22 Part 1'!O101)/'Wyrównanie 22 Part 1'!O101)</f>
        <v>1.1221180505635057E-2</v>
      </c>
      <c r="BE101" s="89">
        <f t="shared" si="55"/>
        <v>1.2591489194004423E-4</v>
      </c>
      <c r="BF101" s="89">
        <f>'Wyrównanie 22 Part 1'!B102-'Wyrównanie 22 Part 1'!B101</f>
        <v>-1.3783054718727317E-3</v>
      </c>
      <c r="BG101" s="89">
        <f t="shared" si="56"/>
        <v>1.3783054718727317E-3</v>
      </c>
      <c r="BH101" s="89"/>
      <c r="BI101" s="89"/>
      <c r="BJ101" s="89"/>
      <c r="BK101" s="89"/>
      <c r="BL101" s="89"/>
      <c r="BM101" s="89"/>
      <c r="BN101" s="89"/>
      <c r="BO101" s="89"/>
      <c r="BP101" s="89"/>
      <c r="BQ101" s="89"/>
      <c r="BR101" s="89"/>
      <c r="BS101" s="89"/>
      <c r="BT101" s="89"/>
    </row>
    <row r="102" spans="1:72" s="27" customFormat="1" x14ac:dyDescent="0.25">
      <c r="A102" s="41">
        <v>96</v>
      </c>
      <c r="B102" s="89">
        <f>ABS(('Wyrównanie 22 Part 1'!B102-'Wyrównanie 22 Part 1'!C102)/'Wyrównanie 22 Part 1'!C102)</f>
        <v>7.5228497807298456E-2</v>
      </c>
      <c r="C102" s="89">
        <f t="shared" si="49"/>
        <v>5.6593268823427086E-3</v>
      </c>
      <c r="D102" s="89">
        <f>'Wyrównanie 22 Part 1'!C103-'Wyrównanie 22 Part 1'!C102</f>
        <v>2.772881139426453E-2</v>
      </c>
      <c r="E102" s="89">
        <f t="shared" si="50"/>
        <v>2.772881139426453E-2</v>
      </c>
      <c r="F102" s="89"/>
      <c r="G102" s="89"/>
      <c r="H102" s="89"/>
      <c r="I102" s="89"/>
      <c r="J102" s="89"/>
      <c r="K102" s="89"/>
      <c r="L102" s="89"/>
      <c r="M102" s="89"/>
      <c r="N102" s="89"/>
      <c r="O102" s="89"/>
      <c r="P102" s="89"/>
      <c r="Q102" s="89"/>
      <c r="R102" s="89"/>
      <c r="S102" s="89"/>
      <c r="T102" s="89"/>
      <c r="U102" s="89"/>
      <c r="V102" s="89"/>
      <c r="W102" s="89"/>
      <c r="X102" s="89"/>
      <c r="Y102" s="89"/>
      <c r="Z102" s="89"/>
      <c r="AA102" s="89"/>
      <c r="AB102" s="89"/>
      <c r="AC102" s="89"/>
      <c r="AD102" s="89"/>
      <c r="AE102" s="89"/>
      <c r="AF102" s="89"/>
      <c r="AG102" s="89"/>
      <c r="AH102" s="89"/>
      <c r="AI102" s="89"/>
      <c r="AJ102" s="89"/>
      <c r="AK102" s="89"/>
      <c r="AL102" s="89"/>
      <c r="AM102" s="89"/>
      <c r="AN102" s="89"/>
      <c r="AO102" s="89"/>
      <c r="AP102" s="89"/>
      <c r="AQ102" s="89"/>
      <c r="AR102" s="89"/>
      <c r="AS102" s="89"/>
      <c r="AT102" s="89"/>
      <c r="AU102" s="89"/>
      <c r="AV102" s="89"/>
      <c r="AW102" s="89"/>
      <c r="AX102" s="89"/>
      <c r="AY102" s="89"/>
      <c r="AZ102" s="89"/>
      <c r="BA102" s="89"/>
      <c r="BB102" s="89"/>
      <c r="BC102" s="89"/>
      <c r="BD102" s="89">
        <f>ABS(('Wyrównanie 22 Part 1'!B102-'Wyrównanie 22 Part 1'!O102)/'Wyrównanie 22 Part 1'!O102)</f>
        <v>2.914051831140271E-2</v>
      </c>
      <c r="BE102" s="89">
        <f t="shared" si="55"/>
        <v>8.4916980745719669E-4</v>
      </c>
      <c r="BF102" s="89"/>
      <c r="BG102" s="89"/>
      <c r="BH102" s="89"/>
      <c r="BI102" s="89"/>
      <c r="BJ102" s="89"/>
      <c r="BK102" s="89"/>
      <c r="BL102" s="89"/>
      <c r="BM102" s="89"/>
      <c r="BN102" s="89"/>
      <c r="BO102" s="89"/>
      <c r="BP102" s="89"/>
      <c r="BQ102" s="89"/>
      <c r="BR102" s="89"/>
      <c r="BS102" s="89"/>
      <c r="BT102" s="89"/>
    </row>
    <row r="103" spans="1:72" s="27" customFormat="1" x14ac:dyDescent="0.25">
      <c r="A103" s="41">
        <v>97</v>
      </c>
      <c r="B103" s="89">
        <f>ABS(('Wyrównanie 22 Part 1'!B103-'Wyrównanie 22 Part 1'!C103)/'Wyrównanie 22 Part 1'!C103)</f>
        <v>9.8319088416370225E-3</v>
      </c>
      <c r="C103" s="89">
        <f t="shared" si="49"/>
        <v>9.6666431470260263E-5</v>
      </c>
      <c r="D103" s="89"/>
      <c r="E103" s="89"/>
      <c r="F103" s="89"/>
      <c r="G103" s="89"/>
      <c r="H103" s="89"/>
      <c r="I103" s="89"/>
      <c r="J103" s="89"/>
      <c r="K103" s="89"/>
      <c r="L103" s="89"/>
      <c r="M103" s="89"/>
      <c r="N103" s="89"/>
      <c r="O103" s="89"/>
      <c r="P103" s="89"/>
      <c r="Q103" s="89"/>
      <c r="R103" s="89"/>
      <c r="S103" s="89"/>
      <c r="T103" s="89"/>
      <c r="U103" s="89"/>
      <c r="V103" s="89"/>
      <c r="W103" s="89"/>
      <c r="X103" s="89"/>
      <c r="Y103" s="89"/>
      <c r="Z103" s="89"/>
      <c r="AA103" s="89"/>
      <c r="AB103" s="89"/>
      <c r="AC103" s="89"/>
      <c r="AD103" s="89"/>
      <c r="AE103" s="89"/>
      <c r="AF103" s="89"/>
      <c r="AG103" s="89"/>
      <c r="AH103" s="89"/>
      <c r="AI103" s="89"/>
      <c r="AJ103" s="89"/>
      <c r="AK103" s="89"/>
      <c r="AL103" s="89"/>
      <c r="AM103" s="89"/>
      <c r="AN103" s="89"/>
      <c r="AO103" s="89"/>
      <c r="AP103" s="89"/>
      <c r="AQ103" s="89"/>
      <c r="AR103" s="89"/>
      <c r="AS103" s="89"/>
      <c r="AT103" s="89"/>
      <c r="AU103" s="89"/>
      <c r="AV103" s="89"/>
      <c r="AW103" s="89"/>
      <c r="AX103" s="89"/>
      <c r="AY103" s="89"/>
      <c r="AZ103" s="89"/>
      <c r="BA103" s="89"/>
      <c r="BB103" s="89"/>
      <c r="BC103" s="89"/>
      <c r="BD103" s="89"/>
      <c r="BE103" s="89"/>
      <c r="BF103" s="89"/>
      <c r="BG103" s="89"/>
      <c r="BH103" s="89"/>
      <c r="BI103" s="89"/>
      <c r="BJ103" s="89"/>
      <c r="BK103" s="89"/>
      <c r="BL103" s="89"/>
      <c r="BM103" s="89"/>
      <c r="BN103" s="89"/>
      <c r="BO103" s="89"/>
      <c r="BP103" s="89"/>
      <c r="BQ103" s="89"/>
      <c r="BR103" s="89"/>
      <c r="BS103" s="89"/>
      <c r="BT103" s="89"/>
    </row>
    <row r="104" spans="1:72" s="27" customFormat="1" x14ac:dyDescent="0.25">
      <c r="A104" s="41">
        <v>98</v>
      </c>
      <c r="B104" s="89"/>
      <c r="C104" s="89"/>
      <c r="D104" s="89"/>
      <c r="E104" s="89"/>
      <c r="F104" s="89"/>
      <c r="G104" s="89"/>
      <c r="H104" s="89"/>
      <c r="I104" s="89"/>
      <c r="J104" s="89"/>
      <c r="K104" s="89"/>
      <c r="L104" s="89"/>
      <c r="M104" s="89"/>
      <c r="N104" s="89"/>
      <c r="O104" s="89"/>
      <c r="P104" s="89"/>
      <c r="Q104" s="89"/>
      <c r="R104" s="89"/>
      <c r="S104" s="89"/>
      <c r="T104" s="89"/>
      <c r="U104" s="89"/>
      <c r="V104" s="89"/>
      <c r="W104" s="89"/>
      <c r="X104" s="89"/>
      <c r="Y104" s="89"/>
      <c r="Z104" s="89"/>
      <c r="AA104" s="89"/>
      <c r="AB104" s="89"/>
      <c r="AC104" s="89"/>
      <c r="AD104" s="89"/>
      <c r="AE104" s="89"/>
      <c r="AF104" s="89"/>
      <c r="AG104" s="89"/>
      <c r="AH104" s="89"/>
      <c r="AI104" s="89"/>
      <c r="AJ104" s="89"/>
      <c r="AK104" s="89"/>
      <c r="AL104" s="89"/>
      <c r="AM104" s="89"/>
      <c r="AN104" s="89"/>
      <c r="AO104" s="89"/>
      <c r="AP104" s="89"/>
      <c r="AQ104" s="89"/>
      <c r="AR104" s="89"/>
      <c r="AS104" s="89"/>
      <c r="AT104" s="89"/>
      <c r="AU104" s="89"/>
      <c r="AV104" s="89"/>
      <c r="AW104" s="89"/>
      <c r="AX104" s="89"/>
      <c r="AY104" s="89"/>
      <c r="AZ104" s="89"/>
      <c r="BA104" s="89"/>
      <c r="BB104" s="89"/>
      <c r="BC104" s="89"/>
      <c r="BD104" s="89"/>
      <c r="BE104" s="89"/>
      <c r="BF104" s="89"/>
      <c r="BG104" s="89"/>
      <c r="BH104" s="89"/>
      <c r="BI104" s="89"/>
      <c r="BJ104" s="89"/>
      <c r="BK104" s="89"/>
      <c r="BL104" s="89"/>
      <c r="BM104" s="89"/>
      <c r="BN104" s="89"/>
      <c r="BO104" s="89"/>
      <c r="BP104" s="89"/>
      <c r="BQ104" s="89"/>
      <c r="BR104" s="89"/>
      <c r="BS104" s="89"/>
      <c r="BT104" s="89"/>
    </row>
    <row r="105" spans="1:72" s="90" customFormat="1" x14ac:dyDescent="0.25">
      <c r="A105" s="91">
        <v>99</v>
      </c>
      <c r="B105" s="92"/>
      <c r="C105" s="92"/>
      <c r="D105" s="92"/>
      <c r="E105" s="92"/>
      <c r="F105" s="92"/>
      <c r="G105" s="92"/>
      <c r="H105" s="92"/>
      <c r="I105" s="92"/>
      <c r="J105" s="92"/>
      <c r="K105" s="92"/>
      <c r="L105" s="92"/>
      <c r="M105" s="92"/>
      <c r="N105" s="92"/>
      <c r="O105" s="92"/>
      <c r="P105" s="92"/>
      <c r="Q105" s="92"/>
      <c r="R105" s="92"/>
      <c r="S105" s="92"/>
      <c r="T105" s="92"/>
      <c r="U105" s="92"/>
      <c r="V105" s="92"/>
      <c r="W105" s="92"/>
      <c r="X105" s="92"/>
      <c r="Y105" s="92"/>
      <c r="Z105" s="92"/>
      <c r="AA105" s="92"/>
      <c r="AB105" s="92"/>
      <c r="AC105" s="92"/>
      <c r="AD105" s="92"/>
      <c r="AE105" s="92"/>
      <c r="AF105" s="92"/>
      <c r="AG105" s="92"/>
      <c r="AH105" s="92"/>
      <c r="AI105" s="92"/>
      <c r="AJ105" s="92"/>
      <c r="AK105" s="92"/>
      <c r="AL105" s="92"/>
      <c r="AM105" s="92"/>
      <c r="AN105" s="92"/>
      <c r="AO105" s="92"/>
      <c r="AP105" s="92"/>
      <c r="AQ105" s="92"/>
      <c r="AR105" s="92"/>
      <c r="AS105" s="92"/>
      <c r="AT105" s="92"/>
      <c r="AU105" s="92"/>
      <c r="AV105" s="92"/>
      <c r="AW105" s="92"/>
      <c r="AX105" s="92"/>
      <c r="AY105" s="92"/>
      <c r="AZ105" s="92"/>
      <c r="BA105" s="92"/>
      <c r="BB105" s="92"/>
      <c r="BC105" s="92"/>
      <c r="BD105" s="92"/>
      <c r="BE105" s="92"/>
      <c r="BF105" s="92"/>
      <c r="BG105" s="92"/>
      <c r="BH105" s="92"/>
      <c r="BI105" s="92"/>
      <c r="BJ105" s="92"/>
      <c r="BK105" s="92"/>
      <c r="BL105" s="92"/>
      <c r="BM105" s="92"/>
      <c r="BN105" s="92"/>
      <c r="BO105" s="92"/>
      <c r="BP105" s="92"/>
      <c r="BQ105" s="92"/>
      <c r="BR105" s="92"/>
      <c r="BS105" s="92"/>
      <c r="BT105" s="92"/>
    </row>
    <row r="106" spans="1:72" x14ac:dyDescent="0.25">
      <c r="D106" s="24"/>
      <c r="E106" s="24"/>
      <c r="F106" s="24"/>
      <c r="G106" s="24"/>
      <c r="H106" s="24"/>
      <c r="I106" s="24"/>
    </row>
    <row r="107" spans="1:72" x14ac:dyDescent="0.25">
      <c r="B107" s="19" t="s">
        <v>78</v>
      </c>
      <c r="C107" s="19" t="s">
        <v>79</v>
      </c>
      <c r="D107" s="24"/>
      <c r="E107" s="25" t="s">
        <v>80</v>
      </c>
      <c r="F107" s="24"/>
      <c r="G107" s="24"/>
      <c r="H107" s="24"/>
      <c r="I107" s="24"/>
      <c r="K107" s="19" t="s">
        <v>78</v>
      </c>
      <c r="L107" s="19" t="s">
        <v>79</v>
      </c>
      <c r="M107" s="24"/>
      <c r="N107" s="25" t="s">
        <v>80</v>
      </c>
      <c r="O107" s="24"/>
      <c r="P107" s="24"/>
      <c r="Q107" s="24"/>
      <c r="R107" s="24"/>
      <c r="T107" s="19" t="s">
        <v>78</v>
      </c>
      <c r="U107" s="19" t="s">
        <v>79</v>
      </c>
      <c r="V107" s="24"/>
      <c r="W107" s="25" t="s">
        <v>80</v>
      </c>
      <c r="X107" s="24"/>
      <c r="Y107" s="24"/>
      <c r="Z107" s="24"/>
      <c r="AA107" s="24"/>
      <c r="AC107" s="19" t="s">
        <v>78</v>
      </c>
      <c r="AD107" s="19" t="s">
        <v>79</v>
      </c>
      <c r="AE107" s="24"/>
      <c r="AF107" s="25" t="s">
        <v>80</v>
      </c>
      <c r="AG107" s="24"/>
      <c r="AH107" s="24"/>
      <c r="AI107" s="24"/>
      <c r="AJ107" s="24"/>
      <c r="AL107" s="19" t="s">
        <v>78</v>
      </c>
      <c r="AM107" s="19" t="s">
        <v>79</v>
      </c>
      <c r="AN107" s="24"/>
      <c r="AO107" s="25" t="s">
        <v>80</v>
      </c>
      <c r="AP107" s="24"/>
      <c r="AQ107" s="24"/>
      <c r="AR107" s="24"/>
      <c r="AS107" s="24"/>
      <c r="AU107" s="19" t="s">
        <v>78</v>
      </c>
      <c r="AV107" s="19" t="s">
        <v>79</v>
      </c>
      <c r="AW107" s="24"/>
      <c r="AX107" s="25" t="s">
        <v>80</v>
      </c>
      <c r="AY107" s="24"/>
      <c r="AZ107" s="24"/>
      <c r="BA107" s="24"/>
      <c r="BB107" s="24"/>
      <c r="BD107" s="19" t="s">
        <v>78</v>
      </c>
      <c r="BE107" s="19" t="s">
        <v>79</v>
      </c>
      <c r="BF107" s="24"/>
      <c r="BG107" s="25" t="s">
        <v>80</v>
      </c>
      <c r="BH107" s="24"/>
      <c r="BI107" s="24"/>
      <c r="BJ107" s="24"/>
      <c r="BK107" s="24"/>
      <c r="BM107" s="19" t="s">
        <v>78</v>
      </c>
      <c r="BN107" s="19" t="s">
        <v>79</v>
      </c>
      <c r="BO107" s="24"/>
      <c r="BP107" s="25" t="s">
        <v>80</v>
      </c>
      <c r="BQ107" s="24"/>
      <c r="BR107" s="24"/>
      <c r="BS107" s="24"/>
      <c r="BT107" s="24"/>
    </row>
    <row r="108" spans="1:72" x14ac:dyDescent="0.25">
      <c r="B108" s="27">
        <f>AVERAGE(B8:B103)</f>
        <v>0.16839474739460444</v>
      </c>
      <c r="C108" s="27">
        <f>AVERAGE(C8:C103)</f>
        <v>9.7941101329850747E-2</v>
      </c>
      <c r="E108" t="s">
        <v>72</v>
      </c>
      <c r="G108" t="s">
        <v>73</v>
      </c>
      <c r="I108" t="s">
        <v>74</v>
      </c>
      <c r="K108">
        <f>AVERAGE(K10:K101)</f>
        <v>0.17333385911245144</v>
      </c>
      <c r="L108">
        <f>AVERAGE(L10:L101)</f>
        <v>0.104525627418582</v>
      </c>
      <c r="N108" t="s">
        <v>72</v>
      </c>
      <c r="P108" t="s">
        <v>73</v>
      </c>
      <c r="R108" t="s">
        <v>74</v>
      </c>
      <c r="T108">
        <f>AVERAGE(T10:T101)</f>
        <v>0.17359971914907646</v>
      </c>
      <c r="U108">
        <f>AVERAGE(U10:U101)</f>
        <v>0.10086484063728932</v>
      </c>
      <c r="W108" t="s">
        <v>72</v>
      </c>
      <c r="Y108" t="s">
        <v>73</v>
      </c>
      <c r="AA108" t="s">
        <v>74</v>
      </c>
      <c r="AC108">
        <f>AVERAGE(AC10:AC101)</f>
        <v>0.20327102734973249</v>
      </c>
      <c r="AD108">
        <f>AVERAGE(AD10:AD101)</f>
        <v>0.31856819460188601</v>
      </c>
      <c r="AF108" t="s">
        <v>72</v>
      </c>
      <c r="AH108" t="s">
        <v>73</v>
      </c>
      <c r="AJ108" t="s">
        <v>74</v>
      </c>
      <c r="AL108" s="27">
        <f>AVERAGE(AL15:AL96)</f>
        <v>0.17537829776432265</v>
      </c>
      <c r="AM108">
        <f>AVERAGE(AM10:AM101)</f>
        <v>0.25057924934844339</v>
      </c>
      <c r="AO108" t="s">
        <v>72</v>
      </c>
      <c r="AQ108" t="s">
        <v>73</v>
      </c>
      <c r="AS108" t="s">
        <v>74</v>
      </c>
      <c r="AU108" s="27">
        <f>AVERAGE(AU15:AU96)</f>
        <v>0.13378913273628862</v>
      </c>
      <c r="AV108">
        <f>AVERAGE(AV10:AV101)</f>
        <v>5.4594560453570619E-2</v>
      </c>
      <c r="AX108" t="s">
        <v>72</v>
      </c>
      <c r="AZ108" t="s">
        <v>73</v>
      </c>
      <c r="BB108" t="s">
        <v>74</v>
      </c>
      <c r="BD108" s="27">
        <f>AVERAGE(BD9:BD102)</f>
        <v>0.14785660123482119</v>
      </c>
      <c r="BE108" s="27">
        <f>AVERAGE(BE9:BE102)</f>
        <v>8.8621039898857959E-2</v>
      </c>
      <c r="BG108" t="s">
        <v>72</v>
      </c>
      <c r="BI108" t="s">
        <v>73</v>
      </c>
      <c r="BK108" t="s">
        <v>74</v>
      </c>
      <c r="BM108" s="27">
        <f>AVERAGE(BM13:BM102)</f>
        <v>0.18293827365338425</v>
      </c>
      <c r="BN108" s="27">
        <f>AVERAGE(BN10:BN102)</f>
        <v>0.21317983389679382</v>
      </c>
      <c r="BP108" t="s">
        <v>72</v>
      </c>
      <c r="BR108" t="s">
        <v>73</v>
      </c>
      <c r="BT108" t="s">
        <v>74</v>
      </c>
    </row>
    <row r="109" spans="1:72" x14ac:dyDescent="0.25">
      <c r="E109" s="24">
        <f>SUM(E8:E102)</f>
        <v>0.31413074942808145</v>
      </c>
      <c r="G109" s="24">
        <f>SUM(G8:G101)</f>
        <v>9.4328152216619651E-2</v>
      </c>
      <c r="I109" s="24">
        <f>SUM(I8:I100)</f>
        <v>0.11942440093624582</v>
      </c>
      <c r="N109" s="24">
        <f>SUM(N8:N100)</f>
        <v>0.26704006749195225</v>
      </c>
      <c r="P109" s="24">
        <f>SUM(P8:P99)</f>
        <v>7.7472115976239597E-2</v>
      </c>
      <c r="R109" s="24">
        <f>SUM(R8:R98)</f>
        <v>0.10961913494362668</v>
      </c>
      <c r="W109" s="24">
        <f>SUM(W8:W100)</f>
        <v>0.25394889113920055</v>
      </c>
      <c r="Y109" s="24">
        <f>SUM(Y8:Y99)</f>
        <v>5.6261566622407777E-2</v>
      </c>
      <c r="AA109" s="24">
        <f>SUM(AA12:AA96)</f>
        <v>7.9125684247309008E-2</v>
      </c>
      <c r="AF109" s="24">
        <f>SUM(AF8:AF100)</f>
        <v>0.24296544708579926</v>
      </c>
      <c r="AH109" s="24">
        <f>SUM(AH8:AH99)</f>
        <v>5.5406519554711826E-2</v>
      </c>
      <c r="AJ109" s="24">
        <f>SUM(AJ12:AJ96)</f>
        <v>7.7875484342071033E-2</v>
      </c>
      <c r="AO109" s="24">
        <f>SUM(AO8:AO100)</f>
        <v>0.23191585714884999</v>
      </c>
      <c r="AQ109" s="24">
        <f>SUM(AQ8:AQ99)</f>
        <v>0.27114316405962657</v>
      </c>
      <c r="AS109" s="24">
        <f>SUM(AS12:AS96)</f>
        <v>0.48417044607522131</v>
      </c>
      <c r="AX109" s="24">
        <f>SUM(AX8:AX100)</f>
        <v>0.22137225701218394</v>
      </c>
      <c r="AZ109" s="24">
        <f>SUM(AZ8:AZ99)</f>
        <v>0.25035581082984937</v>
      </c>
      <c r="BB109" s="24">
        <f>SUM(BB12:BB96)</f>
        <v>0.43831273134078685</v>
      </c>
      <c r="BG109" s="24">
        <f>SUM(BG8:BG101)</f>
        <v>0.33096462061639392</v>
      </c>
      <c r="BI109" s="24">
        <f>SUM(BI8:BI100)</f>
        <v>0.42587742472160273</v>
      </c>
      <c r="BK109" s="24">
        <f>SUM(BK9:BK99)</f>
        <v>0.7865341241250845</v>
      </c>
      <c r="BP109" s="24">
        <f>SUM(BP8:BP101)</f>
        <v>0.29023881569066667</v>
      </c>
      <c r="BR109" s="24">
        <f>SUM(BR8:BR100)</f>
        <v>0.36788880771525773</v>
      </c>
      <c r="BT109" s="24">
        <f>SUM(BT12:BT99)</f>
        <v>0.64012612807444402</v>
      </c>
    </row>
    <row r="110" spans="1:72" x14ac:dyDescent="0.25">
      <c r="B110" s="20" t="s">
        <v>82</v>
      </c>
      <c r="C110">
        <f>AVERAGE('Wyrównanie 22 Part 1'!$B$6:$B$105)</f>
        <v>5.236741305640745E-2</v>
      </c>
      <c r="K110" s="20" t="s">
        <v>82</v>
      </c>
      <c r="L110">
        <f>AVERAGE('Wyrównanie 22 Part 1'!$B$6:$B$105)</f>
        <v>5.236741305640745E-2</v>
      </c>
      <c r="T110" s="20" t="s">
        <v>82</v>
      </c>
      <c r="U110">
        <f>AVERAGE('Wyrównanie 22 Part 1'!$B$6:$B$105)</f>
        <v>5.236741305640745E-2</v>
      </c>
      <c r="AC110" s="20" t="s">
        <v>82</v>
      </c>
      <c r="AD110">
        <f>AVERAGE('Wyrównanie 22 Part 1'!$B$6:$B$105)</f>
        <v>5.236741305640745E-2</v>
      </c>
      <c r="AL110" s="20" t="s">
        <v>82</v>
      </c>
      <c r="AM110">
        <f>AVERAGE('Wyrównanie 22 Part 1'!$B$6:$B$105)</f>
        <v>5.236741305640745E-2</v>
      </c>
      <c r="AU110" s="20" t="s">
        <v>82</v>
      </c>
      <c r="AV110">
        <f>AVERAGE('Wyrównanie 22 Part 1'!$B$6:$B$105)</f>
        <v>5.236741305640745E-2</v>
      </c>
      <c r="BD110" s="20" t="s">
        <v>82</v>
      </c>
      <c r="BE110">
        <f>AVERAGE('Wyrównanie 22 Part 1'!$B$6:$B$105)</f>
        <v>5.236741305640745E-2</v>
      </c>
      <c r="BM110" s="20" t="s">
        <v>82</v>
      </c>
      <c r="BN110">
        <f>AVERAGE('Wyrównanie 22 Part 1'!$B$6:$B$105)</f>
        <v>5.236741305640745E-2</v>
      </c>
    </row>
    <row r="111" spans="1:72" x14ac:dyDescent="0.25">
      <c r="E111" s="20" t="s">
        <v>81</v>
      </c>
      <c r="F111" s="20"/>
      <c r="G111" s="20"/>
      <c r="H111" s="20"/>
      <c r="N111" s="20" t="s">
        <v>81</v>
      </c>
      <c r="O111" s="20"/>
      <c r="P111" s="20"/>
      <c r="Q111" s="20"/>
      <c r="W111" s="20" t="s">
        <v>81</v>
      </c>
      <c r="X111" s="20"/>
      <c r="Y111" s="20"/>
      <c r="Z111" s="20"/>
      <c r="AF111" s="20" t="s">
        <v>81</v>
      </c>
      <c r="AG111" s="20"/>
      <c r="AH111" s="20"/>
      <c r="AI111" s="20"/>
      <c r="AO111" s="20" t="s">
        <v>81</v>
      </c>
      <c r="AP111" s="20"/>
      <c r="AQ111" s="20"/>
      <c r="AR111" s="20"/>
      <c r="AX111" s="20" t="s">
        <v>81</v>
      </c>
      <c r="AY111" s="20"/>
      <c r="AZ111" s="20"/>
      <c r="BA111" s="20"/>
      <c r="BG111" s="20" t="s">
        <v>81</v>
      </c>
      <c r="BH111" s="20"/>
      <c r="BI111" s="20"/>
      <c r="BJ111" s="20"/>
      <c r="BP111" s="20" t="s">
        <v>81</v>
      </c>
      <c r="BQ111" s="20"/>
      <c r="BR111" s="20"/>
      <c r="BS111" s="20"/>
    </row>
    <row r="112" spans="1:72" x14ac:dyDescent="0.25">
      <c r="E112" t="s">
        <v>72</v>
      </c>
      <c r="G112" t="s">
        <v>73</v>
      </c>
      <c r="I112" t="s">
        <v>74</v>
      </c>
      <c r="N112" t="s">
        <v>72</v>
      </c>
      <c r="P112" t="s">
        <v>73</v>
      </c>
      <c r="R112" t="s">
        <v>74</v>
      </c>
      <c r="W112" t="s">
        <v>72</v>
      </c>
      <c r="Y112" t="s">
        <v>73</v>
      </c>
      <c r="AA112" t="s">
        <v>74</v>
      </c>
      <c r="AF112" t="s">
        <v>72</v>
      </c>
      <c r="AH112" t="s">
        <v>73</v>
      </c>
      <c r="AJ112" t="s">
        <v>74</v>
      </c>
      <c r="AO112" t="s">
        <v>72</v>
      </c>
      <c r="AQ112" t="s">
        <v>73</v>
      </c>
      <c r="AS112" t="s">
        <v>74</v>
      </c>
      <c r="AX112" t="s">
        <v>72</v>
      </c>
      <c r="AZ112" t="s">
        <v>73</v>
      </c>
      <c r="BB112" t="s">
        <v>74</v>
      </c>
      <c r="BG112" t="s">
        <v>72</v>
      </c>
      <c r="BI112" t="s">
        <v>73</v>
      </c>
      <c r="BK112" t="s">
        <v>74</v>
      </c>
      <c r="BP112" t="s">
        <v>72</v>
      </c>
      <c r="BR112" t="s">
        <v>73</v>
      </c>
      <c r="BT112" t="s">
        <v>74</v>
      </c>
    </row>
    <row r="113" spans="2:72" x14ac:dyDescent="0.25">
      <c r="E113" s="24">
        <f>AVERAGE(E8:E102)</f>
        <v>3.3066394676640153E-3</v>
      </c>
      <c r="G113" s="24">
        <f>AVERAGE(G8:G101)</f>
        <v>1.0034909810278686E-3</v>
      </c>
      <c r="I113" s="24">
        <f>AVERAGE(I8:I100)</f>
        <v>1.2841333434004927E-3</v>
      </c>
      <c r="N113" s="24">
        <f>AVERAGE(N8:N100)</f>
        <v>2.9345062361752993E-3</v>
      </c>
      <c r="P113" s="24">
        <f>AVERAGE(P8:P99)</f>
        <v>8.6080128862488442E-4</v>
      </c>
      <c r="R113" s="24">
        <f>AVERAGE(R8:R98)</f>
        <v>1.2316756735238953E-3</v>
      </c>
      <c r="W113" s="24">
        <f>AVERAGE(W8:W98)</f>
        <v>2.9189527717149487E-3</v>
      </c>
      <c r="Y113" s="24">
        <f>AVERAGE(Y8:Y99)</f>
        <v>6.5420426305125322E-4</v>
      </c>
      <c r="AA113" s="24">
        <f>AVERAGE(AA12:AA96)</f>
        <v>9.3089040290951779E-4</v>
      </c>
      <c r="AF113" s="24">
        <f>AVERAGE(AF8:AF98)</f>
        <v>2.8584170245388148E-3</v>
      </c>
      <c r="AH113" s="24">
        <f>AVERAGE(AH8:AH99)</f>
        <v>6.5960142327037893E-4</v>
      </c>
      <c r="AJ113" s="24">
        <f>AVERAGE(AJ12:AJ96)</f>
        <v>9.3825884749483177E-4</v>
      </c>
      <c r="AO113" s="24">
        <f>AVERAGE(AO8:AO98)</f>
        <v>2.8631587302327161E-3</v>
      </c>
      <c r="AQ113" s="24">
        <f>AVERAGE(AQ8:AQ99)</f>
        <v>3.3892895507453323E-3</v>
      </c>
      <c r="AS113" s="24">
        <f>AVERAGE(AS12:AS96)</f>
        <v>6.1287398237369782E-3</v>
      </c>
      <c r="AX113" s="24">
        <f>AVERAGE(AX8:AX98)</f>
        <v>2.8021804685086573E-3</v>
      </c>
      <c r="AZ113" s="24">
        <f>AVERAGE(AZ8:AZ99)</f>
        <v>3.2096898824339661E-3</v>
      </c>
      <c r="BB113" s="24">
        <f>AVERAGE(BB12:BB96)</f>
        <v>5.6923731342959335E-3</v>
      </c>
      <c r="BG113" s="24">
        <f>AVERAGE(BG8:BG101)</f>
        <v>3.5587593614666013E-3</v>
      </c>
      <c r="BI113" s="24">
        <f>AVERAGE(BI8:BI100)</f>
        <v>4.6291024426261167E-3</v>
      </c>
      <c r="BK113" s="24">
        <f>AVERAGE(BK12:BK99)</f>
        <v>8.9259242540332805E-3</v>
      </c>
      <c r="BP113" s="24">
        <f>AVERAGE(BP8:BP101)</f>
        <v>3.4145743022431373E-3</v>
      </c>
      <c r="BR113" s="24">
        <f>AVERAGE(BR8:BR100)</f>
        <v>4.3796286632768779E-3</v>
      </c>
      <c r="BT113" s="24">
        <f>AVERAGE(BT12:BT99)</f>
        <v>7.7123629888487229E-3</v>
      </c>
    </row>
    <row r="115" spans="2:72" x14ac:dyDescent="0.25">
      <c r="E115" s="20" t="s">
        <v>84</v>
      </c>
      <c r="N115" s="20" t="s">
        <v>84</v>
      </c>
      <c r="W115" s="20" t="s">
        <v>84</v>
      </c>
      <c r="AF115" s="20" t="s">
        <v>84</v>
      </c>
      <c r="AO115" s="20" t="s">
        <v>84</v>
      </c>
      <c r="AX115" s="20" t="s">
        <v>84</v>
      </c>
      <c r="BG115" s="20" t="s">
        <v>84</v>
      </c>
      <c r="BP115" s="20" t="s">
        <v>84</v>
      </c>
    </row>
    <row r="116" spans="2:72" x14ac:dyDescent="0.25">
      <c r="E116" t="s">
        <v>72</v>
      </c>
      <c r="G116" t="s">
        <v>73</v>
      </c>
      <c r="I116" t="s">
        <v>74</v>
      </c>
      <c r="N116" t="s">
        <v>72</v>
      </c>
      <c r="P116" t="s">
        <v>73</v>
      </c>
      <c r="R116" t="s">
        <v>74</v>
      </c>
      <c r="W116" t="s">
        <v>72</v>
      </c>
      <c r="Y116" t="s">
        <v>73</v>
      </c>
      <c r="AA116" t="s">
        <v>74</v>
      </c>
      <c r="AF116" t="s">
        <v>72</v>
      </c>
      <c r="AH116" t="s">
        <v>73</v>
      </c>
      <c r="AJ116" t="s">
        <v>74</v>
      </c>
      <c r="AO116" t="s">
        <v>72</v>
      </c>
      <c r="AQ116" t="s">
        <v>73</v>
      </c>
      <c r="AS116" t="s">
        <v>74</v>
      </c>
      <c r="AX116" t="s">
        <v>72</v>
      </c>
      <c r="AZ116" t="s">
        <v>73</v>
      </c>
      <c r="BB116" t="s">
        <v>74</v>
      </c>
      <c r="BG116" t="s">
        <v>72</v>
      </c>
      <c r="BI116" t="s">
        <v>73</v>
      </c>
      <c r="BK116" t="s">
        <v>74</v>
      </c>
      <c r="BP116" t="s">
        <v>72</v>
      </c>
      <c r="BR116" t="s">
        <v>73</v>
      </c>
      <c r="BT116" t="s">
        <v>74</v>
      </c>
    </row>
    <row r="117" spans="2:72" x14ac:dyDescent="0.25">
      <c r="E117" s="26">
        <f>E113/$C$110</f>
        <v>6.3143074570100974E-2</v>
      </c>
      <c r="F117" s="26"/>
      <c r="G117" s="26">
        <f>G113/$C$110</f>
        <v>1.9162508179408452E-2</v>
      </c>
      <c r="H117" s="26"/>
      <c r="I117" s="26">
        <f>I113/$C$110</f>
        <v>2.4521611216832329E-2</v>
      </c>
      <c r="N117" s="26">
        <f>N113/$C$110</f>
        <v>5.6036876081971089E-2</v>
      </c>
      <c r="O117" s="26"/>
      <c r="P117" s="26">
        <f>P113/$C$110</f>
        <v>1.643772793774774E-2</v>
      </c>
      <c r="Q117" s="26"/>
      <c r="R117" s="26">
        <f>R113/$C$110</f>
        <v>2.3519887686588574E-2</v>
      </c>
      <c r="W117" s="26">
        <f>W113/$C$110</f>
        <v>5.5739869536247759E-2</v>
      </c>
      <c r="X117" s="26"/>
      <c r="Y117" s="26">
        <f>Y113/$C$110</f>
        <v>1.2492583170884888E-2</v>
      </c>
      <c r="Z117" s="26"/>
      <c r="AA117" s="26">
        <f>AA113/$C$110</f>
        <v>1.7776138796598777E-2</v>
      </c>
      <c r="AF117" s="26">
        <f>AF113/$C$110</f>
        <v>5.4583888294422275E-2</v>
      </c>
      <c r="AG117" s="26"/>
      <c r="AH117" s="26">
        <f>AH113/$C$110</f>
        <v>1.259564650558336E-2</v>
      </c>
      <c r="AI117" s="26"/>
      <c r="AJ117" s="26">
        <f>AJ113/$C$110</f>
        <v>1.7916845471900401E-2</v>
      </c>
      <c r="AO117" s="26">
        <f>AO113/$C$110</f>
        <v>5.4674435171137258E-2</v>
      </c>
      <c r="AP117" s="26"/>
      <c r="AQ117" s="26">
        <f>AQ113/$C$110</f>
        <v>6.4721347741477434E-2</v>
      </c>
      <c r="AR117" s="26"/>
      <c r="AS117" s="26">
        <f>AS113/$C$110</f>
        <v>0.11703346539450821</v>
      </c>
      <c r="AX117" s="26">
        <f>AX113/$C$110</f>
        <v>5.3510003740117815E-2</v>
      </c>
      <c r="AY117" s="26"/>
      <c r="AZ117" s="26">
        <f>AZ113/$C$110</f>
        <v>6.1291740322873219E-2</v>
      </c>
      <c r="BA117" s="26"/>
      <c r="BB117" s="26">
        <f>BB113/$C$110</f>
        <v>0.10870067475291181</v>
      </c>
      <c r="BG117" s="26">
        <f>BG113/$C$110</f>
        <v>6.7957516970206092E-2</v>
      </c>
      <c r="BH117" s="26"/>
      <c r="BI117" s="26">
        <f>BI113/$C$110</f>
        <v>8.839662248810895E-2</v>
      </c>
      <c r="BJ117" s="26"/>
      <c r="BK117" s="26">
        <f>BK113/$C$110</f>
        <v>0.17044806556357367</v>
      </c>
      <c r="BP117" s="26">
        <f>BP113/$C$110</f>
        <v>6.5204181435602623E-2</v>
      </c>
      <c r="BQ117" s="26"/>
      <c r="BR117" s="26">
        <f>BR113/$C$110</f>
        <v>8.3632709879316938E-2</v>
      </c>
      <c r="BS117" s="26"/>
      <c r="BT117" s="26">
        <f>BT113/$C$110</f>
        <v>0.1472740878099395</v>
      </c>
    </row>
    <row r="122" spans="2:72" x14ac:dyDescent="0.25">
      <c r="B122" s="39"/>
      <c r="C122" s="39"/>
      <c r="D122" s="139" t="s">
        <v>85</v>
      </c>
      <c r="E122" s="139"/>
      <c r="F122" s="139"/>
      <c r="G122" s="139"/>
      <c r="H122" s="139"/>
      <c r="I122" s="139"/>
      <c r="J122" s="139"/>
      <c r="K122" s="139"/>
    </row>
    <row r="123" spans="2:72" x14ac:dyDescent="0.25">
      <c r="B123" s="39"/>
      <c r="C123" s="39"/>
      <c r="D123" s="139" t="s">
        <v>86</v>
      </c>
      <c r="E123" s="139"/>
      <c r="F123" s="139" t="s">
        <v>95</v>
      </c>
      <c r="G123" s="139"/>
      <c r="H123" s="139"/>
      <c r="I123" s="139" t="s">
        <v>94</v>
      </c>
      <c r="J123" s="139"/>
      <c r="K123" s="139"/>
    </row>
    <row r="124" spans="2:72" x14ac:dyDescent="0.25">
      <c r="B124" s="94" t="s">
        <v>92</v>
      </c>
      <c r="C124" s="49" t="s">
        <v>93</v>
      </c>
      <c r="D124" s="49" t="s">
        <v>78</v>
      </c>
      <c r="E124" s="49" t="s">
        <v>79</v>
      </c>
      <c r="F124" s="49" t="s">
        <v>72</v>
      </c>
      <c r="G124" s="49" t="s">
        <v>73</v>
      </c>
      <c r="H124" s="49" t="s">
        <v>74</v>
      </c>
      <c r="I124" s="49" t="s">
        <v>72</v>
      </c>
      <c r="J124" s="49" t="s">
        <v>73</v>
      </c>
      <c r="K124" s="49" t="s">
        <v>74</v>
      </c>
    </row>
    <row r="125" spans="2:72" x14ac:dyDescent="0.25">
      <c r="B125" s="39" t="s">
        <v>59</v>
      </c>
      <c r="C125" s="39">
        <v>5</v>
      </c>
      <c r="D125" s="39">
        <f>B108</f>
        <v>0.16839474739460444</v>
      </c>
      <c r="E125" s="39">
        <f>C108</f>
        <v>9.7941101329850747E-2</v>
      </c>
      <c r="F125" s="95">
        <f>E113</f>
        <v>3.3066394676640153E-3</v>
      </c>
      <c r="G125" s="95">
        <f>G113</f>
        <v>1.0034909810278686E-3</v>
      </c>
      <c r="H125" s="95">
        <f>I113</f>
        <v>1.2841333434004927E-3</v>
      </c>
      <c r="I125" s="96">
        <f>E117</f>
        <v>6.3143074570100974E-2</v>
      </c>
      <c r="J125" s="96">
        <f>G117</f>
        <v>1.9162508179408452E-2</v>
      </c>
      <c r="K125" s="96">
        <f>I117</f>
        <v>2.4521611216832329E-2</v>
      </c>
    </row>
    <row r="126" spans="2:72" x14ac:dyDescent="0.25">
      <c r="B126" s="39" t="s">
        <v>52</v>
      </c>
      <c r="C126" s="39">
        <v>9</v>
      </c>
      <c r="D126" s="39">
        <f>K108</f>
        <v>0.17333385911245144</v>
      </c>
      <c r="E126" s="39">
        <f>L108</f>
        <v>0.104525627418582</v>
      </c>
      <c r="F126" s="95">
        <f>N113</f>
        <v>2.9345062361752993E-3</v>
      </c>
      <c r="G126" s="95">
        <f>P113</f>
        <v>8.6080128862488442E-4</v>
      </c>
      <c r="H126" s="95">
        <f>R113</f>
        <v>1.2316756735238953E-3</v>
      </c>
      <c r="I126" s="96">
        <f>N117</f>
        <v>5.6036876081971089E-2</v>
      </c>
      <c r="J126" s="96">
        <f>P117</f>
        <v>1.643772793774774E-2</v>
      </c>
      <c r="K126" s="96">
        <f>R117</f>
        <v>2.3519887686588574E-2</v>
      </c>
    </row>
    <row r="127" spans="2:72" x14ac:dyDescent="0.25">
      <c r="B127" s="39" t="s">
        <v>53</v>
      </c>
      <c r="C127" s="39">
        <v>13</v>
      </c>
      <c r="D127" s="39">
        <f>T108</f>
        <v>0.17359971914907646</v>
      </c>
      <c r="E127" s="39">
        <f>U108</f>
        <v>0.10086484063728932</v>
      </c>
      <c r="F127" s="95">
        <f>W113</f>
        <v>2.9189527717149487E-3</v>
      </c>
      <c r="G127" s="95">
        <f>Y113</f>
        <v>6.5420426305125322E-4</v>
      </c>
      <c r="H127" s="95">
        <f>AA113</f>
        <v>9.3089040290951779E-4</v>
      </c>
      <c r="I127" s="96">
        <f>W117</f>
        <v>5.5739869536247759E-2</v>
      </c>
      <c r="J127" s="96">
        <f>Y117</f>
        <v>1.2492583170884888E-2</v>
      </c>
      <c r="K127" s="96">
        <f>AA117</f>
        <v>1.7776138796598777E-2</v>
      </c>
    </row>
    <row r="128" spans="2:72" x14ac:dyDescent="0.25">
      <c r="B128" s="39" t="s">
        <v>54</v>
      </c>
      <c r="C128" s="39">
        <v>15</v>
      </c>
      <c r="D128" s="39">
        <f>AC108</f>
        <v>0.20327102734973249</v>
      </c>
      <c r="E128" s="39">
        <f>AD108</f>
        <v>0.31856819460188601</v>
      </c>
      <c r="F128" s="95">
        <f>AF113</f>
        <v>2.8584170245388148E-3</v>
      </c>
      <c r="G128" s="95">
        <f>AH113</f>
        <v>6.5960142327037893E-4</v>
      </c>
      <c r="H128" s="95">
        <f>AJ113</f>
        <v>9.3825884749483177E-4</v>
      </c>
      <c r="I128" s="96">
        <f>AF117</f>
        <v>5.4583888294422275E-2</v>
      </c>
      <c r="J128" s="96">
        <f>AH117</f>
        <v>1.259564650558336E-2</v>
      </c>
      <c r="K128" s="96">
        <f>AJ117</f>
        <v>1.7916845471900401E-2</v>
      </c>
    </row>
    <row r="129" spans="2:11" x14ac:dyDescent="0.25">
      <c r="B129" s="39" t="s">
        <v>55</v>
      </c>
      <c r="C129" s="39">
        <v>19</v>
      </c>
      <c r="D129" s="92">
        <f>AL108</f>
        <v>0.17537829776432265</v>
      </c>
      <c r="E129" s="39">
        <f>AM108</f>
        <v>0.25057924934844339</v>
      </c>
      <c r="F129" s="95">
        <f>AO113</f>
        <v>2.8631587302327161E-3</v>
      </c>
      <c r="G129" s="95">
        <f>AQ113</f>
        <v>3.3892895507453323E-3</v>
      </c>
      <c r="H129" s="95">
        <f>AS113</f>
        <v>6.1287398237369782E-3</v>
      </c>
      <c r="I129" s="96">
        <f>AO117</f>
        <v>5.4674435171137258E-2</v>
      </c>
      <c r="J129" s="96">
        <f>AQ117</f>
        <v>6.4721347741477434E-2</v>
      </c>
      <c r="K129" s="96">
        <f>AS117</f>
        <v>0.11703346539450821</v>
      </c>
    </row>
    <row r="130" spans="2:11" x14ac:dyDescent="0.25">
      <c r="B130" s="94" t="s">
        <v>56</v>
      </c>
      <c r="C130" s="94">
        <v>21</v>
      </c>
      <c r="D130" s="101">
        <f>AU108</f>
        <v>0.13378913273628862</v>
      </c>
      <c r="E130" s="101">
        <f>AV108</f>
        <v>5.4594560453570619E-2</v>
      </c>
      <c r="F130" s="102">
        <f>AX113</f>
        <v>2.8021804685086573E-3</v>
      </c>
      <c r="G130" s="102">
        <f>AZ113</f>
        <v>3.2096898824339661E-3</v>
      </c>
      <c r="H130" s="102">
        <f>BB113</f>
        <v>5.6923731342959335E-3</v>
      </c>
      <c r="I130" s="103">
        <f>AX117</f>
        <v>5.3510003740117815E-2</v>
      </c>
      <c r="J130" s="103">
        <f>AZ117</f>
        <v>6.1291740322873219E-2</v>
      </c>
      <c r="K130" s="103">
        <f>BB117</f>
        <v>0.10870067475291181</v>
      </c>
    </row>
    <row r="131" spans="2:11" x14ac:dyDescent="0.25">
      <c r="B131" s="97" t="s">
        <v>87</v>
      </c>
      <c r="C131" s="97">
        <v>7</v>
      </c>
      <c r="D131" s="98">
        <f>BD108</f>
        <v>0.14785660123482119</v>
      </c>
      <c r="E131" s="98">
        <f>BE108</f>
        <v>8.8621039898857959E-2</v>
      </c>
      <c r="F131" s="99">
        <f>BG113</f>
        <v>3.5587593614666013E-3</v>
      </c>
      <c r="G131" s="99">
        <f>BI113</f>
        <v>4.6291024426261167E-3</v>
      </c>
      <c r="H131" s="99">
        <f>BK113</f>
        <v>8.9259242540332805E-3</v>
      </c>
      <c r="I131" s="100">
        <f>BG117</f>
        <v>6.7957516970206092E-2</v>
      </c>
      <c r="J131" s="100">
        <f>BI117</f>
        <v>8.839662248810895E-2</v>
      </c>
      <c r="K131" s="100">
        <f>BK117</f>
        <v>0.17044806556357367</v>
      </c>
    </row>
    <row r="132" spans="2:11" x14ac:dyDescent="0.25">
      <c r="B132" s="39" t="s">
        <v>58</v>
      </c>
      <c r="C132" s="39">
        <v>15</v>
      </c>
      <c r="D132" s="92">
        <f>BM108</f>
        <v>0.18293827365338425</v>
      </c>
      <c r="E132" s="92">
        <f>BN108</f>
        <v>0.21317983389679382</v>
      </c>
      <c r="F132" s="95">
        <f>BP113</f>
        <v>3.4145743022431373E-3</v>
      </c>
      <c r="G132" s="95">
        <f>BR113</f>
        <v>4.3796286632768779E-3</v>
      </c>
      <c r="H132" s="95">
        <f>BT113</f>
        <v>7.7123629888487229E-3</v>
      </c>
      <c r="I132" s="96">
        <f>BP117</f>
        <v>6.5204181435602623E-2</v>
      </c>
      <c r="J132" s="96">
        <f>BR117</f>
        <v>8.3632709879316938E-2</v>
      </c>
      <c r="K132" s="96">
        <f>BT117</f>
        <v>0.1472740878099395</v>
      </c>
    </row>
  </sheetData>
  <mergeCells count="28">
    <mergeCell ref="AC3:AJ3"/>
    <mergeCell ref="AC4:AD4"/>
    <mergeCell ref="AE4:AJ4"/>
    <mergeCell ref="B4:C4"/>
    <mergeCell ref="D4:I4"/>
    <mergeCell ref="B3:I3"/>
    <mergeCell ref="K3:R3"/>
    <mergeCell ref="K4:L4"/>
    <mergeCell ref="M4:R4"/>
    <mergeCell ref="D122:K122"/>
    <mergeCell ref="D123:E123"/>
    <mergeCell ref="F123:H123"/>
    <mergeCell ref="I123:K123"/>
    <mergeCell ref="AL3:AS3"/>
    <mergeCell ref="AL4:AM4"/>
    <mergeCell ref="AN4:AS4"/>
    <mergeCell ref="T3:AA3"/>
    <mergeCell ref="T4:U4"/>
    <mergeCell ref="V4:AA4"/>
    <mergeCell ref="BM3:BT3"/>
    <mergeCell ref="BM4:BN4"/>
    <mergeCell ref="BO4:BT4"/>
    <mergeCell ref="AU3:BB3"/>
    <mergeCell ref="AU4:AV4"/>
    <mergeCell ref="AW4:BB4"/>
    <mergeCell ref="BD3:BK3"/>
    <mergeCell ref="BD4:BE4"/>
    <mergeCell ref="BF4:BK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T133"/>
  <sheetViews>
    <sheetView topLeftCell="A108" zoomScaleNormal="100" workbookViewId="0">
      <selection activeCell="I135" sqref="I135"/>
    </sheetView>
  </sheetViews>
  <sheetFormatPr defaultRowHeight="13.2" x14ac:dyDescent="0.25"/>
  <cols>
    <col min="1" max="1" width="10.5546875" bestFit="1" customWidth="1"/>
    <col min="2" max="2" width="12.5546875" customWidth="1"/>
    <col min="3" max="4" width="13.44140625" bestFit="1" customWidth="1"/>
    <col min="5" max="5" width="12.88671875" customWidth="1"/>
    <col min="6" max="6" width="11.33203125" bestFit="1" customWidth="1"/>
    <col min="7" max="7" width="10.6640625" bestFit="1" customWidth="1"/>
    <col min="8" max="8" width="11.33203125" bestFit="1" customWidth="1"/>
    <col min="9" max="9" width="10.6640625" bestFit="1" customWidth="1"/>
    <col min="11" max="11" width="12.33203125" bestFit="1" customWidth="1"/>
    <col min="12" max="12" width="12" bestFit="1" customWidth="1"/>
    <col min="13" max="13" width="11.33203125" bestFit="1" customWidth="1"/>
    <col min="14" max="14" width="11.6640625" bestFit="1" customWidth="1"/>
    <col min="15" max="15" width="11.33203125" bestFit="1" customWidth="1"/>
    <col min="16" max="16" width="10.6640625" bestFit="1" customWidth="1"/>
    <col min="17" max="17" width="11.33203125" bestFit="1" customWidth="1"/>
    <col min="18" max="18" width="10.6640625" bestFit="1" customWidth="1"/>
    <col min="20" max="20" width="10.5546875" customWidth="1"/>
    <col min="21" max="21" width="11" bestFit="1" customWidth="1"/>
    <col min="22" max="22" width="11.33203125" bestFit="1" customWidth="1"/>
    <col min="23" max="24" width="12.6640625" bestFit="1" customWidth="1"/>
    <col min="25" max="25" width="10.6640625" bestFit="1" customWidth="1"/>
    <col min="26" max="26" width="11.33203125" bestFit="1" customWidth="1"/>
    <col min="27" max="27" width="10.6640625" bestFit="1" customWidth="1"/>
    <col min="28" max="28" width="9.5546875" bestFit="1" customWidth="1"/>
    <col min="29" max="29" width="10.109375" customWidth="1"/>
    <col min="30" max="30" width="10.6640625" bestFit="1" customWidth="1"/>
    <col min="31" max="31" width="10.109375" bestFit="1" customWidth="1"/>
    <col min="32" max="32" width="9.5546875" bestFit="1" customWidth="1"/>
    <col min="33" max="33" width="10.109375" bestFit="1" customWidth="1"/>
    <col min="34" max="34" width="9.5546875" bestFit="1" customWidth="1"/>
    <col min="35" max="35" width="10.109375" bestFit="1" customWidth="1"/>
    <col min="36" max="36" width="9.5546875" bestFit="1" customWidth="1"/>
    <col min="38" max="38" width="9.44140625" bestFit="1" customWidth="1"/>
    <col min="39" max="39" width="10.6640625" bestFit="1" customWidth="1"/>
    <col min="40" max="40" width="10.109375" bestFit="1" customWidth="1"/>
    <col min="41" max="41" width="9.5546875" bestFit="1" customWidth="1"/>
    <col min="42" max="42" width="10.109375" bestFit="1" customWidth="1"/>
    <col min="43" max="43" width="9.5546875" bestFit="1" customWidth="1"/>
    <col min="44" max="44" width="10.109375" bestFit="1" customWidth="1"/>
    <col min="45" max="45" width="9.5546875" bestFit="1" customWidth="1"/>
    <col min="47" max="47" width="9.44140625" bestFit="1" customWidth="1"/>
    <col min="48" max="48" width="10.6640625" bestFit="1" customWidth="1"/>
    <col min="49" max="49" width="10.109375" bestFit="1" customWidth="1"/>
    <col min="50" max="50" width="9.5546875" bestFit="1" customWidth="1"/>
    <col min="51" max="51" width="10.109375" bestFit="1" customWidth="1"/>
    <col min="52" max="52" width="9.5546875" bestFit="1" customWidth="1"/>
    <col min="53" max="53" width="10.109375" bestFit="1" customWidth="1"/>
    <col min="54" max="54" width="9.5546875" bestFit="1" customWidth="1"/>
    <col min="56" max="56" width="9.44140625" bestFit="1" customWidth="1"/>
    <col min="57" max="57" width="10.6640625" bestFit="1" customWidth="1"/>
    <col min="58" max="58" width="10.109375" bestFit="1" customWidth="1"/>
    <col min="59" max="59" width="9.5546875" bestFit="1" customWidth="1"/>
    <col min="60" max="60" width="10.109375" bestFit="1" customWidth="1"/>
    <col min="61" max="61" width="9.5546875" bestFit="1" customWidth="1"/>
    <col min="62" max="62" width="10.109375" bestFit="1" customWidth="1"/>
    <col min="63" max="63" width="9.5546875" bestFit="1" customWidth="1"/>
    <col min="65" max="65" width="9.44140625" bestFit="1" customWidth="1"/>
    <col min="66" max="66" width="10.6640625" bestFit="1" customWidth="1"/>
    <col min="67" max="67" width="10.109375" bestFit="1" customWidth="1"/>
    <col min="68" max="68" width="9.5546875" bestFit="1" customWidth="1"/>
    <col min="69" max="69" width="10.109375" bestFit="1" customWidth="1"/>
    <col min="70" max="70" width="9.5546875" bestFit="1" customWidth="1"/>
    <col min="71" max="71" width="10.109375" bestFit="1" customWidth="1"/>
    <col min="72" max="72" width="9.6640625" bestFit="1" customWidth="1"/>
  </cols>
  <sheetData>
    <row r="3" spans="1:72" x14ac:dyDescent="0.25">
      <c r="A3" s="39"/>
      <c r="B3" s="139" t="s">
        <v>59</v>
      </c>
      <c r="C3" s="139"/>
      <c r="D3" s="139"/>
      <c r="E3" s="139"/>
      <c r="F3" s="139"/>
      <c r="G3" s="139"/>
      <c r="H3" s="139"/>
      <c r="I3" s="139"/>
      <c r="J3" s="39"/>
      <c r="K3" s="139" t="s">
        <v>83</v>
      </c>
      <c r="L3" s="139"/>
      <c r="M3" s="139"/>
      <c r="N3" s="139"/>
      <c r="O3" s="139"/>
      <c r="P3" s="139"/>
      <c r="Q3" s="139"/>
      <c r="R3" s="139"/>
      <c r="S3" s="39"/>
      <c r="T3" s="139" t="s">
        <v>88</v>
      </c>
      <c r="U3" s="139"/>
      <c r="V3" s="139"/>
      <c r="W3" s="139"/>
      <c r="X3" s="139"/>
      <c r="Y3" s="139"/>
      <c r="Z3" s="139"/>
      <c r="AA3" s="139"/>
      <c r="AB3" s="39"/>
      <c r="AC3" s="139" t="s">
        <v>91</v>
      </c>
      <c r="AD3" s="139"/>
      <c r="AE3" s="139"/>
      <c r="AF3" s="139"/>
      <c r="AG3" s="139"/>
      <c r="AH3" s="139"/>
      <c r="AI3" s="139"/>
      <c r="AJ3" s="139"/>
      <c r="AK3" s="39"/>
      <c r="AL3" s="139" t="s">
        <v>96</v>
      </c>
      <c r="AM3" s="139"/>
      <c r="AN3" s="139"/>
      <c r="AO3" s="139"/>
      <c r="AP3" s="139"/>
      <c r="AQ3" s="139"/>
      <c r="AR3" s="139"/>
      <c r="AS3" s="139"/>
      <c r="AT3" s="39"/>
      <c r="AU3" s="139" t="s">
        <v>97</v>
      </c>
      <c r="AV3" s="139"/>
      <c r="AW3" s="139"/>
      <c r="AX3" s="139"/>
      <c r="AY3" s="139"/>
      <c r="AZ3" s="139"/>
      <c r="BA3" s="139"/>
      <c r="BB3" s="139"/>
      <c r="BC3" s="39"/>
      <c r="BD3" s="139" t="s">
        <v>98</v>
      </c>
      <c r="BE3" s="139"/>
      <c r="BF3" s="139"/>
      <c r="BG3" s="139"/>
      <c r="BH3" s="139"/>
      <c r="BI3" s="139"/>
      <c r="BJ3" s="139"/>
      <c r="BK3" s="139"/>
      <c r="BL3" s="39"/>
      <c r="BM3" s="139" t="s">
        <v>99</v>
      </c>
      <c r="BN3" s="139"/>
      <c r="BO3" s="139"/>
      <c r="BP3" s="139"/>
      <c r="BQ3" s="139"/>
      <c r="BR3" s="139"/>
      <c r="BS3" s="139"/>
      <c r="BT3" s="139"/>
    </row>
    <row r="4" spans="1:72" ht="15.75" customHeight="1" x14ac:dyDescent="0.25">
      <c r="A4" s="104"/>
      <c r="B4" s="146" t="s">
        <v>70</v>
      </c>
      <c r="C4" s="146"/>
      <c r="D4" s="146" t="s">
        <v>76</v>
      </c>
      <c r="E4" s="146"/>
      <c r="F4" s="146"/>
      <c r="G4" s="146"/>
      <c r="H4" s="146"/>
      <c r="I4" s="146"/>
      <c r="J4" s="31"/>
      <c r="K4" s="146" t="s">
        <v>70</v>
      </c>
      <c r="L4" s="146"/>
      <c r="M4" s="146" t="s">
        <v>76</v>
      </c>
      <c r="N4" s="146"/>
      <c r="O4" s="146"/>
      <c r="P4" s="146"/>
      <c r="Q4" s="146"/>
      <c r="R4" s="146"/>
      <c r="S4" s="31"/>
      <c r="T4" s="146" t="s">
        <v>70</v>
      </c>
      <c r="U4" s="146"/>
      <c r="V4" s="146" t="s">
        <v>76</v>
      </c>
      <c r="W4" s="146"/>
      <c r="X4" s="146"/>
      <c r="Y4" s="146"/>
      <c r="Z4" s="146"/>
      <c r="AA4" s="146"/>
      <c r="AB4" s="31"/>
      <c r="AC4" s="146" t="s">
        <v>70</v>
      </c>
      <c r="AD4" s="146"/>
      <c r="AE4" s="146" t="s">
        <v>76</v>
      </c>
      <c r="AF4" s="146"/>
      <c r="AG4" s="146"/>
      <c r="AH4" s="146"/>
      <c r="AI4" s="146"/>
      <c r="AJ4" s="146"/>
      <c r="AK4" s="31"/>
      <c r="AL4" s="146" t="s">
        <v>70</v>
      </c>
      <c r="AM4" s="146"/>
      <c r="AN4" s="146" t="s">
        <v>76</v>
      </c>
      <c r="AO4" s="146"/>
      <c r="AP4" s="146"/>
      <c r="AQ4" s="146"/>
      <c r="AR4" s="146"/>
      <c r="AS4" s="146"/>
      <c r="AT4" s="31"/>
      <c r="AU4" s="146" t="s">
        <v>70</v>
      </c>
      <c r="AV4" s="146"/>
      <c r="AW4" s="146" t="s">
        <v>76</v>
      </c>
      <c r="AX4" s="146"/>
      <c r="AY4" s="146"/>
      <c r="AZ4" s="146"/>
      <c r="BA4" s="146"/>
      <c r="BB4" s="146"/>
      <c r="BC4" s="31"/>
      <c r="BD4" s="146" t="s">
        <v>70</v>
      </c>
      <c r="BE4" s="146"/>
      <c r="BF4" s="146" t="s">
        <v>76</v>
      </c>
      <c r="BG4" s="146"/>
      <c r="BH4" s="146"/>
      <c r="BI4" s="146"/>
      <c r="BJ4" s="146"/>
      <c r="BK4" s="146"/>
      <c r="BL4" s="31"/>
      <c r="BM4" s="146" t="s">
        <v>70</v>
      </c>
      <c r="BN4" s="146"/>
      <c r="BO4" s="146" t="s">
        <v>76</v>
      </c>
      <c r="BP4" s="146"/>
      <c r="BQ4" s="146"/>
      <c r="BR4" s="146"/>
      <c r="BS4" s="146"/>
      <c r="BT4" s="146"/>
    </row>
    <row r="5" spans="1:72" ht="16.5" customHeight="1" x14ac:dyDescent="0.25">
      <c r="A5" s="105" t="s">
        <v>75</v>
      </c>
      <c r="B5" s="105" t="s">
        <v>89</v>
      </c>
      <c r="C5" s="105" t="s">
        <v>90</v>
      </c>
      <c r="D5" s="105" t="s">
        <v>72</v>
      </c>
      <c r="E5" s="105" t="s">
        <v>77</v>
      </c>
      <c r="F5" s="105" t="s">
        <v>73</v>
      </c>
      <c r="G5" s="105" t="s">
        <v>77</v>
      </c>
      <c r="H5" s="105" t="s">
        <v>74</v>
      </c>
      <c r="I5" s="105" t="s">
        <v>77</v>
      </c>
      <c r="J5" s="31"/>
      <c r="K5" s="105" t="s">
        <v>89</v>
      </c>
      <c r="L5" s="105" t="s">
        <v>90</v>
      </c>
      <c r="M5" s="105" t="s">
        <v>72</v>
      </c>
      <c r="N5" s="105" t="s">
        <v>77</v>
      </c>
      <c r="O5" s="105" t="s">
        <v>73</v>
      </c>
      <c r="P5" s="105" t="s">
        <v>77</v>
      </c>
      <c r="Q5" s="105" t="s">
        <v>74</v>
      </c>
      <c r="R5" s="105" t="s">
        <v>77</v>
      </c>
      <c r="S5" s="31"/>
      <c r="T5" s="105" t="s">
        <v>89</v>
      </c>
      <c r="U5" s="105" t="s">
        <v>71</v>
      </c>
      <c r="V5" s="105" t="s">
        <v>72</v>
      </c>
      <c r="W5" s="105" t="s">
        <v>77</v>
      </c>
      <c r="X5" s="105" t="s">
        <v>73</v>
      </c>
      <c r="Y5" s="105" t="s">
        <v>77</v>
      </c>
      <c r="Z5" s="105" t="s">
        <v>74</v>
      </c>
      <c r="AA5" s="105" t="s">
        <v>77</v>
      </c>
      <c r="AB5" s="31"/>
      <c r="AC5" s="105" t="s">
        <v>89</v>
      </c>
      <c r="AD5" s="105" t="s">
        <v>71</v>
      </c>
      <c r="AE5" s="105" t="s">
        <v>72</v>
      </c>
      <c r="AF5" s="105" t="s">
        <v>77</v>
      </c>
      <c r="AG5" s="105" t="s">
        <v>73</v>
      </c>
      <c r="AH5" s="105" t="s">
        <v>77</v>
      </c>
      <c r="AI5" s="105" t="s">
        <v>74</v>
      </c>
      <c r="AJ5" s="105" t="s">
        <v>77</v>
      </c>
      <c r="AK5" s="31"/>
      <c r="AL5" s="105" t="s">
        <v>89</v>
      </c>
      <c r="AM5" s="105" t="s">
        <v>71</v>
      </c>
      <c r="AN5" s="105" t="s">
        <v>72</v>
      </c>
      <c r="AO5" s="105" t="s">
        <v>77</v>
      </c>
      <c r="AP5" s="105" t="s">
        <v>73</v>
      </c>
      <c r="AQ5" s="105" t="s">
        <v>77</v>
      </c>
      <c r="AR5" s="105" t="s">
        <v>74</v>
      </c>
      <c r="AS5" s="105" t="s">
        <v>77</v>
      </c>
      <c r="AT5" s="31"/>
      <c r="AU5" s="105" t="s">
        <v>89</v>
      </c>
      <c r="AV5" s="105" t="s">
        <v>71</v>
      </c>
      <c r="AW5" s="105" t="s">
        <v>72</v>
      </c>
      <c r="AX5" s="105" t="s">
        <v>77</v>
      </c>
      <c r="AY5" s="105" t="s">
        <v>73</v>
      </c>
      <c r="AZ5" s="105" t="s">
        <v>77</v>
      </c>
      <c r="BA5" s="105" t="s">
        <v>74</v>
      </c>
      <c r="BB5" s="105" t="s">
        <v>77</v>
      </c>
      <c r="BC5" s="31"/>
      <c r="BD5" s="105" t="s">
        <v>89</v>
      </c>
      <c r="BE5" s="105" t="s">
        <v>71</v>
      </c>
      <c r="BF5" s="105" t="s">
        <v>72</v>
      </c>
      <c r="BG5" s="105" t="s">
        <v>77</v>
      </c>
      <c r="BH5" s="105" t="s">
        <v>73</v>
      </c>
      <c r="BI5" s="105" t="s">
        <v>77</v>
      </c>
      <c r="BJ5" s="105" t="s">
        <v>74</v>
      </c>
      <c r="BK5" s="105" t="s">
        <v>77</v>
      </c>
      <c r="BL5" s="31"/>
      <c r="BM5" s="105" t="s">
        <v>89</v>
      </c>
      <c r="BN5" s="105" t="s">
        <v>71</v>
      </c>
      <c r="BO5" s="105" t="s">
        <v>72</v>
      </c>
      <c r="BP5" s="105" t="s">
        <v>77</v>
      </c>
      <c r="BQ5" s="105" t="s">
        <v>73</v>
      </c>
      <c r="BR5" s="105" t="s">
        <v>77</v>
      </c>
      <c r="BS5" s="105" t="s">
        <v>74</v>
      </c>
      <c r="BT5" s="105" t="s">
        <v>77</v>
      </c>
    </row>
    <row r="6" spans="1:72" x14ac:dyDescent="0.25">
      <c r="A6" s="41">
        <v>0</v>
      </c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31"/>
      <c r="AK6" s="31"/>
      <c r="AL6" s="31"/>
      <c r="AM6" s="31"/>
      <c r="AN6" s="31"/>
      <c r="AO6" s="31"/>
      <c r="AP6" s="31"/>
      <c r="AQ6" s="31"/>
      <c r="AR6" s="31"/>
      <c r="AS6" s="31"/>
      <c r="AT6" s="31"/>
      <c r="AU6" s="31"/>
      <c r="AV6" s="31"/>
      <c r="AW6" s="31"/>
      <c r="AX6" s="31"/>
      <c r="AY6" s="31"/>
      <c r="AZ6" s="31"/>
      <c r="BA6" s="31"/>
      <c r="BB6" s="31"/>
      <c r="BC6" s="31"/>
      <c r="BD6" s="31"/>
      <c r="BE6" s="31"/>
      <c r="BF6" s="31"/>
      <c r="BG6" s="31"/>
      <c r="BH6" s="31"/>
      <c r="BI6" s="31"/>
      <c r="BJ6" s="31"/>
      <c r="BK6" s="31"/>
      <c r="BL6" s="31"/>
      <c r="BM6" s="31"/>
      <c r="BN6" s="31"/>
      <c r="BO6" s="31"/>
      <c r="BP6" s="31"/>
      <c r="BQ6" s="31"/>
      <c r="BR6" s="31"/>
      <c r="BS6" s="31"/>
      <c r="BT6" s="31"/>
    </row>
    <row r="7" spans="1:72" x14ac:dyDescent="0.25">
      <c r="A7" s="41">
        <v>1</v>
      </c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</row>
    <row r="8" spans="1:72" s="27" customFormat="1" x14ac:dyDescent="0.25">
      <c r="A8" s="41">
        <v>2</v>
      </c>
      <c r="B8" s="89">
        <f>ABS(('Wyrównanie 22 Part 2'!B8-'Wyrównanie 22 Part 2'!C8)/'Wyrównanie 22 Part 2'!C8)</f>
        <v>0.78460843080499154</v>
      </c>
      <c r="C8" s="89">
        <f>B8^2</f>
        <v>0.61561038969027115</v>
      </c>
      <c r="D8" s="89">
        <f>'Wyrównanie 22 Part 2'!C9-'Wyrównanie 22 Part 2'!C8</f>
        <v>-5.8214478772506155E-4</v>
      </c>
      <c r="E8" s="89">
        <f>ABS(D8)</f>
        <v>5.8214478772506155E-4</v>
      </c>
      <c r="F8" s="89">
        <f>D9-D8</f>
        <v>5.8098374118356188E-4</v>
      </c>
      <c r="G8" s="89">
        <f>ABS(F8)</f>
        <v>5.8098374118356188E-4</v>
      </c>
      <c r="H8" s="89">
        <f>F9-F8</f>
        <v>-5.9506475861004064E-4</v>
      </c>
      <c r="I8" s="89">
        <f>ABS(H8)</f>
        <v>5.9506475861004064E-4</v>
      </c>
      <c r="J8" s="89"/>
      <c r="K8" s="89"/>
      <c r="L8" s="89"/>
      <c r="M8" s="89"/>
      <c r="N8" s="89"/>
      <c r="O8" s="89"/>
      <c r="P8" s="89"/>
      <c r="Q8" s="89"/>
      <c r="R8" s="89"/>
      <c r="S8" s="89"/>
      <c r="T8" s="89"/>
      <c r="U8" s="89"/>
      <c r="V8" s="89"/>
      <c r="W8" s="89"/>
      <c r="X8" s="89"/>
      <c r="Y8" s="89"/>
      <c r="Z8" s="89"/>
      <c r="AA8" s="89"/>
      <c r="AB8" s="89"/>
      <c r="AC8" s="89"/>
      <c r="AD8" s="89"/>
      <c r="AE8" s="89"/>
      <c r="AF8" s="89"/>
      <c r="AG8" s="89"/>
      <c r="AH8" s="89"/>
      <c r="AI8" s="89"/>
      <c r="AJ8" s="89"/>
      <c r="AK8" s="89"/>
      <c r="AL8" s="89"/>
      <c r="AM8" s="89"/>
      <c r="AN8" s="89"/>
      <c r="AO8" s="89"/>
      <c r="AP8" s="89"/>
      <c r="AQ8" s="89"/>
      <c r="AR8" s="89"/>
      <c r="AS8" s="89"/>
      <c r="AT8" s="89"/>
      <c r="AU8" s="89"/>
      <c r="AV8" s="89"/>
      <c r="AW8" s="89"/>
      <c r="AX8" s="89"/>
      <c r="AY8" s="89"/>
      <c r="AZ8" s="89"/>
      <c r="BA8" s="89"/>
      <c r="BB8" s="89"/>
      <c r="BC8" s="89"/>
      <c r="BD8" s="89"/>
      <c r="BE8" s="89"/>
      <c r="BF8" s="89"/>
      <c r="BG8" s="89"/>
      <c r="BH8" s="89"/>
      <c r="BI8" s="89"/>
      <c r="BJ8" s="89"/>
      <c r="BK8" s="89"/>
      <c r="BL8" s="89"/>
      <c r="BM8" s="89"/>
      <c r="BN8" s="89"/>
      <c r="BO8" s="89"/>
      <c r="BP8" s="89"/>
      <c r="BQ8" s="89"/>
      <c r="BR8" s="89"/>
      <c r="BS8" s="89"/>
      <c r="BT8" s="89"/>
    </row>
    <row r="9" spans="1:72" s="27" customFormat="1" x14ac:dyDescent="0.25">
      <c r="A9" s="41">
        <v>3</v>
      </c>
      <c r="B9" s="89">
        <f>ABS(('Wyrównanie 22 Part 2'!B9-'Wyrównanie 22 Part 2'!C9)/'Wyrównanie 22 Part 2'!C9)</f>
        <v>0.22177791462562838</v>
      </c>
      <c r="C9" s="89">
        <f>B9^2</f>
        <v>4.918544341569251E-2</v>
      </c>
      <c r="D9" s="89">
        <f>'Wyrównanie 22 Part 2'!C10-'Wyrównanie 22 Part 2'!C9</f>
        <v>-1.1610465414997102E-6</v>
      </c>
      <c r="E9" s="89">
        <f t="shared" ref="E9:E72" si="0">ABS(D9)</f>
        <v>1.1610465414997102E-6</v>
      </c>
      <c r="F9" s="89">
        <f t="shared" ref="F9:F72" si="1">D10-D9</f>
        <v>-1.4081017426478747E-5</v>
      </c>
      <c r="G9" s="89">
        <f t="shared" ref="G9:G72" si="2">ABS(F9)</f>
        <v>1.4081017426478747E-5</v>
      </c>
      <c r="H9" s="89">
        <f t="shared" ref="H9:H72" si="3">F10-F9</f>
        <v>1.5545179968617795E-5</v>
      </c>
      <c r="I9" s="89">
        <f t="shared" ref="I9:I72" si="4">ABS(H9)</f>
        <v>1.5545179968617795E-5</v>
      </c>
      <c r="J9" s="89"/>
      <c r="K9" s="89"/>
      <c r="L9" s="89"/>
      <c r="M9" s="89"/>
      <c r="N9" s="89"/>
      <c r="O9" s="89"/>
      <c r="P9" s="89"/>
      <c r="Q9" s="89"/>
      <c r="R9" s="89"/>
      <c r="S9" s="89"/>
      <c r="T9" s="89"/>
      <c r="U9" s="89"/>
      <c r="V9" s="89"/>
      <c r="W9" s="89"/>
      <c r="X9" s="89"/>
      <c r="Y9" s="89"/>
      <c r="Z9" s="89"/>
      <c r="AA9" s="89"/>
      <c r="AB9" s="89"/>
      <c r="AC9" s="89"/>
      <c r="AD9" s="89"/>
      <c r="AE9" s="89"/>
      <c r="AF9" s="89"/>
      <c r="AG9" s="89"/>
      <c r="AH9" s="89"/>
      <c r="AI9" s="89"/>
      <c r="AJ9" s="89"/>
      <c r="AK9" s="89"/>
      <c r="AL9" s="89"/>
      <c r="AM9" s="89"/>
      <c r="AN9" s="89"/>
      <c r="AO9" s="89"/>
      <c r="AP9" s="89"/>
      <c r="AQ9" s="89"/>
      <c r="AR9" s="89"/>
      <c r="AS9" s="89"/>
      <c r="AT9" s="89"/>
      <c r="AU9" s="89"/>
      <c r="AV9" s="89"/>
      <c r="AW9" s="89"/>
      <c r="AX9" s="89"/>
      <c r="AY9" s="89"/>
      <c r="AZ9" s="89"/>
      <c r="BA9" s="89"/>
      <c r="BB9" s="89"/>
      <c r="BC9" s="89"/>
      <c r="BD9" s="89">
        <f>ABS(('Wyrównanie 22 Part 2'!B9-'Wyrównanie 22 Part 2'!O9)/'Wyrównanie 22 Part 2'!O9)</f>
        <v>0.23549973365570864</v>
      </c>
      <c r="BE9" s="89">
        <f>BD9^2</f>
        <v>5.5460124551909712E-2</v>
      </c>
      <c r="BF9" s="89">
        <f>'Wyrównanie 22 Part 2'!B10-'Wyrównanie 22 Part 2'!B9</f>
        <v>7.0125575215646094E-5</v>
      </c>
      <c r="BG9" s="89">
        <f>ABS(BF9)</f>
        <v>7.0125575215646094E-5</v>
      </c>
      <c r="BH9" s="89">
        <f>BF10-BF9</f>
        <v>-2.8365630584662935E-4</v>
      </c>
      <c r="BI9" s="89">
        <f>ABS(BH9)</f>
        <v>2.8365630584662935E-4</v>
      </c>
      <c r="BJ9" s="89">
        <f>BH10-BH9</f>
        <v>5.7064622989566887E-4</v>
      </c>
      <c r="BK9" s="89">
        <f>ABS(BJ9)</f>
        <v>5.7064622989566887E-4</v>
      </c>
      <c r="BL9" s="89"/>
      <c r="BM9" s="89"/>
      <c r="BN9" s="89"/>
      <c r="BO9" s="89"/>
      <c r="BP9" s="89"/>
      <c r="BQ9" s="89"/>
      <c r="BR9" s="89"/>
      <c r="BS9" s="89"/>
      <c r="BT9" s="89"/>
    </row>
    <row r="10" spans="1:72" s="27" customFormat="1" x14ac:dyDescent="0.25">
      <c r="A10" s="41">
        <v>4</v>
      </c>
      <c r="B10" s="89">
        <f>ABS(('Wyrównanie 22 Part 2'!B10-'Wyrównanie 22 Part 2'!C10)/'Wyrównanie 22 Part 2'!C10)</f>
        <v>0.83740651817051637</v>
      </c>
      <c r="C10" s="89">
        <f t="shared" ref="C10:C72" si="5">B10^2</f>
        <v>0.70124967667446736</v>
      </c>
      <c r="D10" s="89">
        <f>'Wyrównanie 22 Part 2'!C11-'Wyrównanie 22 Part 2'!C10</f>
        <v>-1.5242063967978457E-5</v>
      </c>
      <c r="E10" s="89">
        <f t="shared" si="0"/>
        <v>1.5242063967978457E-5</v>
      </c>
      <c r="F10" s="89">
        <f t="shared" si="1"/>
        <v>1.4641625421390483E-6</v>
      </c>
      <c r="G10" s="89">
        <f t="shared" si="2"/>
        <v>1.4641625421390483E-6</v>
      </c>
      <c r="H10" s="89">
        <f t="shared" si="3"/>
        <v>-1.6017362320480916E-5</v>
      </c>
      <c r="I10" s="89">
        <f t="shared" si="4"/>
        <v>1.6017362320480916E-5</v>
      </c>
      <c r="J10" s="89"/>
      <c r="K10" s="89">
        <f>ABS(('Wyrównanie 22 Part 2'!B10-'Wyrównanie 22 Part 2'!E10)/'Wyrównanie 22 Part 2'!E10)</f>
        <v>4.7817868652923326E-2</v>
      </c>
      <c r="L10" s="89">
        <f>K10^2</f>
        <v>2.2865485625082273E-3</v>
      </c>
      <c r="M10" s="89">
        <f>'Wyrównanie 22 Part 2'!C11-'Wyrównanie 22 Part 2'!C10</f>
        <v>-1.5242063967978457E-5</v>
      </c>
      <c r="N10" s="89">
        <f>ABS(M10)</f>
        <v>1.5242063967978457E-5</v>
      </c>
      <c r="O10" s="89">
        <f>M11-M10</f>
        <v>1.4641625421390483E-6</v>
      </c>
      <c r="P10" s="89">
        <f>ABS(O10)</f>
        <v>1.4641625421390483E-6</v>
      </c>
      <c r="Q10" s="89">
        <f>O11-O10</f>
        <v>-1.6017362320480916E-5</v>
      </c>
      <c r="R10" s="89">
        <f>ABS(Q10)</f>
        <v>1.6017362320480916E-5</v>
      </c>
      <c r="S10" s="89"/>
      <c r="T10" s="89"/>
      <c r="U10" s="89"/>
      <c r="V10" s="89"/>
      <c r="W10" s="89"/>
      <c r="X10" s="89"/>
      <c r="Y10" s="89"/>
      <c r="Z10" s="89"/>
      <c r="AA10" s="89"/>
      <c r="AB10" s="89"/>
      <c r="AC10" s="89"/>
      <c r="AD10" s="89"/>
      <c r="AE10" s="89"/>
      <c r="AF10" s="89"/>
      <c r="AG10" s="89"/>
      <c r="AH10" s="89"/>
      <c r="AI10" s="89"/>
      <c r="AJ10" s="89"/>
      <c r="AK10" s="89"/>
      <c r="AL10" s="89"/>
      <c r="AM10" s="89"/>
      <c r="AN10" s="89"/>
      <c r="AO10" s="89"/>
      <c r="AP10" s="89"/>
      <c r="AQ10" s="89"/>
      <c r="AR10" s="89"/>
      <c r="AS10" s="89"/>
      <c r="AT10" s="89"/>
      <c r="AU10" s="89"/>
      <c r="AV10" s="89"/>
      <c r="AW10" s="89"/>
      <c r="AX10" s="89"/>
      <c r="AY10" s="89"/>
      <c r="AZ10" s="89"/>
      <c r="BA10" s="89"/>
      <c r="BB10" s="89"/>
      <c r="BC10" s="89"/>
      <c r="BD10" s="89">
        <f>ABS(('Wyrównanie 22 Part 2'!B10-'Wyrównanie 22 Part 2'!O10)/'Wyrównanie 22 Part 2'!O10)</f>
        <v>0.36071312199872685</v>
      </c>
      <c r="BE10" s="89">
        <f t="shared" ref="BE10:BE73" si="6">BD10^2</f>
        <v>0.13011395638206841</v>
      </c>
      <c r="BF10" s="89">
        <f>'Wyrównanie 22 Part 2'!B11-'Wyrównanie 22 Part 2'!B10</f>
        <v>-2.1353073063098328E-4</v>
      </c>
      <c r="BG10" s="89">
        <f t="shared" ref="BG10:BG73" si="7">ABS(BF10)</f>
        <v>2.1353073063098328E-4</v>
      </c>
      <c r="BH10" s="89">
        <f t="shared" ref="BH10:BH73" si="8">BF11-BF10</f>
        <v>2.8698992404903957E-4</v>
      </c>
      <c r="BI10" s="89">
        <f t="shared" ref="BI10:BI73" si="9">ABS(BH10)</f>
        <v>2.8698992404903957E-4</v>
      </c>
      <c r="BJ10" s="89">
        <f t="shared" ref="BJ10:BJ73" si="10">BH11-BH10</f>
        <v>-3.5944814707279172E-4</v>
      </c>
      <c r="BK10" s="89">
        <f t="shared" ref="BK10:BK73" si="11">ABS(BJ10)</f>
        <v>3.5944814707279172E-4</v>
      </c>
      <c r="BL10" s="89"/>
      <c r="BM10" s="89"/>
      <c r="BN10" s="89"/>
      <c r="BO10" s="89"/>
      <c r="BP10" s="89"/>
      <c r="BQ10" s="89"/>
      <c r="BR10" s="89"/>
      <c r="BS10" s="89"/>
      <c r="BT10" s="89"/>
    </row>
    <row r="11" spans="1:72" s="27" customFormat="1" x14ac:dyDescent="0.25">
      <c r="A11" s="41">
        <v>5</v>
      </c>
      <c r="B11" s="89">
        <f>ABS(('Wyrównanie 22 Part 2'!B11-'Wyrównanie 22 Part 2'!C11)/'Wyrównanie 22 Part 2'!C11)</f>
        <v>1</v>
      </c>
      <c r="C11" s="89">
        <f t="shared" si="5"/>
        <v>1</v>
      </c>
      <c r="D11" s="89">
        <f>'Wyrównanie 22 Part 2'!C12-'Wyrównanie 22 Part 2'!C11</f>
        <v>-1.3777901425839409E-5</v>
      </c>
      <c r="E11" s="89">
        <f t="shared" si="0"/>
        <v>1.3777901425839409E-5</v>
      </c>
      <c r="F11" s="89">
        <f t="shared" si="1"/>
        <v>-1.4553199778341867E-5</v>
      </c>
      <c r="G11" s="89">
        <f t="shared" si="2"/>
        <v>1.4553199778341867E-5</v>
      </c>
      <c r="H11" s="89">
        <f t="shared" si="3"/>
        <v>5.6879612553146982E-5</v>
      </c>
      <c r="I11" s="89">
        <f t="shared" si="4"/>
        <v>5.6879612553146982E-5</v>
      </c>
      <c r="J11" s="89"/>
      <c r="K11" s="89">
        <f>ABS(('Wyrównanie 22 Part 2'!B11-'Wyrównanie 22 Part 2'!E11)/'Wyrównanie 22 Part 2'!E11)</f>
        <v>1</v>
      </c>
      <c r="L11" s="89">
        <f t="shared" ref="L11:L74" si="12">K11^2</f>
        <v>1</v>
      </c>
      <c r="M11" s="89">
        <f>'Wyrównanie 22 Part 2'!C12-'Wyrównanie 22 Part 2'!C11</f>
        <v>-1.3777901425839409E-5</v>
      </c>
      <c r="N11" s="89">
        <f t="shared" ref="N11:N74" si="13">ABS(M11)</f>
        <v>1.3777901425839409E-5</v>
      </c>
      <c r="O11" s="89">
        <f t="shared" ref="O11:O74" si="14">M12-M11</f>
        <v>-1.4553199778341867E-5</v>
      </c>
      <c r="P11" s="89">
        <f t="shared" ref="P11:P74" si="15">ABS(O11)</f>
        <v>1.4553199778341867E-5</v>
      </c>
      <c r="Q11" s="89">
        <f t="shared" ref="Q11:Q74" si="16">O12-O11</f>
        <v>5.6879612553146982E-5</v>
      </c>
      <c r="R11" s="89">
        <f t="shared" ref="R11:R74" si="17">ABS(Q11)</f>
        <v>5.6879612553146982E-5</v>
      </c>
      <c r="S11" s="89"/>
      <c r="T11" s="89"/>
      <c r="U11" s="89"/>
      <c r="V11" s="89"/>
      <c r="W11" s="89"/>
      <c r="X11" s="89"/>
      <c r="Y11" s="89"/>
      <c r="Z11" s="89"/>
      <c r="AA11" s="89"/>
      <c r="AB11" s="89"/>
      <c r="AC11" s="89"/>
      <c r="AD11" s="89"/>
      <c r="AE11" s="89"/>
      <c r="AF11" s="89"/>
      <c r="AG11" s="89"/>
      <c r="AH11" s="89"/>
      <c r="AI11" s="89"/>
      <c r="AJ11" s="89"/>
      <c r="AK11" s="89"/>
      <c r="AL11" s="89"/>
      <c r="AM11" s="89"/>
      <c r="AN11" s="89"/>
      <c r="AO11" s="89"/>
      <c r="AP11" s="89"/>
      <c r="AQ11" s="89"/>
      <c r="AR11" s="89"/>
      <c r="AS11" s="89"/>
      <c r="AT11" s="89"/>
      <c r="AU11" s="89"/>
      <c r="AV11" s="89"/>
      <c r="AW11" s="89"/>
      <c r="AX11" s="89"/>
      <c r="AY11" s="89"/>
      <c r="AZ11" s="89"/>
      <c r="BA11" s="89"/>
      <c r="BB11" s="89"/>
      <c r="BC11" s="89"/>
      <c r="BD11" s="89">
        <f>ABS(('Wyrównanie 22 Part 2'!B11-'Wyrównanie 22 Part 2'!O11)/'Wyrównanie 22 Part 2'!O11)</f>
        <v>1</v>
      </c>
      <c r="BE11" s="89">
        <f t="shared" si="6"/>
        <v>1</v>
      </c>
      <c r="BF11" s="89">
        <f>'Wyrównanie 22 Part 2'!B12-'Wyrównanie 22 Part 2'!B11</f>
        <v>7.3459193418056273E-5</v>
      </c>
      <c r="BG11" s="89">
        <f t="shared" si="7"/>
        <v>7.3459193418056273E-5</v>
      </c>
      <c r="BH11" s="89">
        <f t="shared" si="8"/>
        <v>-7.2458223023752152E-5</v>
      </c>
      <c r="BI11" s="89">
        <f t="shared" si="9"/>
        <v>7.2458223023752152E-5</v>
      </c>
      <c r="BJ11" s="89">
        <f t="shared" si="10"/>
        <v>7.1512737103227714E-5</v>
      </c>
      <c r="BK11" s="89">
        <f t="shared" si="11"/>
        <v>7.1512737103227714E-5</v>
      </c>
      <c r="BL11" s="89"/>
      <c r="BM11" s="89"/>
      <c r="BN11" s="89"/>
      <c r="BO11" s="89"/>
      <c r="BP11" s="89"/>
      <c r="BQ11" s="89"/>
      <c r="BR11" s="89"/>
      <c r="BS11" s="89"/>
      <c r="BT11" s="89"/>
    </row>
    <row r="12" spans="1:72" s="27" customFormat="1" x14ac:dyDescent="0.25">
      <c r="A12" s="41">
        <v>6</v>
      </c>
      <c r="B12" s="89">
        <f>ABS(('Wyrównanie 22 Part 2'!B12-'Wyrównanie 22 Part 2'!C12)/'Wyrównanie 22 Part 2'!C12)</f>
        <v>0.15751184866972978</v>
      </c>
      <c r="C12" s="89">
        <f t="shared" si="5"/>
        <v>2.4809982471355855E-2</v>
      </c>
      <c r="D12" s="89">
        <f>'Wyrównanie 22 Part 2'!C13-'Wyrównanie 22 Part 2'!C12</f>
        <v>-2.8331101204181276E-5</v>
      </c>
      <c r="E12" s="89">
        <f t="shared" si="0"/>
        <v>2.8331101204181276E-5</v>
      </c>
      <c r="F12" s="89">
        <f t="shared" si="1"/>
        <v>4.2326412774805114E-5</v>
      </c>
      <c r="G12" s="89">
        <f t="shared" si="2"/>
        <v>4.2326412774805114E-5</v>
      </c>
      <c r="H12" s="89">
        <f t="shared" si="3"/>
        <v>-5.7869504143656398E-5</v>
      </c>
      <c r="I12" s="89">
        <f t="shared" si="4"/>
        <v>5.7869504143656398E-5</v>
      </c>
      <c r="J12" s="89"/>
      <c r="K12" s="89">
        <f>ABS(('Wyrównanie 22 Part 2'!B12-'Wyrównanie 22 Part 2'!E12)/'Wyrównanie 22 Part 2'!E12)</f>
        <v>0.15776487904076006</v>
      </c>
      <c r="L12" s="89">
        <f t="shared" si="12"/>
        <v>2.4889757058745653E-2</v>
      </c>
      <c r="M12" s="89">
        <f>'Wyrównanie 22 Part 2'!C13-'Wyrównanie 22 Part 2'!C12</f>
        <v>-2.8331101204181276E-5</v>
      </c>
      <c r="N12" s="89">
        <f t="shared" si="13"/>
        <v>2.8331101204181276E-5</v>
      </c>
      <c r="O12" s="89">
        <f t="shared" si="14"/>
        <v>4.2326412774805114E-5</v>
      </c>
      <c r="P12" s="89">
        <f t="shared" si="15"/>
        <v>4.2326412774805114E-5</v>
      </c>
      <c r="Q12" s="89">
        <f t="shared" si="16"/>
        <v>-5.7869504143656398E-5</v>
      </c>
      <c r="R12" s="89">
        <f t="shared" si="17"/>
        <v>5.7869504143656398E-5</v>
      </c>
      <c r="S12" s="89"/>
      <c r="T12" s="89">
        <f>ABS(('Wyrównanie 22 Part 2'!B12-'Wyrównanie 22 Part 2'!G12)/'Wyrównanie 22 Part 2'!G12)</f>
        <v>0.34151074983635649</v>
      </c>
      <c r="U12" s="89">
        <f>T12^2</f>
        <v>0.11662959225379047</v>
      </c>
      <c r="V12" s="89">
        <f>'Wyrównanie 22 Part 2'!C13-'Wyrównanie 22 Part 2'!C12</f>
        <v>-2.8331101204181276E-5</v>
      </c>
      <c r="W12" s="89">
        <f>ABS(V12)</f>
        <v>2.8331101204181276E-5</v>
      </c>
      <c r="X12" s="89">
        <f>V13-V12</f>
        <v>4.2326412774805114E-5</v>
      </c>
      <c r="Y12" s="89">
        <f>ABS(X12)</f>
        <v>4.2326412774805114E-5</v>
      </c>
      <c r="Z12" s="89">
        <f>X13-X12</f>
        <v>-5.7869504143656398E-5</v>
      </c>
      <c r="AA12" s="89">
        <f t="shared" ref="AA12:AA43" si="18">ABS(Z12)</f>
        <v>5.7869504143656398E-5</v>
      </c>
      <c r="AB12" s="89"/>
      <c r="AC12" s="89"/>
      <c r="AD12" s="89"/>
      <c r="AE12" s="89"/>
      <c r="AF12" s="89"/>
      <c r="AG12" s="89"/>
      <c r="AH12" s="89"/>
      <c r="AI12" s="89"/>
      <c r="AJ12" s="89"/>
      <c r="AK12" s="89"/>
      <c r="AL12" s="89"/>
      <c r="AM12" s="89"/>
      <c r="AN12" s="89"/>
      <c r="AO12" s="89"/>
      <c r="AP12" s="89"/>
      <c r="AQ12" s="89"/>
      <c r="AR12" s="89"/>
      <c r="AS12" s="89"/>
      <c r="AT12" s="89"/>
      <c r="AU12" s="89"/>
      <c r="AV12" s="89"/>
      <c r="AW12" s="89"/>
      <c r="AX12" s="89"/>
      <c r="AY12" s="89"/>
      <c r="AZ12" s="89"/>
      <c r="BA12" s="89"/>
      <c r="BB12" s="89"/>
      <c r="BC12" s="89"/>
      <c r="BD12" s="89">
        <f>ABS(('Wyrównanie 22 Part 2'!B12-'Wyrównanie 22 Part 2'!O12)/'Wyrównanie 22 Part 2'!O12)</f>
        <v>0.59792363176401719</v>
      </c>
      <c r="BE12" s="89">
        <f t="shared" si="6"/>
        <v>0.35751266942187204</v>
      </c>
      <c r="BF12" s="89">
        <f>'Wyrównanie 22 Part 2'!B13-'Wyrównanie 22 Part 2'!B12</f>
        <v>1.0009703943041206E-6</v>
      </c>
      <c r="BG12" s="89">
        <f t="shared" si="7"/>
        <v>1.0009703943041206E-6</v>
      </c>
      <c r="BH12" s="89">
        <f t="shared" si="8"/>
        <v>-9.4548592052443817E-7</v>
      </c>
      <c r="BI12" s="89">
        <f t="shared" si="9"/>
        <v>9.4548592052443817E-7</v>
      </c>
      <c r="BJ12" s="89">
        <f t="shared" si="10"/>
        <v>-1.750422229318405E-6</v>
      </c>
      <c r="BK12" s="89">
        <f t="shared" si="11"/>
        <v>1.750422229318405E-6</v>
      </c>
      <c r="BL12" s="89"/>
      <c r="BM12" s="89"/>
      <c r="BN12" s="89"/>
      <c r="BO12" s="89"/>
      <c r="BP12" s="89"/>
      <c r="BQ12" s="89"/>
      <c r="BR12" s="89"/>
      <c r="BS12" s="89"/>
      <c r="BT12" s="89"/>
    </row>
    <row r="13" spans="1:72" s="27" customFormat="1" x14ac:dyDescent="0.25">
      <c r="A13" s="41">
        <v>7</v>
      </c>
      <c r="B13" s="89">
        <f>ABS(('Wyrównanie 22 Part 2'!B13-'Wyrównanie 22 Part 2'!C13)/'Wyrównanie 22 Part 2'!C13)</f>
        <v>0.26499448864421427</v>
      </c>
      <c r="C13" s="89">
        <f t="shared" si="5"/>
        <v>7.0222079011808602E-2</v>
      </c>
      <c r="D13" s="89">
        <f>'Wyrównanie 22 Part 2'!C14-'Wyrównanie 22 Part 2'!C13</f>
        <v>1.3995311570623838E-5</v>
      </c>
      <c r="E13" s="89">
        <f t="shared" si="0"/>
        <v>1.3995311570623838E-5</v>
      </c>
      <c r="F13" s="89">
        <f t="shared" si="1"/>
        <v>-1.5543091368851284E-5</v>
      </c>
      <c r="G13" s="89">
        <f t="shared" si="2"/>
        <v>1.5543091368851284E-5</v>
      </c>
      <c r="H13" s="89">
        <f t="shared" si="3"/>
        <v>1.5314452543238691E-5</v>
      </c>
      <c r="I13" s="89">
        <f t="shared" si="4"/>
        <v>1.5314452543238691E-5</v>
      </c>
      <c r="J13" s="89"/>
      <c r="K13" s="89">
        <f>ABS(('Wyrównanie 22 Part 2'!B13-'Wyrównanie 22 Part 2'!E13)/'Wyrównanie 22 Part 2'!E13)</f>
        <v>4.8294191560962374E-2</v>
      </c>
      <c r="L13" s="89">
        <f t="shared" si="12"/>
        <v>2.3323289385269292E-3</v>
      </c>
      <c r="M13" s="89">
        <f>'Wyrównanie 22 Part 2'!C14-'Wyrównanie 22 Part 2'!C13</f>
        <v>1.3995311570623838E-5</v>
      </c>
      <c r="N13" s="89">
        <f t="shared" si="13"/>
        <v>1.3995311570623838E-5</v>
      </c>
      <c r="O13" s="89">
        <f t="shared" si="14"/>
        <v>-1.5543091368851284E-5</v>
      </c>
      <c r="P13" s="89">
        <f t="shared" si="15"/>
        <v>1.5543091368851284E-5</v>
      </c>
      <c r="Q13" s="89">
        <f t="shared" si="16"/>
        <v>1.5314452543238691E-5</v>
      </c>
      <c r="R13" s="89">
        <f t="shared" si="17"/>
        <v>1.5314452543238691E-5</v>
      </c>
      <c r="S13" s="89"/>
      <c r="T13" s="89">
        <f>ABS(('Wyrównanie 22 Part 2'!B13-'Wyrównanie 22 Part 2'!G13)/'Wyrównanie 22 Part 2'!G13)</f>
        <v>7.3182800997097786E-2</v>
      </c>
      <c r="U13" s="89">
        <f t="shared" ref="U13:U76" si="19">T13^2</f>
        <v>5.3557223617808165E-3</v>
      </c>
      <c r="V13" s="89">
        <f>'Wyrównanie 22 Part 2'!C14-'Wyrównanie 22 Part 2'!C13</f>
        <v>1.3995311570623838E-5</v>
      </c>
      <c r="W13" s="89">
        <f t="shared" ref="W13:W76" si="20">ABS(V13)</f>
        <v>1.3995311570623838E-5</v>
      </c>
      <c r="X13" s="89">
        <f t="shared" ref="X13:X76" si="21">V14-V13</f>
        <v>-1.5543091368851284E-5</v>
      </c>
      <c r="Y13" s="89">
        <f t="shared" ref="Y13:Y76" si="22">ABS(X13)</f>
        <v>1.5543091368851284E-5</v>
      </c>
      <c r="Z13" s="89">
        <f t="shared" ref="Z13:Z76" si="23">X14-X13</f>
        <v>1.5314452543238691E-5</v>
      </c>
      <c r="AA13" s="89">
        <f t="shared" si="18"/>
        <v>1.5314452543238691E-5</v>
      </c>
      <c r="AB13" s="89"/>
      <c r="AC13" s="89">
        <f>ABS(('Wyrównanie 22 Part 2'!B13-'Wyrównanie 22 Part 2'!I13)/'Wyrównanie 22 Part 2'!I13)</f>
        <v>25.889550080552073</v>
      </c>
      <c r="AD13" s="89">
        <f>AC13^2</f>
        <v>670.2688033734139</v>
      </c>
      <c r="AE13" s="89">
        <f>'Wyrównanie 22 Part 2'!C14-'Wyrównanie 22 Part 2'!C13</f>
        <v>1.3995311570623838E-5</v>
      </c>
      <c r="AF13" s="89">
        <f>ABS(AE13)</f>
        <v>1.3995311570623838E-5</v>
      </c>
      <c r="AG13" s="89">
        <f>AE14-AE13</f>
        <v>-1.5543091368851284E-5</v>
      </c>
      <c r="AH13" s="89">
        <f>ABS(AG13)</f>
        <v>1.5543091368851284E-5</v>
      </c>
      <c r="AI13" s="89">
        <f>AG14-AG13</f>
        <v>1.5314452543238691E-5</v>
      </c>
      <c r="AJ13" s="89">
        <f>ABS(AI13)</f>
        <v>1.5314452543238691E-5</v>
      </c>
      <c r="AK13" s="89"/>
      <c r="AL13" s="89"/>
      <c r="AM13" s="89"/>
      <c r="AN13" s="89"/>
      <c r="AO13" s="89"/>
      <c r="AP13" s="89"/>
      <c r="AQ13" s="89"/>
      <c r="AR13" s="89"/>
      <c r="AS13" s="89"/>
      <c r="AT13" s="89"/>
      <c r="AU13" s="89"/>
      <c r="AV13" s="89"/>
      <c r="AW13" s="89"/>
      <c r="AX13" s="89"/>
      <c r="AY13" s="89"/>
      <c r="AZ13" s="89"/>
      <c r="BA13" s="89"/>
      <c r="BB13" s="89"/>
      <c r="BC13" s="89"/>
      <c r="BD13" s="89">
        <f>ABS(('Wyrównanie 22 Part 2'!B13-'Wyrównanie 22 Part 2'!O13)/'Wyrównanie 22 Part 2'!O13)</f>
        <v>7.1226816901290804E-2</v>
      </c>
      <c r="BE13" s="89">
        <f t="shared" si="6"/>
        <v>5.0732594458900056E-3</v>
      </c>
      <c r="BF13" s="89">
        <f>'Wyrównanie 22 Part 2'!B14-'Wyrównanie 22 Part 2'!B13</f>
        <v>5.5484473779682437E-8</v>
      </c>
      <c r="BG13" s="89">
        <f t="shared" si="7"/>
        <v>5.5484473779682437E-8</v>
      </c>
      <c r="BH13" s="89">
        <f t="shared" si="8"/>
        <v>-2.6959081498428432E-6</v>
      </c>
      <c r="BI13" s="89">
        <f t="shared" si="9"/>
        <v>2.6959081498428432E-6</v>
      </c>
      <c r="BJ13" s="89">
        <f t="shared" si="10"/>
        <v>3.4376650689482924E-6</v>
      </c>
      <c r="BK13" s="89">
        <f t="shared" si="11"/>
        <v>3.4376650689482924E-6</v>
      </c>
      <c r="BL13" s="89"/>
      <c r="BM13" s="89">
        <f>ABS(('Wyrównanie 22 Part 2'!B13-'Wyrównanie 22 Part 2'!Q13)/'Wyrównanie 22 Part 2'!Q13)</f>
        <v>1.3953761355358716</v>
      </c>
      <c r="BN13" s="89">
        <f>BM13^2</f>
        <v>1.947074559623023</v>
      </c>
      <c r="BO13" s="89">
        <f>'Wyrównanie 22 Part 2'!B14-'Wyrównanie 22 Part 2'!B13</f>
        <v>5.5484473779682437E-8</v>
      </c>
      <c r="BP13" s="89">
        <f>ABS(BO13)</f>
        <v>5.5484473779682437E-8</v>
      </c>
      <c r="BQ13" s="89">
        <f>BO14-BO13</f>
        <v>-2.6959081498428432E-6</v>
      </c>
      <c r="BR13" s="89">
        <f>ABS(BQ13)</f>
        <v>2.6959081498428432E-6</v>
      </c>
      <c r="BS13" s="89">
        <f>BQ14-BQ13</f>
        <v>3.4376650689482924E-6</v>
      </c>
      <c r="BT13" s="89">
        <f>ABS(BS13)</f>
        <v>3.4376650689482924E-6</v>
      </c>
    </row>
    <row r="14" spans="1:72" s="27" customFormat="1" x14ac:dyDescent="0.25">
      <c r="A14" s="41">
        <v>8</v>
      </c>
      <c r="B14" s="89">
        <f>ABS(('Wyrównanie 22 Part 2'!B14-'Wyrównanie 22 Part 2'!C14)/'Wyrównanie 22 Part 2'!C14)</f>
        <v>2.2760785525409648E-2</v>
      </c>
      <c r="C14" s="89">
        <f t="shared" si="5"/>
        <v>5.1805335773369736E-4</v>
      </c>
      <c r="D14" s="89">
        <f>'Wyrównanie 22 Part 2'!C15-'Wyrównanie 22 Part 2'!C14</f>
        <v>-1.5477797982274457E-6</v>
      </c>
      <c r="E14" s="89">
        <f t="shared" si="0"/>
        <v>1.5477797982274457E-6</v>
      </c>
      <c r="F14" s="89">
        <f t="shared" si="1"/>
        <v>-2.2863882561259237E-7</v>
      </c>
      <c r="G14" s="89">
        <f t="shared" si="2"/>
        <v>2.2863882561259237E-7</v>
      </c>
      <c r="H14" s="89">
        <f t="shared" si="3"/>
        <v>7.4216649640193903E-7</v>
      </c>
      <c r="I14" s="89">
        <f t="shared" si="4"/>
        <v>7.4216649640193903E-7</v>
      </c>
      <c r="J14" s="89"/>
      <c r="K14" s="89">
        <f>ABS(('Wyrównanie 22 Part 2'!B14-'Wyrównanie 22 Part 2'!E14)/'Wyrównanie 22 Part 2'!E14)</f>
        <v>3.5643544493609895E-2</v>
      </c>
      <c r="L14" s="89">
        <f t="shared" si="12"/>
        <v>1.2704622640679483E-3</v>
      </c>
      <c r="M14" s="89">
        <f>'Wyrównanie 22 Part 2'!C15-'Wyrównanie 22 Part 2'!C14</f>
        <v>-1.5477797982274457E-6</v>
      </c>
      <c r="N14" s="89">
        <f t="shared" si="13"/>
        <v>1.5477797982274457E-6</v>
      </c>
      <c r="O14" s="89">
        <f t="shared" si="14"/>
        <v>-2.2863882561259237E-7</v>
      </c>
      <c r="P14" s="89">
        <f t="shared" si="15"/>
        <v>2.2863882561259237E-7</v>
      </c>
      <c r="Q14" s="89">
        <f t="shared" si="16"/>
        <v>7.4216649640193903E-7</v>
      </c>
      <c r="R14" s="89">
        <f t="shared" si="17"/>
        <v>7.4216649640193903E-7</v>
      </c>
      <c r="S14" s="89"/>
      <c r="T14" s="89">
        <f>ABS(('Wyrównanie 22 Part 2'!B14-'Wyrównanie 22 Part 2'!G14)/'Wyrównanie 22 Part 2'!G14)</f>
        <v>3.0995956382926879E-2</v>
      </c>
      <c r="U14" s="89">
        <f t="shared" si="19"/>
        <v>9.6074931209230556E-4</v>
      </c>
      <c r="V14" s="89">
        <f>'Wyrównanie 22 Part 2'!C15-'Wyrównanie 22 Part 2'!C14</f>
        <v>-1.5477797982274457E-6</v>
      </c>
      <c r="W14" s="89">
        <f t="shared" si="20"/>
        <v>1.5477797982274457E-6</v>
      </c>
      <c r="X14" s="89">
        <f t="shared" si="21"/>
        <v>-2.2863882561259237E-7</v>
      </c>
      <c r="Y14" s="89">
        <f t="shared" si="22"/>
        <v>2.2863882561259237E-7</v>
      </c>
      <c r="Z14" s="89">
        <f t="shared" si="23"/>
        <v>7.4216649640193903E-7</v>
      </c>
      <c r="AA14" s="89">
        <f t="shared" si="18"/>
        <v>7.4216649640193903E-7</v>
      </c>
      <c r="AB14" s="89"/>
      <c r="AC14" s="89">
        <f>ABS(('Wyrównanie 22 Part 2'!B14-'Wyrównanie 22 Part 2'!I14)/'Wyrównanie 22 Part 2'!I14)</f>
        <v>0.26009571408982218</v>
      </c>
      <c r="AD14" s="89">
        <f t="shared" ref="AD14:AD77" si="24">AC14^2</f>
        <v>6.7649780487894523E-2</v>
      </c>
      <c r="AE14" s="89">
        <f>'Wyrównanie 22 Part 2'!C15-'Wyrównanie 22 Part 2'!C14</f>
        <v>-1.5477797982274457E-6</v>
      </c>
      <c r="AF14" s="89">
        <f t="shared" ref="AF14:AF77" si="25">ABS(AE14)</f>
        <v>1.5477797982274457E-6</v>
      </c>
      <c r="AG14" s="89">
        <f t="shared" ref="AG14:AG77" si="26">AE15-AE14</f>
        <v>-2.2863882561259237E-7</v>
      </c>
      <c r="AH14" s="89">
        <f t="shared" ref="AH14:AH77" si="27">ABS(AG14)</f>
        <v>2.2863882561259237E-7</v>
      </c>
      <c r="AI14" s="89">
        <f t="shared" ref="AI14:AI77" si="28">AG15-AG14</f>
        <v>7.4216649640193903E-7</v>
      </c>
      <c r="AJ14" s="89">
        <f t="shared" ref="AJ14:AJ77" si="29">ABS(AI14)</f>
        <v>7.4216649640193903E-7</v>
      </c>
      <c r="AK14" s="89"/>
      <c r="AL14" s="89"/>
      <c r="AM14" s="89"/>
      <c r="AN14" s="89"/>
      <c r="AO14" s="89"/>
      <c r="AP14" s="89"/>
      <c r="AQ14" s="89"/>
      <c r="AR14" s="89"/>
      <c r="AS14" s="89"/>
      <c r="AT14" s="89"/>
      <c r="AU14" s="89"/>
      <c r="AV14" s="89"/>
      <c r="AW14" s="89"/>
      <c r="AX14" s="89"/>
      <c r="AY14" s="89"/>
      <c r="AZ14" s="89"/>
      <c r="BA14" s="89"/>
      <c r="BB14" s="89"/>
      <c r="BC14" s="89"/>
      <c r="BD14" s="89">
        <f>ABS(('Wyrównanie 22 Part 2'!B14-'Wyrównanie 22 Part 2'!O14)/'Wyrównanie 22 Part 2'!O14)</f>
        <v>8.0552126018232136E-3</v>
      </c>
      <c r="BE14" s="89">
        <f t="shared" si="6"/>
        <v>6.4886450060571508E-5</v>
      </c>
      <c r="BF14" s="89">
        <f>'Wyrównanie 22 Part 2'!B15-'Wyrównanie 22 Part 2'!B14</f>
        <v>-2.6404236760631608E-6</v>
      </c>
      <c r="BG14" s="89">
        <f t="shared" si="7"/>
        <v>2.6404236760631608E-6</v>
      </c>
      <c r="BH14" s="89">
        <f t="shared" si="8"/>
        <v>7.4175691910544918E-7</v>
      </c>
      <c r="BI14" s="89">
        <f t="shared" si="9"/>
        <v>7.4175691910544918E-7</v>
      </c>
      <c r="BJ14" s="89">
        <f t="shared" si="10"/>
        <v>-3.0993535883478969E-6</v>
      </c>
      <c r="BK14" s="89">
        <f t="shared" si="11"/>
        <v>3.0993535883478969E-6</v>
      </c>
      <c r="BL14" s="89"/>
      <c r="BM14" s="89">
        <f>ABS(('Wyrównanie 22 Part 2'!B14-'Wyrównanie 22 Part 2'!Q14)/'Wyrównanie 22 Part 2'!Q14)</f>
        <v>0.11323851449013883</v>
      </c>
      <c r="BN14" s="89">
        <f t="shared" ref="BN14:BN77" si="30">BM14^2</f>
        <v>1.2822961163933382E-2</v>
      </c>
      <c r="BO14" s="89">
        <f>'Wyrównanie 22 Part 2'!B15-'Wyrównanie 22 Part 2'!B14</f>
        <v>-2.6404236760631608E-6</v>
      </c>
      <c r="BP14" s="89">
        <f t="shared" ref="BP14:BP77" si="31">ABS(BO14)</f>
        <v>2.6404236760631608E-6</v>
      </c>
      <c r="BQ14" s="89">
        <f t="shared" ref="BQ14:BQ77" si="32">BO15-BO14</f>
        <v>7.4175691910544918E-7</v>
      </c>
      <c r="BR14" s="89">
        <f t="shared" ref="BR14:BR77" si="33">ABS(BQ14)</f>
        <v>7.4175691910544918E-7</v>
      </c>
      <c r="BS14" s="89">
        <f t="shared" ref="BS14:BS77" si="34">BQ15-BQ14</f>
        <v>-3.0993535883478969E-6</v>
      </c>
      <c r="BT14" s="89">
        <f t="shared" ref="BT14:BT77" si="35">ABS(BS14)</f>
        <v>3.0993535883478969E-6</v>
      </c>
    </row>
    <row r="15" spans="1:72" s="27" customFormat="1" x14ac:dyDescent="0.25">
      <c r="A15" s="41">
        <v>9</v>
      </c>
      <c r="B15" s="89">
        <f>ABS(('Wyrównanie 22 Part 2'!B15-'Wyrównanie 22 Part 2'!C15)/'Wyrównanie 22 Part 2'!C15)</f>
        <v>7.9322698271795423E-3</v>
      </c>
      <c r="C15" s="89">
        <f t="shared" si="5"/>
        <v>6.2920904611182973E-5</v>
      </c>
      <c r="D15" s="89">
        <f>'Wyrównanie 22 Part 2'!C16-'Wyrównanie 22 Part 2'!C15</f>
        <v>-1.7764186238400381E-6</v>
      </c>
      <c r="E15" s="89">
        <f t="shared" si="0"/>
        <v>1.7764186238400381E-6</v>
      </c>
      <c r="F15" s="89">
        <f t="shared" si="1"/>
        <v>5.1352767078934665E-7</v>
      </c>
      <c r="G15" s="89">
        <f t="shared" si="2"/>
        <v>5.1352767078934665E-7</v>
      </c>
      <c r="H15" s="89">
        <f t="shared" si="3"/>
        <v>4.5111469608410408E-5</v>
      </c>
      <c r="I15" s="89">
        <f t="shared" si="4"/>
        <v>4.5111469608410408E-5</v>
      </c>
      <c r="J15" s="89"/>
      <c r="K15" s="89">
        <f>ABS(('Wyrównanie 22 Part 2'!B15-'Wyrównanie 22 Part 2'!E15)/'Wyrównanie 22 Part 2'!E15)</f>
        <v>5.44071331162755E-2</v>
      </c>
      <c r="L15" s="89">
        <f t="shared" si="12"/>
        <v>2.9601361339321223E-3</v>
      </c>
      <c r="M15" s="89">
        <f>'Wyrównanie 22 Part 2'!C16-'Wyrównanie 22 Part 2'!C15</f>
        <v>-1.7764186238400381E-6</v>
      </c>
      <c r="N15" s="89">
        <f t="shared" si="13"/>
        <v>1.7764186238400381E-6</v>
      </c>
      <c r="O15" s="89">
        <f t="shared" si="14"/>
        <v>5.1352767078934665E-7</v>
      </c>
      <c r="P15" s="89">
        <f t="shared" si="15"/>
        <v>5.1352767078934665E-7</v>
      </c>
      <c r="Q15" s="89">
        <f t="shared" si="16"/>
        <v>4.5111469608410408E-5</v>
      </c>
      <c r="R15" s="89">
        <f t="shared" si="17"/>
        <v>4.5111469608410408E-5</v>
      </c>
      <c r="S15" s="89"/>
      <c r="T15" s="89">
        <f>ABS(('Wyrównanie 22 Part 2'!B15-'Wyrównanie 22 Part 2'!G15)/'Wyrównanie 22 Part 2'!G15)</f>
        <v>9.4544857021282541E-2</v>
      </c>
      <c r="U15" s="89">
        <f t="shared" si="19"/>
        <v>8.9387299891747589E-3</v>
      </c>
      <c r="V15" s="89">
        <f>'Wyrównanie 22 Part 2'!C16-'Wyrównanie 22 Part 2'!C15</f>
        <v>-1.7764186238400381E-6</v>
      </c>
      <c r="W15" s="89">
        <f t="shared" si="20"/>
        <v>1.7764186238400381E-6</v>
      </c>
      <c r="X15" s="89">
        <f t="shared" si="21"/>
        <v>5.1352767078934665E-7</v>
      </c>
      <c r="Y15" s="89">
        <f t="shared" si="22"/>
        <v>5.1352767078934665E-7</v>
      </c>
      <c r="Z15" s="89">
        <f t="shared" si="23"/>
        <v>4.5111469608410408E-5</v>
      </c>
      <c r="AA15" s="89">
        <f t="shared" si="18"/>
        <v>4.5111469608410408E-5</v>
      </c>
      <c r="AB15" s="89"/>
      <c r="AC15" s="89">
        <f>ABS(('Wyrównanie 22 Part 2'!B15-'Wyrównanie 22 Part 2'!I15)/'Wyrównanie 22 Part 2'!I15)</f>
        <v>0.25946912067953715</v>
      </c>
      <c r="AD15" s="89">
        <f t="shared" si="24"/>
        <v>6.7324224586212206E-2</v>
      </c>
      <c r="AE15" s="89">
        <f>'Wyrównanie 22 Part 2'!C16-'Wyrównanie 22 Part 2'!C15</f>
        <v>-1.7764186238400381E-6</v>
      </c>
      <c r="AF15" s="89">
        <f t="shared" si="25"/>
        <v>1.7764186238400381E-6</v>
      </c>
      <c r="AG15" s="89">
        <f t="shared" si="26"/>
        <v>5.1352767078934665E-7</v>
      </c>
      <c r="AH15" s="89">
        <f t="shared" si="27"/>
        <v>5.1352767078934665E-7</v>
      </c>
      <c r="AI15" s="89">
        <f t="shared" si="28"/>
        <v>4.5111469608410408E-5</v>
      </c>
      <c r="AJ15" s="89">
        <f t="shared" si="29"/>
        <v>4.5111469608410408E-5</v>
      </c>
      <c r="AK15" s="89"/>
      <c r="AL15" s="89">
        <f>ABS(('Wyrównanie 22 Part 2'!B15-'Wyrównanie 22 Part 2'!K15)/'Wyrównanie 22 Part 2'!K15)</f>
        <v>0.46789367641100121</v>
      </c>
      <c r="AM15" s="89">
        <f>AL15^2</f>
        <v>0.21892449242540271</v>
      </c>
      <c r="AN15" s="89">
        <f>'Wyrównanie 22 Part 2'!B16-'Wyrównanie 22 Part 2'!B15</f>
        <v>-1.8986667569577116E-6</v>
      </c>
      <c r="AO15" s="89">
        <f>ABS(AN15)</f>
        <v>1.8986667569577116E-6</v>
      </c>
      <c r="AP15" s="89">
        <f>AN16-AN15</f>
        <v>-2.3575966692424477E-6</v>
      </c>
      <c r="AQ15" s="89">
        <f>ABS(AP15)</f>
        <v>2.3575966692424477E-6</v>
      </c>
      <c r="AR15" s="89">
        <f>AP16-AP15</f>
        <v>6.4716363616837657E-6</v>
      </c>
      <c r="AS15" s="89">
        <f>ABS(AR15)</f>
        <v>6.4716363616837657E-6</v>
      </c>
      <c r="AT15" s="89"/>
      <c r="AU15" s="89"/>
      <c r="AV15" s="89"/>
      <c r="AW15" s="89"/>
      <c r="AX15" s="89"/>
      <c r="AY15" s="89"/>
      <c r="AZ15" s="89"/>
      <c r="BA15" s="89"/>
      <c r="BB15" s="89"/>
      <c r="BC15" s="89"/>
      <c r="BD15" s="89">
        <f>ABS(('Wyrównanie 22 Part 2'!B15-'Wyrównanie 22 Part 2'!O15)/'Wyrównanie 22 Part 2'!O15)</f>
        <v>5.7427545420070539E-3</v>
      </c>
      <c r="BE15" s="89">
        <f t="shared" si="6"/>
        <v>3.2979229729742645E-5</v>
      </c>
      <c r="BF15" s="89">
        <f>'Wyrównanie 22 Part 2'!B16-'Wyrównanie 22 Part 2'!B15</f>
        <v>-1.8986667569577116E-6</v>
      </c>
      <c r="BG15" s="89">
        <f t="shared" si="7"/>
        <v>1.8986667569577116E-6</v>
      </c>
      <c r="BH15" s="89">
        <f t="shared" si="8"/>
        <v>-2.3575966692424477E-6</v>
      </c>
      <c r="BI15" s="89">
        <f t="shared" si="9"/>
        <v>2.3575966692424477E-6</v>
      </c>
      <c r="BJ15" s="89">
        <f t="shared" si="10"/>
        <v>6.4716363616837657E-6</v>
      </c>
      <c r="BK15" s="89">
        <f t="shared" si="11"/>
        <v>6.4716363616837657E-6</v>
      </c>
      <c r="BL15" s="89"/>
      <c r="BM15" s="89">
        <f>ABS(('Wyrównanie 22 Part 2'!B15-'Wyrównanie 22 Part 2'!Q15)/'Wyrównanie 22 Part 2'!Q15)</f>
        <v>0.12529868878536113</v>
      </c>
      <c r="BN15" s="89">
        <f t="shared" si="30"/>
        <v>1.5699761411330782E-2</v>
      </c>
      <c r="BO15" s="89">
        <f>'Wyrównanie 22 Part 2'!B16-'Wyrównanie 22 Part 2'!B15</f>
        <v>-1.8986667569577116E-6</v>
      </c>
      <c r="BP15" s="89">
        <f t="shared" si="31"/>
        <v>1.8986667569577116E-6</v>
      </c>
      <c r="BQ15" s="89">
        <f t="shared" si="32"/>
        <v>-2.3575966692424477E-6</v>
      </c>
      <c r="BR15" s="89">
        <f t="shared" si="33"/>
        <v>2.3575966692424477E-6</v>
      </c>
      <c r="BS15" s="89">
        <f t="shared" si="34"/>
        <v>6.4716363616837657E-6</v>
      </c>
      <c r="BT15" s="89">
        <f t="shared" si="35"/>
        <v>6.4716363616837657E-6</v>
      </c>
    </row>
    <row r="16" spans="1:72" s="27" customFormat="1" x14ac:dyDescent="0.25">
      <c r="A16" s="41">
        <v>10</v>
      </c>
      <c r="B16" s="89">
        <f>ABS(('Wyrównanie 22 Part 2'!B16-'Wyrównanie 22 Part 2'!C16)/'Wyrównanie 22 Part 2'!C16)</f>
        <v>6.3767946761530154E-3</v>
      </c>
      <c r="C16" s="89">
        <f t="shared" si="5"/>
        <v>4.0663510341813439E-5</v>
      </c>
      <c r="D16" s="89">
        <f>'Wyrównanie 22 Part 2'!C17-'Wyrównanie 22 Part 2'!C16</f>
        <v>-1.2628909530506914E-6</v>
      </c>
      <c r="E16" s="89">
        <f t="shared" si="0"/>
        <v>1.2628909530506914E-6</v>
      </c>
      <c r="F16" s="89">
        <f t="shared" si="1"/>
        <v>4.5624997279199755E-5</v>
      </c>
      <c r="G16" s="89">
        <f t="shared" si="2"/>
        <v>4.5624997279199755E-5</v>
      </c>
      <c r="H16" s="89">
        <f t="shared" si="3"/>
        <v>-2.6243075182969184E-5</v>
      </c>
      <c r="I16" s="89">
        <f t="shared" si="4"/>
        <v>2.6243075182969184E-5</v>
      </c>
      <c r="J16" s="89"/>
      <c r="K16" s="89">
        <f>ABS(('Wyrównanie 22 Part 2'!B16-'Wyrównanie 22 Part 2'!E16)/'Wyrównanie 22 Part 2'!E16)</f>
        <v>0.11332903661985357</v>
      </c>
      <c r="L16" s="89">
        <f t="shared" si="12"/>
        <v>1.2843470541184111E-2</v>
      </c>
      <c r="M16" s="89">
        <f>'Wyrównanie 22 Part 2'!C17-'Wyrównanie 22 Part 2'!C16</f>
        <v>-1.2628909530506914E-6</v>
      </c>
      <c r="N16" s="89">
        <f t="shared" si="13"/>
        <v>1.2628909530506914E-6</v>
      </c>
      <c r="O16" s="89">
        <f t="shared" si="14"/>
        <v>4.5624997279199755E-5</v>
      </c>
      <c r="P16" s="89">
        <f t="shared" si="15"/>
        <v>4.5624997279199755E-5</v>
      </c>
      <c r="Q16" s="89">
        <f t="shared" si="16"/>
        <v>-2.6243075182969184E-5</v>
      </c>
      <c r="R16" s="89">
        <f t="shared" si="17"/>
        <v>2.6243075182969184E-5</v>
      </c>
      <c r="S16" s="89"/>
      <c r="T16" s="89">
        <f>ABS(('Wyrównanie 22 Part 2'!B16-'Wyrównanie 22 Part 2'!G16)/'Wyrównanie 22 Part 2'!G16)</f>
        <v>0.21637622354591934</v>
      </c>
      <c r="U16" s="89">
        <f t="shared" si="19"/>
        <v>4.6818670115993659E-2</v>
      </c>
      <c r="V16" s="89">
        <f>'Wyrównanie 22 Part 2'!C17-'Wyrównanie 22 Part 2'!C16</f>
        <v>-1.2628909530506914E-6</v>
      </c>
      <c r="W16" s="89">
        <f t="shared" si="20"/>
        <v>1.2628909530506914E-6</v>
      </c>
      <c r="X16" s="89">
        <f t="shared" si="21"/>
        <v>4.5624997279199755E-5</v>
      </c>
      <c r="Y16" s="89">
        <f t="shared" si="22"/>
        <v>4.5624997279199755E-5</v>
      </c>
      <c r="Z16" s="89">
        <f t="shared" si="23"/>
        <v>-2.6243075182969184E-5</v>
      </c>
      <c r="AA16" s="89">
        <f t="shared" si="18"/>
        <v>2.6243075182969184E-5</v>
      </c>
      <c r="AB16" s="89"/>
      <c r="AC16" s="89">
        <f>ABS(('Wyrównanie 22 Part 2'!B16-'Wyrównanie 22 Part 2'!I16)/'Wyrównanie 22 Part 2'!I16)</f>
        <v>6.2854749594115619E-2</v>
      </c>
      <c r="AD16" s="89">
        <f t="shared" si="24"/>
        <v>3.9507195465389774E-3</v>
      </c>
      <c r="AE16" s="89">
        <f>'Wyrównanie 22 Part 2'!C17-'Wyrównanie 22 Part 2'!C16</f>
        <v>-1.2628909530506914E-6</v>
      </c>
      <c r="AF16" s="89">
        <f t="shared" si="25"/>
        <v>1.2628909530506914E-6</v>
      </c>
      <c r="AG16" s="89">
        <f t="shared" si="26"/>
        <v>4.5624997279199755E-5</v>
      </c>
      <c r="AH16" s="89">
        <f t="shared" si="27"/>
        <v>4.5624997279199755E-5</v>
      </c>
      <c r="AI16" s="89">
        <f t="shared" si="28"/>
        <v>-2.6243075182969184E-5</v>
      </c>
      <c r="AJ16" s="89">
        <f t="shared" si="29"/>
        <v>2.6243075182969184E-5</v>
      </c>
      <c r="AK16" s="89"/>
      <c r="AL16" s="89">
        <f>ABS(('Wyrównanie 22 Part 2'!B16-'Wyrównanie 22 Part 2'!K16)/'Wyrównanie 22 Part 2'!K16)</f>
        <v>5.6538182109695342E-2</v>
      </c>
      <c r="AM16" s="89">
        <f t="shared" ref="AM16:AM79" si="36">AL16^2</f>
        <v>3.1965660362690746E-3</v>
      </c>
      <c r="AN16" s="89">
        <f>'Wyrównanie 22 Part 2'!B17-'Wyrównanie 22 Part 2'!B16</f>
        <v>-4.2562634262001593E-6</v>
      </c>
      <c r="AO16" s="89">
        <f t="shared" ref="AO16:AO79" si="37">ABS(AN16)</f>
        <v>4.2562634262001593E-6</v>
      </c>
      <c r="AP16" s="89">
        <f t="shared" ref="AP16:AP79" si="38">AN17-AN16</f>
        <v>4.114039692441318E-6</v>
      </c>
      <c r="AQ16" s="89">
        <f t="shared" ref="AQ16:AQ79" si="39">ABS(AP16)</f>
        <v>4.114039692441318E-6</v>
      </c>
      <c r="AR16" s="89">
        <f t="shared" ref="AR16:AR79" si="40">AP17-AP16</f>
        <v>-1.3486931309560746E-6</v>
      </c>
      <c r="AS16" s="89">
        <f t="shared" ref="AS16:AS79" si="41">ABS(AR16)</f>
        <v>1.3486931309560746E-6</v>
      </c>
      <c r="AT16" s="89"/>
      <c r="AU16" s="89">
        <f>ABS(('Wyrównanie 22 Part 2'!B16-'Wyrównanie 22 Part 2'!M16)/'Wyrównanie 22 Part 2'!M16)</f>
        <v>3.1099044550483021E-3</v>
      </c>
      <c r="AV16" s="89">
        <f>AU16^2</f>
        <v>9.6715057195292767E-6</v>
      </c>
      <c r="AW16" s="89">
        <f>'Wyrównanie 22 Part 2'!B17-'Wyrównanie 22 Part 2'!B16</f>
        <v>-4.2562634262001593E-6</v>
      </c>
      <c r="AX16" s="89">
        <f>ABS(AW16)</f>
        <v>4.2562634262001593E-6</v>
      </c>
      <c r="AY16" s="89">
        <f>AW17-AW16</f>
        <v>4.114039692441318E-6</v>
      </c>
      <c r="AZ16" s="89">
        <f>ABS(AY16)</f>
        <v>4.114039692441318E-6</v>
      </c>
      <c r="BA16" s="89">
        <f>AY17-AY16</f>
        <v>-1.3486931309560746E-6</v>
      </c>
      <c r="BB16" s="89">
        <f>ABS(BA16)</f>
        <v>1.3486931309560746E-6</v>
      </c>
      <c r="BC16" s="89"/>
      <c r="BD16" s="89">
        <f>ABS(('Wyrównanie 22 Part 2'!B16-'Wyrównanie 22 Part 2'!O16)/'Wyrównanie 22 Part 2'!O16)</f>
        <v>8.350453119747768E-3</v>
      </c>
      <c r="BE16" s="89">
        <f t="shared" si="6"/>
        <v>6.9730067305105226E-5</v>
      </c>
      <c r="BF16" s="89">
        <f>'Wyrównanie 22 Part 2'!B17-'Wyrównanie 22 Part 2'!B16</f>
        <v>-4.2562634262001593E-6</v>
      </c>
      <c r="BG16" s="89">
        <f t="shared" si="7"/>
        <v>4.2562634262001593E-6</v>
      </c>
      <c r="BH16" s="89">
        <f t="shared" si="8"/>
        <v>4.114039692441318E-6</v>
      </c>
      <c r="BI16" s="89">
        <f t="shared" si="9"/>
        <v>4.114039692441318E-6</v>
      </c>
      <c r="BJ16" s="89">
        <f t="shared" si="10"/>
        <v>-1.3486931309560746E-6</v>
      </c>
      <c r="BK16" s="89">
        <f t="shared" si="11"/>
        <v>1.3486931309560746E-6</v>
      </c>
      <c r="BL16" s="89"/>
      <c r="BM16" s="89">
        <f>ABS(('Wyrównanie 22 Part 2'!B16-'Wyrównanie 22 Part 2'!Q16)/'Wyrównanie 22 Part 2'!Q16)</f>
        <v>0.13390230331760913</v>
      </c>
      <c r="BN16" s="89">
        <f t="shared" si="30"/>
        <v>1.7929826833760997E-2</v>
      </c>
      <c r="BO16" s="89">
        <f>'Wyrównanie 22 Part 2'!B17-'Wyrównanie 22 Part 2'!B16</f>
        <v>-4.2562634262001593E-6</v>
      </c>
      <c r="BP16" s="89">
        <f t="shared" si="31"/>
        <v>4.2562634262001593E-6</v>
      </c>
      <c r="BQ16" s="89">
        <f t="shared" si="32"/>
        <v>4.114039692441318E-6</v>
      </c>
      <c r="BR16" s="89">
        <f t="shared" si="33"/>
        <v>4.114039692441318E-6</v>
      </c>
      <c r="BS16" s="89">
        <f t="shared" si="34"/>
        <v>-1.3486931309560746E-6</v>
      </c>
      <c r="BT16" s="89">
        <f t="shared" si="35"/>
        <v>1.3486931309560746E-6</v>
      </c>
    </row>
    <row r="17" spans="1:72" s="27" customFormat="1" x14ac:dyDescent="0.25">
      <c r="A17" s="41">
        <v>11</v>
      </c>
      <c r="B17" s="89">
        <f>ABS(('Wyrównanie 22 Part 2'!B17-'Wyrównanie 22 Part 2'!C17)/'Wyrównanie 22 Part 2'!C17)</f>
        <v>3.7351161206295592E-2</v>
      </c>
      <c r="C17" s="89">
        <f t="shared" si="5"/>
        <v>1.3951092434586808E-3</v>
      </c>
      <c r="D17" s="89">
        <f>'Wyrównanie 22 Part 2'!C18-'Wyrównanie 22 Part 2'!C17</f>
        <v>4.4362106326149064E-5</v>
      </c>
      <c r="E17" s="89">
        <f t="shared" si="0"/>
        <v>4.4362106326149064E-5</v>
      </c>
      <c r="F17" s="89">
        <f t="shared" si="1"/>
        <v>1.9381922096230571E-5</v>
      </c>
      <c r="G17" s="89">
        <f t="shared" si="2"/>
        <v>1.9381922096230571E-5</v>
      </c>
      <c r="H17" s="89">
        <f t="shared" si="3"/>
        <v>-4.7160126039967026E-5</v>
      </c>
      <c r="I17" s="89">
        <f t="shared" si="4"/>
        <v>4.7160126039967026E-5</v>
      </c>
      <c r="J17" s="89"/>
      <c r="K17" s="89">
        <f>ABS(('Wyrównanie 22 Part 2'!B17-'Wyrównanie 22 Part 2'!E17)/'Wyrównanie 22 Part 2'!E17)</f>
        <v>0.34031900723621489</v>
      </c>
      <c r="L17" s="89">
        <f t="shared" si="12"/>
        <v>0.11581702668624289</v>
      </c>
      <c r="M17" s="89">
        <f>'Wyrównanie 22 Part 2'!C18-'Wyrównanie 22 Part 2'!C17</f>
        <v>4.4362106326149064E-5</v>
      </c>
      <c r="N17" s="89">
        <f t="shared" si="13"/>
        <v>4.4362106326149064E-5</v>
      </c>
      <c r="O17" s="89">
        <f t="shared" si="14"/>
        <v>1.9381922096230571E-5</v>
      </c>
      <c r="P17" s="89">
        <f t="shared" si="15"/>
        <v>1.9381922096230571E-5</v>
      </c>
      <c r="Q17" s="89">
        <f t="shared" si="16"/>
        <v>-4.7160126039967026E-5</v>
      </c>
      <c r="R17" s="89">
        <f t="shared" si="17"/>
        <v>4.7160126039967026E-5</v>
      </c>
      <c r="S17" s="89"/>
      <c r="T17" s="89">
        <f>ABS(('Wyrównanie 22 Part 2'!B17-'Wyrównanie 22 Part 2'!G17)/'Wyrównanie 22 Part 2'!G17)</f>
        <v>0.38600530898087076</v>
      </c>
      <c r="U17" s="89">
        <f t="shared" si="19"/>
        <v>0.14900009856141752</v>
      </c>
      <c r="V17" s="89">
        <f>'Wyrównanie 22 Part 2'!C18-'Wyrównanie 22 Part 2'!C17</f>
        <v>4.4362106326149064E-5</v>
      </c>
      <c r="W17" s="89">
        <f t="shared" si="20"/>
        <v>4.4362106326149064E-5</v>
      </c>
      <c r="X17" s="89">
        <f t="shared" si="21"/>
        <v>1.9381922096230571E-5</v>
      </c>
      <c r="Y17" s="89">
        <f t="shared" si="22"/>
        <v>1.9381922096230571E-5</v>
      </c>
      <c r="Z17" s="89">
        <f t="shared" si="23"/>
        <v>-4.7160126039967026E-5</v>
      </c>
      <c r="AA17" s="89">
        <f t="shared" si="18"/>
        <v>4.7160126039967026E-5</v>
      </c>
      <c r="AB17" s="89"/>
      <c r="AC17" s="89">
        <f>ABS(('Wyrównanie 22 Part 2'!B17-'Wyrównanie 22 Part 2'!I17)/'Wyrównanie 22 Part 2'!I17)</f>
        <v>0.15927795337453096</v>
      </c>
      <c r="AD17" s="89">
        <f t="shared" si="24"/>
        <v>2.5369466431179259E-2</v>
      </c>
      <c r="AE17" s="89">
        <f>'Wyrównanie 22 Part 2'!C18-'Wyrównanie 22 Part 2'!C17</f>
        <v>4.4362106326149064E-5</v>
      </c>
      <c r="AF17" s="89">
        <f t="shared" si="25"/>
        <v>4.4362106326149064E-5</v>
      </c>
      <c r="AG17" s="89">
        <f t="shared" si="26"/>
        <v>1.9381922096230571E-5</v>
      </c>
      <c r="AH17" s="89">
        <f t="shared" si="27"/>
        <v>1.9381922096230571E-5</v>
      </c>
      <c r="AI17" s="89">
        <f t="shared" si="28"/>
        <v>-4.7160126039967026E-5</v>
      </c>
      <c r="AJ17" s="89">
        <f t="shared" si="29"/>
        <v>4.7160126039967026E-5</v>
      </c>
      <c r="AK17" s="89"/>
      <c r="AL17" s="89">
        <f>ABS(('Wyrównanie 22 Part 2'!B17-'Wyrównanie 22 Part 2'!K17)/'Wyrównanie 22 Part 2'!K17)</f>
        <v>0.25116466451691416</v>
      </c>
      <c r="AM17" s="89">
        <f t="shared" si="36"/>
        <v>6.3083688701894042E-2</v>
      </c>
      <c r="AN17" s="89">
        <f>'Wyrównanie 22 Part 2'!B18-'Wyrównanie 22 Part 2'!B17</f>
        <v>-1.4222373375884125E-7</v>
      </c>
      <c r="AO17" s="89">
        <f t="shared" si="37"/>
        <v>1.4222373375884125E-7</v>
      </c>
      <c r="AP17" s="89">
        <f t="shared" si="38"/>
        <v>2.7653465614852434E-6</v>
      </c>
      <c r="AQ17" s="89">
        <f t="shared" si="39"/>
        <v>2.7653465614852434E-6</v>
      </c>
      <c r="AR17" s="89">
        <f t="shared" si="40"/>
        <v>2.2009609333072409E-4</v>
      </c>
      <c r="AS17" s="89">
        <f t="shared" si="41"/>
        <v>2.2009609333072409E-4</v>
      </c>
      <c r="AT17" s="89"/>
      <c r="AU17" s="89">
        <f>ABS(('Wyrównanie 22 Part 2'!B17-'Wyrównanie 22 Part 2'!M17)/'Wyrównanie 22 Part 2'!M17)</f>
        <v>0.34143734577055557</v>
      </c>
      <c r="AV17" s="89">
        <f t="shared" ref="AV17:AV80" si="42">AU17^2</f>
        <v>0.11657946108684192</v>
      </c>
      <c r="AW17" s="89">
        <f>'Wyrównanie 22 Part 2'!B18-'Wyrównanie 22 Part 2'!B17</f>
        <v>-1.4222373375884125E-7</v>
      </c>
      <c r="AX17" s="89">
        <f t="shared" ref="AX17:AX80" si="43">ABS(AW17)</f>
        <v>1.4222373375884125E-7</v>
      </c>
      <c r="AY17" s="89">
        <f t="shared" ref="AY17:AY80" si="44">AW18-AW17</f>
        <v>2.7653465614852434E-6</v>
      </c>
      <c r="AZ17" s="89">
        <f t="shared" ref="AZ17:AZ80" si="45">ABS(AY17)</f>
        <v>2.7653465614852434E-6</v>
      </c>
      <c r="BA17" s="89">
        <f t="shared" ref="BA17:BA80" si="46">AY18-AY17</f>
        <v>2.2009609333072409E-4</v>
      </c>
      <c r="BB17" s="89">
        <f t="shared" ref="BB17:BB80" si="47">ABS(BA17)</f>
        <v>2.2009609333072409E-4</v>
      </c>
      <c r="BC17" s="89"/>
      <c r="BD17" s="89">
        <f>ABS(('Wyrównanie 22 Part 2'!B17-'Wyrównanie 22 Part 2'!O17)/'Wyrównanie 22 Part 2'!O17)</f>
        <v>1.9837020510813402E-2</v>
      </c>
      <c r="BE17" s="89">
        <f t="shared" si="6"/>
        <v>3.9350738274643163E-4</v>
      </c>
      <c r="BF17" s="89">
        <f>'Wyrównanie 22 Part 2'!B18-'Wyrównanie 22 Part 2'!B17</f>
        <v>-1.4222373375884125E-7</v>
      </c>
      <c r="BG17" s="89">
        <f t="shared" si="7"/>
        <v>1.4222373375884125E-7</v>
      </c>
      <c r="BH17" s="89">
        <f t="shared" si="8"/>
        <v>2.7653465614852434E-6</v>
      </c>
      <c r="BI17" s="89">
        <f t="shared" si="9"/>
        <v>2.7653465614852434E-6</v>
      </c>
      <c r="BJ17" s="89">
        <f t="shared" si="10"/>
        <v>2.2009609333072409E-4</v>
      </c>
      <c r="BK17" s="89">
        <f t="shared" si="11"/>
        <v>2.2009609333072409E-4</v>
      </c>
      <c r="BL17" s="89"/>
      <c r="BM17" s="89">
        <f>ABS(('Wyrównanie 22 Part 2'!B17-'Wyrównanie 22 Part 2'!Q17)/'Wyrównanie 22 Part 2'!Q17)</f>
        <v>0.12058361741966186</v>
      </c>
      <c r="BN17" s="89">
        <f t="shared" si="30"/>
        <v>1.454040879001138E-2</v>
      </c>
      <c r="BO17" s="89">
        <f>'Wyrównanie 22 Part 2'!B18-'Wyrównanie 22 Part 2'!B17</f>
        <v>-1.4222373375884125E-7</v>
      </c>
      <c r="BP17" s="89">
        <f t="shared" si="31"/>
        <v>1.4222373375884125E-7</v>
      </c>
      <c r="BQ17" s="89">
        <f t="shared" si="32"/>
        <v>2.7653465614852434E-6</v>
      </c>
      <c r="BR17" s="89">
        <f t="shared" si="33"/>
        <v>2.7653465614852434E-6</v>
      </c>
      <c r="BS17" s="89">
        <f t="shared" si="34"/>
        <v>2.2009609333072409E-4</v>
      </c>
      <c r="BT17" s="89">
        <f t="shared" si="35"/>
        <v>2.2009609333072409E-4</v>
      </c>
    </row>
    <row r="18" spans="1:72" s="27" customFormat="1" x14ac:dyDescent="0.25">
      <c r="A18" s="41">
        <v>12</v>
      </c>
      <c r="B18" s="89">
        <f>ABS(('Wyrównanie 22 Part 2'!B18-'Wyrównanie 22 Part 2'!C18)/'Wyrównanie 22 Part 2'!C18)</f>
        <v>0.41776890563728514</v>
      </c>
      <c r="C18" s="89">
        <f t="shared" si="5"/>
        <v>0.17453085851737485</v>
      </c>
      <c r="D18" s="89">
        <f>'Wyrównanie 22 Part 2'!C19-'Wyrównanie 22 Part 2'!C18</f>
        <v>6.3744028422379635E-5</v>
      </c>
      <c r="E18" s="89">
        <f t="shared" si="0"/>
        <v>6.3744028422379635E-5</v>
      </c>
      <c r="F18" s="89">
        <f t="shared" si="1"/>
        <v>-2.7778203943736455E-5</v>
      </c>
      <c r="G18" s="89">
        <f t="shared" si="2"/>
        <v>2.7778203943736455E-5</v>
      </c>
      <c r="H18" s="89">
        <f t="shared" si="3"/>
        <v>1.3068408720660985E-5</v>
      </c>
      <c r="I18" s="89">
        <f t="shared" si="4"/>
        <v>1.3068408720660985E-5</v>
      </c>
      <c r="J18" s="89"/>
      <c r="K18" s="89">
        <f>ABS(('Wyrównanie 22 Part 2'!B18-'Wyrównanie 22 Part 2'!E18)/'Wyrównanie 22 Part 2'!E18)</f>
        <v>0.48699353886104374</v>
      </c>
      <c r="L18" s="89">
        <f t="shared" si="12"/>
        <v>0.23716270689240293</v>
      </c>
      <c r="M18" s="89">
        <f>'Wyrównanie 22 Part 2'!C19-'Wyrównanie 22 Part 2'!C18</f>
        <v>6.3744028422379635E-5</v>
      </c>
      <c r="N18" s="89">
        <f t="shared" si="13"/>
        <v>6.3744028422379635E-5</v>
      </c>
      <c r="O18" s="89">
        <f t="shared" si="14"/>
        <v>-2.7778203943736455E-5</v>
      </c>
      <c r="P18" s="89">
        <f t="shared" si="15"/>
        <v>2.7778203943736455E-5</v>
      </c>
      <c r="Q18" s="89">
        <f t="shared" si="16"/>
        <v>1.3068408720660985E-5</v>
      </c>
      <c r="R18" s="89">
        <f t="shared" si="17"/>
        <v>1.3068408720660985E-5</v>
      </c>
      <c r="S18" s="89"/>
      <c r="T18" s="89">
        <f>ABS(('Wyrównanie 22 Part 2'!B18-'Wyrównanie 22 Part 2'!G18)/'Wyrównanie 22 Part 2'!G18)</f>
        <v>0.51205993960200835</v>
      </c>
      <c r="U18" s="89">
        <f t="shared" si="19"/>
        <v>0.26220538174521246</v>
      </c>
      <c r="V18" s="89">
        <f>'Wyrównanie 22 Part 2'!C19-'Wyrównanie 22 Part 2'!C18</f>
        <v>6.3744028422379635E-5</v>
      </c>
      <c r="W18" s="89">
        <f t="shared" si="20"/>
        <v>6.3744028422379635E-5</v>
      </c>
      <c r="X18" s="89">
        <f t="shared" si="21"/>
        <v>-2.7778203943736455E-5</v>
      </c>
      <c r="Y18" s="89">
        <f t="shared" si="22"/>
        <v>2.7778203943736455E-5</v>
      </c>
      <c r="Z18" s="89">
        <f t="shared" si="23"/>
        <v>1.3068408720660985E-5</v>
      </c>
      <c r="AA18" s="89">
        <f t="shared" si="18"/>
        <v>1.3068408720660985E-5</v>
      </c>
      <c r="AB18" s="89"/>
      <c r="AC18" s="89">
        <f>ABS(('Wyrównanie 22 Part 2'!B18-'Wyrównanie 22 Part 2'!I18)/'Wyrównanie 22 Part 2'!I18)</f>
        <v>0.43810487006134829</v>
      </c>
      <c r="AD18" s="89">
        <f t="shared" si="24"/>
        <v>0.19193587717147087</v>
      </c>
      <c r="AE18" s="89">
        <f>'Wyrównanie 22 Part 2'!C19-'Wyrównanie 22 Part 2'!C18</f>
        <v>6.3744028422379635E-5</v>
      </c>
      <c r="AF18" s="89">
        <f t="shared" si="25"/>
        <v>6.3744028422379635E-5</v>
      </c>
      <c r="AG18" s="89">
        <f t="shared" si="26"/>
        <v>-2.7778203943736455E-5</v>
      </c>
      <c r="AH18" s="89">
        <f t="shared" si="27"/>
        <v>2.7778203943736455E-5</v>
      </c>
      <c r="AI18" s="89">
        <f t="shared" si="28"/>
        <v>1.3068408720660985E-5</v>
      </c>
      <c r="AJ18" s="89">
        <f t="shared" si="29"/>
        <v>1.3068408720660985E-5</v>
      </c>
      <c r="AK18" s="89"/>
      <c r="AL18" s="89">
        <f>ABS(('Wyrównanie 22 Part 2'!B18-'Wyrównanie 22 Part 2'!K18)/'Wyrównanie 22 Part 2'!K18)</f>
        <v>0.46397550083799238</v>
      </c>
      <c r="AM18" s="89">
        <f t="shared" si="36"/>
        <v>0.21527326537786587</v>
      </c>
      <c r="AN18" s="89">
        <f>'Wyrównanie 22 Part 2'!B19-'Wyrównanie 22 Part 2'!B18</f>
        <v>2.6231228277264022E-6</v>
      </c>
      <c r="AO18" s="89">
        <f t="shared" si="37"/>
        <v>2.6231228277264022E-6</v>
      </c>
      <c r="AP18" s="89">
        <f t="shared" si="38"/>
        <v>2.2286143989220933E-4</v>
      </c>
      <c r="AQ18" s="89">
        <f t="shared" si="39"/>
        <v>2.2286143989220933E-4</v>
      </c>
      <c r="AR18" s="89">
        <f t="shared" si="40"/>
        <v>-3.5333505888795005E-4</v>
      </c>
      <c r="AS18" s="89">
        <f t="shared" si="41"/>
        <v>3.5333505888795005E-4</v>
      </c>
      <c r="AT18" s="89"/>
      <c r="AU18" s="89">
        <f>ABS(('Wyrównanie 22 Part 2'!B18-'Wyrównanie 22 Part 2'!M18)/'Wyrównanie 22 Part 2'!M18)</f>
        <v>0.50090474970856513</v>
      </c>
      <c r="AV18" s="89">
        <f t="shared" si="42"/>
        <v>0.25090556828060029</v>
      </c>
      <c r="AW18" s="89">
        <f>'Wyrównanie 22 Part 2'!B19-'Wyrównanie 22 Part 2'!B18</f>
        <v>2.6231228277264022E-6</v>
      </c>
      <c r="AX18" s="89">
        <f t="shared" si="43"/>
        <v>2.6231228277264022E-6</v>
      </c>
      <c r="AY18" s="89">
        <f t="shared" si="44"/>
        <v>2.2286143989220933E-4</v>
      </c>
      <c r="AZ18" s="89">
        <f t="shared" si="45"/>
        <v>2.2286143989220933E-4</v>
      </c>
      <c r="BA18" s="89">
        <f t="shared" si="46"/>
        <v>-3.5333505888795005E-4</v>
      </c>
      <c r="BB18" s="89">
        <f t="shared" si="47"/>
        <v>3.5333505888795005E-4</v>
      </c>
      <c r="BC18" s="89"/>
      <c r="BD18" s="89">
        <f>ABS(('Wyrównanie 22 Part 2'!B18-'Wyrównanie 22 Part 2'!O18)/'Wyrównanie 22 Part 2'!O18)</f>
        <v>0.28088935687897298</v>
      </c>
      <c r="BE18" s="89">
        <f t="shared" si="6"/>
        <v>7.8898830807883041E-2</v>
      </c>
      <c r="BF18" s="89">
        <f>'Wyrównanie 22 Part 2'!B19-'Wyrównanie 22 Part 2'!B18</f>
        <v>2.6231228277264022E-6</v>
      </c>
      <c r="BG18" s="89">
        <f t="shared" si="7"/>
        <v>2.6231228277264022E-6</v>
      </c>
      <c r="BH18" s="89">
        <f t="shared" si="8"/>
        <v>2.2286143989220933E-4</v>
      </c>
      <c r="BI18" s="89">
        <f t="shared" si="9"/>
        <v>2.2286143989220933E-4</v>
      </c>
      <c r="BJ18" s="89">
        <f t="shared" si="10"/>
        <v>-3.5333505888795005E-4</v>
      </c>
      <c r="BK18" s="89">
        <f t="shared" si="11"/>
        <v>3.5333505888795005E-4</v>
      </c>
      <c r="BL18" s="89"/>
      <c r="BM18" s="89">
        <f>ABS(('Wyrównanie 22 Part 2'!B18-'Wyrównanie 22 Part 2'!Q18)/'Wyrównanie 22 Part 2'!Q18)</f>
        <v>0.38560505937144407</v>
      </c>
      <c r="BN18" s="89">
        <f t="shared" si="30"/>
        <v>0.14869126181285491</v>
      </c>
      <c r="BO18" s="89">
        <f>'Wyrównanie 22 Part 2'!B19-'Wyrównanie 22 Part 2'!B18</f>
        <v>2.6231228277264022E-6</v>
      </c>
      <c r="BP18" s="89">
        <f t="shared" si="31"/>
        <v>2.6231228277264022E-6</v>
      </c>
      <c r="BQ18" s="89">
        <f t="shared" si="32"/>
        <v>2.2286143989220933E-4</v>
      </c>
      <c r="BR18" s="89">
        <f t="shared" si="33"/>
        <v>2.2286143989220933E-4</v>
      </c>
      <c r="BS18" s="89">
        <f t="shared" si="34"/>
        <v>-3.5333505888795005E-4</v>
      </c>
      <c r="BT18" s="89">
        <f t="shared" si="35"/>
        <v>3.5333505888795005E-4</v>
      </c>
    </row>
    <row r="19" spans="1:72" s="27" customFormat="1" x14ac:dyDescent="0.25">
      <c r="A19" s="41">
        <v>13</v>
      </c>
      <c r="B19" s="89">
        <f>ABS(('Wyrównanie 22 Part 2'!B19-'Wyrównanie 22 Part 2'!C19)/'Wyrównanie 22 Part 2'!C19)</f>
        <v>0.61332019265222204</v>
      </c>
      <c r="C19" s="89">
        <f t="shared" si="5"/>
        <v>0.37616165871495877</v>
      </c>
      <c r="D19" s="89">
        <f>'Wyrównanie 22 Part 2'!C20-'Wyrównanie 22 Part 2'!C19</f>
        <v>3.596582447864318E-5</v>
      </c>
      <c r="E19" s="89">
        <f t="shared" si="0"/>
        <v>3.596582447864318E-5</v>
      </c>
      <c r="F19" s="89">
        <f t="shared" si="1"/>
        <v>-1.470979522307547E-5</v>
      </c>
      <c r="G19" s="89">
        <f t="shared" si="2"/>
        <v>1.470979522307547E-5</v>
      </c>
      <c r="H19" s="89">
        <f t="shared" si="3"/>
        <v>4.975276754833291E-5</v>
      </c>
      <c r="I19" s="89">
        <f t="shared" si="4"/>
        <v>4.975276754833291E-5</v>
      </c>
      <c r="J19" s="89"/>
      <c r="K19" s="89">
        <f>ABS(('Wyrównanie 22 Part 2'!B19-'Wyrównanie 22 Part 2'!E19)/'Wyrównanie 22 Part 2'!E19)</f>
        <v>0.5754511003340973</v>
      </c>
      <c r="L19" s="89">
        <f t="shared" si="12"/>
        <v>0.33114396887572334</v>
      </c>
      <c r="M19" s="89">
        <f>'Wyrównanie 22 Part 2'!C20-'Wyrównanie 22 Part 2'!C19</f>
        <v>3.596582447864318E-5</v>
      </c>
      <c r="N19" s="89">
        <f t="shared" si="13"/>
        <v>3.596582447864318E-5</v>
      </c>
      <c r="O19" s="89">
        <f t="shared" si="14"/>
        <v>-1.470979522307547E-5</v>
      </c>
      <c r="P19" s="89">
        <f t="shared" si="15"/>
        <v>1.470979522307547E-5</v>
      </c>
      <c r="Q19" s="89">
        <f t="shared" si="16"/>
        <v>4.975276754833291E-5</v>
      </c>
      <c r="R19" s="89">
        <f t="shared" si="17"/>
        <v>4.975276754833291E-5</v>
      </c>
      <c r="S19" s="89"/>
      <c r="T19" s="89">
        <f>ABS(('Wyrównanie 22 Part 2'!B19-'Wyrównanie 22 Part 2'!G19)/'Wyrównanie 22 Part 2'!G19)</f>
        <v>0.59320445073666705</v>
      </c>
      <c r="U19" s="89">
        <f t="shared" si="19"/>
        <v>0.35189152037379084</v>
      </c>
      <c r="V19" s="89">
        <f>'Wyrównanie 22 Part 2'!C20-'Wyrównanie 22 Part 2'!C19</f>
        <v>3.596582447864318E-5</v>
      </c>
      <c r="W19" s="89">
        <f t="shared" si="20"/>
        <v>3.596582447864318E-5</v>
      </c>
      <c r="X19" s="89">
        <f t="shared" si="21"/>
        <v>-1.470979522307547E-5</v>
      </c>
      <c r="Y19" s="89">
        <f t="shared" si="22"/>
        <v>1.470979522307547E-5</v>
      </c>
      <c r="Z19" s="89">
        <f t="shared" si="23"/>
        <v>4.975276754833291E-5</v>
      </c>
      <c r="AA19" s="89">
        <f t="shared" si="18"/>
        <v>4.975276754833291E-5</v>
      </c>
      <c r="AB19" s="89"/>
      <c r="AC19" s="89">
        <f>ABS(('Wyrównanie 22 Part 2'!B19-'Wyrównanie 22 Part 2'!I19)/'Wyrównanie 22 Part 2'!I19)</f>
        <v>0.60118758235177883</v>
      </c>
      <c r="AD19" s="89">
        <f t="shared" si="24"/>
        <v>0.36142650917397684</v>
      </c>
      <c r="AE19" s="89">
        <f>'Wyrównanie 22 Part 2'!C20-'Wyrównanie 22 Part 2'!C19</f>
        <v>3.596582447864318E-5</v>
      </c>
      <c r="AF19" s="89">
        <f t="shared" si="25"/>
        <v>3.596582447864318E-5</v>
      </c>
      <c r="AG19" s="89">
        <f t="shared" si="26"/>
        <v>-1.470979522307547E-5</v>
      </c>
      <c r="AH19" s="89">
        <f t="shared" si="27"/>
        <v>1.470979522307547E-5</v>
      </c>
      <c r="AI19" s="89">
        <f t="shared" si="28"/>
        <v>4.975276754833291E-5</v>
      </c>
      <c r="AJ19" s="89">
        <f t="shared" si="29"/>
        <v>4.975276754833291E-5</v>
      </c>
      <c r="AK19" s="89"/>
      <c r="AL19" s="89">
        <f>ABS(('Wyrównanie 22 Part 2'!B19-'Wyrównanie 22 Part 2'!K19)/'Wyrównanie 22 Part 2'!K19)</f>
        <v>0.58608140047279267</v>
      </c>
      <c r="AM19" s="89">
        <f t="shared" si="36"/>
        <v>0.34349140798014999</v>
      </c>
      <c r="AN19" s="89">
        <f>'Wyrównanie 22 Part 2'!B20-'Wyrównanie 22 Part 2'!B19</f>
        <v>2.2548456271993572E-4</v>
      </c>
      <c r="AO19" s="89">
        <f t="shared" si="37"/>
        <v>2.2548456271993572E-4</v>
      </c>
      <c r="AP19" s="89">
        <f t="shared" si="38"/>
        <v>-1.3047361899574071E-4</v>
      </c>
      <c r="AQ19" s="89">
        <f t="shared" si="39"/>
        <v>1.3047361899574071E-4</v>
      </c>
      <c r="AR19" s="89">
        <f t="shared" si="40"/>
        <v>-1.0768460787333661E-4</v>
      </c>
      <c r="AS19" s="89">
        <f t="shared" si="41"/>
        <v>1.0768460787333661E-4</v>
      </c>
      <c r="AT19" s="89"/>
      <c r="AU19" s="89">
        <f>ABS(('Wyrównanie 22 Part 2'!B19-'Wyrównanie 22 Part 2'!M19)/'Wyrównanie 22 Part 2'!M19)</f>
        <v>0.59991414153199951</v>
      </c>
      <c r="AV19" s="89">
        <f t="shared" si="42"/>
        <v>0.35989697721007596</v>
      </c>
      <c r="AW19" s="89">
        <f>'Wyrównanie 22 Part 2'!B20-'Wyrównanie 22 Part 2'!B19</f>
        <v>2.2548456271993572E-4</v>
      </c>
      <c r="AX19" s="89">
        <f t="shared" si="43"/>
        <v>2.2548456271993572E-4</v>
      </c>
      <c r="AY19" s="89">
        <f t="shared" si="44"/>
        <v>-1.3047361899574071E-4</v>
      </c>
      <c r="AZ19" s="89">
        <f t="shared" si="45"/>
        <v>1.3047361899574071E-4</v>
      </c>
      <c r="BA19" s="89">
        <f t="shared" si="46"/>
        <v>-1.0768460787333661E-4</v>
      </c>
      <c r="BB19" s="89">
        <f t="shared" si="47"/>
        <v>1.0768460787333661E-4</v>
      </c>
      <c r="BC19" s="89"/>
      <c r="BD19" s="89">
        <f>ABS(('Wyrównanie 22 Part 2'!B19-'Wyrównanie 22 Part 2'!O19)/'Wyrównanie 22 Part 2'!O19)</f>
        <v>0.32730688539520275</v>
      </c>
      <c r="BE19" s="89">
        <f t="shared" si="6"/>
        <v>0.10712979722710839</v>
      </c>
      <c r="BF19" s="89">
        <f>'Wyrównanie 22 Part 2'!B20-'Wyrównanie 22 Part 2'!B19</f>
        <v>2.2548456271993572E-4</v>
      </c>
      <c r="BG19" s="89">
        <f t="shared" si="7"/>
        <v>2.2548456271993572E-4</v>
      </c>
      <c r="BH19" s="89">
        <f t="shared" si="8"/>
        <v>-1.3047361899574071E-4</v>
      </c>
      <c r="BI19" s="89">
        <f t="shared" si="9"/>
        <v>1.3047361899574071E-4</v>
      </c>
      <c r="BJ19" s="89">
        <f t="shared" si="10"/>
        <v>-1.0768460787333661E-4</v>
      </c>
      <c r="BK19" s="89">
        <f t="shared" si="11"/>
        <v>1.0768460787333661E-4</v>
      </c>
      <c r="BL19" s="89"/>
      <c r="BM19" s="89">
        <f>ABS(('Wyrównanie 22 Part 2'!B19-'Wyrównanie 22 Part 2'!Q19)/'Wyrównanie 22 Part 2'!Q19)</f>
        <v>0.61575724217207861</v>
      </c>
      <c r="BN19" s="89">
        <f t="shared" si="30"/>
        <v>0.37915698128736386</v>
      </c>
      <c r="BO19" s="89">
        <f>'Wyrównanie 22 Part 2'!B20-'Wyrównanie 22 Part 2'!B19</f>
        <v>2.2548456271993572E-4</v>
      </c>
      <c r="BP19" s="89">
        <f t="shared" si="31"/>
        <v>2.2548456271993572E-4</v>
      </c>
      <c r="BQ19" s="89">
        <f t="shared" si="32"/>
        <v>-1.3047361899574071E-4</v>
      </c>
      <c r="BR19" s="89">
        <f t="shared" si="33"/>
        <v>1.3047361899574071E-4</v>
      </c>
      <c r="BS19" s="89">
        <f t="shared" si="34"/>
        <v>-1.0768460787333661E-4</v>
      </c>
      <c r="BT19" s="89">
        <f t="shared" si="35"/>
        <v>1.0768460787333661E-4</v>
      </c>
    </row>
    <row r="20" spans="1:72" s="27" customFormat="1" x14ac:dyDescent="0.25">
      <c r="A20" s="41">
        <v>14</v>
      </c>
      <c r="B20" s="89">
        <f>ABS(('Wyrównanie 22 Part 2'!B20-'Wyrównanie 22 Part 2'!C20)/'Wyrównanie 22 Part 2'!C20)</f>
        <v>0.38307749603284363</v>
      </c>
      <c r="C20" s="89">
        <f t="shared" si="5"/>
        <v>0.14674836796679333</v>
      </c>
      <c r="D20" s="89">
        <f>'Wyrównanie 22 Part 2'!C21-'Wyrównanie 22 Part 2'!C20</f>
        <v>2.125602925556771E-5</v>
      </c>
      <c r="E20" s="89">
        <f t="shared" si="0"/>
        <v>2.125602925556771E-5</v>
      </c>
      <c r="F20" s="89">
        <f t="shared" si="1"/>
        <v>3.504297232525744E-5</v>
      </c>
      <c r="G20" s="89">
        <f t="shared" si="2"/>
        <v>3.504297232525744E-5</v>
      </c>
      <c r="H20" s="89">
        <f t="shared" si="3"/>
        <v>-6.7427666355999327E-5</v>
      </c>
      <c r="I20" s="89">
        <f t="shared" si="4"/>
        <v>6.7427666355999327E-5</v>
      </c>
      <c r="J20" s="89"/>
      <c r="K20" s="89">
        <f>ABS(('Wyrównanie 22 Part 2'!B20-'Wyrównanie 22 Part 2'!E20)/'Wyrównanie 22 Part 2'!E20)</f>
        <v>0.43282799191476456</v>
      </c>
      <c r="L20" s="89">
        <f t="shared" si="12"/>
        <v>0.18734007058496749</v>
      </c>
      <c r="M20" s="89">
        <f>'Wyrównanie 22 Part 2'!C21-'Wyrównanie 22 Part 2'!C20</f>
        <v>2.125602925556771E-5</v>
      </c>
      <c r="N20" s="89">
        <f t="shared" si="13"/>
        <v>2.125602925556771E-5</v>
      </c>
      <c r="O20" s="89">
        <f t="shared" si="14"/>
        <v>3.504297232525744E-5</v>
      </c>
      <c r="P20" s="89">
        <f t="shared" si="15"/>
        <v>3.504297232525744E-5</v>
      </c>
      <c r="Q20" s="89">
        <f t="shared" si="16"/>
        <v>-6.7427666355999327E-5</v>
      </c>
      <c r="R20" s="89">
        <f t="shared" si="17"/>
        <v>6.7427666355999327E-5</v>
      </c>
      <c r="S20" s="89"/>
      <c r="T20" s="89">
        <f>ABS(('Wyrównanie 22 Part 2'!B20-'Wyrównanie 22 Part 2'!G20)/'Wyrównanie 22 Part 2'!G20)</f>
        <v>0.46995036110708649</v>
      </c>
      <c r="U20" s="89">
        <f t="shared" si="19"/>
        <v>0.22085334190468098</v>
      </c>
      <c r="V20" s="89">
        <f>'Wyrównanie 22 Part 2'!C21-'Wyrównanie 22 Part 2'!C20</f>
        <v>2.125602925556771E-5</v>
      </c>
      <c r="W20" s="89">
        <f t="shared" si="20"/>
        <v>2.125602925556771E-5</v>
      </c>
      <c r="X20" s="89">
        <f t="shared" si="21"/>
        <v>3.504297232525744E-5</v>
      </c>
      <c r="Y20" s="89">
        <f t="shared" si="22"/>
        <v>3.504297232525744E-5</v>
      </c>
      <c r="Z20" s="89">
        <f t="shared" si="23"/>
        <v>-6.7427666355999327E-5</v>
      </c>
      <c r="AA20" s="89">
        <f t="shared" si="18"/>
        <v>6.7427666355999327E-5</v>
      </c>
      <c r="AB20" s="89"/>
      <c r="AC20" s="89">
        <f>ABS(('Wyrównanie 22 Part 2'!B20-'Wyrównanie 22 Part 2'!I20)/'Wyrównanie 22 Part 2'!I20)</f>
        <v>0.39594382077777662</v>
      </c>
      <c r="AD20" s="89">
        <f t="shared" si="24"/>
        <v>0.15677150921210409</v>
      </c>
      <c r="AE20" s="89">
        <f>'Wyrównanie 22 Part 2'!C21-'Wyrównanie 22 Part 2'!C20</f>
        <v>2.125602925556771E-5</v>
      </c>
      <c r="AF20" s="89">
        <f t="shared" si="25"/>
        <v>2.125602925556771E-5</v>
      </c>
      <c r="AG20" s="89">
        <f t="shared" si="26"/>
        <v>3.504297232525744E-5</v>
      </c>
      <c r="AH20" s="89">
        <f t="shared" si="27"/>
        <v>3.504297232525744E-5</v>
      </c>
      <c r="AI20" s="89">
        <f t="shared" si="28"/>
        <v>-6.7427666355999327E-5</v>
      </c>
      <c r="AJ20" s="89">
        <f t="shared" si="29"/>
        <v>6.7427666355999327E-5</v>
      </c>
      <c r="AK20" s="89"/>
      <c r="AL20" s="89">
        <f>ABS(('Wyrównanie 22 Part 2'!B20-'Wyrównanie 22 Part 2'!K20)/'Wyrównanie 22 Part 2'!K20)</f>
        <v>0.40502350849228458</v>
      </c>
      <c r="AM20" s="89">
        <f t="shared" si="36"/>
        <v>0.16404404243139972</v>
      </c>
      <c r="AN20" s="89">
        <f>'Wyrównanie 22 Part 2'!B21-'Wyrównanie 22 Part 2'!B20</f>
        <v>9.5010943724195009E-5</v>
      </c>
      <c r="AO20" s="89">
        <f t="shared" si="37"/>
        <v>9.5010943724195009E-5</v>
      </c>
      <c r="AP20" s="89">
        <f t="shared" si="38"/>
        <v>-2.3815822686907732E-4</v>
      </c>
      <c r="AQ20" s="89">
        <f t="shared" si="39"/>
        <v>2.3815822686907732E-4</v>
      </c>
      <c r="AR20" s="89">
        <f t="shared" si="40"/>
        <v>3.0761431016482351E-4</v>
      </c>
      <c r="AS20" s="89">
        <f t="shared" si="41"/>
        <v>3.0761431016482351E-4</v>
      </c>
      <c r="AT20" s="89"/>
      <c r="AU20" s="89">
        <f>ABS(('Wyrównanie 22 Part 2'!B20-'Wyrównanie 22 Part 2'!M20)/'Wyrównanie 22 Part 2'!M20)</f>
        <v>0.40746536656973037</v>
      </c>
      <c r="AV20" s="89">
        <f t="shared" si="42"/>
        <v>0.16602802495380475</v>
      </c>
      <c r="AW20" s="89">
        <f>'Wyrównanie 22 Part 2'!B21-'Wyrównanie 22 Part 2'!B20</f>
        <v>9.5010943724195009E-5</v>
      </c>
      <c r="AX20" s="89">
        <f t="shared" si="43"/>
        <v>9.5010943724195009E-5</v>
      </c>
      <c r="AY20" s="89">
        <f t="shared" si="44"/>
        <v>-2.3815822686907732E-4</v>
      </c>
      <c r="AZ20" s="89">
        <f t="shared" si="45"/>
        <v>2.3815822686907732E-4</v>
      </c>
      <c r="BA20" s="89">
        <f t="shared" si="46"/>
        <v>3.0761431016482351E-4</v>
      </c>
      <c r="BB20" s="89">
        <f t="shared" si="47"/>
        <v>3.0761431016482351E-4</v>
      </c>
      <c r="BC20" s="89"/>
      <c r="BD20" s="89">
        <f>ABS(('Wyrównanie 22 Part 2'!B20-'Wyrównanie 22 Part 2'!O20)/'Wyrównanie 22 Part 2'!O20)</f>
        <v>5.0250366231443806E-2</v>
      </c>
      <c r="BE20" s="89">
        <f t="shared" si="6"/>
        <v>2.525099306394228E-3</v>
      </c>
      <c r="BF20" s="89">
        <f>'Wyrównanie 22 Part 2'!B21-'Wyrównanie 22 Part 2'!B20</f>
        <v>9.5010943724195009E-5</v>
      </c>
      <c r="BG20" s="89">
        <f t="shared" si="7"/>
        <v>9.5010943724195009E-5</v>
      </c>
      <c r="BH20" s="89">
        <f t="shared" si="8"/>
        <v>-2.3815822686907732E-4</v>
      </c>
      <c r="BI20" s="89">
        <f t="shared" si="9"/>
        <v>2.3815822686907732E-4</v>
      </c>
      <c r="BJ20" s="89">
        <f t="shared" si="10"/>
        <v>3.0761431016482351E-4</v>
      </c>
      <c r="BK20" s="89">
        <f t="shared" si="11"/>
        <v>3.0761431016482351E-4</v>
      </c>
      <c r="BL20" s="89"/>
      <c r="BM20" s="89">
        <f>ABS(('Wyrównanie 22 Part 2'!B20-'Wyrównanie 22 Part 2'!Q20)/'Wyrównanie 22 Part 2'!Q20)</f>
        <v>0.3604566184042084</v>
      </c>
      <c r="BN20" s="89">
        <f t="shared" si="30"/>
        <v>0.12992897375139711</v>
      </c>
      <c r="BO20" s="89">
        <f>'Wyrównanie 22 Part 2'!B21-'Wyrównanie 22 Part 2'!B20</f>
        <v>9.5010943724195009E-5</v>
      </c>
      <c r="BP20" s="89">
        <f t="shared" si="31"/>
        <v>9.5010943724195009E-5</v>
      </c>
      <c r="BQ20" s="89">
        <f t="shared" si="32"/>
        <v>-2.3815822686907732E-4</v>
      </c>
      <c r="BR20" s="89">
        <f t="shared" si="33"/>
        <v>2.3815822686907732E-4</v>
      </c>
      <c r="BS20" s="89">
        <f t="shared" si="34"/>
        <v>3.0761431016482351E-4</v>
      </c>
      <c r="BT20" s="89">
        <f t="shared" si="35"/>
        <v>3.0761431016482351E-4</v>
      </c>
    </row>
    <row r="21" spans="1:72" s="27" customFormat="1" x14ac:dyDescent="0.25">
      <c r="A21" s="41">
        <v>15</v>
      </c>
      <c r="B21" s="89">
        <f>ABS(('Wyrównanie 22 Part 2'!B21-'Wyrównanie 22 Part 2'!C21)/'Wyrównanie 22 Part 2'!C21)</f>
        <v>0.6639537702469237</v>
      </c>
      <c r="C21" s="89">
        <f t="shared" si="5"/>
        <v>0.44083460902510474</v>
      </c>
      <c r="D21" s="89">
        <f>'Wyrównanie 22 Part 2'!C22-'Wyrównanie 22 Part 2'!C21</f>
        <v>5.6299001580825149E-5</v>
      </c>
      <c r="E21" s="89">
        <f t="shared" si="0"/>
        <v>5.6299001580825149E-5</v>
      </c>
      <c r="F21" s="89">
        <f t="shared" si="1"/>
        <v>-3.2384694030741887E-5</v>
      </c>
      <c r="G21" s="89">
        <f t="shared" si="2"/>
        <v>3.2384694030741887E-5</v>
      </c>
      <c r="H21" s="89">
        <f t="shared" si="3"/>
        <v>-5.3412297681059622E-5</v>
      </c>
      <c r="I21" s="89">
        <f t="shared" si="4"/>
        <v>5.3412297681059622E-5</v>
      </c>
      <c r="J21" s="89"/>
      <c r="K21" s="89">
        <f>ABS(('Wyrównanie 22 Part 2'!B21-'Wyrównanie 22 Part 2'!E21)/'Wyrównanie 22 Part 2'!E21)</f>
        <v>0.58518983901222177</v>
      </c>
      <c r="L21" s="89">
        <f t="shared" si="12"/>
        <v>0.34244714768315004</v>
      </c>
      <c r="M21" s="89">
        <f>'Wyrównanie 22 Part 2'!C22-'Wyrównanie 22 Part 2'!C21</f>
        <v>5.6299001580825149E-5</v>
      </c>
      <c r="N21" s="89">
        <f t="shared" si="13"/>
        <v>5.6299001580825149E-5</v>
      </c>
      <c r="O21" s="89">
        <f t="shared" si="14"/>
        <v>-3.2384694030741887E-5</v>
      </c>
      <c r="P21" s="89">
        <f t="shared" si="15"/>
        <v>3.2384694030741887E-5</v>
      </c>
      <c r="Q21" s="89">
        <f t="shared" si="16"/>
        <v>-5.3412297681059622E-5</v>
      </c>
      <c r="R21" s="89">
        <f t="shared" si="17"/>
        <v>5.3412297681059622E-5</v>
      </c>
      <c r="S21" s="89"/>
      <c r="T21" s="89">
        <f>ABS(('Wyrównanie 22 Part 2'!B21-'Wyrównanie 22 Part 2'!G21)/'Wyrównanie 22 Part 2'!G21)</f>
        <v>0.70182048790787044</v>
      </c>
      <c r="U21" s="89">
        <f t="shared" si="19"/>
        <v>0.4925519972472413</v>
      </c>
      <c r="V21" s="89">
        <f>'Wyrównanie 22 Part 2'!C22-'Wyrównanie 22 Part 2'!C21</f>
        <v>5.6299001580825149E-5</v>
      </c>
      <c r="W21" s="89">
        <f t="shared" si="20"/>
        <v>5.6299001580825149E-5</v>
      </c>
      <c r="X21" s="89">
        <f t="shared" si="21"/>
        <v>-3.2384694030741887E-5</v>
      </c>
      <c r="Y21" s="89">
        <f t="shared" si="22"/>
        <v>3.2384694030741887E-5</v>
      </c>
      <c r="Z21" s="89">
        <f t="shared" si="23"/>
        <v>-5.3412297681059622E-5</v>
      </c>
      <c r="AA21" s="89">
        <f t="shared" si="18"/>
        <v>5.3412297681059622E-5</v>
      </c>
      <c r="AB21" s="89"/>
      <c r="AC21" s="89">
        <f>ABS(('Wyrównanie 22 Part 2'!B21-'Wyrównanie 22 Part 2'!I21)/'Wyrównanie 22 Part 2'!I21)</f>
        <v>0.58789183046147597</v>
      </c>
      <c r="AD21" s="89">
        <f t="shared" si="24"/>
        <v>0.3456168043233448</v>
      </c>
      <c r="AE21" s="89">
        <f>'Wyrównanie 22 Part 2'!C22-'Wyrównanie 22 Part 2'!C21</f>
        <v>5.6299001580825149E-5</v>
      </c>
      <c r="AF21" s="89">
        <f t="shared" si="25"/>
        <v>5.6299001580825149E-5</v>
      </c>
      <c r="AG21" s="89">
        <f t="shared" si="26"/>
        <v>-3.2384694030741887E-5</v>
      </c>
      <c r="AH21" s="89">
        <f t="shared" si="27"/>
        <v>3.2384694030741887E-5</v>
      </c>
      <c r="AI21" s="89">
        <f t="shared" si="28"/>
        <v>-5.3412297681059622E-5</v>
      </c>
      <c r="AJ21" s="89">
        <f t="shared" si="29"/>
        <v>5.3412297681059622E-5</v>
      </c>
      <c r="AK21" s="89"/>
      <c r="AL21" s="89">
        <f>ABS(('Wyrównanie 22 Part 2'!B21-'Wyrównanie 22 Part 2'!K21)/'Wyrównanie 22 Part 2'!K21)</f>
        <v>0.56947952127825141</v>
      </c>
      <c r="AM21" s="89">
        <f t="shared" si="36"/>
        <v>0.3243069251553064</v>
      </c>
      <c r="AN21" s="89">
        <f>'Wyrównanie 22 Part 2'!B22-'Wyrównanie 22 Part 2'!B21</f>
        <v>-1.4314728314488231E-4</v>
      </c>
      <c r="AO21" s="89">
        <f t="shared" si="37"/>
        <v>1.4314728314488231E-4</v>
      </c>
      <c r="AP21" s="89">
        <f t="shared" si="38"/>
        <v>6.9456083295746216E-5</v>
      </c>
      <c r="AQ21" s="89">
        <f t="shared" si="39"/>
        <v>6.9456083295746216E-5</v>
      </c>
      <c r="AR21" s="89">
        <f t="shared" si="40"/>
        <v>1.8207310100740298E-4</v>
      </c>
      <c r="AS21" s="89">
        <f t="shared" si="41"/>
        <v>1.8207310100740298E-4</v>
      </c>
      <c r="AT21" s="89"/>
      <c r="AU21" s="89">
        <f>ABS(('Wyrównanie 22 Part 2'!B21-'Wyrównanie 22 Part 2'!M21)/'Wyrównanie 22 Part 2'!M21)</f>
        <v>0.60416024681697034</v>
      </c>
      <c r="AV21" s="89">
        <f t="shared" si="42"/>
        <v>0.36500960383394254</v>
      </c>
      <c r="AW21" s="89">
        <f>'Wyrównanie 22 Part 2'!B22-'Wyrównanie 22 Part 2'!B21</f>
        <v>-1.4314728314488231E-4</v>
      </c>
      <c r="AX21" s="89">
        <f t="shared" si="43"/>
        <v>1.4314728314488231E-4</v>
      </c>
      <c r="AY21" s="89">
        <f t="shared" si="44"/>
        <v>6.9456083295746216E-5</v>
      </c>
      <c r="AZ21" s="89">
        <f t="shared" si="45"/>
        <v>6.9456083295746216E-5</v>
      </c>
      <c r="BA21" s="89">
        <f t="shared" si="46"/>
        <v>1.8207310100740298E-4</v>
      </c>
      <c r="BB21" s="89">
        <f t="shared" si="47"/>
        <v>1.8207310100740298E-4</v>
      </c>
      <c r="BC21" s="89"/>
      <c r="BD21" s="89">
        <f>ABS(('Wyrównanie 22 Part 2'!B21-'Wyrównanie 22 Part 2'!O21)/'Wyrównanie 22 Part 2'!O21)</f>
        <v>6.0696484896724419E-2</v>
      </c>
      <c r="BE21" s="89">
        <f t="shared" si="6"/>
        <v>3.6840632788182953E-3</v>
      </c>
      <c r="BF21" s="89">
        <f>'Wyrównanie 22 Part 2'!B22-'Wyrównanie 22 Part 2'!B21</f>
        <v>-1.4314728314488231E-4</v>
      </c>
      <c r="BG21" s="89">
        <f t="shared" si="7"/>
        <v>1.4314728314488231E-4</v>
      </c>
      <c r="BH21" s="89">
        <f t="shared" si="8"/>
        <v>6.9456083295746216E-5</v>
      </c>
      <c r="BI21" s="89">
        <f t="shared" si="9"/>
        <v>6.9456083295746216E-5</v>
      </c>
      <c r="BJ21" s="89">
        <f t="shared" si="10"/>
        <v>1.8207310100740298E-4</v>
      </c>
      <c r="BK21" s="89">
        <f t="shared" si="11"/>
        <v>1.8207310100740298E-4</v>
      </c>
      <c r="BL21" s="89"/>
      <c r="BM21" s="89">
        <f>ABS(('Wyrównanie 22 Part 2'!B21-'Wyrównanie 22 Part 2'!Q21)/'Wyrównanie 22 Part 2'!Q21)</f>
        <v>0.62593299540484471</v>
      </c>
      <c r="BN21" s="89">
        <f t="shared" si="30"/>
        <v>0.39179211473648135</v>
      </c>
      <c r="BO21" s="89">
        <f>'Wyrównanie 22 Part 2'!B22-'Wyrównanie 22 Part 2'!B21</f>
        <v>-1.4314728314488231E-4</v>
      </c>
      <c r="BP21" s="89">
        <f t="shared" si="31"/>
        <v>1.4314728314488231E-4</v>
      </c>
      <c r="BQ21" s="89">
        <f t="shared" si="32"/>
        <v>6.9456083295746216E-5</v>
      </c>
      <c r="BR21" s="89">
        <f t="shared" si="33"/>
        <v>6.9456083295746216E-5</v>
      </c>
      <c r="BS21" s="89">
        <f t="shared" si="34"/>
        <v>1.8207310100740298E-4</v>
      </c>
      <c r="BT21" s="89">
        <f t="shared" si="35"/>
        <v>1.8207310100740298E-4</v>
      </c>
    </row>
    <row r="22" spans="1:72" s="27" customFormat="1" x14ac:dyDescent="0.25">
      <c r="A22" s="41">
        <v>16</v>
      </c>
      <c r="B22" s="89">
        <f>ABS(('Wyrównanie 22 Part 2'!B22-'Wyrównanie 22 Part 2'!C22)/'Wyrównanie 22 Part 2'!C22)</f>
        <v>0.15297778849897117</v>
      </c>
      <c r="C22" s="89">
        <f t="shared" si="5"/>
        <v>2.3402203774035957E-2</v>
      </c>
      <c r="D22" s="89">
        <f>'Wyrównanie 22 Part 2'!C23-'Wyrównanie 22 Part 2'!C22</f>
        <v>2.3914307550083262E-5</v>
      </c>
      <c r="E22" s="89">
        <f t="shared" si="0"/>
        <v>2.3914307550083262E-5</v>
      </c>
      <c r="F22" s="89">
        <f t="shared" si="1"/>
        <v>-8.5796991711801509E-5</v>
      </c>
      <c r="G22" s="89">
        <f t="shared" si="2"/>
        <v>8.5796991711801509E-5</v>
      </c>
      <c r="H22" s="89">
        <f t="shared" si="3"/>
        <v>1.6085810955702653E-4</v>
      </c>
      <c r="I22" s="89">
        <f t="shared" si="4"/>
        <v>1.6085810955702653E-4</v>
      </c>
      <c r="J22" s="89"/>
      <c r="K22" s="89">
        <f>ABS(('Wyrównanie 22 Part 2'!B22-'Wyrównanie 22 Part 2'!E22)/'Wyrównanie 22 Part 2'!E22)</f>
        <v>5.6724295484516365E-2</v>
      </c>
      <c r="L22" s="89">
        <f t="shared" si="12"/>
        <v>3.2176456982147238E-3</v>
      </c>
      <c r="M22" s="89">
        <f>'Wyrównanie 22 Part 2'!C23-'Wyrównanie 22 Part 2'!C22</f>
        <v>2.3914307550083262E-5</v>
      </c>
      <c r="N22" s="89">
        <f t="shared" si="13"/>
        <v>2.3914307550083262E-5</v>
      </c>
      <c r="O22" s="89">
        <f t="shared" si="14"/>
        <v>-8.5796991711801509E-5</v>
      </c>
      <c r="P22" s="89">
        <f t="shared" si="15"/>
        <v>8.5796991711801509E-5</v>
      </c>
      <c r="Q22" s="89">
        <f t="shared" si="16"/>
        <v>1.6085810955702653E-4</v>
      </c>
      <c r="R22" s="89">
        <f t="shared" si="17"/>
        <v>1.6085810955702653E-4</v>
      </c>
      <c r="S22" s="89"/>
      <c r="T22" s="89">
        <f>ABS(('Wyrównanie 22 Part 2'!B22-'Wyrównanie 22 Part 2'!G22)/'Wyrównanie 22 Part 2'!G22)</f>
        <v>2.383746703053316E-2</v>
      </c>
      <c r="U22" s="89">
        <f t="shared" si="19"/>
        <v>5.6822483443175545E-4</v>
      </c>
      <c r="V22" s="89">
        <f>'Wyrównanie 22 Part 2'!C23-'Wyrównanie 22 Part 2'!C22</f>
        <v>2.3914307550083262E-5</v>
      </c>
      <c r="W22" s="89">
        <f t="shared" si="20"/>
        <v>2.3914307550083262E-5</v>
      </c>
      <c r="X22" s="89">
        <f t="shared" si="21"/>
        <v>-8.5796991711801509E-5</v>
      </c>
      <c r="Y22" s="89">
        <f t="shared" si="22"/>
        <v>8.5796991711801509E-5</v>
      </c>
      <c r="Z22" s="89">
        <f t="shared" si="23"/>
        <v>1.6085810955702653E-4</v>
      </c>
      <c r="AA22" s="89">
        <f t="shared" si="18"/>
        <v>1.6085810955702653E-4</v>
      </c>
      <c r="AB22" s="89"/>
      <c r="AC22" s="89">
        <f>ABS(('Wyrównanie 22 Part 2'!B22-'Wyrównanie 22 Part 2'!I22)/'Wyrównanie 22 Part 2'!I22)</f>
        <v>0.1326524526013603</v>
      </c>
      <c r="AD22" s="89">
        <f t="shared" si="24"/>
        <v>1.7596673181156142E-2</v>
      </c>
      <c r="AE22" s="89">
        <f>'Wyrównanie 22 Part 2'!C23-'Wyrównanie 22 Part 2'!C22</f>
        <v>2.3914307550083262E-5</v>
      </c>
      <c r="AF22" s="89">
        <f t="shared" si="25"/>
        <v>2.3914307550083262E-5</v>
      </c>
      <c r="AG22" s="89">
        <f t="shared" si="26"/>
        <v>-8.5796991711801509E-5</v>
      </c>
      <c r="AH22" s="89">
        <f t="shared" si="27"/>
        <v>8.5796991711801509E-5</v>
      </c>
      <c r="AI22" s="89">
        <f t="shared" si="28"/>
        <v>1.6085810955702653E-4</v>
      </c>
      <c r="AJ22" s="89">
        <f t="shared" si="29"/>
        <v>1.6085810955702653E-4</v>
      </c>
      <c r="AK22" s="89"/>
      <c r="AL22" s="89">
        <f>ABS(('Wyrównanie 22 Part 2'!B22-'Wyrównanie 22 Part 2'!K22)/'Wyrównanie 22 Part 2'!K22)</f>
        <v>9.9039997935183949E-2</v>
      </c>
      <c r="AM22" s="89">
        <f t="shared" si="36"/>
        <v>9.8089211910012408E-3</v>
      </c>
      <c r="AN22" s="89">
        <f>'Wyrównanie 22 Part 2'!B23-'Wyrównanie 22 Part 2'!B22</f>
        <v>-7.3691199849136097E-5</v>
      </c>
      <c r="AO22" s="89">
        <f t="shared" si="37"/>
        <v>7.3691199849136097E-5</v>
      </c>
      <c r="AP22" s="89">
        <f t="shared" si="38"/>
        <v>2.515291843031492E-4</v>
      </c>
      <c r="AQ22" s="89">
        <f t="shared" si="39"/>
        <v>2.515291843031492E-4</v>
      </c>
      <c r="AR22" s="89">
        <f t="shared" si="40"/>
        <v>-3.6580607619093538E-4</v>
      </c>
      <c r="AS22" s="89">
        <f t="shared" si="41"/>
        <v>3.6580607619093538E-4</v>
      </c>
      <c r="AT22" s="89"/>
      <c r="AU22" s="89">
        <f>ABS(('Wyrównanie 22 Part 2'!B22-'Wyrównanie 22 Part 2'!M22)/'Wyrównanie 22 Part 2'!M22)</f>
        <v>7.7665212468504524E-2</v>
      </c>
      <c r="AV22" s="89">
        <f t="shared" si="42"/>
        <v>6.0318852277779509E-3</v>
      </c>
      <c r="AW22" s="89">
        <f>'Wyrównanie 22 Part 2'!B23-'Wyrównanie 22 Part 2'!B22</f>
        <v>-7.3691199849136097E-5</v>
      </c>
      <c r="AX22" s="89">
        <f t="shared" si="43"/>
        <v>7.3691199849136097E-5</v>
      </c>
      <c r="AY22" s="89">
        <f t="shared" si="44"/>
        <v>2.515291843031492E-4</v>
      </c>
      <c r="AZ22" s="89">
        <f t="shared" si="45"/>
        <v>2.515291843031492E-4</v>
      </c>
      <c r="BA22" s="89">
        <f t="shared" si="46"/>
        <v>-3.6580607619093538E-4</v>
      </c>
      <c r="BB22" s="89">
        <f t="shared" si="47"/>
        <v>3.6580607619093538E-4</v>
      </c>
      <c r="BC22" s="89"/>
      <c r="BD22" s="89">
        <f>ABS(('Wyrównanie 22 Part 2'!B22-'Wyrównanie 22 Part 2'!O22)/'Wyrównanie 22 Part 2'!O22)</f>
        <v>2.5199354200384855E-2</v>
      </c>
      <c r="BE22" s="89">
        <f t="shared" si="6"/>
        <v>6.350074521164538E-4</v>
      </c>
      <c r="BF22" s="89">
        <f>'Wyrównanie 22 Part 2'!B23-'Wyrównanie 22 Part 2'!B22</f>
        <v>-7.3691199849136097E-5</v>
      </c>
      <c r="BG22" s="89">
        <f t="shared" si="7"/>
        <v>7.3691199849136097E-5</v>
      </c>
      <c r="BH22" s="89">
        <f t="shared" si="8"/>
        <v>2.515291843031492E-4</v>
      </c>
      <c r="BI22" s="89">
        <f t="shared" si="9"/>
        <v>2.515291843031492E-4</v>
      </c>
      <c r="BJ22" s="89">
        <f t="shared" si="10"/>
        <v>-3.6580607619093538E-4</v>
      </c>
      <c r="BK22" s="89">
        <f t="shared" si="11"/>
        <v>3.6580607619093538E-4</v>
      </c>
      <c r="BL22" s="89"/>
      <c r="BM22" s="89">
        <f>ABS(('Wyrównanie 22 Part 2'!B22-'Wyrównanie 22 Part 2'!Q22)/'Wyrównanie 22 Part 2'!Q22)</f>
        <v>0.18263715402140068</v>
      </c>
      <c r="BN22" s="89">
        <f t="shared" si="30"/>
        <v>3.3356330029036839E-2</v>
      </c>
      <c r="BO22" s="89">
        <f>'Wyrównanie 22 Part 2'!B23-'Wyrównanie 22 Part 2'!B22</f>
        <v>-7.3691199849136097E-5</v>
      </c>
      <c r="BP22" s="89">
        <f t="shared" si="31"/>
        <v>7.3691199849136097E-5</v>
      </c>
      <c r="BQ22" s="89">
        <f t="shared" si="32"/>
        <v>2.515291843031492E-4</v>
      </c>
      <c r="BR22" s="89">
        <f t="shared" si="33"/>
        <v>2.515291843031492E-4</v>
      </c>
      <c r="BS22" s="89">
        <f t="shared" si="34"/>
        <v>-3.6580607619093538E-4</v>
      </c>
      <c r="BT22" s="89">
        <f t="shared" si="35"/>
        <v>3.6580607619093538E-4</v>
      </c>
    </row>
    <row r="23" spans="1:72" s="27" customFormat="1" x14ac:dyDescent="0.25">
      <c r="A23" s="41">
        <v>17</v>
      </c>
      <c r="B23" s="89">
        <f>ABS(('Wyrównanie 22 Part 2'!B23-'Wyrównanie 22 Part 2'!C23)/'Wyrównanie 22 Part 2'!C23)</f>
        <v>0.45235218939748906</v>
      </c>
      <c r="C23" s="89">
        <f t="shared" si="5"/>
        <v>0.20462250325270182</v>
      </c>
      <c r="D23" s="89">
        <f>'Wyrównanie 22 Part 2'!C24-'Wyrównanie 22 Part 2'!C23</f>
        <v>-6.1882684161718247E-5</v>
      </c>
      <c r="E23" s="89">
        <f t="shared" si="0"/>
        <v>6.1882684161718247E-5</v>
      </c>
      <c r="F23" s="89">
        <f t="shared" si="1"/>
        <v>7.5061117845225025E-5</v>
      </c>
      <c r="G23" s="89">
        <f t="shared" si="2"/>
        <v>7.5061117845225025E-5</v>
      </c>
      <c r="H23" s="89">
        <f t="shared" si="3"/>
        <v>-9.2244901508621449E-5</v>
      </c>
      <c r="I23" s="89">
        <f t="shared" si="4"/>
        <v>9.2244901508621449E-5</v>
      </c>
      <c r="J23" s="89"/>
      <c r="K23" s="89">
        <f>ABS(('Wyrównanie 22 Part 2'!B23-'Wyrównanie 22 Part 2'!E23)/'Wyrównanie 22 Part 2'!E23)</f>
        <v>0.36552933151618172</v>
      </c>
      <c r="L23" s="89">
        <f t="shared" si="12"/>
        <v>0.13361169219866667</v>
      </c>
      <c r="M23" s="89">
        <f>'Wyrównanie 22 Part 2'!C24-'Wyrównanie 22 Part 2'!C23</f>
        <v>-6.1882684161718247E-5</v>
      </c>
      <c r="N23" s="89">
        <f t="shared" si="13"/>
        <v>6.1882684161718247E-5</v>
      </c>
      <c r="O23" s="89">
        <f t="shared" si="14"/>
        <v>7.5061117845225025E-5</v>
      </c>
      <c r="P23" s="89">
        <f t="shared" si="15"/>
        <v>7.5061117845225025E-5</v>
      </c>
      <c r="Q23" s="89">
        <f t="shared" si="16"/>
        <v>-9.2244901508621449E-5</v>
      </c>
      <c r="R23" s="89">
        <f t="shared" si="17"/>
        <v>9.2244901508621449E-5</v>
      </c>
      <c r="S23" s="89"/>
      <c r="T23" s="89">
        <f>ABS(('Wyrównanie 22 Part 2'!B23-'Wyrównanie 22 Part 2'!G23)/'Wyrównanie 22 Part 2'!G23)</f>
        <v>0.34944408467922117</v>
      </c>
      <c r="U23" s="89">
        <f t="shared" si="19"/>
        <v>0.12211116831729869</v>
      </c>
      <c r="V23" s="89">
        <f>'Wyrównanie 22 Part 2'!C24-'Wyrównanie 22 Part 2'!C23</f>
        <v>-6.1882684161718247E-5</v>
      </c>
      <c r="W23" s="89">
        <f t="shared" si="20"/>
        <v>6.1882684161718247E-5</v>
      </c>
      <c r="X23" s="89">
        <f t="shared" si="21"/>
        <v>7.5061117845225025E-5</v>
      </c>
      <c r="Y23" s="89">
        <f t="shared" si="22"/>
        <v>7.5061117845225025E-5</v>
      </c>
      <c r="Z23" s="89">
        <f t="shared" si="23"/>
        <v>-9.2244901508621449E-5</v>
      </c>
      <c r="AA23" s="89">
        <f t="shared" si="18"/>
        <v>9.2244901508621449E-5</v>
      </c>
      <c r="AB23" s="89"/>
      <c r="AC23" s="89">
        <f>ABS(('Wyrównanie 22 Part 2'!B23-'Wyrównanie 22 Part 2'!I23)/'Wyrównanie 22 Part 2'!I23)</f>
        <v>0.42013612137205619</v>
      </c>
      <c r="AD23" s="89">
        <f t="shared" si="24"/>
        <v>0.17651436048155514</v>
      </c>
      <c r="AE23" s="89">
        <f>'Wyrównanie 22 Part 2'!C24-'Wyrównanie 22 Part 2'!C23</f>
        <v>-6.1882684161718247E-5</v>
      </c>
      <c r="AF23" s="89">
        <f t="shared" si="25"/>
        <v>6.1882684161718247E-5</v>
      </c>
      <c r="AG23" s="89">
        <f t="shared" si="26"/>
        <v>7.5061117845225025E-5</v>
      </c>
      <c r="AH23" s="89">
        <f t="shared" si="27"/>
        <v>7.5061117845225025E-5</v>
      </c>
      <c r="AI23" s="89">
        <f t="shared" si="28"/>
        <v>-9.2244901508621449E-5</v>
      </c>
      <c r="AJ23" s="89">
        <f t="shared" si="29"/>
        <v>9.2244901508621449E-5</v>
      </c>
      <c r="AK23" s="89"/>
      <c r="AL23" s="89">
        <f>ABS(('Wyrównanie 22 Part 2'!B23-'Wyrównanie 22 Part 2'!K23)/'Wyrównanie 22 Part 2'!K23)</f>
        <v>0.39107556225331669</v>
      </c>
      <c r="AM23" s="89">
        <f t="shared" si="36"/>
        <v>0.15294009539174777</v>
      </c>
      <c r="AN23" s="89">
        <f>'Wyrównanie 22 Part 2'!B24-'Wyrównanie 22 Part 2'!B23</f>
        <v>1.778379844540131E-4</v>
      </c>
      <c r="AO23" s="89">
        <f t="shared" si="37"/>
        <v>1.778379844540131E-4</v>
      </c>
      <c r="AP23" s="89">
        <f t="shared" si="38"/>
        <v>-1.1427689188778616E-4</v>
      </c>
      <c r="AQ23" s="89">
        <f t="shared" si="39"/>
        <v>1.1427689188778616E-4</v>
      </c>
      <c r="AR23" s="89">
        <f t="shared" si="40"/>
        <v>-2.8325821551325383E-4</v>
      </c>
      <c r="AS23" s="89">
        <f t="shared" si="41"/>
        <v>2.8325821551325383E-4</v>
      </c>
      <c r="AT23" s="89"/>
      <c r="AU23" s="89">
        <f>ABS(('Wyrównanie 22 Part 2'!B23-'Wyrównanie 22 Part 2'!M23)/'Wyrównanie 22 Part 2'!M23)</f>
        <v>0.38150028011665243</v>
      </c>
      <c r="AV23" s="89">
        <f t="shared" si="42"/>
        <v>0.14554246372908428</v>
      </c>
      <c r="AW23" s="89">
        <f>'Wyrównanie 22 Part 2'!B24-'Wyrównanie 22 Part 2'!B23</f>
        <v>1.778379844540131E-4</v>
      </c>
      <c r="AX23" s="89">
        <f t="shared" si="43"/>
        <v>1.778379844540131E-4</v>
      </c>
      <c r="AY23" s="89">
        <f t="shared" si="44"/>
        <v>-1.1427689188778616E-4</v>
      </c>
      <c r="AZ23" s="89">
        <f t="shared" si="45"/>
        <v>1.1427689188778616E-4</v>
      </c>
      <c r="BA23" s="89">
        <f t="shared" si="46"/>
        <v>-2.8325821551325383E-4</v>
      </c>
      <c r="BB23" s="89">
        <f t="shared" si="47"/>
        <v>2.8325821551325383E-4</v>
      </c>
      <c r="BC23" s="89"/>
      <c r="BD23" s="89">
        <f>ABS(('Wyrównanie 22 Part 2'!B23-'Wyrównanie 22 Part 2'!O23)/'Wyrównanie 22 Part 2'!O23)</f>
        <v>0.14775027357542067</v>
      </c>
      <c r="BE23" s="89">
        <f t="shared" si="6"/>
        <v>2.1830143341611652E-2</v>
      </c>
      <c r="BF23" s="89">
        <f>'Wyrównanie 22 Part 2'!B24-'Wyrównanie 22 Part 2'!B23</f>
        <v>1.778379844540131E-4</v>
      </c>
      <c r="BG23" s="89">
        <f t="shared" si="7"/>
        <v>1.778379844540131E-4</v>
      </c>
      <c r="BH23" s="89">
        <f t="shared" si="8"/>
        <v>-1.1427689188778616E-4</v>
      </c>
      <c r="BI23" s="89">
        <f t="shared" si="9"/>
        <v>1.1427689188778616E-4</v>
      </c>
      <c r="BJ23" s="89">
        <f t="shared" si="10"/>
        <v>-2.8325821551325383E-4</v>
      </c>
      <c r="BK23" s="89">
        <f t="shared" si="11"/>
        <v>2.8325821551325383E-4</v>
      </c>
      <c r="BL23" s="89"/>
      <c r="BM23" s="89">
        <f>ABS(('Wyrównanie 22 Part 2'!B23-'Wyrównanie 22 Part 2'!Q23)/'Wyrównanie 22 Part 2'!Q23)</f>
        <v>0.47046696537208194</v>
      </c>
      <c r="BN23" s="89">
        <f t="shared" si="30"/>
        <v>0.22133916550641575</v>
      </c>
      <c r="BO23" s="89">
        <f>'Wyrównanie 22 Part 2'!B24-'Wyrównanie 22 Part 2'!B23</f>
        <v>1.778379844540131E-4</v>
      </c>
      <c r="BP23" s="89">
        <f t="shared" si="31"/>
        <v>1.778379844540131E-4</v>
      </c>
      <c r="BQ23" s="89">
        <f t="shared" si="32"/>
        <v>-1.1427689188778616E-4</v>
      </c>
      <c r="BR23" s="89">
        <f t="shared" si="33"/>
        <v>1.1427689188778616E-4</v>
      </c>
      <c r="BS23" s="89">
        <f t="shared" si="34"/>
        <v>-2.8325821551325383E-4</v>
      </c>
      <c r="BT23" s="89">
        <f t="shared" si="35"/>
        <v>2.8325821551325383E-4</v>
      </c>
    </row>
    <row r="24" spans="1:72" s="27" customFormat="1" x14ac:dyDescent="0.25">
      <c r="A24" s="41">
        <v>18</v>
      </c>
      <c r="B24" s="89">
        <f>ABS(('Wyrównanie 22 Part 2'!B24-'Wyrównanie 22 Part 2'!C24)/'Wyrównanie 22 Part 2'!C24)</f>
        <v>0.38807507540656938</v>
      </c>
      <c r="C24" s="89">
        <f t="shared" si="5"/>
        <v>0.15060226415181452</v>
      </c>
      <c r="D24" s="89">
        <f>'Wyrównanie 22 Part 2'!C25-'Wyrównanie 22 Part 2'!C24</f>
        <v>1.3178433683506778E-5</v>
      </c>
      <c r="E24" s="89">
        <f t="shared" si="0"/>
        <v>1.3178433683506778E-5</v>
      </c>
      <c r="F24" s="89">
        <f t="shared" si="1"/>
        <v>-1.7183783663396424E-5</v>
      </c>
      <c r="G24" s="89">
        <f t="shared" si="2"/>
        <v>1.7183783663396424E-5</v>
      </c>
      <c r="H24" s="89">
        <f t="shared" si="3"/>
        <v>8.6263546650324993E-6</v>
      </c>
      <c r="I24" s="89">
        <f t="shared" si="4"/>
        <v>8.6263546650324993E-6</v>
      </c>
      <c r="J24" s="89"/>
      <c r="K24" s="89">
        <f>ABS(('Wyrównanie 22 Part 2'!B24-'Wyrównanie 22 Part 2'!E24)/'Wyrównanie 22 Part 2'!E24)</f>
        <v>0.2653217209837061</v>
      </c>
      <c r="L24" s="89">
        <f t="shared" si="12"/>
        <v>7.0395615625755595E-2</v>
      </c>
      <c r="M24" s="89">
        <f>'Wyrównanie 22 Part 2'!C25-'Wyrównanie 22 Part 2'!C24</f>
        <v>1.3178433683506778E-5</v>
      </c>
      <c r="N24" s="89">
        <f t="shared" si="13"/>
        <v>1.3178433683506778E-5</v>
      </c>
      <c r="O24" s="89">
        <f t="shared" si="14"/>
        <v>-1.7183783663396424E-5</v>
      </c>
      <c r="P24" s="89">
        <f t="shared" si="15"/>
        <v>1.7183783663396424E-5</v>
      </c>
      <c r="Q24" s="89">
        <f t="shared" si="16"/>
        <v>8.6263546650324993E-6</v>
      </c>
      <c r="R24" s="89">
        <f t="shared" si="17"/>
        <v>8.6263546650324993E-6</v>
      </c>
      <c r="S24" s="89"/>
      <c r="T24" s="89">
        <f>ABS(('Wyrównanie 22 Part 2'!B24-'Wyrównanie 22 Part 2'!G24)/'Wyrównanie 22 Part 2'!G24)</f>
        <v>0.31434176086208371</v>
      </c>
      <c r="U24" s="89">
        <f t="shared" si="19"/>
        <v>9.8810742621875419E-2</v>
      </c>
      <c r="V24" s="89">
        <f>'Wyrównanie 22 Part 2'!C25-'Wyrównanie 22 Part 2'!C24</f>
        <v>1.3178433683506778E-5</v>
      </c>
      <c r="W24" s="89">
        <f t="shared" si="20"/>
        <v>1.3178433683506778E-5</v>
      </c>
      <c r="X24" s="89">
        <f t="shared" si="21"/>
        <v>-1.7183783663396424E-5</v>
      </c>
      <c r="Y24" s="89">
        <f t="shared" si="22"/>
        <v>1.7183783663396424E-5</v>
      </c>
      <c r="Z24" s="89">
        <f t="shared" si="23"/>
        <v>8.6263546650324993E-6</v>
      </c>
      <c r="AA24" s="89">
        <f t="shared" si="18"/>
        <v>8.6263546650324993E-6</v>
      </c>
      <c r="AB24" s="89"/>
      <c r="AC24" s="89">
        <f>ABS(('Wyrównanie 22 Part 2'!B24-'Wyrównanie 22 Part 2'!I24)/'Wyrównanie 22 Part 2'!I24)</f>
        <v>0.30279835662895627</v>
      </c>
      <c r="AD24" s="89">
        <f t="shared" si="24"/>
        <v>9.1686844777196588E-2</v>
      </c>
      <c r="AE24" s="89">
        <f>'Wyrównanie 22 Part 2'!C25-'Wyrównanie 22 Part 2'!C24</f>
        <v>1.3178433683506778E-5</v>
      </c>
      <c r="AF24" s="89">
        <f t="shared" si="25"/>
        <v>1.3178433683506778E-5</v>
      </c>
      <c r="AG24" s="89">
        <f t="shared" si="26"/>
        <v>-1.7183783663396424E-5</v>
      </c>
      <c r="AH24" s="89">
        <f t="shared" si="27"/>
        <v>1.7183783663396424E-5</v>
      </c>
      <c r="AI24" s="89">
        <f t="shared" si="28"/>
        <v>8.6263546650324993E-6</v>
      </c>
      <c r="AJ24" s="89">
        <f t="shared" si="29"/>
        <v>8.6263546650324993E-6</v>
      </c>
      <c r="AK24" s="89"/>
      <c r="AL24" s="89">
        <f>ABS(('Wyrównanie 22 Part 2'!B24-'Wyrównanie 22 Part 2'!K24)/'Wyrównanie 22 Part 2'!K24)</f>
        <v>0.25233713287675485</v>
      </c>
      <c r="AM24" s="89">
        <f t="shared" si="36"/>
        <v>6.3674028628461041E-2</v>
      </c>
      <c r="AN24" s="89">
        <f>'Wyrównanie 22 Part 2'!B25-'Wyrównanie 22 Part 2'!B24</f>
        <v>6.3561092566226938E-5</v>
      </c>
      <c r="AO24" s="89">
        <f t="shared" si="37"/>
        <v>6.3561092566226938E-5</v>
      </c>
      <c r="AP24" s="89">
        <f t="shared" si="38"/>
        <v>-3.9753510740104001E-4</v>
      </c>
      <c r="AQ24" s="89">
        <f t="shared" si="39"/>
        <v>3.9753510740104001E-4</v>
      </c>
      <c r="AR24" s="89">
        <f t="shared" si="40"/>
        <v>9.6366742831709607E-4</v>
      </c>
      <c r="AS24" s="89">
        <f t="shared" si="41"/>
        <v>9.6366742831709607E-4</v>
      </c>
      <c r="AT24" s="89"/>
      <c r="AU24" s="89">
        <f>ABS(('Wyrównanie 22 Part 2'!B24-'Wyrównanie 22 Part 2'!M24)/'Wyrównanie 22 Part 2'!M24)</f>
        <v>0.25017841111243183</v>
      </c>
      <c r="AV24" s="89">
        <f t="shared" si="42"/>
        <v>6.2589237386740951E-2</v>
      </c>
      <c r="AW24" s="89">
        <f>'Wyrównanie 22 Part 2'!B25-'Wyrównanie 22 Part 2'!B24</f>
        <v>6.3561092566226938E-5</v>
      </c>
      <c r="AX24" s="89">
        <f t="shared" si="43"/>
        <v>6.3561092566226938E-5</v>
      </c>
      <c r="AY24" s="89">
        <f t="shared" si="44"/>
        <v>-3.9753510740104001E-4</v>
      </c>
      <c r="AZ24" s="89">
        <f t="shared" si="45"/>
        <v>3.9753510740104001E-4</v>
      </c>
      <c r="BA24" s="89">
        <f t="shared" si="46"/>
        <v>9.6366742831709607E-4</v>
      </c>
      <c r="BB24" s="89">
        <f t="shared" si="47"/>
        <v>9.6366742831709607E-4</v>
      </c>
      <c r="BC24" s="89"/>
      <c r="BD24" s="89">
        <f>ABS(('Wyrównanie 22 Part 2'!B24-'Wyrównanie 22 Part 2'!O24)/'Wyrównanie 22 Part 2'!O24)</f>
        <v>5.1268229534274833E-3</v>
      </c>
      <c r="BE24" s="89">
        <f t="shared" si="6"/>
        <v>2.6284313595790904E-5</v>
      </c>
      <c r="BF24" s="89">
        <f>'Wyrównanie 22 Part 2'!B25-'Wyrównanie 22 Part 2'!B24</f>
        <v>6.3561092566226938E-5</v>
      </c>
      <c r="BG24" s="89">
        <f t="shared" si="7"/>
        <v>6.3561092566226938E-5</v>
      </c>
      <c r="BH24" s="89">
        <f t="shared" si="8"/>
        <v>-3.9753510740104001E-4</v>
      </c>
      <c r="BI24" s="89">
        <f t="shared" si="9"/>
        <v>3.9753510740104001E-4</v>
      </c>
      <c r="BJ24" s="89">
        <f t="shared" si="10"/>
        <v>9.6366742831709607E-4</v>
      </c>
      <c r="BK24" s="89">
        <f t="shared" si="11"/>
        <v>9.6366742831709607E-4</v>
      </c>
      <c r="BL24" s="89"/>
      <c r="BM24" s="89">
        <f>ABS(('Wyrównanie 22 Part 2'!B24-'Wyrównanie 22 Part 2'!Q24)/'Wyrównanie 22 Part 2'!Q24)</f>
        <v>0.38375888575501188</v>
      </c>
      <c r="BN24" s="89">
        <f t="shared" si="30"/>
        <v>0.14727088239592825</v>
      </c>
      <c r="BO24" s="89">
        <f>'Wyrównanie 22 Part 2'!B25-'Wyrównanie 22 Part 2'!B24</f>
        <v>6.3561092566226938E-5</v>
      </c>
      <c r="BP24" s="89">
        <f t="shared" si="31"/>
        <v>6.3561092566226938E-5</v>
      </c>
      <c r="BQ24" s="89">
        <f t="shared" si="32"/>
        <v>-3.9753510740104001E-4</v>
      </c>
      <c r="BR24" s="89">
        <f t="shared" si="33"/>
        <v>3.9753510740104001E-4</v>
      </c>
      <c r="BS24" s="89">
        <f t="shared" si="34"/>
        <v>9.6366742831709607E-4</v>
      </c>
      <c r="BT24" s="89">
        <f t="shared" si="35"/>
        <v>9.6366742831709607E-4</v>
      </c>
    </row>
    <row r="25" spans="1:72" s="27" customFormat="1" x14ac:dyDescent="0.25">
      <c r="A25" s="41">
        <v>19</v>
      </c>
      <c r="B25" s="89">
        <f>ABS(('Wyrównanie 22 Part 2'!B25-'Wyrównanie 22 Part 2'!C25)/'Wyrównanie 22 Part 2'!C25)</f>
        <v>0.55883021724947946</v>
      </c>
      <c r="C25" s="89">
        <f t="shared" si="5"/>
        <v>0.31229121171110041</v>
      </c>
      <c r="D25" s="89">
        <f>'Wyrównanie 22 Part 2'!C26-'Wyrównanie 22 Part 2'!C25</f>
        <v>-4.005349979889646E-6</v>
      </c>
      <c r="E25" s="89">
        <f t="shared" si="0"/>
        <v>4.005349979889646E-6</v>
      </c>
      <c r="F25" s="89">
        <f t="shared" si="1"/>
        <v>-8.5574289983639251E-6</v>
      </c>
      <c r="G25" s="89">
        <f t="shared" si="2"/>
        <v>8.5574289983639251E-6</v>
      </c>
      <c r="H25" s="89">
        <f t="shared" si="3"/>
        <v>1.9192572796815149E-5</v>
      </c>
      <c r="I25" s="89">
        <f t="shared" si="4"/>
        <v>1.9192572796815149E-5</v>
      </c>
      <c r="J25" s="89"/>
      <c r="K25" s="89">
        <f>ABS(('Wyrównanie 22 Part 2'!B25-'Wyrównanie 22 Part 2'!E25)/'Wyrównanie 22 Part 2'!E25)</f>
        <v>0.5414424150714976</v>
      </c>
      <c r="L25" s="89">
        <f t="shared" si="12"/>
        <v>0.2931598888384559</v>
      </c>
      <c r="M25" s="89">
        <f>'Wyrównanie 22 Part 2'!C26-'Wyrównanie 22 Part 2'!C25</f>
        <v>-4.005349979889646E-6</v>
      </c>
      <c r="N25" s="89">
        <f t="shared" si="13"/>
        <v>4.005349979889646E-6</v>
      </c>
      <c r="O25" s="89">
        <f t="shared" si="14"/>
        <v>-8.5574289983639251E-6</v>
      </c>
      <c r="P25" s="89">
        <f t="shared" si="15"/>
        <v>8.5574289983639251E-6</v>
      </c>
      <c r="Q25" s="89">
        <f t="shared" si="16"/>
        <v>1.9192572796815149E-5</v>
      </c>
      <c r="R25" s="89">
        <f t="shared" si="17"/>
        <v>1.9192572796815149E-5</v>
      </c>
      <c r="S25" s="89"/>
      <c r="T25" s="89">
        <f>ABS(('Wyrównanie 22 Part 2'!B25-'Wyrównanie 22 Part 2'!G25)/'Wyrównanie 22 Part 2'!G25)</f>
        <v>0.54681514987215074</v>
      </c>
      <c r="U25" s="89">
        <f t="shared" si="19"/>
        <v>0.29900680812970265</v>
      </c>
      <c r="V25" s="89">
        <f>'Wyrównanie 22 Part 2'!C26-'Wyrównanie 22 Part 2'!C25</f>
        <v>-4.005349979889646E-6</v>
      </c>
      <c r="W25" s="89">
        <f t="shared" si="20"/>
        <v>4.005349979889646E-6</v>
      </c>
      <c r="X25" s="89">
        <f t="shared" si="21"/>
        <v>-8.5574289983639251E-6</v>
      </c>
      <c r="Y25" s="89">
        <f t="shared" si="22"/>
        <v>8.5574289983639251E-6</v>
      </c>
      <c r="Z25" s="89">
        <f t="shared" si="23"/>
        <v>1.9192572796815149E-5</v>
      </c>
      <c r="AA25" s="89">
        <f t="shared" si="18"/>
        <v>1.9192572796815149E-5</v>
      </c>
      <c r="AB25" s="89"/>
      <c r="AC25" s="89">
        <f>ABS(('Wyrównanie 22 Part 2'!B25-'Wyrównanie 22 Part 2'!I25)/'Wyrównanie 22 Part 2'!I25)</f>
        <v>0.53002790259244925</v>
      </c>
      <c r="AD25" s="89">
        <f t="shared" si="24"/>
        <v>0.28092957752655084</v>
      </c>
      <c r="AE25" s="89">
        <f>'Wyrównanie 22 Part 2'!C26-'Wyrównanie 22 Part 2'!C25</f>
        <v>-4.005349979889646E-6</v>
      </c>
      <c r="AF25" s="89">
        <f t="shared" si="25"/>
        <v>4.005349979889646E-6</v>
      </c>
      <c r="AG25" s="89">
        <f t="shared" si="26"/>
        <v>-8.5574289983639251E-6</v>
      </c>
      <c r="AH25" s="89">
        <f t="shared" si="27"/>
        <v>8.5574289983639251E-6</v>
      </c>
      <c r="AI25" s="89">
        <f t="shared" si="28"/>
        <v>1.9192572796815149E-5</v>
      </c>
      <c r="AJ25" s="89">
        <f t="shared" si="29"/>
        <v>1.9192572796815149E-5</v>
      </c>
      <c r="AK25" s="89"/>
      <c r="AL25" s="89">
        <f>ABS(('Wyrównanie 22 Part 2'!B25-'Wyrównanie 22 Part 2'!K25)/'Wyrównanie 22 Part 2'!K25)</f>
        <v>0.53558805961547973</v>
      </c>
      <c r="AM25" s="89">
        <f t="shared" si="36"/>
        <v>0.28685456960267469</v>
      </c>
      <c r="AN25" s="89">
        <f>'Wyrównanie 22 Part 2'!B26-'Wyrównanie 22 Part 2'!B25</f>
        <v>-3.3397401483481308E-4</v>
      </c>
      <c r="AO25" s="89">
        <f t="shared" si="37"/>
        <v>3.3397401483481308E-4</v>
      </c>
      <c r="AP25" s="89">
        <f t="shared" si="38"/>
        <v>5.66132320916056E-4</v>
      </c>
      <c r="AQ25" s="89">
        <f t="shared" si="39"/>
        <v>5.66132320916056E-4</v>
      </c>
      <c r="AR25" s="89">
        <f t="shared" si="40"/>
        <v>-9.5790074516341722E-4</v>
      </c>
      <c r="AS25" s="89">
        <f t="shared" si="41"/>
        <v>9.5790074516341722E-4</v>
      </c>
      <c r="AT25" s="89"/>
      <c r="AU25" s="89">
        <f>ABS(('Wyrównanie 22 Part 2'!B25-'Wyrównanie 22 Part 2'!M25)/'Wyrównanie 22 Part 2'!M25)</f>
        <v>0.49108178005077224</v>
      </c>
      <c r="AV25" s="89">
        <f t="shared" si="42"/>
        <v>0.24116131469783506</v>
      </c>
      <c r="AW25" s="89">
        <f>'Wyrównanie 22 Part 2'!B26-'Wyrównanie 22 Part 2'!B25</f>
        <v>-3.3397401483481308E-4</v>
      </c>
      <c r="AX25" s="89">
        <f t="shared" si="43"/>
        <v>3.3397401483481308E-4</v>
      </c>
      <c r="AY25" s="89">
        <f t="shared" si="44"/>
        <v>5.66132320916056E-4</v>
      </c>
      <c r="AZ25" s="89">
        <f t="shared" si="45"/>
        <v>5.66132320916056E-4</v>
      </c>
      <c r="BA25" s="89">
        <f t="shared" si="46"/>
        <v>-9.5790074516341722E-4</v>
      </c>
      <c r="BB25" s="89">
        <f t="shared" si="47"/>
        <v>9.5790074516341722E-4</v>
      </c>
      <c r="BC25" s="89"/>
      <c r="BD25" s="89">
        <f>ABS(('Wyrównanie 22 Part 2'!B25-'Wyrównanie 22 Part 2'!O25)/'Wyrównanie 22 Part 2'!O25)</f>
        <v>0.22308035244576688</v>
      </c>
      <c r="BE25" s="89">
        <f t="shared" si="6"/>
        <v>4.976484364732757E-2</v>
      </c>
      <c r="BF25" s="89">
        <f>'Wyrównanie 22 Part 2'!B26-'Wyrównanie 22 Part 2'!B25</f>
        <v>-3.3397401483481308E-4</v>
      </c>
      <c r="BG25" s="89">
        <f t="shared" si="7"/>
        <v>3.3397401483481308E-4</v>
      </c>
      <c r="BH25" s="89">
        <f t="shared" si="8"/>
        <v>5.66132320916056E-4</v>
      </c>
      <c r="BI25" s="89">
        <f t="shared" si="9"/>
        <v>5.66132320916056E-4</v>
      </c>
      <c r="BJ25" s="89">
        <f t="shared" si="10"/>
        <v>-9.5790074516341722E-4</v>
      </c>
      <c r="BK25" s="89">
        <f t="shared" si="11"/>
        <v>9.5790074516341722E-4</v>
      </c>
      <c r="BL25" s="89"/>
      <c r="BM25" s="89">
        <f>ABS(('Wyrównanie 22 Part 2'!B25-'Wyrównanie 22 Part 2'!Q25)/'Wyrównanie 22 Part 2'!Q25)</f>
        <v>0.55310594392198231</v>
      </c>
      <c r="BN25" s="89">
        <f t="shared" si="30"/>
        <v>0.30592618520182702</v>
      </c>
      <c r="BO25" s="89">
        <f>'Wyrównanie 22 Part 2'!B26-'Wyrównanie 22 Part 2'!B25</f>
        <v>-3.3397401483481308E-4</v>
      </c>
      <c r="BP25" s="89">
        <f t="shared" si="31"/>
        <v>3.3397401483481308E-4</v>
      </c>
      <c r="BQ25" s="89">
        <f t="shared" si="32"/>
        <v>5.66132320916056E-4</v>
      </c>
      <c r="BR25" s="89">
        <f t="shared" si="33"/>
        <v>5.66132320916056E-4</v>
      </c>
      <c r="BS25" s="89">
        <f t="shared" si="34"/>
        <v>-9.5790074516341722E-4</v>
      </c>
      <c r="BT25" s="89">
        <f t="shared" si="35"/>
        <v>9.5790074516341722E-4</v>
      </c>
    </row>
    <row r="26" spans="1:72" s="27" customFormat="1" x14ac:dyDescent="0.25">
      <c r="A26" s="41">
        <v>20</v>
      </c>
      <c r="B26" s="89">
        <f>ABS(('Wyrównanie 22 Part 2'!B26-'Wyrównanie 22 Part 2'!C26)/'Wyrównanie 22 Part 2'!C26)</f>
        <v>0.69635127394717689</v>
      </c>
      <c r="C26" s="89">
        <f t="shared" si="5"/>
        <v>0.4849050967278562</v>
      </c>
      <c r="D26" s="89">
        <f>'Wyrównanie 22 Part 2'!C27-'Wyrównanie 22 Part 2'!C26</f>
        <v>-1.2562778978253571E-5</v>
      </c>
      <c r="E26" s="89">
        <f t="shared" si="0"/>
        <v>1.2562778978253571E-5</v>
      </c>
      <c r="F26" s="89">
        <f t="shared" si="1"/>
        <v>1.0635143798451224E-5</v>
      </c>
      <c r="G26" s="89">
        <f t="shared" si="2"/>
        <v>1.0635143798451224E-5</v>
      </c>
      <c r="H26" s="89">
        <f t="shared" si="3"/>
        <v>5.2517027739171825E-5</v>
      </c>
      <c r="I26" s="89">
        <f t="shared" si="4"/>
        <v>5.2517027739171825E-5</v>
      </c>
      <c r="J26" s="89"/>
      <c r="K26" s="89">
        <f>ABS(('Wyrównanie 22 Part 2'!B26-'Wyrównanie 22 Part 2'!E26)/'Wyrównanie 22 Part 2'!E26)</f>
        <v>0.6886673591709439</v>
      </c>
      <c r="L26" s="89">
        <f t="shared" si="12"/>
        <v>0.47426273158748183</v>
      </c>
      <c r="M26" s="89">
        <f>'Wyrównanie 22 Part 2'!C27-'Wyrównanie 22 Part 2'!C26</f>
        <v>-1.2562778978253571E-5</v>
      </c>
      <c r="N26" s="89">
        <f t="shared" si="13"/>
        <v>1.2562778978253571E-5</v>
      </c>
      <c r="O26" s="89">
        <f t="shared" si="14"/>
        <v>1.0635143798451224E-5</v>
      </c>
      <c r="P26" s="89">
        <f t="shared" si="15"/>
        <v>1.0635143798451224E-5</v>
      </c>
      <c r="Q26" s="89">
        <f t="shared" si="16"/>
        <v>5.2517027739171825E-5</v>
      </c>
      <c r="R26" s="89">
        <f t="shared" si="17"/>
        <v>5.2517027739171825E-5</v>
      </c>
      <c r="S26" s="89"/>
      <c r="T26" s="89">
        <f>ABS(('Wyrównanie 22 Part 2'!B26-'Wyrównanie 22 Part 2'!G26)/'Wyrównanie 22 Part 2'!G26)</f>
        <v>0.7033856880846141</v>
      </c>
      <c r="U26" s="89">
        <f t="shared" si="19"/>
        <v>0.49475142620226603</v>
      </c>
      <c r="V26" s="89">
        <f>'Wyrównanie 22 Part 2'!C27-'Wyrównanie 22 Part 2'!C26</f>
        <v>-1.2562778978253571E-5</v>
      </c>
      <c r="W26" s="89">
        <f t="shared" si="20"/>
        <v>1.2562778978253571E-5</v>
      </c>
      <c r="X26" s="89">
        <f t="shared" si="21"/>
        <v>1.0635143798451224E-5</v>
      </c>
      <c r="Y26" s="89">
        <f t="shared" si="22"/>
        <v>1.0635143798451224E-5</v>
      </c>
      <c r="Z26" s="89">
        <f t="shared" si="23"/>
        <v>5.2517027739171825E-5</v>
      </c>
      <c r="AA26" s="89">
        <f t="shared" si="18"/>
        <v>5.2517027739171825E-5</v>
      </c>
      <c r="AB26" s="89"/>
      <c r="AC26" s="89">
        <f>ABS(('Wyrównanie 22 Part 2'!B26-'Wyrównanie 22 Part 2'!I26)/'Wyrównanie 22 Part 2'!I26)</f>
        <v>0.69591091919595327</v>
      </c>
      <c r="AD26" s="89">
        <f t="shared" si="24"/>
        <v>0.48429200745615658</v>
      </c>
      <c r="AE26" s="89">
        <f>'Wyrównanie 22 Part 2'!C27-'Wyrównanie 22 Part 2'!C26</f>
        <v>-1.2562778978253571E-5</v>
      </c>
      <c r="AF26" s="89">
        <f t="shared" si="25"/>
        <v>1.2562778978253571E-5</v>
      </c>
      <c r="AG26" s="89">
        <f t="shared" si="26"/>
        <v>1.0635143798451224E-5</v>
      </c>
      <c r="AH26" s="89">
        <f t="shared" si="27"/>
        <v>1.0635143798451224E-5</v>
      </c>
      <c r="AI26" s="89">
        <f t="shared" si="28"/>
        <v>5.2517027739171825E-5</v>
      </c>
      <c r="AJ26" s="89">
        <f t="shared" si="29"/>
        <v>5.2517027739171825E-5</v>
      </c>
      <c r="AK26" s="89"/>
      <c r="AL26" s="89">
        <f>ABS(('Wyrównanie 22 Part 2'!B26-'Wyrównanie 22 Part 2'!K26)/'Wyrównanie 22 Part 2'!K26)</f>
        <v>0.69623458941725169</v>
      </c>
      <c r="AM26" s="89">
        <f t="shared" si="36"/>
        <v>0.48474260350100906</v>
      </c>
      <c r="AN26" s="89">
        <f>'Wyrównanie 22 Part 2'!B27-'Wyrównanie 22 Part 2'!B26</f>
        <v>2.3215830608124295E-4</v>
      </c>
      <c r="AO26" s="89">
        <f t="shared" si="37"/>
        <v>2.3215830608124295E-4</v>
      </c>
      <c r="AP26" s="89">
        <f t="shared" si="38"/>
        <v>-3.9176842424736122E-4</v>
      </c>
      <c r="AQ26" s="89">
        <f t="shared" si="39"/>
        <v>3.9176842424736122E-4</v>
      </c>
      <c r="AR26" s="89">
        <f t="shared" si="40"/>
        <v>6.8642938187567335E-4</v>
      </c>
      <c r="AS26" s="89">
        <f t="shared" si="41"/>
        <v>6.8642938187567335E-4</v>
      </c>
      <c r="AT26" s="89"/>
      <c r="AU26" s="89">
        <f>ABS(('Wyrównanie 22 Part 2'!B26-'Wyrównanie 22 Part 2'!M26)/'Wyrównanie 22 Part 2'!M26)</f>
        <v>0.7112901889204748</v>
      </c>
      <c r="AV26" s="89">
        <f t="shared" si="42"/>
        <v>0.5059337328545247</v>
      </c>
      <c r="AW26" s="89">
        <f>'Wyrównanie 22 Part 2'!B27-'Wyrównanie 22 Part 2'!B26</f>
        <v>2.3215830608124295E-4</v>
      </c>
      <c r="AX26" s="89">
        <f t="shared" si="43"/>
        <v>2.3215830608124295E-4</v>
      </c>
      <c r="AY26" s="89">
        <f t="shared" si="44"/>
        <v>-3.9176842424736122E-4</v>
      </c>
      <c r="AZ26" s="89">
        <f t="shared" si="45"/>
        <v>3.9176842424736122E-4</v>
      </c>
      <c r="BA26" s="89">
        <f t="shared" si="46"/>
        <v>6.8642938187567335E-4</v>
      </c>
      <c r="BB26" s="89">
        <f t="shared" si="47"/>
        <v>6.8642938187567335E-4</v>
      </c>
      <c r="BC26" s="89"/>
      <c r="BD26" s="89">
        <f>ABS(('Wyrównanie 22 Part 2'!B26-'Wyrównanie 22 Part 2'!O26)/'Wyrównanie 22 Part 2'!O26)</f>
        <v>0.59479678568164551</v>
      </c>
      <c r="BE26" s="89">
        <f t="shared" si="6"/>
        <v>0.35378321625721737</v>
      </c>
      <c r="BF26" s="89">
        <f>'Wyrównanie 22 Part 2'!B27-'Wyrównanie 22 Part 2'!B26</f>
        <v>2.3215830608124295E-4</v>
      </c>
      <c r="BG26" s="89">
        <f t="shared" si="7"/>
        <v>2.3215830608124295E-4</v>
      </c>
      <c r="BH26" s="89">
        <f t="shared" si="8"/>
        <v>-3.9176842424736122E-4</v>
      </c>
      <c r="BI26" s="89">
        <f t="shared" si="9"/>
        <v>3.9176842424736122E-4</v>
      </c>
      <c r="BJ26" s="89">
        <f t="shared" si="10"/>
        <v>6.8642938187567335E-4</v>
      </c>
      <c r="BK26" s="89">
        <f t="shared" si="11"/>
        <v>6.8642938187567335E-4</v>
      </c>
      <c r="BL26" s="89"/>
      <c r="BM26" s="89">
        <f>ABS(('Wyrównanie 22 Part 2'!B26-'Wyrównanie 22 Part 2'!Q26)/'Wyrównanie 22 Part 2'!Q26)</f>
        <v>0.69378274354262182</v>
      </c>
      <c r="BN26" s="89">
        <f t="shared" si="30"/>
        <v>0.48133449523752736</v>
      </c>
      <c r="BO26" s="89">
        <f>'Wyrównanie 22 Part 2'!B27-'Wyrównanie 22 Part 2'!B26</f>
        <v>2.3215830608124295E-4</v>
      </c>
      <c r="BP26" s="89">
        <f t="shared" si="31"/>
        <v>2.3215830608124295E-4</v>
      </c>
      <c r="BQ26" s="89">
        <f t="shared" si="32"/>
        <v>-3.9176842424736122E-4</v>
      </c>
      <c r="BR26" s="89">
        <f t="shared" si="33"/>
        <v>3.9176842424736122E-4</v>
      </c>
      <c r="BS26" s="89">
        <f t="shared" si="34"/>
        <v>6.8642938187567335E-4</v>
      </c>
      <c r="BT26" s="89">
        <f t="shared" si="35"/>
        <v>6.8642938187567335E-4</v>
      </c>
    </row>
    <row r="27" spans="1:72" s="27" customFormat="1" x14ac:dyDescent="0.25">
      <c r="A27" s="41">
        <v>21</v>
      </c>
      <c r="B27" s="89">
        <f>ABS(('Wyrównanie 22 Part 2'!B27-'Wyrównanie 22 Part 2'!C27)/'Wyrównanie 22 Part 2'!C27)</f>
        <v>0.25308845559179599</v>
      </c>
      <c r="C27" s="89">
        <f t="shared" si="5"/>
        <v>6.4053766353840497E-2</v>
      </c>
      <c r="D27" s="89">
        <f>'Wyrównanie 22 Part 2'!C28-'Wyrównanie 22 Part 2'!C27</f>
        <v>-1.9276351798023475E-6</v>
      </c>
      <c r="E27" s="89">
        <f t="shared" si="0"/>
        <v>1.9276351798023475E-6</v>
      </c>
      <c r="F27" s="89">
        <f t="shared" si="1"/>
        <v>6.3152171537623049E-5</v>
      </c>
      <c r="G27" s="89">
        <f t="shared" si="2"/>
        <v>6.3152171537623049E-5</v>
      </c>
      <c r="H27" s="89">
        <f t="shared" si="3"/>
        <v>-1.3876800353899613E-4</v>
      </c>
      <c r="I27" s="89">
        <f t="shared" si="4"/>
        <v>1.3876800353899613E-4</v>
      </c>
      <c r="J27" s="89"/>
      <c r="K27" s="89">
        <f>ABS(('Wyrównanie 22 Part 2'!B27-'Wyrównanie 22 Part 2'!E27)/'Wyrównanie 22 Part 2'!E27)</f>
        <v>0.17154114373844473</v>
      </c>
      <c r="L27" s="89">
        <f t="shared" si="12"/>
        <v>2.9426363995093754E-2</v>
      </c>
      <c r="M27" s="89">
        <f>'Wyrównanie 22 Part 2'!C28-'Wyrównanie 22 Part 2'!C27</f>
        <v>-1.9276351798023475E-6</v>
      </c>
      <c r="N27" s="89">
        <f t="shared" si="13"/>
        <v>1.9276351798023475E-6</v>
      </c>
      <c r="O27" s="89">
        <f t="shared" si="14"/>
        <v>6.3152171537623049E-5</v>
      </c>
      <c r="P27" s="89">
        <f t="shared" si="15"/>
        <v>6.3152171537623049E-5</v>
      </c>
      <c r="Q27" s="89">
        <f t="shared" si="16"/>
        <v>-1.3876800353899613E-4</v>
      </c>
      <c r="R27" s="89">
        <f t="shared" si="17"/>
        <v>1.3876800353899613E-4</v>
      </c>
      <c r="S27" s="89"/>
      <c r="T27" s="89">
        <f>ABS(('Wyrównanie 22 Part 2'!B27-'Wyrównanie 22 Part 2'!G27)/'Wyrównanie 22 Part 2'!G27)</f>
        <v>0.15514777904235183</v>
      </c>
      <c r="U27" s="89">
        <f t="shared" si="19"/>
        <v>2.4070833341774425E-2</v>
      </c>
      <c r="V27" s="89">
        <f>'Wyrównanie 22 Part 2'!C28-'Wyrównanie 22 Part 2'!C27</f>
        <v>-1.9276351798023475E-6</v>
      </c>
      <c r="W27" s="89">
        <f t="shared" si="20"/>
        <v>1.9276351798023475E-6</v>
      </c>
      <c r="X27" s="89">
        <f t="shared" si="21"/>
        <v>6.3152171537623049E-5</v>
      </c>
      <c r="Y27" s="89">
        <f t="shared" si="22"/>
        <v>6.3152171537623049E-5</v>
      </c>
      <c r="Z27" s="89">
        <f t="shared" si="23"/>
        <v>-1.3876800353899613E-4</v>
      </c>
      <c r="AA27" s="89">
        <f t="shared" si="18"/>
        <v>1.3876800353899613E-4</v>
      </c>
      <c r="AB27" s="89"/>
      <c r="AC27" s="89">
        <f>ABS(('Wyrównanie 22 Part 2'!B27-'Wyrównanie 22 Part 2'!I27)/'Wyrównanie 22 Part 2'!I27)</f>
        <v>0.21616424151257158</v>
      </c>
      <c r="AD27" s="89">
        <f t="shared" si="24"/>
        <v>4.6726979308705376E-2</v>
      </c>
      <c r="AE27" s="89">
        <f>'Wyrównanie 22 Part 2'!C28-'Wyrównanie 22 Part 2'!C27</f>
        <v>-1.9276351798023475E-6</v>
      </c>
      <c r="AF27" s="89">
        <f t="shared" si="25"/>
        <v>1.9276351798023475E-6</v>
      </c>
      <c r="AG27" s="89">
        <f t="shared" si="26"/>
        <v>6.3152171537623049E-5</v>
      </c>
      <c r="AH27" s="89">
        <f t="shared" si="27"/>
        <v>6.3152171537623049E-5</v>
      </c>
      <c r="AI27" s="89">
        <f t="shared" si="28"/>
        <v>-1.3876800353899613E-4</v>
      </c>
      <c r="AJ27" s="89">
        <f t="shared" si="29"/>
        <v>1.3876800353899613E-4</v>
      </c>
      <c r="AK27" s="89"/>
      <c r="AL27" s="89">
        <f>ABS(('Wyrównanie 22 Part 2'!B27-'Wyrównanie 22 Part 2'!K27)/'Wyrównanie 22 Part 2'!K27)</f>
        <v>0.19877413256170498</v>
      </c>
      <c r="AM27" s="89">
        <f t="shared" si="36"/>
        <v>3.9511155775658266E-2</v>
      </c>
      <c r="AN27" s="89">
        <f>'Wyrównanie 22 Part 2'!B28-'Wyrównanie 22 Part 2'!B27</f>
        <v>-1.5961011816611827E-4</v>
      </c>
      <c r="AO27" s="89">
        <f t="shared" si="37"/>
        <v>1.5961011816611827E-4</v>
      </c>
      <c r="AP27" s="89">
        <f t="shared" si="38"/>
        <v>2.9466095762831218E-4</v>
      </c>
      <c r="AQ27" s="89">
        <f t="shared" si="39"/>
        <v>2.9466095762831218E-4</v>
      </c>
      <c r="AR27" s="89">
        <f t="shared" si="40"/>
        <v>-3.1297498553202365E-4</v>
      </c>
      <c r="AS27" s="89">
        <f t="shared" si="41"/>
        <v>3.1297498553202365E-4</v>
      </c>
      <c r="AT27" s="89"/>
      <c r="AU27" s="89">
        <f>ABS(('Wyrównanie 22 Part 2'!B27-'Wyrównanie 22 Part 2'!M27)/'Wyrównanie 22 Part 2'!M27)</f>
        <v>0.13711169098197437</v>
      </c>
      <c r="AV27" s="89">
        <f t="shared" si="42"/>
        <v>1.8799615803936433E-2</v>
      </c>
      <c r="AW27" s="89">
        <f>'Wyrównanie 22 Part 2'!B28-'Wyrównanie 22 Part 2'!B27</f>
        <v>-1.5961011816611827E-4</v>
      </c>
      <c r="AX27" s="89">
        <f t="shared" si="43"/>
        <v>1.5961011816611827E-4</v>
      </c>
      <c r="AY27" s="89">
        <f t="shared" si="44"/>
        <v>2.9466095762831218E-4</v>
      </c>
      <c r="AZ27" s="89">
        <f t="shared" si="45"/>
        <v>2.9466095762831218E-4</v>
      </c>
      <c r="BA27" s="89">
        <f t="shared" si="46"/>
        <v>-3.1297498553202365E-4</v>
      </c>
      <c r="BB27" s="89">
        <f t="shared" si="47"/>
        <v>3.1297498553202365E-4</v>
      </c>
      <c r="BC27" s="89"/>
      <c r="BD27" s="89">
        <f>ABS(('Wyrównanie 22 Part 2'!B27-'Wyrównanie 22 Part 2'!O27)/'Wyrównanie 22 Part 2'!O27)</f>
        <v>0.48229826093836276</v>
      </c>
      <c r="BE27" s="89">
        <f t="shared" si="6"/>
        <v>0.23261161250416904</v>
      </c>
      <c r="BF27" s="89">
        <f>'Wyrównanie 22 Part 2'!B28-'Wyrównanie 22 Part 2'!B27</f>
        <v>-1.5961011816611827E-4</v>
      </c>
      <c r="BG27" s="89">
        <f t="shared" si="7"/>
        <v>1.5961011816611827E-4</v>
      </c>
      <c r="BH27" s="89">
        <f t="shared" si="8"/>
        <v>2.9466095762831218E-4</v>
      </c>
      <c r="BI27" s="89">
        <f t="shared" si="9"/>
        <v>2.9466095762831218E-4</v>
      </c>
      <c r="BJ27" s="89">
        <f t="shared" si="10"/>
        <v>-3.1297498553202365E-4</v>
      </c>
      <c r="BK27" s="89">
        <f t="shared" si="11"/>
        <v>3.1297498553202365E-4</v>
      </c>
      <c r="BL27" s="89"/>
      <c r="BM27" s="89">
        <f>ABS(('Wyrównanie 22 Part 2'!B27-'Wyrównanie 22 Part 2'!Q27)/'Wyrównanie 22 Part 2'!Q27)</f>
        <v>0.27624163465153062</v>
      </c>
      <c r="BN27" s="89">
        <f t="shared" si="30"/>
        <v>7.6309440714949717E-2</v>
      </c>
      <c r="BO27" s="89">
        <f>'Wyrównanie 22 Part 2'!B28-'Wyrównanie 22 Part 2'!B27</f>
        <v>-1.5961011816611827E-4</v>
      </c>
      <c r="BP27" s="89">
        <f t="shared" si="31"/>
        <v>1.5961011816611827E-4</v>
      </c>
      <c r="BQ27" s="89">
        <f t="shared" si="32"/>
        <v>2.9466095762831218E-4</v>
      </c>
      <c r="BR27" s="89">
        <f t="shared" si="33"/>
        <v>2.9466095762831218E-4</v>
      </c>
      <c r="BS27" s="89">
        <f t="shared" si="34"/>
        <v>-3.1297498553202365E-4</v>
      </c>
      <c r="BT27" s="89">
        <f t="shared" si="35"/>
        <v>3.1297498553202365E-4</v>
      </c>
    </row>
    <row r="28" spans="1:72" s="27" customFormat="1" x14ac:dyDescent="0.25">
      <c r="A28" s="41">
        <v>22</v>
      </c>
      <c r="B28" s="89">
        <f>ABS(('Wyrównanie 22 Part 2'!B28-'Wyrównanie 22 Part 2'!C28)/'Wyrównanie 22 Part 2'!C28)</f>
        <v>0.3843294593401454</v>
      </c>
      <c r="C28" s="89">
        <f t="shared" si="5"/>
        <v>0.14770913331668847</v>
      </c>
      <c r="D28" s="89">
        <f>'Wyrównanie 22 Part 2'!C29-'Wyrównanie 22 Part 2'!C28</f>
        <v>6.1224536357820701E-5</v>
      </c>
      <c r="E28" s="89">
        <f t="shared" si="0"/>
        <v>6.1224536357820701E-5</v>
      </c>
      <c r="F28" s="89">
        <f t="shared" si="1"/>
        <v>-7.5615832001373084E-5</v>
      </c>
      <c r="G28" s="89">
        <f t="shared" si="2"/>
        <v>7.5615832001373084E-5</v>
      </c>
      <c r="H28" s="89">
        <f t="shared" si="3"/>
        <v>1.3992066678982174E-4</v>
      </c>
      <c r="I28" s="89">
        <f t="shared" si="4"/>
        <v>1.3992066678982174E-4</v>
      </c>
      <c r="J28" s="89"/>
      <c r="K28" s="89">
        <f>ABS(('Wyrównanie 22 Part 2'!B28-'Wyrównanie 22 Part 2'!E28)/'Wyrównanie 22 Part 2'!E28)</f>
        <v>0.44078191129619576</v>
      </c>
      <c r="L28" s="89">
        <f t="shared" si="12"/>
        <v>0.19428869332592738</v>
      </c>
      <c r="M28" s="89">
        <f>'Wyrównanie 22 Part 2'!C29-'Wyrównanie 22 Part 2'!C28</f>
        <v>6.1224536357820701E-5</v>
      </c>
      <c r="N28" s="89">
        <f t="shared" si="13"/>
        <v>6.1224536357820701E-5</v>
      </c>
      <c r="O28" s="89">
        <f t="shared" si="14"/>
        <v>-7.5615832001373084E-5</v>
      </c>
      <c r="P28" s="89">
        <f t="shared" si="15"/>
        <v>7.5615832001373084E-5</v>
      </c>
      <c r="Q28" s="89">
        <f t="shared" si="16"/>
        <v>1.3992066678982174E-4</v>
      </c>
      <c r="R28" s="89">
        <f t="shared" si="17"/>
        <v>1.3992066678982174E-4</v>
      </c>
      <c r="S28" s="89"/>
      <c r="T28" s="89">
        <f>ABS(('Wyrównanie 22 Part 2'!B28-'Wyrównanie 22 Part 2'!G28)/'Wyrównanie 22 Part 2'!G28)</f>
        <v>0.45075867997356084</v>
      </c>
      <c r="U28" s="89">
        <f t="shared" si="19"/>
        <v>0.20318338757150703</v>
      </c>
      <c r="V28" s="89">
        <f>'Wyrównanie 22 Part 2'!C29-'Wyrównanie 22 Part 2'!C28</f>
        <v>6.1224536357820701E-5</v>
      </c>
      <c r="W28" s="89">
        <f t="shared" si="20"/>
        <v>6.1224536357820701E-5</v>
      </c>
      <c r="X28" s="89">
        <f t="shared" si="21"/>
        <v>-7.5615832001373084E-5</v>
      </c>
      <c r="Y28" s="89">
        <f t="shared" si="22"/>
        <v>7.5615832001373084E-5</v>
      </c>
      <c r="Z28" s="89">
        <f t="shared" si="23"/>
        <v>1.3992066678982174E-4</v>
      </c>
      <c r="AA28" s="89">
        <f t="shared" si="18"/>
        <v>1.3992066678982174E-4</v>
      </c>
      <c r="AB28" s="89"/>
      <c r="AC28" s="89">
        <f>ABS(('Wyrównanie 22 Part 2'!B28-'Wyrównanie 22 Part 2'!I28)/'Wyrównanie 22 Part 2'!I28)</f>
        <v>0.41135456131555509</v>
      </c>
      <c r="AD28" s="89">
        <f t="shared" si="24"/>
        <v>0.16921257511511278</v>
      </c>
      <c r="AE28" s="89">
        <f>'Wyrównanie 22 Part 2'!C29-'Wyrównanie 22 Part 2'!C28</f>
        <v>6.1224536357820701E-5</v>
      </c>
      <c r="AF28" s="89">
        <f t="shared" si="25"/>
        <v>6.1224536357820701E-5</v>
      </c>
      <c r="AG28" s="89">
        <f t="shared" si="26"/>
        <v>-7.5615832001373084E-5</v>
      </c>
      <c r="AH28" s="89">
        <f t="shared" si="27"/>
        <v>7.5615832001373084E-5</v>
      </c>
      <c r="AI28" s="89">
        <f t="shared" si="28"/>
        <v>1.3992066678982174E-4</v>
      </c>
      <c r="AJ28" s="89">
        <f t="shared" si="29"/>
        <v>1.3992066678982174E-4</v>
      </c>
      <c r="AK28" s="89"/>
      <c r="AL28" s="89">
        <f>ABS(('Wyrównanie 22 Part 2'!B28-'Wyrównanie 22 Part 2'!K28)/'Wyrównanie 22 Part 2'!K28)</f>
        <v>0.42703367104726331</v>
      </c>
      <c r="AM28" s="89">
        <f t="shared" si="36"/>
        <v>0.1823577562081023</v>
      </c>
      <c r="AN28" s="89">
        <f>'Wyrównanie 22 Part 2'!B29-'Wyrównanie 22 Part 2'!B28</f>
        <v>1.3505083946219391E-4</v>
      </c>
      <c r="AO28" s="89">
        <f t="shared" si="37"/>
        <v>1.3505083946219391E-4</v>
      </c>
      <c r="AP28" s="89">
        <f t="shared" si="38"/>
        <v>-1.8314027903711447E-5</v>
      </c>
      <c r="AQ28" s="89">
        <f t="shared" si="39"/>
        <v>1.8314027903711447E-5</v>
      </c>
      <c r="AR28" s="89">
        <f t="shared" si="40"/>
        <v>-1.1663594080146863E-4</v>
      </c>
      <c r="AS28" s="89">
        <f t="shared" si="41"/>
        <v>1.1663594080146863E-4</v>
      </c>
      <c r="AT28" s="89"/>
      <c r="AU28" s="89">
        <f>ABS(('Wyrównanie 22 Part 2'!B28-'Wyrównanie 22 Part 2'!M28)/'Wyrównanie 22 Part 2'!M28)</f>
        <v>0.4509137077740098</v>
      </c>
      <c r="AV28" s="89">
        <f t="shared" si="42"/>
        <v>0.2033231718585051</v>
      </c>
      <c r="AW28" s="89">
        <f>'Wyrównanie 22 Part 2'!B29-'Wyrównanie 22 Part 2'!B28</f>
        <v>1.3505083946219391E-4</v>
      </c>
      <c r="AX28" s="89">
        <f t="shared" si="43"/>
        <v>1.3505083946219391E-4</v>
      </c>
      <c r="AY28" s="89">
        <f t="shared" si="44"/>
        <v>-1.8314027903711447E-5</v>
      </c>
      <c r="AZ28" s="89">
        <f t="shared" si="45"/>
        <v>1.8314027903711447E-5</v>
      </c>
      <c r="BA28" s="89">
        <f t="shared" si="46"/>
        <v>-1.1663594080146863E-4</v>
      </c>
      <c r="BB28" s="89">
        <f t="shared" si="47"/>
        <v>1.1663594080146863E-4</v>
      </c>
      <c r="BC28" s="89"/>
      <c r="BD28" s="89">
        <f>ABS(('Wyrównanie 22 Part 2'!B28-'Wyrównanie 22 Part 2'!O28)/'Wyrównanie 22 Part 2'!O28)</f>
        <v>0.28943303621483252</v>
      </c>
      <c r="BE28" s="89">
        <f t="shared" si="6"/>
        <v>8.3771482452536558E-2</v>
      </c>
      <c r="BF28" s="89">
        <f>'Wyrównanie 22 Part 2'!B29-'Wyrównanie 22 Part 2'!B28</f>
        <v>1.3505083946219391E-4</v>
      </c>
      <c r="BG28" s="89">
        <f t="shared" si="7"/>
        <v>1.3505083946219391E-4</v>
      </c>
      <c r="BH28" s="89">
        <f t="shared" si="8"/>
        <v>-1.8314027903711447E-5</v>
      </c>
      <c r="BI28" s="89">
        <f t="shared" si="9"/>
        <v>1.8314027903711447E-5</v>
      </c>
      <c r="BJ28" s="89">
        <f t="shared" si="10"/>
        <v>-1.1663594080146863E-4</v>
      </c>
      <c r="BK28" s="89">
        <f t="shared" si="11"/>
        <v>1.1663594080146863E-4</v>
      </c>
      <c r="BL28" s="89"/>
      <c r="BM28" s="89">
        <f>ABS(('Wyrównanie 22 Part 2'!B28-'Wyrównanie 22 Part 2'!Q28)/'Wyrównanie 22 Part 2'!Q28)</f>
        <v>0.36853513907714608</v>
      </c>
      <c r="BN28" s="89">
        <f t="shared" si="30"/>
        <v>0.1358181487346114</v>
      </c>
      <c r="BO28" s="89">
        <f>'Wyrównanie 22 Part 2'!B29-'Wyrównanie 22 Part 2'!B28</f>
        <v>1.3505083946219391E-4</v>
      </c>
      <c r="BP28" s="89">
        <f t="shared" si="31"/>
        <v>1.3505083946219391E-4</v>
      </c>
      <c r="BQ28" s="89">
        <f t="shared" si="32"/>
        <v>-1.8314027903711447E-5</v>
      </c>
      <c r="BR28" s="89">
        <f t="shared" si="33"/>
        <v>1.8314027903711447E-5</v>
      </c>
      <c r="BS28" s="89">
        <f t="shared" si="34"/>
        <v>-1.1663594080146863E-4</v>
      </c>
      <c r="BT28" s="89">
        <f t="shared" si="35"/>
        <v>1.1663594080146863E-4</v>
      </c>
    </row>
    <row r="29" spans="1:72" s="27" customFormat="1" x14ac:dyDescent="0.25">
      <c r="A29" s="41">
        <v>23</v>
      </c>
      <c r="B29" s="89">
        <f>ABS(('Wyrównanie 22 Part 2'!B29-'Wyrównanie 22 Part 2'!C29)/'Wyrównanie 22 Part 2'!C29)</f>
        <v>6.8067981266870178E-2</v>
      </c>
      <c r="C29" s="89">
        <f t="shared" si="5"/>
        <v>4.6332500737469896E-3</v>
      </c>
      <c r="D29" s="89">
        <f>'Wyrównanie 22 Part 2'!C30-'Wyrównanie 22 Part 2'!C29</f>
        <v>-1.4391295643552383E-5</v>
      </c>
      <c r="E29" s="89">
        <f t="shared" si="0"/>
        <v>1.4391295643552383E-5</v>
      </c>
      <c r="F29" s="89">
        <f t="shared" si="1"/>
        <v>6.4304834788448653E-5</v>
      </c>
      <c r="G29" s="89">
        <f t="shared" si="2"/>
        <v>6.4304834788448653E-5</v>
      </c>
      <c r="H29" s="89">
        <f t="shared" si="3"/>
        <v>-1.3767257375599484E-4</v>
      </c>
      <c r="I29" s="89">
        <f t="shared" si="4"/>
        <v>1.3767257375599484E-4</v>
      </c>
      <c r="J29" s="89"/>
      <c r="K29" s="89">
        <f>ABS(('Wyrównanie 22 Part 2'!B29-'Wyrównanie 22 Part 2'!E29)/'Wyrównanie 22 Part 2'!E29)</f>
        <v>3.7355556903729682E-3</v>
      </c>
      <c r="L29" s="89">
        <f t="shared" si="12"/>
        <v>1.3954376315877864E-5</v>
      </c>
      <c r="M29" s="89">
        <f>'Wyrównanie 22 Part 2'!C30-'Wyrównanie 22 Part 2'!C29</f>
        <v>-1.4391295643552383E-5</v>
      </c>
      <c r="N29" s="89">
        <f t="shared" si="13"/>
        <v>1.4391295643552383E-5</v>
      </c>
      <c r="O29" s="89">
        <f t="shared" si="14"/>
        <v>6.4304834788448653E-5</v>
      </c>
      <c r="P29" s="89">
        <f t="shared" si="15"/>
        <v>6.4304834788448653E-5</v>
      </c>
      <c r="Q29" s="89">
        <f t="shared" si="16"/>
        <v>-1.3767257375599484E-4</v>
      </c>
      <c r="R29" s="89">
        <f t="shared" si="17"/>
        <v>1.3767257375599484E-4</v>
      </c>
      <c r="S29" s="89"/>
      <c r="T29" s="89">
        <f>ABS(('Wyrównanie 22 Part 2'!B29-'Wyrównanie 22 Part 2'!G29)/'Wyrównanie 22 Part 2'!G29)</f>
        <v>8.8143406959258486E-3</v>
      </c>
      <c r="U29" s="89">
        <f t="shared" si="19"/>
        <v>7.7692601903854572E-5</v>
      </c>
      <c r="V29" s="89">
        <f>'Wyrównanie 22 Part 2'!C30-'Wyrównanie 22 Part 2'!C29</f>
        <v>-1.4391295643552383E-5</v>
      </c>
      <c r="W29" s="89">
        <f t="shared" si="20"/>
        <v>1.4391295643552383E-5</v>
      </c>
      <c r="X29" s="89">
        <f t="shared" si="21"/>
        <v>6.4304834788448653E-5</v>
      </c>
      <c r="Y29" s="89">
        <f t="shared" si="22"/>
        <v>6.4304834788448653E-5</v>
      </c>
      <c r="Z29" s="89">
        <f t="shared" si="23"/>
        <v>-1.3767257375599484E-4</v>
      </c>
      <c r="AA29" s="89">
        <f t="shared" si="18"/>
        <v>1.3767257375599484E-4</v>
      </c>
      <c r="AB29" s="89"/>
      <c r="AC29" s="89">
        <f>ABS(('Wyrównanie 22 Part 2'!B29-'Wyrównanie 22 Part 2'!I29)/'Wyrównanie 22 Part 2'!I29)</f>
        <v>1.2452342989792779E-2</v>
      </c>
      <c r="AD29" s="89">
        <f t="shared" si="24"/>
        <v>1.5506084593544138E-4</v>
      </c>
      <c r="AE29" s="89">
        <f>'Wyrównanie 22 Part 2'!C30-'Wyrównanie 22 Part 2'!C29</f>
        <v>-1.4391295643552383E-5</v>
      </c>
      <c r="AF29" s="89">
        <f t="shared" si="25"/>
        <v>1.4391295643552383E-5</v>
      </c>
      <c r="AG29" s="89">
        <f t="shared" si="26"/>
        <v>6.4304834788448653E-5</v>
      </c>
      <c r="AH29" s="89">
        <f t="shared" si="27"/>
        <v>6.4304834788448653E-5</v>
      </c>
      <c r="AI29" s="89">
        <f t="shared" si="28"/>
        <v>-1.3767257375599484E-4</v>
      </c>
      <c r="AJ29" s="89">
        <f t="shared" si="29"/>
        <v>1.3767257375599484E-4</v>
      </c>
      <c r="AK29" s="89"/>
      <c r="AL29" s="89">
        <f>ABS(('Wyrównanie 22 Part 2'!B29-'Wyrównanie 22 Part 2'!K29)/'Wyrównanie 22 Part 2'!K29)</f>
        <v>3.1968727955250957E-2</v>
      </c>
      <c r="AM29" s="89">
        <f t="shared" si="36"/>
        <v>1.021999567076844E-3</v>
      </c>
      <c r="AN29" s="89">
        <f>'Wyrównanie 22 Part 2'!B30-'Wyrównanie 22 Part 2'!B29</f>
        <v>1.1673681155848246E-4</v>
      </c>
      <c r="AO29" s="89">
        <f t="shared" si="37"/>
        <v>1.1673681155848246E-4</v>
      </c>
      <c r="AP29" s="89">
        <f t="shared" si="38"/>
        <v>-1.3494996870518007E-4</v>
      </c>
      <c r="AQ29" s="89">
        <f t="shared" si="39"/>
        <v>1.3494996870518007E-4</v>
      </c>
      <c r="AR29" s="89">
        <f t="shared" si="40"/>
        <v>7.2422719262555974E-6</v>
      </c>
      <c r="AS29" s="89">
        <f t="shared" si="41"/>
        <v>7.2422719262555974E-6</v>
      </c>
      <c r="AT29" s="89"/>
      <c r="AU29" s="89">
        <f>ABS(('Wyrównanie 22 Part 2'!B29-'Wyrównanie 22 Part 2'!M29)/'Wyrównanie 22 Part 2'!M29)</f>
        <v>1.1872413141255981E-2</v>
      </c>
      <c r="AV29" s="89">
        <f t="shared" si="42"/>
        <v>1.409541937966677E-4</v>
      </c>
      <c r="AW29" s="89">
        <f>'Wyrównanie 22 Part 2'!B30-'Wyrównanie 22 Part 2'!B29</f>
        <v>1.1673681155848246E-4</v>
      </c>
      <c r="AX29" s="89">
        <f t="shared" si="43"/>
        <v>1.1673681155848246E-4</v>
      </c>
      <c r="AY29" s="89">
        <f t="shared" si="44"/>
        <v>-1.3494996870518007E-4</v>
      </c>
      <c r="AZ29" s="89">
        <f t="shared" si="45"/>
        <v>1.3494996870518007E-4</v>
      </c>
      <c r="BA29" s="89">
        <f t="shared" si="46"/>
        <v>7.2422719262555974E-6</v>
      </c>
      <c r="BB29" s="89">
        <f t="shared" si="47"/>
        <v>7.2422719262555974E-6</v>
      </c>
      <c r="BC29" s="89"/>
      <c r="BD29" s="89">
        <f>ABS(('Wyrównanie 22 Part 2'!B29-'Wyrównanie 22 Part 2'!O29)/'Wyrównanie 22 Part 2'!O29)</f>
        <v>5.1910591322694502E-2</v>
      </c>
      <c r="BE29" s="89">
        <f t="shared" si="6"/>
        <v>2.6947094914718055E-3</v>
      </c>
      <c r="BF29" s="89">
        <f>'Wyrównanie 22 Part 2'!B30-'Wyrównanie 22 Part 2'!B29</f>
        <v>1.1673681155848246E-4</v>
      </c>
      <c r="BG29" s="89">
        <f t="shared" si="7"/>
        <v>1.1673681155848246E-4</v>
      </c>
      <c r="BH29" s="89">
        <f t="shared" si="8"/>
        <v>-1.3494996870518007E-4</v>
      </c>
      <c r="BI29" s="89">
        <f t="shared" si="9"/>
        <v>1.3494996870518007E-4</v>
      </c>
      <c r="BJ29" s="89">
        <f t="shared" si="10"/>
        <v>7.2422719262555974E-6</v>
      </c>
      <c r="BK29" s="89">
        <f t="shared" si="11"/>
        <v>7.2422719262555974E-6</v>
      </c>
      <c r="BL29" s="89"/>
      <c r="BM29" s="89">
        <f>ABS(('Wyrównanie 22 Part 2'!B29-'Wyrównanie 22 Part 2'!Q29)/'Wyrównanie 22 Part 2'!Q29)</f>
        <v>6.1892286007961664E-2</v>
      </c>
      <c r="BN29" s="89">
        <f t="shared" si="30"/>
        <v>3.8306550672913271E-3</v>
      </c>
      <c r="BO29" s="89">
        <f>'Wyrównanie 22 Part 2'!B30-'Wyrównanie 22 Part 2'!B29</f>
        <v>1.1673681155848246E-4</v>
      </c>
      <c r="BP29" s="89">
        <f t="shared" si="31"/>
        <v>1.1673681155848246E-4</v>
      </c>
      <c r="BQ29" s="89">
        <f t="shared" si="32"/>
        <v>-1.3494996870518007E-4</v>
      </c>
      <c r="BR29" s="89">
        <f t="shared" si="33"/>
        <v>1.3494996870518007E-4</v>
      </c>
      <c r="BS29" s="89">
        <f t="shared" si="34"/>
        <v>7.2422719262555974E-6</v>
      </c>
      <c r="BT29" s="89">
        <f t="shared" si="35"/>
        <v>7.2422719262555974E-6</v>
      </c>
    </row>
    <row r="30" spans="1:72" s="27" customFormat="1" x14ac:dyDescent="0.25">
      <c r="A30" s="41">
        <v>24</v>
      </c>
      <c r="B30" s="89">
        <f>ABS(('Wyrównanie 22 Part 2'!B30-'Wyrównanie 22 Part 2'!C30)/'Wyrównanie 22 Part 2'!C30)</f>
        <v>0.37545163243157448</v>
      </c>
      <c r="C30" s="89">
        <f t="shared" si="5"/>
        <v>0.14096392829553411</v>
      </c>
      <c r="D30" s="89">
        <f>'Wyrównanie 22 Part 2'!C31-'Wyrównanie 22 Part 2'!C30</f>
        <v>4.9913539144896271E-5</v>
      </c>
      <c r="E30" s="89">
        <f t="shared" si="0"/>
        <v>4.9913539144896271E-5</v>
      </c>
      <c r="F30" s="89">
        <f t="shared" si="1"/>
        <v>-7.3367738967546189E-5</v>
      </c>
      <c r="G30" s="89">
        <f t="shared" si="2"/>
        <v>7.3367738967546189E-5</v>
      </c>
      <c r="H30" s="89">
        <f t="shared" si="3"/>
        <v>1.1053673007206552E-4</v>
      </c>
      <c r="I30" s="89">
        <f t="shared" si="4"/>
        <v>1.1053673007206552E-4</v>
      </c>
      <c r="J30" s="89"/>
      <c r="K30" s="89">
        <f>ABS(('Wyrównanie 22 Part 2'!B30-'Wyrównanie 22 Part 2'!E30)/'Wyrównanie 22 Part 2'!E30)</f>
        <v>0.33546574195013895</v>
      </c>
      <c r="L30" s="89">
        <f t="shared" si="12"/>
        <v>0.11253726402215722</v>
      </c>
      <c r="M30" s="89">
        <f>'Wyrównanie 22 Part 2'!C31-'Wyrównanie 22 Part 2'!C30</f>
        <v>4.9913539144896271E-5</v>
      </c>
      <c r="N30" s="89">
        <f t="shared" si="13"/>
        <v>4.9913539144896271E-5</v>
      </c>
      <c r="O30" s="89">
        <f t="shared" si="14"/>
        <v>-7.3367738967546189E-5</v>
      </c>
      <c r="P30" s="89">
        <f t="shared" si="15"/>
        <v>7.3367738967546189E-5</v>
      </c>
      <c r="Q30" s="89">
        <f t="shared" si="16"/>
        <v>1.1053673007206552E-4</v>
      </c>
      <c r="R30" s="89">
        <f t="shared" si="17"/>
        <v>1.1053673007206552E-4</v>
      </c>
      <c r="S30" s="89"/>
      <c r="T30" s="89">
        <f>ABS(('Wyrównanie 22 Part 2'!B30-'Wyrównanie 22 Part 2'!G30)/'Wyrównanie 22 Part 2'!G30)</f>
        <v>0.32571054735283977</v>
      </c>
      <c r="U30" s="89">
        <f t="shared" si="19"/>
        <v>0.10608736065688648</v>
      </c>
      <c r="V30" s="89">
        <f>'Wyrównanie 22 Part 2'!C31-'Wyrównanie 22 Part 2'!C30</f>
        <v>4.9913539144896271E-5</v>
      </c>
      <c r="W30" s="89">
        <f t="shared" si="20"/>
        <v>4.9913539144896271E-5</v>
      </c>
      <c r="X30" s="89">
        <f t="shared" si="21"/>
        <v>-7.3367738967546189E-5</v>
      </c>
      <c r="Y30" s="89">
        <f t="shared" si="22"/>
        <v>7.3367738967546189E-5</v>
      </c>
      <c r="Z30" s="89">
        <f t="shared" si="23"/>
        <v>1.1053673007206552E-4</v>
      </c>
      <c r="AA30" s="89">
        <f t="shared" si="18"/>
        <v>1.1053673007206552E-4</v>
      </c>
      <c r="AB30" s="89"/>
      <c r="AC30" s="89">
        <f>ABS(('Wyrównanie 22 Part 2'!B30-'Wyrównanie 22 Part 2'!I30)/'Wyrównanie 22 Part 2'!I30)</f>
        <v>0.38156692951000459</v>
      </c>
      <c r="AD30" s="89">
        <f t="shared" si="24"/>
        <v>0.14559332169569281</v>
      </c>
      <c r="AE30" s="89">
        <f>'Wyrównanie 22 Part 2'!C31-'Wyrównanie 22 Part 2'!C30</f>
        <v>4.9913539144896271E-5</v>
      </c>
      <c r="AF30" s="89">
        <f t="shared" si="25"/>
        <v>4.9913539144896271E-5</v>
      </c>
      <c r="AG30" s="89">
        <f t="shared" si="26"/>
        <v>-7.3367738967546189E-5</v>
      </c>
      <c r="AH30" s="89">
        <f t="shared" si="27"/>
        <v>7.3367738967546189E-5</v>
      </c>
      <c r="AI30" s="89">
        <f t="shared" si="28"/>
        <v>1.1053673007206552E-4</v>
      </c>
      <c r="AJ30" s="89">
        <f t="shared" si="29"/>
        <v>1.1053673007206552E-4</v>
      </c>
      <c r="AK30" s="89"/>
      <c r="AL30" s="89">
        <f>ABS(('Wyrównanie 22 Part 2'!B30-'Wyrównanie 22 Part 2'!K30)/'Wyrównanie 22 Part 2'!K30)</f>
        <v>0.36707320894756129</v>
      </c>
      <c r="AM30" s="89">
        <f t="shared" si="36"/>
        <v>0.13474274072706</v>
      </c>
      <c r="AN30" s="89">
        <f>'Wyrównanie 22 Part 2'!B31-'Wyrównanie 22 Part 2'!B30</f>
        <v>-1.8213157146697615E-5</v>
      </c>
      <c r="AO30" s="89">
        <f t="shared" si="37"/>
        <v>1.8213157146697615E-5</v>
      </c>
      <c r="AP30" s="89">
        <f t="shared" si="38"/>
        <v>-1.2770769677892448E-4</v>
      </c>
      <c r="AQ30" s="89">
        <f t="shared" si="39"/>
        <v>1.2770769677892448E-4</v>
      </c>
      <c r="AR30" s="89">
        <f t="shared" si="40"/>
        <v>4.3554260648067116E-4</v>
      </c>
      <c r="AS30" s="89">
        <f t="shared" si="41"/>
        <v>4.3554260648067116E-4</v>
      </c>
      <c r="AT30" s="89"/>
      <c r="AU30" s="89">
        <f>ABS(('Wyrównanie 22 Part 2'!B30-'Wyrównanie 22 Part 2'!M30)/'Wyrównanie 22 Part 2'!M30)</f>
        <v>0.34639338072070858</v>
      </c>
      <c r="AV30" s="89">
        <f t="shared" si="42"/>
        <v>0.11998837420712176</v>
      </c>
      <c r="AW30" s="89">
        <f>'Wyrównanie 22 Part 2'!B31-'Wyrównanie 22 Part 2'!B30</f>
        <v>-1.8213157146697615E-5</v>
      </c>
      <c r="AX30" s="89">
        <f t="shared" si="43"/>
        <v>1.8213157146697615E-5</v>
      </c>
      <c r="AY30" s="89">
        <f t="shared" si="44"/>
        <v>-1.2770769677892448E-4</v>
      </c>
      <c r="AZ30" s="89">
        <f t="shared" si="45"/>
        <v>1.2770769677892448E-4</v>
      </c>
      <c r="BA30" s="89">
        <f t="shared" si="46"/>
        <v>4.3554260648067116E-4</v>
      </c>
      <c r="BB30" s="89">
        <f t="shared" si="47"/>
        <v>4.3554260648067116E-4</v>
      </c>
      <c r="BC30" s="89"/>
      <c r="BD30" s="89">
        <f>ABS(('Wyrównanie 22 Part 2'!B30-'Wyrównanie 22 Part 2'!O30)/'Wyrównanie 22 Part 2'!O30)</f>
        <v>1.0855898242856781E-2</v>
      </c>
      <c r="BE30" s="89">
        <f t="shared" si="6"/>
        <v>1.1785052665926094E-4</v>
      </c>
      <c r="BF30" s="89">
        <f>'Wyrównanie 22 Part 2'!B31-'Wyrównanie 22 Part 2'!B30</f>
        <v>-1.8213157146697615E-5</v>
      </c>
      <c r="BG30" s="89">
        <f t="shared" si="7"/>
        <v>1.8213157146697615E-5</v>
      </c>
      <c r="BH30" s="89">
        <f t="shared" si="8"/>
        <v>-1.2770769677892448E-4</v>
      </c>
      <c r="BI30" s="89">
        <f t="shared" si="9"/>
        <v>1.2770769677892448E-4</v>
      </c>
      <c r="BJ30" s="89">
        <f t="shared" si="10"/>
        <v>4.3554260648067116E-4</v>
      </c>
      <c r="BK30" s="89">
        <f t="shared" si="11"/>
        <v>4.3554260648067116E-4</v>
      </c>
      <c r="BL30" s="89"/>
      <c r="BM30" s="89">
        <f>ABS(('Wyrównanie 22 Part 2'!B30-'Wyrównanie 22 Part 2'!Q30)/'Wyrównanie 22 Part 2'!Q30)</f>
        <v>0.39495622168216443</v>
      </c>
      <c r="BN30" s="89">
        <f t="shared" si="30"/>
        <v>0.15599041704545102</v>
      </c>
      <c r="BO30" s="89">
        <f>'Wyrównanie 22 Part 2'!B31-'Wyrównanie 22 Part 2'!B30</f>
        <v>-1.8213157146697615E-5</v>
      </c>
      <c r="BP30" s="89">
        <f t="shared" si="31"/>
        <v>1.8213157146697615E-5</v>
      </c>
      <c r="BQ30" s="89">
        <f t="shared" si="32"/>
        <v>-1.2770769677892448E-4</v>
      </c>
      <c r="BR30" s="89">
        <f t="shared" si="33"/>
        <v>1.2770769677892448E-4</v>
      </c>
      <c r="BS30" s="89">
        <f t="shared" si="34"/>
        <v>4.3554260648067116E-4</v>
      </c>
      <c r="BT30" s="89">
        <f t="shared" si="35"/>
        <v>4.3554260648067116E-4</v>
      </c>
    </row>
    <row r="31" spans="1:72" s="27" customFormat="1" x14ac:dyDescent="0.25">
      <c r="A31" s="41">
        <v>25</v>
      </c>
      <c r="B31" s="89">
        <f>ABS(('Wyrównanie 22 Part 2'!B31-'Wyrównanie 22 Part 2'!C31)/'Wyrównanie 22 Part 2'!C31)</f>
        <v>0.1224599086793447</v>
      </c>
      <c r="C31" s="89">
        <f t="shared" si="5"/>
        <v>1.4996429233753442E-2</v>
      </c>
      <c r="D31" s="89">
        <f>'Wyrównanie 22 Part 2'!C32-'Wyrównanie 22 Part 2'!C31</f>
        <v>-2.3454199822649918E-5</v>
      </c>
      <c r="E31" s="89">
        <f t="shared" si="0"/>
        <v>2.3454199822649918E-5</v>
      </c>
      <c r="F31" s="89">
        <f t="shared" si="1"/>
        <v>3.716899110451933E-5</v>
      </c>
      <c r="G31" s="89">
        <f t="shared" si="2"/>
        <v>3.716899110451933E-5</v>
      </c>
      <c r="H31" s="89">
        <f t="shared" si="3"/>
        <v>2.9903797008126504E-5</v>
      </c>
      <c r="I31" s="89">
        <f t="shared" si="4"/>
        <v>2.9903797008126504E-5</v>
      </c>
      <c r="J31" s="89"/>
      <c r="K31" s="89">
        <f>ABS(('Wyrównanie 22 Part 2'!B31-'Wyrównanie 22 Part 2'!E31)/'Wyrównanie 22 Part 2'!E31)</f>
        <v>0.20577856684528795</v>
      </c>
      <c r="L31" s="89">
        <f t="shared" si="12"/>
        <v>4.2344818572900643E-2</v>
      </c>
      <c r="M31" s="89">
        <f>'Wyrównanie 22 Part 2'!C32-'Wyrównanie 22 Part 2'!C31</f>
        <v>-2.3454199822649918E-5</v>
      </c>
      <c r="N31" s="89">
        <f t="shared" si="13"/>
        <v>2.3454199822649918E-5</v>
      </c>
      <c r="O31" s="89">
        <f t="shared" si="14"/>
        <v>3.716899110451933E-5</v>
      </c>
      <c r="P31" s="89">
        <f t="shared" si="15"/>
        <v>3.716899110451933E-5</v>
      </c>
      <c r="Q31" s="89">
        <f t="shared" si="16"/>
        <v>2.9903797008126504E-5</v>
      </c>
      <c r="R31" s="89">
        <f t="shared" si="17"/>
        <v>2.9903797008126504E-5</v>
      </c>
      <c r="S31" s="89"/>
      <c r="T31" s="89">
        <f>ABS(('Wyrównanie 22 Part 2'!B31-'Wyrównanie 22 Part 2'!G31)/'Wyrównanie 22 Part 2'!G31)</f>
        <v>0.1910707270589225</v>
      </c>
      <c r="U31" s="89">
        <f t="shared" si="19"/>
        <v>3.6508022738825259E-2</v>
      </c>
      <c r="V31" s="89">
        <f>'Wyrównanie 22 Part 2'!C32-'Wyrównanie 22 Part 2'!C31</f>
        <v>-2.3454199822649918E-5</v>
      </c>
      <c r="W31" s="89">
        <f t="shared" si="20"/>
        <v>2.3454199822649918E-5</v>
      </c>
      <c r="X31" s="89">
        <f t="shared" si="21"/>
        <v>3.716899110451933E-5</v>
      </c>
      <c r="Y31" s="89">
        <f t="shared" si="22"/>
        <v>3.716899110451933E-5</v>
      </c>
      <c r="Z31" s="89">
        <f t="shared" si="23"/>
        <v>2.9903797008126504E-5</v>
      </c>
      <c r="AA31" s="89">
        <f t="shared" si="18"/>
        <v>2.9903797008126504E-5</v>
      </c>
      <c r="AB31" s="89"/>
      <c r="AC31" s="89">
        <f>ABS(('Wyrównanie 22 Part 2'!B31-'Wyrównanie 22 Part 2'!I31)/'Wyrównanie 22 Part 2'!I31)</f>
        <v>0.19666761112413958</v>
      </c>
      <c r="AD31" s="89">
        <f t="shared" si="24"/>
        <v>3.8678149265275789E-2</v>
      </c>
      <c r="AE31" s="89">
        <f>'Wyrównanie 22 Part 2'!C32-'Wyrównanie 22 Part 2'!C31</f>
        <v>-2.3454199822649918E-5</v>
      </c>
      <c r="AF31" s="89">
        <f t="shared" si="25"/>
        <v>2.3454199822649918E-5</v>
      </c>
      <c r="AG31" s="89">
        <f t="shared" si="26"/>
        <v>3.716899110451933E-5</v>
      </c>
      <c r="AH31" s="89">
        <f t="shared" si="27"/>
        <v>3.716899110451933E-5</v>
      </c>
      <c r="AI31" s="89">
        <f t="shared" si="28"/>
        <v>2.9903797008126504E-5</v>
      </c>
      <c r="AJ31" s="89">
        <f t="shared" si="29"/>
        <v>2.9903797008126504E-5</v>
      </c>
      <c r="AK31" s="89"/>
      <c r="AL31" s="89">
        <f>ABS(('Wyrównanie 22 Part 2'!B31-'Wyrównanie 22 Part 2'!K31)/'Wyrównanie 22 Part 2'!K31)</f>
        <v>0.23800107102973936</v>
      </c>
      <c r="AM31" s="89">
        <f t="shared" si="36"/>
        <v>5.6644509811303041E-2</v>
      </c>
      <c r="AN31" s="89">
        <f>'Wyrównanie 22 Part 2'!B32-'Wyrównanie 22 Part 2'!B31</f>
        <v>-1.4592085392562209E-4</v>
      </c>
      <c r="AO31" s="89">
        <f t="shared" si="37"/>
        <v>1.4592085392562209E-4</v>
      </c>
      <c r="AP31" s="89">
        <f t="shared" si="38"/>
        <v>3.0783490970174671E-4</v>
      </c>
      <c r="AQ31" s="89">
        <f t="shared" si="39"/>
        <v>3.0783490970174671E-4</v>
      </c>
      <c r="AR31" s="89">
        <f t="shared" si="40"/>
        <v>-7.0153682085340847E-4</v>
      </c>
      <c r="AS31" s="89">
        <f t="shared" si="41"/>
        <v>7.0153682085340847E-4</v>
      </c>
      <c r="AT31" s="89"/>
      <c r="AU31" s="89">
        <f>ABS(('Wyrównanie 22 Part 2'!B31-'Wyrównanie 22 Part 2'!M31)/'Wyrównanie 22 Part 2'!M31)</f>
        <v>0.20783941434386879</v>
      </c>
      <c r="AV31" s="89">
        <f t="shared" si="42"/>
        <v>4.3197222154802373E-2</v>
      </c>
      <c r="AW31" s="89">
        <f>'Wyrównanie 22 Part 2'!B32-'Wyrównanie 22 Part 2'!B31</f>
        <v>-1.4592085392562209E-4</v>
      </c>
      <c r="AX31" s="89">
        <f t="shared" si="43"/>
        <v>1.4592085392562209E-4</v>
      </c>
      <c r="AY31" s="89">
        <f t="shared" si="44"/>
        <v>3.0783490970174671E-4</v>
      </c>
      <c r="AZ31" s="89">
        <f t="shared" si="45"/>
        <v>3.0783490970174671E-4</v>
      </c>
      <c r="BA31" s="89">
        <f t="shared" si="46"/>
        <v>-7.0153682085340847E-4</v>
      </c>
      <c r="BB31" s="89">
        <f t="shared" si="47"/>
        <v>7.0153682085340847E-4</v>
      </c>
      <c r="BC31" s="89"/>
      <c r="BD31" s="89">
        <f>ABS(('Wyrównanie 22 Part 2'!B31-'Wyrównanie 22 Part 2'!O31)/'Wyrównanie 22 Part 2'!O31)</f>
        <v>7.6476379893086949E-2</v>
      </c>
      <c r="BE31" s="89">
        <f t="shared" si="6"/>
        <v>5.8486366815517533E-3</v>
      </c>
      <c r="BF31" s="89">
        <f>'Wyrównanie 22 Part 2'!B32-'Wyrównanie 22 Part 2'!B31</f>
        <v>-1.4592085392562209E-4</v>
      </c>
      <c r="BG31" s="89">
        <f t="shared" si="7"/>
        <v>1.4592085392562209E-4</v>
      </c>
      <c r="BH31" s="89">
        <f t="shared" si="8"/>
        <v>3.0783490970174671E-4</v>
      </c>
      <c r="BI31" s="89">
        <f t="shared" si="9"/>
        <v>3.0783490970174671E-4</v>
      </c>
      <c r="BJ31" s="89">
        <f t="shared" si="10"/>
        <v>-7.0153682085340847E-4</v>
      </c>
      <c r="BK31" s="89">
        <f t="shared" si="11"/>
        <v>7.0153682085340847E-4</v>
      </c>
      <c r="BL31" s="89"/>
      <c r="BM31" s="89">
        <f>ABS(('Wyrównanie 22 Part 2'!B31-'Wyrównanie 22 Part 2'!Q31)/'Wyrównanie 22 Part 2'!Q31)</f>
        <v>0.12411146802946835</v>
      </c>
      <c r="BN31" s="89">
        <f t="shared" si="30"/>
        <v>1.5403656496429743E-2</v>
      </c>
      <c r="BO31" s="89">
        <f>'Wyrównanie 22 Part 2'!B32-'Wyrównanie 22 Part 2'!B31</f>
        <v>-1.4592085392562209E-4</v>
      </c>
      <c r="BP31" s="89">
        <f t="shared" si="31"/>
        <v>1.4592085392562209E-4</v>
      </c>
      <c r="BQ31" s="89">
        <f t="shared" si="32"/>
        <v>3.0783490970174671E-4</v>
      </c>
      <c r="BR31" s="89">
        <f t="shared" si="33"/>
        <v>3.0783490970174671E-4</v>
      </c>
      <c r="BS31" s="89">
        <f t="shared" si="34"/>
        <v>-7.0153682085340847E-4</v>
      </c>
      <c r="BT31" s="89">
        <f t="shared" si="35"/>
        <v>7.0153682085340847E-4</v>
      </c>
    </row>
    <row r="32" spans="1:72" s="27" customFormat="1" x14ac:dyDescent="0.25">
      <c r="A32" s="41">
        <v>26</v>
      </c>
      <c r="B32" s="89">
        <f>ABS(('Wyrównanie 22 Part 2'!B32-'Wyrównanie 22 Part 2'!C32)/'Wyrównanie 22 Part 2'!C32)</f>
        <v>0.25138476305224206</v>
      </c>
      <c r="C32" s="89">
        <f t="shared" si="5"/>
        <v>6.3194299094831888E-2</v>
      </c>
      <c r="D32" s="89">
        <f>'Wyrównanie 22 Part 2'!C33-'Wyrównanie 22 Part 2'!C32</f>
        <v>1.3714791281869412E-5</v>
      </c>
      <c r="E32" s="89">
        <f t="shared" si="0"/>
        <v>1.3714791281869412E-5</v>
      </c>
      <c r="F32" s="89">
        <f t="shared" si="1"/>
        <v>6.7072788112645834E-5</v>
      </c>
      <c r="G32" s="89">
        <f t="shared" si="2"/>
        <v>6.7072788112645834E-5</v>
      </c>
      <c r="H32" s="89">
        <f t="shared" si="3"/>
        <v>-1.3790933646224161E-4</v>
      </c>
      <c r="I32" s="89">
        <f t="shared" si="4"/>
        <v>1.3790933646224161E-4</v>
      </c>
      <c r="J32" s="89"/>
      <c r="K32" s="89">
        <f>ABS(('Wyrównanie 22 Part 2'!B32-'Wyrównanie 22 Part 2'!E32)/'Wyrównanie 22 Part 2'!E32)</f>
        <v>0.29758750445870513</v>
      </c>
      <c r="L32" s="89">
        <f t="shared" si="12"/>
        <v>8.8558322809959844E-2</v>
      </c>
      <c r="M32" s="89">
        <f>'Wyrównanie 22 Part 2'!C33-'Wyrównanie 22 Part 2'!C32</f>
        <v>1.3714791281869412E-5</v>
      </c>
      <c r="N32" s="89">
        <f t="shared" si="13"/>
        <v>1.3714791281869412E-5</v>
      </c>
      <c r="O32" s="89">
        <f t="shared" si="14"/>
        <v>6.7072788112645834E-5</v>
      </c>
      <c r="P32" s="89">
        <f t="shared" si="15"/>
        <v>6.7072788112645834E-5</v>
      </c>
      <c r="Q32" s="89">
        <f t="shared" si="16"/>
        <v>-1.3790933646224161E-4</v>
      </c>
      <c r="R32" s="89">
        <f t="shared" si="17"/>
        <v>1.3790933646224161E-4</v>
      </c>
      <c r="S32" s="89"/>
      <c r="T32" s="89">
        <f>ABS(('Wyrównanie 22 Part 2'!B32-'Wyrównanie 22 Part 2'!G32)/'Wyrównanie 22 Part 2'!G32)</f>
        <v>0.30221654498307859</v>
      </c>
      <c r="U32" s="89">
        <f t="shared" si="19"/>
        <v>9.1334840061509173E-2</v>
      </c>
      <c r="V32" s="89">
        <f>'Wyrównanie 22 Part 2'!C33-'Wyrównanie 22 Part 2'!C32</f>
        <v>1.3714791281869412E-5</v>
      </c>
      <c r="W32" s="89">
        <f t="shared" si="20"/>
        <v>1.3714791281869412E-5</v>
      </c>
      <c r="X32" s="89">
        <f t="shared" si="21"/>
        <v>6.7072788112645834E-5</v>
      </c>
      <c r="Y32" s="89">
        <f t="shared" si="22"/>
        <v>6.7072788112645834E-5</v>
      </c>
      <c r="Z32" s="89">
        <f t="shared" si="23"/>
        <v>-1.3790933646224161E-4</v>
      </c>
      <c r="AA32" s="89">
        <f t="shared" si="18"/>
        <v>1.3790933646224161E-4</v>
      </c>
      <c r="AB32" s="89"/>
      <c r="AC32" s="89">
        <f>ABS(('Wyrównanie 22 Part 2'!B32-'Wyrównanie 22 Part 2'!I32)/'Wyrównanie 22 Part 2'!I32)</f>
        <v>0.26600230358897498</v>
      </c>
      <c r="AD32" s="89">
        <f t="shared" si="24"/>
        <v>7.0757225514641212E-2</v>
      </c>
      <c r="AE32" s="89">
        <f>'Wyrównanie 22 Part 2'!C33-'Wyrównanie 22 Part 2'!C32</f>
        <v>1.3714791281869412E-5</v>
      </c>
      <c r="AF32" s="89">
        <f t="shared" si="25"/>
        <v>1.3714791281869412E-5</v>
      </c>
      <c r="AG32" s="89">
        <f t="shared" si="26"/>
        <v>6.7072788112645834E-5</v>
      </c>
      <c r="AH32" s="89">
        <f t="shared" si="27"/>
        <v>6.7072788112645834E-5</v>
      </c>
      <c r="AI32" s="89">
        <f t="shared" si="28"/>
        <v>-1.3790933646224161E-4</v>
      </c>
      <c r="AJ32" s="89">
        <f t="shared" si="29"/>
        <v>1.3790933646224161E-4</v>
      </c>
      <c r="AK32" s="89"/>
      <c r="AL32" s="89">
        <f>ABS(('Wyrównanie 22 Part 2'!B32-'Wyrównanie 22 Part 2'!K32)/'Wyrównanie 22 Part 2'!K32)</f>
        <v>0.27194964834496066</v>
      </c>
      <c r="AM32" s="89">
        <f t="shared" si="36"/>
        <v>7.3956611234947761E-2</v>
      </c>
      <c r="AN32" s="89">
        <f>'Wyrównanie 22 Part 2'!B33-'Wyrównanie 22 Part 2'!B32</f>
        <v>1.6191405577612461E-4</v>
      </c>
      <c r="AO32" s="89">
        <f t="shared" si="37"/>
        <v>1.6191405577612461E-4</v>
      </c>
      <c r="AP32" s="89">
        <f t="shared" si="38"/>
        <v>-3.9370191115166171E-4</v>
      </c>
      <c r="AQ32" s="89">
        <f t="shared" si="39"/>
        <v>3.9370191115166171E-4</v>
      </c>
      <c r="AR32" s="89">
        <f t="shared" si="40"/>
        <v>9.2807153360827815E-4</v>
      </c>
      <c r="AS32" s="89">
        <f t="shared" si="41"/>
        <v>9.2807153360827815E-4</v>
      </c>
      <c r="AT32" s="89"/>
      <c r="AU32" s="89">
        <f>ABS(('Wyrównanie 22 Part 2'!B32-'Wyrównanie 22 Part 2'!M32)/'Wyrównanie 22 Part 2'!M32)</f>
        <v>0.29612245744463583</v>
      </c>
      <c r="AV32" s="89">
        <f t="shared" si="42"/>
        <v>8.7688509803050166E-2</v>
      </c>
      <c r="AW32" s="89">
        <f>'Wyrównanie 22 Part 2'!B33-'Wyrównanie 22 Part 2'!B32</f>
        <v>1.6191405577612461E-4</v>
      </c>
      <c r="AX32" s="89">
        <f t="shared" si="43"/>
        <v>1.6191405577612461E-4</v>
      </c>
      <c r="AY32" s="89">
        <f t="shared" si="44"/>
        <v>-3.9370191115166171E-4</v>
      </c>
      <c r="AZ32" s="89">
        <f t="shared" si="45"/>
        <v>3.9370191115166171E-4</v>
      </c>
      <c r="BA32" s="89">
        <f t="shared" si="46"/>
        <v>9.2807153360827815E-4</v>
      </c>
      <c r="BB32" s="89">
        <f t="shared" si="47"/>
        <v>9.2807153360827815E-4</v>
      </c>
      <c r="BC32" s="89"/>
      <c r="BD32" s="89">
        <f>ABS(('Wyrównanie 22 Part 2'!B32-'Wyrównanie 22 Part 2'!O32)/'Wyrównanie 22 Part 2'!O32)</f>
        <v>0.22673864532329885</v>
      </c>
      <c r="BE32" s="89">
        <f t="shared" si="6"/>
        <v>5.1410413283044708E-2</v>
      </c>
      <c r="BF32" s="89">
        <f>'Wyrównanie 22 Part 2'!B33-'Wyrównanie 22 Part 2'!B32</f>
        <v>1.6191405577612461E-4</v>
      </c>
      <c r="BG32" s="89">
        <f t="shared" si="7"/>
        <v>1.6191405577612461E-4</v>
      </c>
      <c r="BH32" s="89">
        <f t="shared" si="8"/>
        <v>-3.9370191115166171E-4</v>
      </c>
      <c r="BI32" s="89">
        <f t="shared" si="9"/>
        <v>3.9370191115166171E-4</v>
      </c>
      <c r="BJ32" s="89">
        <f t="shared" si="10"/>
        <v>9.2807153360827815E-4</v>
      </c>
      <c r="BK32" s="89">
        <f t="shared" si="11"/>
        <v>9.2807153360827815E-4</v>
      </c>
      <c r="BL32" s="89"/>
      <c r="BM32" s="89">
        <f>ABS(('Wyrównanie 22 Part 2'!B32-'Wyrównanie 22 Part 2'!Q32)/'Wyrównanie 22 Part 2'!Q32)</f>
        <v>0.23793881979978279</v>
      </c>
      <c r="BN32" s="89">
        <f t="shared" si="30"/>
        <v>5.6614881967713505E-2</v>
      </c>
      <c r="BO32" s="89">
        <f>'Wyrównanie 22 Part 2'!B33-'Wyrównanie 22 Part 2'!B32</f>
        <v>1.6191405577612461E-4</v>
      </c>
      <c r="BP32" s="89">
        <f t="shared" si="31"/>
        <v>1.6191405577612461E-4</v>
      </c>
      <c r="BQ32" s="89">
        <f t="shared" si="32"/>
        <v>-3.9370191115166171E-4</v>
      </c>
      <c r="BR32" s="89">
        <f t="shared" si="33"/>
        <v>3.9370191115166171E-4</v>
      </c>
      <c r="BS32" s="89">
        <f t="shared" si="34"/>
        <v>9.2807153360827815E-4</v>
      </c>
      <c r="BT32" s="89">
        <f t="shared" si="35"/>
        <v>9.2807153360827815E-4</v>
      </c>
    </row>
    <row r="33" spans="1:72" s="27" customFormat="1" x14ac:dyDescent="0.25">
      <c r="A33" s="41">
        <v>27</v>
      </c>
      <c r="B33" s="89">
        <f>ABS(('Wyrównanie 22 Part 2'!B33-'Wyrównanie 22 Part 2'!C33)/'Wyrównanie 22 Part 2'!C33)</f>
        <v>0.20316665416922408</v>
      </c>
      <c r="C33" s="89">
        <f t="shared" si="5"/>
        <v>4.12766893663171E-2</v>
      </c>
      <c r="D33" s="89">
        <f>'Wyrównanie 22 Part 2'!C34-'Wyrównanie 22 Part 2'!C33</f>
        <v>8.0787579394515246E-5</v>
      </c>
      <c r="E33" s="89">
        <f t="shared" si="0"/>
        <v>8.0787579394515246E-5</v>
      </c>
      <c r="F33" s="89">
        <f t="shared" si="1"/>
        <v>-7.0836548349595776E-5</v>
      </c>
      <c r="G33" s="89">
        <f t="shared" si="2"/>
        <v>7.0836548349595776E-5</v>
      </c>
      <c r="H33" s="89">
        <f t="shared" si="3"/>
        <v>7.4754345480770954E-5</v>
      </c>
      <c r="I33" s="89">
        <f t="shared" si="4"/>
        <v>7.4754345480770954E-5</v>
      </c>
      <c r="J33" s="89"/>
      <c r="K33" s="89">
        <f>ABS(('Wyrównanie 22 Part 2'!B33-'Wyrównanie 22 Part 2'!E33)/'Wyrównanie 22 Part 2'!E33)</f>
        <v>9.3346129027812544E-2</v>
      </c>
      <c r="L33" s="89">
        <f t="shared" si="12"/>
        <v>8.7134998044770279E-3</v>
      </c>
      <c r="M33" s="89">
        <f>'Wyrównanie 22 Part 2'!C34-'Wyrównanie 22 Part 2'!C33</f>
        <v>8.0787579394515246E-5</v>
      </c>
      <c r="N33" s="89">
        <f t="shared" si="13"/>
        <v>8.0787579394515246E-5</v>
      </c>
      <c r="O33" s="89">
        <f t="shared" si="14"/>
        <v>-7.0836548349595776E-5</v>
      </c>
      <c r="P33" s="89">
        <f t="shared" si="15"/>
        <v>7.0836548349595776E-5</v>
      </c>
      <c r="Q33" s="89">
        <f t="shared" si="16"/>
        <v>7.4754345480770954E-5</v>
      </c>
      <c r="R33" s="89">
        <f t="shared" si="17"/>
        <v>7.4754345480770954E-5</v>
      </c>
      <c r="S33" s="89"/>
      <c r="T33" s="89">
        <f>ABS(('Wyrównanie 22 Part 2'!B33-'Wyrównanie 22 Part 2'!G33)/'Wyrównanie 22 Part 2'!G33)</f>
        <v>8.9332593680997024E-2</v>
      </c>
      <c r="U33" s="89">
        <f t="shared" si="19"/>
        <v>7.980312293774109E-3</v>
      </c>
      <c r="V33" s="89">
        <f>'Wyrównanie 22 Part 2'!C34-'Wyrównanie 22 Part 2'!C33</f>
        <v>8.0787579394515246E-5</v>
      </c>
      <c r="W33" s="89">
        <f t="shared" si="20"/>
        <v>8.0787579394515246E-5</v>
      </c>
      <c r="X33" s="89">
        <f t="shared" si="21"/>
        <v>-7.0836548349595776E-5</v>
      </c>
      <c r="Y33" s="89">
        <f t="shared" si="22"/>
        <v>7.0836548349595776E-5</v>
      </c>
      <c r="Z33" s="89">
        <f t="shared" si="23"/>
        <v>7.4754345480770954E-5</v>
      </c>
      <c r="AA33" s="89">
        <f t="shared" si="18"/>
        <v>7.4754345480770954E-5</v>
      </c>
      <c r="AB33" s="89"/>
      <c r="AC33" s="89">
        <f>ABS(('Wyrównanie 22 Part 2'!B33-'Wyrównanie 22 Part 2'!I33)/'Wyrównanie 22 Part 2'!I33)</f>
        <v>0.16917291738066123</v>
      </c>
      <c r="AD33" s="89">
        <f t="shared" si="24"/>
        <v>2.8619475975084029E-2</v>
      </c>
      <c r="AE33" s="89">
        <f>'Wyrównanie 22 Part 2'!C34-'Wyrównanie 22 Part 2'!C33</f>
        <v>8.0787579394515246E-5</v>
      </c>
      <c r="AF33" s="89">
        <f t="shared" si="25"/>
        <v>8.0787579394515246E-5</v>
      </c>
      <c r="AG33" s="89">
        <f t="shared" si="26"/>
        <v>-7.0836548349595776E-5</v>
      </c>
      <c r="AH33" s="89">
        <f t="shared" si="27"/>
        <v>7.0836548349595776E-5</v>
      </c>
      <c r="AI33" s="89">
        <f t="shared" si="28"/>
        <v>7.4754345480770954E-5</v>
      </c>
      <c r="AJ33" s="89">
        <f t="shared" si="29"/>
        <v>7.4754345480770954E-5</v>
      </c>
      <c r="AK33" s="89"/>
      <c r="AL33" s="89">
        <f>ABS(('Wyrównanie 22 Part 2'!B33-'Wyrównanie 22 Part 2'!K33)/'Wyrównanie 22 Part 2'!K33)</f>
        <v>0.14175457127495525</v>
      </c>
      <c r="AM33" s="89">
        <f t="shared" si="36"/>
        <v>2.0094358477346367E-2</v>
      </c>
      <c r="AN33" s="89">
        <f>'Wyrównanie 22 Part 2'!B34-'Wyrównanie 22 Part 2'!B33</f>
        <v>-2.3178785537553712E-4</v>
      </c>
      <c r="AO33" s="89">
        <f t="shared" si="37"/>
        <v>2.3178785537553712E-4</v>
      </c>
      <c r="AP33" s="89">
        <f t="shared" si="38"/>
        <v>5.3436962245661645E-4</v>
      </c>
      <c r="AQ33" s="89">
        <f t="shared" si="39"/>
        <v>5.3436962245661645E-4</v>
      </c>
      <c r="AR33" s="89">
        <f t="shared" si="40"/>
        <v>-5.1980060612116406E-4</v>
      </c>
      <c r="AS33" s="89">
        <f t="shared" si="41"/>
        <v>5.1980060612116406E-4</v>
      </c>
      <c r="AT33" s="89"/>
      <c r="AU33" s="89">
        <f>ABS(('Wyrównanie 22 Part 2'!B33-'Wyrównanie 22 Part 2'!M33)/'Wyrównanie 22 Part 2'!M33)</f>
        <v>0.10311207521301993</v>
      </c>
      <c r="AV33" s="89">
        <f t="shared" si="42"/>
        <v>1.063210005473548E-2</v>
      </c>
      <c r="AW33" s="89">
        <f>'Wyrównanie 22 Part 2'!B34-'Wyrównanie 22 Part 2'!B33</f>
        <v>-2.3178785537553712E-4</v>
      </c>
      <c r="AX33" s="89">
        <f t="shared" si="43"/>
        <v>2.3178785537553712E-4</v>
      </c>
      <c r="AY33" s="89">
        <f t="shared" si="44"/>
        <v>5.3436962245661645E-4</v>
      </c>
      <c r="AZ33" s="89">
        <f t="shared" si="45"/>
        <v>5.3436962245661645E-4</v>
      </c>
      <c r="BA33" s="89">
        <f t="shared" si="46"/>
        <v>-5.1980060612116406E-4</v>
      </c>
      <c r="BB33" s="89">
        <f t="shared" si="47"/>
        <v>5.1980060612116406E-4</v>
      </c>
      <c r="BC33" s="89"/>
      <c r="BD33" s="89">
        <f>ABS(('Wyrównanie 22 Part 2'!B33-'Wyrównanie 22 Part 2'!O33)/'Wyrównanie 22 Part 2'!O33)</f>
        <v>0.32833363150924599</v>
      </c>
      <c r="BE33" s="89">
        <f t="shared" si="6"/>
        <v>0.10780297358004934</v>
      </c>
      <c r="BF33" s="89">
        <f>'Wyrównanie 22 Part 2'!B34-'Wyrównanie 22 Part 2'!B33</f>
        <v>-2.3178785537553712E-4</v>
      </c>
      <c r="BG33" s="89">
        <f t="shared" si="7"/>
        <v>2.3178785537553712E-4</v>
      </c>
      <c r="BH33" s="89">
        <f t="shared" si="8"/>
        <v>5.3436962245661645E-4</v>
      </c>
      <c r="BI33" s="89">
        <f t="shared" si="9"/>
        <v>5.3436962245661645E-4</v>
      </c>
      <c r="BJ33" s="89">
        <f t="shared" si="10"/>
        <v>-5.1980060612116406E-4</v>
      </c>
      <c r="BK33" s="89">
        <f t="shared" si="11"/>
        <v>5.1980060612116406E-4</v>
      </c>
      <c r="BL33" s="89"/>
      <c r="BM33" s="89">
        <f>ABS(('Wyrównanie 22 Part 2'!B33-'Wyrównanie 22 Part 2'!Q33)/'Wyrównanie 22 Part 2'!Q33)</f>
        <v>0.23419593337456646</v>
      </c>
      <c r="BN33" s="89">
        <f t="shared" si="30"/>
        <v>5.4847735209184373E-2</v>
      </c>
      <c r="BO33" s="89">
        <f>'Wyrównanie 22 Part 2'!B34-'Wyrównanie 22 Part 2'!B33</f>
        <v>-2.3178785537553712E-4</v>
      </c>
      <c r="BP33" s="89">
        <f t="shared" si="31"/>
        <v>2.3178785537553712E-4</v>
      </c>
      <c r="BQ33" s="89">
        <f t="shared" si="32"/>
        <v>5.3436962245661645E-4</v>
      </c>
      <c r="BR33" s="89">
        <f t="shared" si="33"/>
        <v>5.3436962245661645E-4</v>
      </c>
      <c r="BS33" s="89">
        <f t="shared" si="34"/>
        <v>-5.1980060612116406E-4</v>
      </c>
      <c r="BT33" s="89">
        <f t="shared" si="35"/>
        <v>5.1980060612116406E-4</v>
      </c>
    </row>
    <row r="34" spans="1:72" s="27" customFormat="1" x14ac:dyDescent="0.25">
      <c r="A34" s="41">
        <v>28</v>
      </c>
      <c r="B34" s="89">
        <f>ABS(('Wyrównanie 22 Part 2'!B34-'Wyrównanie 22 Part 2'!C34)/'Wyrównanie 22 Part 2'!C34)</f>
        <v>0.59071272619983073</v>
      </c>
      <c r="C34" s="89">
        <f t="shared" si="5"/>
        <v>0.34894152489443619</v>
      </c>
      <c r="D34" s="89">
        <f>'Wyrównanie 22 Part 2'!C35-'Wyrównanie 22 Part 2'!C34</f>
        <v>9.95103104491947E-6</v>
      </c>
      <c r="E34" s="89">
        <f t="shared" si="0"/>
        <v>9.95103104491947E-6</v>
      </c>
      <c r="F34" s="89">
        <f t="shared" si="1"/>
        <v>3.9177971311751781E-6</v>
      </c>
      <c r="G34" s="89">
        <f t="shared" si="2"/>
        <v>3.9177971311751781E-6</v>
      </c>
      <c r="H34" s="89">
        <f t="shared" si="3"/>
        <v>7.6367227013406699E-5</v>
      </c>
      <c r="I34" s="89">
        <f t="shared" si="4"/>
        <v>7.6367227013406699E-5</v>
      </c>
      <c r="J34" s="89"/>
      <c r="K34" s="89">
        <f>ABS(('Wyrównanie 22 Part 2'!B34-'Wyrównanie 22 Part 2'!E34)/'Wyrównanie 22 Part 2'!E34)</f>
        <v>0.56070933503837361</v>
      </c>
      <c r="L34" s="89">
        <f t="shared" si="12"/>
        <v>0.31439495839917508</v>
      </c>
      <c r="M34" s="89">
        <f>'Wyrównanie 22 Part 2'!C35-'Wyrównanie 22 Part 2'!C34</f>
        <v>9.95103104491947E-6</v>
      </c>
      <c r="N34" s="89">
        <f t="shared" si="13"/>
        <v>9.95103104491947E-6</v>
      </c>
      <c r="O34" s="89">
        <f t="shared" si="14"/>
        <v>3.9177971311751781E-6</v>
      </c>
      <c r="P34" s="89">
        <f t="shared" si="15"/>
        <v>3.9177971311751781E-6</v>
      </c>
      <c r="Q34" s="89">
        <f t="shared" si="16"/>
        <v>7.6367227013406699E-5</v>
      </c>
      <c r="R34" s="89">
        <f t="shared" si="17"/>
        <v>7.6367227013406699E-5</v>
      </c>
      <c r="S34" s="89"/>
      <c r="T34" s="89">
        <f>ABS(('Wyrównanie 22 Part 2'!B34-'Wyrównanie 22 Part 2'!G34)/'Wyrównanie 22 Part 2'!G34)</f>
        <v>0.57823107355937819</v>
      </c>
      <c r="U34" s="89">
        <f t="shared" si="19"/>
        <v>0.33435117442963103</v>
      </c>
      <c r="V34" s="89">
        <f>'Wyrównanie 22 Part 2'!C35-'Wyrównanie 22 Part 2'!C34</f>
        <v>9.95103104491947E-6</v>
      </c>
      <c r="W34" s="89">
        <f t="shared" si="20"/>
        <v>9.95103104491947E-6</v>
      </c>
      <c r="X34" s="89">
        <f t="shared" si="21"/>
        <v>3.9177971311751781E-6</v>
      </c>
      <c r="Y34" s="89">
        <f t="shared" si="22"/>
        <v>3.9177971311751781E-6</v>
      </c>
      <c r="Z34" s="89">
        <f t="shared" si="23"/>
        <v>7.6367227013406699E-5</v>
      </c>
      <c r="AA34" s="89">
        <f t="shared" si="18"/>
        <v>7.6367227013406699E-5</v>
      </c>
      <c r="AB34" s="89"/>
      <c r="AC34" s="89">
        <f>ABS(('Wyrównanie 22 Part 2'!B34-'Wyrównanie 22 Part 2'!I34)/'Wyrównanie 22 Part 2'!I34)</f>
        <v>0.56081311679775026</v>
      </c>
      <c r="AD34" s="89">
        <f t="shared" si="24"/>
        <v>0.31451135197240709</v>
      </c>
      <c r="AE34" s="89">
        <f>'Wyrównanie 22 Part 2'!C35-'Wyrównanie 22 Part 2'!C34</f>
        <v>9.95103104491947E-6</v>
      </c>
      <c r="AF34" s="89">
        <f t="shared" si="25"/>
        <v>9.95103104491947E-6</v>
      </c>
      <c r="AG34" s="89">
        <f t="shared" si="26"/>
        <v>3.9177971311751781E-6</v>
      </c>
      <c r="AH34" s="89">
        <f t="shared" si="27"/>
        <v>3.9177971311751781E-6</v>
      </c>
      <c r="AI34" s="89">
        <f t="shared" si="28"/>
        <v>7.6367227013406699E-5</v>
      </c>
      <c r="AJ34" s="89">
        <f t="shared" si="29"/>
        <v>7.6367227013406699E-5</v>
      </c>
      <c r="AK34" s="89"/>
      <c r="AL34" s="89">
        <f>ABS(('Wyrównanie 22 Part 2'!B34-'Wyrównanie 22 Part 2'!K34)/'Wyrównanie 22 Part 2'!K34)</f>
        <v>0.5531666900284874</v>
      </c>
      <c r="AM34" s="89">
        <f t="shared" si="36"/>
        <v>0.30599338695707268</v>
      </c>
      <c r="AN34" s="89">
        <f>'Wyrównanie 22 Part 2'!B35-'Wyrównanie 22 Part 2'!B34</f>
        <v>3.0258176708107927E-4</v>
      </c>
      <c r="AO34" s="89">
        <f t="shared" si="37"/>
        <v>3.0258176708107927E-4</v>
      </c>
      <c r="AP34" s="89">
        <f t="shared" si="38"/>
        <v>1.4569016335452389E-5</v>
      </c>
      <c r="AQ34" s="89">
        <f t="shared" si="39"/>
        <v>1.4569016335452389E-5</v>
      </c>
      <c r="AR34" s="89">
        <f t="shared" si="40"/>
        <v>-8.3182339542558527E-4</v>
      </c>
      <c r="AS34" s="89">
        <f t="shared" si="41"/>
        <v>8.3182339542558527E-4</v>
      </c>
      <c r="AT34" s="89"/>
      <c r="AU34" s="89">
        <f>ABS(('Wyrównanie 22 Part 2'!B34-'Wyrównanie 22 Part 2'!M34)/'Wyrównanie 22 Part 2'!M34)</f>
        <v>0.57164864451396125</v>
      </c>
      <c r="AV34" s="89">
        <f t="shared" si="42"/>
        <v>0.32678217277464922</v>
      </c>
      <c r="AW34" s="89">
        <f>'Wyrównanie 22 Part 2'!B35-'Wyrównanie 22 Part 2'!B34</f>
        <v>3.0258176708107927E-4</v>
      </c>
      <c r="AX34" s="89">
        <f t="shared" si="43"/>
        <v>3.0258176708107927E-4</v>
      </c>
      <c r="AY34" s="89">
        <f t="shared" si="44"/>
        <v>1.4569016335452389E-5</v>
      </c>
      <c r="AZ34" s="89">
        <f t="shared" si="45"/>
        <v>1.4569016335452389E-5</v>
      </c>
      <c r="BA34" s="89">
        <f t="shared" si="46"/>
        <v>-8.3182339542558527E-4</v>
      </c>
      <c r="BB34" s="89">
        <f t="shared" si="47"/>
        <v>8.3182339542558527E-4</v>
      </c>
      <c r="BC34" s="89"/>
      <c r="BD34" s="89">
        <f>ABS(('Wyrównanie 22 Part 2'!B34-'Wyrównanie 22 Part 2'!O34)/'Wyrównanie 22 Part 2'!O34)</f>
        <v>0.33207757730552462</v>
      </c>
      <c r="BE34" s="89">
        <f t="shared" si="6"/>
        <v>0.11027551734910668</v>
      </c>
      <c r="BF34" s="89">
        <f>'Wyrównanie 22 Part 2'!B35-'Wyrównanie 22 Part 2'!B34</f>
        <v>3.0258176708107927E-4</v>
      </c>
      <c r="BG34" s="89">
        <f t="shared" si="7"/>
        <v>3.0258176708107927E-4</v>
      </c>
      <c r="BH34" s="89">
        <f t="shared" si="8"/>
        <v>1.4569016335452389E-5</v>
      </c>
      <c r="BI34" s="89">
        <f t="shared" si="9"/>
        <v>1.4569016335452389E-5</v>
      </c>
      <c r="BJ34" s="89">
        <f t="shared" si="10"/>
        <v>-8.3182339542558527E-4</v>
      </c>
      <c r="BK34" s="89">
        <f t="shared" si="11"/>
        <v>8.3182339542558527E-4</v>
      </c>
      <c r="BL34" s="89"/>
      <c r="BM34" s="89">
        <f>ABS(('Wyrównanie 22 Part 2'!B34-'Wyrównanie 22 Part 2'!Q34)/'Wyrównanie 22 Part 2'!Q34)</f>
        <v>0.58539389824526911</v>
      </c>
      <c r="BN34" s="89">
        <f t="shared" si="30"/>
        <v>0.34268601610279248</v>
      </c>
      <c r="BO34" s="89">
        <f>'Wyrównanie 22 Part 2'!B35-'Wyrównanie 22 Part 2'!B34</f>
        <v>3.0258176708107927E-4</v>
      </c>
      <c r="BP34" s="89">
        <f t="shared" si="31"/>
        <v>3.0258176708107927E-4</v>
      </c>
      <c r="BQ34" s="89">
        <f t="shared" si="32"/>
        <v>1.4569016335452389E-5</v>
      </c>
      <c r="BR34" s="89">
        <f t="shared" si="33"/>
        <v>1.4569016335452389E-5</v>
      </c>
      <c r="BS34" s="89">
        <f t="shared" si="34"/>
        <v>-8.3182339542558527E-4</v>
      </c>
      <c r="BT34" s="89">
        <f t="shared" si="35"/>
        <v>8.3182339542558527E-4</v>
      </c>
    </row>
    <row r="35" spans="1:72" s="27" customFormat="1" x14ac:dyDescent="0.25">
      <c r="A35" s="41">
        <v>29</v>
      </c>
      <c r="B35" s="89">
        <f>ABS(('Wyrównanie 22 Part 2'!B35-'Wyrównanie 22 Part 2'!C35)/'Wyrównanie 22 Part 2'!C35)</f>
        <v>0.11272461970911025</v>
      </c>
      <c r="C35" s="89">
        <f t="shared" si="5"/>
        <v>1.2706839888563528E-2</v>
      </c>
      <c r="D35" s="89">
        <f>'Wyrównanie 22 Part 2'!C36-'Wyrównanie 22 Part 2'!C35</f>
        <v>1.3868828176094648E-5</v>
      </c>
      <c r="E35" s="89">
        <f t="shared" si="0"/>
        <v>1.3868828176094648E-5</v>
      </c>
      <c r="F35" s="89">
        <f t="shared" si="1"/>
        <v>8.0285024144581877E-5</v>
      </c>
      <c r="G35" s="89">
        <f t="shared" si="2"/>
        <v>8.0285024144581877E-5</v>
      </c>
      <c r="H35" s="89">
        <f t="shared" si="3"/>
        <v>-7.6502535087154266E-5</v>
      </c>
      <c r="I35" s="89">
        <f t="shared" si="4"/>
        <v>7.6502535087154266E-5</v>
      </c>
      <c r="J35" s="89"/>
      <c r="K35" s="89">
        <f>ABS(('Wyrównanie 22 Part 2'!B35-'Wyrównanie 22 Part 2'!E35)/'Wyrównanie 22 Part 2'!E35)</f>
        <v>0.10171577470477654</v>
      </c>
      <c r="L35" s="89">
        <f t="shared" si="12"/>
        <v>1.0346098823792858E-2</v>
      </c>
      <c r="M35" s="89">
        <f>'Wyrównanie 22 Part 2'!C36-'Wyrównanie 22 Part 2'!C35</f>
        <v>1.3868828176094648E-5</v>
      </c>
      <c r="N35" s="89">
        <f t="shared" si="13"/>
        <v>1.3868828176094648E-5</v>
      </c>
      <c r="O35" s="89">
        <f t="shared" si="14"/>
        <v>8.0285024144581877E-5</v>
      </c>
      <c r="P35" s="89">
        <f t="shared" si="15"/>
        <v>8.0285024144581877E-5</v>
      </c>
      <c r="Q35" s="89">
        <f t="shared" si="16"/>
        <v>-7.6502535087154266E-5</v>
      </c>
      <c r="R35" s="89">
        <f t="shared" si="17"/>
        <v>7.6502535087154266E-5</v>
      </c>
      <c r="S35" s="89"/>
      <c r="T35" s="89">
        <f>ABS(('Wyrównanie 22 Part 2'!B35-'Wyrównanie 22 Part 2'!G35)/'Wyrównanie 22 Part 2'!G35)</f>
        <v>7.0441335302282859E-2</v>
      </c>
      <c r="U35" s="89">
        <f t="shared" si="19"/>
        <v>4.9619817191686412E-3</v>
      </c>
      <c r="V35" s="89">
        <f>'Wyrównanie 22 Part 2'!C36-'Wyrównanie 22 Part 2'!C35</f>
        <v>1.3868828176094648E-5</v>
      </c>
      <c r="W35" s="89">
        <f t="shared" si="20"/>
        <v>1.3868828176094648E-5</v>
      </c>
      <c r="X35" s="89">
        <f t="shared" si="21"/>
        <v>8.0285024144581877E-5</v>
      </c>
      <c r="Y35" s="89">
        <f t="shared" si="22"/>
        <v>8.0285024144581877E-5</v>
      </c>
      <c r="Z35" s="89">
        <f t="shared" si="23"/>
        <v>-7.6502535087154266E-5</v>
      </c>
      <c r="AA35" s="89">
        <f t="shared" si="18"/>
        <v>7.6502535087154266E-5</v>
      </c>
      <c r="AB35" s="89"/>
      <c r="AC35" s="89">
        <f>ABS(('Wyrównanie 22 Part 2'!B35-'Wyrównanie 22 Part 2'!I35)/'Wyrównanie 22 Part 2'!I35)</f>
        <v>0.1262678114629</v>
      </c>
      <c r="AD35" s="89">
        <f t="shared" si="24"/>
        <v>1.5943560211630462E-2</v>
      </c>
      <c r="AE35" s="89">
        <f>'Wyrównanie 22 Part 2'!C36-'Wyrównanie 22 Part 2'!C35</f>
        <v>1.3868828176094648E-5</v>
      </c>
      <c r="AF35" s="89">
        <f t="shared" si="25"/>
        <v>1.3868828176094648E-5</v>
      </c>
      <c r="AG35" s="89">
        <f t="shared" si="26"/>
        <v>8.0285024144581877E-5</v>
      </c>
      <c r="AH35" s="89">
        <f t="shared" si="27"/>
        <v>8.0285024144581877E-5</v>
      </c>
      <c r="AI35" s="89">
        <f t="shared" si="28"/>
        <v>-7.6502535087154266E-5</v>
      </c>
      <c r="AJ35" s="89">
        <f t="shared" si="29"/>
        <v>7.6502535087154266E-5</v>
      </c>
      <c r="AK35" s="89"/>
      <c r="AL35" s="89">
        <f>ABS(('Wyrównanie 22 Part 2'!B35-'Wyrównanie 22 Part 2'!K35)/'Wyrównanie 22 Part 2'!K35)</f>
        <v>0.12821675517587339</v>
      </c>
      <c r="AM35" s="89">
        <f t="shared" si="36"/>
        <v>1.6439536307829856E-2</v>
      </c>
      <c r="AN35" s="89">
        <f>'Wyrównanie 22 Part 2'!B36-'Wyrównanie 22 Part 2'!B35</f>
        <v>3.1715078341653166E-4</v>
      </c>
      <c r="AO35" s="89">
        <f t="shared" si="37"/>
        <v>3.1715078341653166E-4</v>
      </c>
      <c r="AP35" s="89">
        <f t="shared" si="38"/>
        <v>-8.1725437909013288E-4</v>
      </c>
      <c r="AQ35" s="89">
        <f t="shared" si="39"/>
        <v>8.1725437909013288E-4</v>
      </c>
      <c r="AR35" s="89">
        <f t="shared" si="40"/>
        <v>1.4988610161957348E-3</v>
      </c>
      <c r="AS35" s="89">
        <f t="shared" si="41"/>
        <v>1.4988610161957348E-3</v>
      </c>
      <c r="AT35" s="89"/>
      <c r="AU35" s="89">
        <f>ABS(('Wyrównanie 22 Part 2'!B35-'Wyrównanie 22 Part 2'!M35)/'Wyrównanie 22 Part 2'!M35)</f>
        <v>7.8106771891187435E-2</v>
      </c>
      <c r="AV35" s="89">
        <f t="shared" si="42"/>
        <v>6.1006678152619878E-3</v>
      </c>
      <c r="AW35" s="89">
        <f>'Wyrównanie 22 Part 2'!B36-'Wyrównanie 22 Part 2'!B35</f>
        <v>3.1715078341653166E-4</v>
      </c>
      <c r="AX35" s="89">
        <f t="shared" si="43"/>
        <v>3.1715078341653166E-4</v>
      </c>
      <c r="AY35" s="89">
        <f t="shared" si="44"/>
        <v>-8.1725437909013288E-4</v>
      </c>
      <c r="AZ35" s="89">
        <f t="shared" si="45"/>
        <v>8.1725437909013288E-4</v>
      </c>
      <c r="BA35" s="89">
        <f t="shared" si="46"/>
        <v>1.4988610161957348E-3</v>
      </c>
      <c r="BB35" s="89">
        <f t="shared" si="47"/>
        <v>1.4988610161957348E-3</v>
      </c>
      <c r="BC35" s="89"/>
      <c r="BD35" s="89">
        <f>ABS(('Wyrównanie 22 Part 2'!B35-'Wyrównanie 22 Part 2'!O35)/'Wyrównanie 22 Part 2'!O35)</f>
        <v>4.1631846598462363E-2</v>
      </c>
      <c r="BE35" s="89">
        <f t="shared" si="6"/>
        <v>1.7332106511979022E-3</v>
      </c>
      <c r="BF35" s="89">
        <f>'Wyrównanie 22 Part 2'!B36-'Wyrównanie 22 Part 2'!B35</f>
        <v>3.1715078341653166E-4</v>
      </c>
      <c r="BG35" s="89">
        <f t="shared" si="7"/>
        <v>3.1715078341653166E-4</v>
      </c>
      <c r="BH35" s="89">
        <f t="shared" si="8"/>
        <v>-8.1725437909013288E-4</v>
      </c>
      <c r="BI35" s="89">
        <f t="shared" si="9"/>
        <v>8.1725437909013288E-4</v>
      </c>
      <c r="BJ35" s="89">
        <f t="shared" si="10"/>
        <v>1.4988610161957348E-3</v>
      </c>
      <c r="BK35" s="89">
        <f t="shared" si="11"/>
        <v>1.4988610161957348E-3</v>
      </c>
      <c r="BL35" s="89"/>
      <c r="BM35" s="89">
        <f>ABS(('Wyrównanie 22 Part 2'!B35-'Wyrównanie 22 Part 2'!Q35)/'Wyrównanie 22 Part 2'!Q35)</f>
        <v>0.13216987774583799</v>
      </c>
      <c r="BN35" s="89">
        <f t="shared" si="30"/>
        <v>1.7468876583349762E-2</v>
      </c>
      <c r="BO35" s="89">
        <f>'Wyrównanie 22 Part 2'!B36-'Wyrównanie 22 Part 2'!B35</f>
        <v>3.1715078341653166E-4</v>
      </c>
      <c r="BP35" s="89">
        <f t="shared" si="31"/>
        <v>3.1715078341653166E-4</v>
      </c>
      <c r="BQ35" s="89">
        <f t="shared" si="32"/>
        <v>-8.1725437909013288E-4</v>
      </c>
      <c r="BR35" s="89">
        <f t="shared" si="33"/>
        <v>8.1725437909013288E-4</v>
      </c>
      <c r="BS35" s="89">
        <f t="shared" si="34"/>
        <v>1.4988610161957348E-3</v>
      </c>
      <c r="BT35" s="89">
        <f t="shared" si="35"/>
        <v>1.4988610161957348E-3</v>
      </c>
    </row>
    <row r="36" spans="1:72" s="27" customFormat="1" x14ac:dyDescent="0.25">
      <c r="A36" s="41">
        <v>30</v>
      </c>
      <c r="B36" s="89">
        <f>ABS(('Wyrównanie 22 Part 2'!B36-'Wyrównanie 22 Part 2'!C36)/'Wyrównanie 22 Part 2'!C36)</f>
        <v>0.80122404285006732</v>
      </c>
      <c r="C36" s="89">
        <f t="shared" si="5"/>
        <v>0.64195996684100654</v>
      </c>
      <c r="D36" s="89">
        <f>'Wyrównanie 22 Part 2'!C37-'Wyrównanie 22 Part 2'!C36</f>
        <v>9.4153852320676525E-5</v>
      </c>
      <c r="E36" s="89">
        <f t="shared" si="0"/>
        <v>9.4153852320676525E-5</v>
      </c>
      <c r="F36" s="89">
        <f t="shared" si="1"/>
        <v>3.7824890574276104E-6</v>
      </c>
      <c r="G36" s="89">
        <f t="shared" si="2"/>
        <v>3.7824890574276104E-6</v>
      </c>
      <c r="H36" s="89">
        <f t="shared" si="3"/>
        <v>-7.8151784939444868E-5</v>
      </c>
      <c r="I36" s="89">
        <f t="shared" si="4"/>
        <v>7.8151784939444868E-5</v>
      </c>
      <c r="J36" s="89"/>
      <c r="K36" s="89">
        <f>ABS(('Wyrównanie 22 Part 2'!B36-'Wyrównanie 22 Part 2'!E36)/'Wyrównanie 22 Part 2'!E36)</f>
        <v>0.61771531498293453</v>
      </c>
      <c r="L36" s="89">
        <f t="shared" si="12"/>
        <v>0.38157221036446604</v>
      </c>
      <c r="M36" s="89">
        <f>'Wyrównanie 22 Part 2'!C37-'Wyrównanie 22 Part 2'!C36</f>
        <v>9.4153852320676525E-5</v>
      </c>
      <c r="N36" s="89">
        <f t="shared" si="13"/>
        <v>9.4153852320676525E-5</v>
      </c>
      <c r="O36" s="89">
        <f t="shared" si="14"/>
        <v>3.7824890574276104E-6</v>
      </c>
      <c r="P36" s="89">
        <f t="shared" si="15"/>
        <v>3.7824890574276104E-6</v>
      </c>
      <c r="Q36" s="89">
        <f t="shared" si="16"/>
        <v>-7.8151784939444868E-5</v>
      </c>
      <c r="R36" s="89">
        <f t="shared" si="17"/>
        <v>7.8151784939444868E-5</v>
      </c>
      <c r="S36" s="89"/>
      <c r="T36" s="89">
        <f>ABS(('Wyrównanie 22 Part 2'!B36-'Wyrównanie 22 Part 2'!G36)/'Wyrównanie 22 Part 2'!G36)</f>
        <v>0.61954665180122315</v>
      </c>
      <c r="U36" s="89">
        <f t="shared" si="19"/>
        <v>0.38383805375810603</v>
      </c>
      <c r="V36" s="89">
        <f>'Wyrównanie 22 Part 2'!C37-'Wyrównanie 22 Part 2'!C36</f>
        <v>9.4153852320676525E-5</v>
      </c>
      <c r="W36" s="89">
        <f t="shared" si="20"/>
        <v>9.4153852320676525E-5</v>
      </c>
      <c r="X36" s="89">
        <f t="shared" si="21"/>
        <v>3.7824890574276104E-6</v>
      </c>
      <c r="Y36" s="89">
        <f t="shared" si="22"/>
        <v>3.7824890574276104E-6</v>
      </c>
      <c r="Z36" s="89">
        <f t="shared" si="23"/>
        <v>-7.8151784939444868E-5</v>
      </c>
      <c r="AA36" s="89">
        <f t="shared" si="18"/>
        <v>7.8151784939444868E-5</v>
      </c>
      <c r="AB36" s="89"/>
      <c r="AC36" s="89">
        <f>ABS(('Wyrównanie 22 Part 2'!B36-'Wyrównanie 22 Part 2'!I36)/'Wyrównanie 22 Part 2'!I36)</f>
        <v>0.74203124476253535</v>
      </c>
      <c r="AD36" s="89">
        <f t="shared" si="24"/>
        <v>0.55061036820383769</v>
      </c>
      <c r="AE36" s="89">
        <f>'Wyrównanie 22 Part 2'!C37-'Wyrównanie 22 Part 2'!C36</f>
        <v>9.4153852320676525E-5</v>
      </c>
      <c r="AF36" s="89">
        <f t="shared" si="25"/>
        <v>9.4153852320676525E-5</v>
      </c>
      <c r="AG36" s="89">
        <f t="shared" si="26"/>
        <v>3.7824890574276104E-6</v>
      </c>
      <c r="AH36" s="89">
        <f t="shared" si="27"/>
        <v>3.7824890574276104E-6</v>
      </c>
      <c r="AI36" s="89">
        <f t="shared" si="28"/>
        <v>-7.8151784939444868E-5</v>
      </c>
      <c r="AJ36" s="89">
        <f t="shared" si="29"/>
        <v>7.8151784939444868E-5</v>
      </c>
      <c r="AK36" s="89"/>
      <c r="AL36" s="89">
        <f>ABS(('Wyrównanie 22 Part 2'!B36-'Wyrównanie 22 Part 2'!K36)/'Wyrównanie 22 Part 2'!K36)</f>
        <v>0.67685242972110915</v>
      </c>
      <c r="AM36" s="89">
        <f t="shared" si="36"/>
        <v>0.45812921161936898</v>
      </c>
      <c r="AN36" s="89">
        <f>'Wyrównanie 22 Part 2'!B37-'Wyrównanie 22 Part 2'!B36</f>
        <v>-5.0010359567360116E-4</v>
      </c>
      <c r="AO36" s="89">
        <f t="shared" si="37"/>
        <v>5.0010359567360116E-4</v>
      </c>
      <c r="AP36" s="89">
        <f t="shared" si="38"/>
        <v>6.8160663710560196E-4</v>
      </c>
      <c r="AQ36" s="89">
        <f t="shared" si="39"/>
        <v>6.8160663710560196E-4</v>
      </c>
      <c r="AR36" s="89">
        <f t="shared" si="40"/>
        <v>-6.9347241319023083E-4</v>
      </c>
      <c r="AS36" s="89">
        <f t="shared" si="41"/>
        <v>6.9347241319023083E-4</v>
      </c>
      <c r="AT36" s="89"/>
      <c r="AU36" s="89">
        <f>ABS(('Wyrównanie 22 Part 2'!B36-'Wyrównanie 22 Part 2'!M36)/'Wyrównanie 22 Part 2'!M36)</f>
        <v>0.6105095035525675</v>
      </c>
      <c r="AV36" s="89">
        <f t="shared" si="42"/>
        <v>0.37272185392800244</v>
      </c>
      <c r="AW36" s="89">
        <f>'Wyrównanie 22 Part 2'!B37-'Wyrównanie 22 Part 2'!B36</f>
        <v>-5.0010359567360116E-4</v>
      </c>
      <c r="AX36" s="89">
        <f t="shared" si="43"/>
        <v>5.0010359567360116E-4</v>
      </c>
      <c r="AY36" s="89">
        <f t="shared" si="44"/>
        <v>6.8160663710560196E-4</v>
      </c>
      <c r="AZ36" s="89">
        <f t="shared" si="45"/>
        <v>6.8160663710560196E-4</v>
      </c>
      <c r="BA36" s="89">
        <f t="shared" si="46"/>
        <v>-6.9347241319023083E-4</v>
      </c>
      <c r="BB36" s="89">
        <f t="shared" si="47"/>
        <v>6.9347241319023083E-4</v>
      </c>
      <c r="BC36" s="89"/>
      <c r="BD36" s="89">
        <f>ABS(('Wyrównanie 22 Part 2'!B36-'Wyrównanie 22 Part 2'!O36)/'Wyrównanie 22 Part 2'!O36)</f>
        <v>0.21046088436717156</v>
      </c>
      <c r="BE36" s="89">
        <f t="shared" si="6"/>
        <v>4.4293783848611955E-2</v>
      </c>
      <c r="BF36" s="89">
        <f>'Wyrównanie 22 Part 2'!B37-'Wyrównanie 22 Part 2'!B36</f>
        <v>-5.0010359567360116E-4</v>
      </c>
      <c r="BG36" s="89">
        <f t="shared" si="7"/>
        <v>5.0010359567360116E-4</v>
      </c>
      <c r="BH36" s="89">
        <f t="shared" si="8"/>
        <v>6.8160663710560196E-4</v>
      </c>
      <c r="BI36" s="89">
        <f t="shared" si="9"/>
        <v>6.8160663710560196E-4</v>
      </c>
      <c r="BJ36" s="89">
        <f t="shared" si="10"/>
        <v>-6.9347241319023083E-4</v>
      </c>
      <c r="BK36" s="89">
        <f t="shared" si="11"/>
        <v>6.9347241319023083E-4</v>
      </c>
      <c r="BL36" s="89"/>
      <c r="BM36" s="89">
        <f>ABS(('Wyrównanie 22 Part 2'!B36-'Wyrównanie 22 Part 2'!Q36)/'Wyrównanie 22 Part 2'!Q36)</f>
        <v>0.84943179263882063</v>
      </c>
      <c r="BN36" s="89">
        <f t="shared" si="30"/>
        <v>0.72153437034560042</v>
      </c>
      <c r="BO36" s="89">
        <f>'Wyrównanie 22 Part 2'!B37-'Wyrównanie 22 Part 2'!B36</f>
        <v>-5.0010359567360116E-4</v>
      </c>
      <c r="BP36" s="89">
        <f t="shared" si="31"/>
        <v>5.0010359567360116E-4</v>
      </c>
      <c r="BQ36" s="89">
        <f t="shared" si="32"/>
        <v>6.8160663710560196E-4</v>
      </c>
      <c r="BR36" s="89">
        <f t="shared" si="33"/>
        <v>6.8160663710560196E-4</v>
      </c>
      <c r="BS36" s="89">
        <f t="shared" si="34"/>
        <v>-6.9347241319023083E-4</v>
      </c>
      <c r="BT36" s="89">
        <f t="shared" si="35"/>
        <v>6.9347241319023083E-4</v>
      </c>
    </row>
    <row r="37" spans="1:72" s="27" customFormat="1" x14ac:dyDescent="0.25">
      <c r="A37" s="41">
        <v>31</v>
      </c>
      <c r="B37" s="89">
        <f>ABS(('Wyrównanie 22 Part 2'!B37-'Wyrównanie 22 Part 2'!C37)/'Wyrównanie 22 Part 2'!C37)</f>
        <v>0.45670358340764944</v>
      </c>
      <c r="C37" s="89">
        <f t="shared" si="5"/>
        <v>0.2085781630973878</v>
      </c>
      <c r="D37" s="89">
        <f>'Wyrównanie 22 Part 2'!C38-'Wyrównanie 22 Part 2'!C37</f>
        <v>9.7936341378104135E-5</v>
      </c>
      <c r="E37" s="89">
        <f t="shared" si="0"/>
        <v>9.7936341378104135E-5</v>
      </c>
      <c r="F37" s="89">
        <f t="shared" si="1"/>
        <v>-7.4369295882017257E-5</v>
      </c>
      <c r="G37" s="89">
        <f t="shared" si="2"/>
        <v>7.4369295882017257E-5</v>
      </c>
      <c r="H37" s="89">
        <f t="shared" si="3"/>
        <v>1.3439969230867762E-4</v>
      </c>
      <c r="I37" s="89">
        <f t="shared" si="4"/>
        <v>1.3439969230867762E-4</v>
      </c>
      <c r="J37" s="89"/>
      <c r="K37" s="89">
        <f>ABS(('Wyrównanie 22 Part 2'!B37-'Wyrównanie 22 Part 2'!E37)/'Wyrównanie 22 Part 2'!E37)</f>
        <v>0.46020431397087591</v>
      </c>
      <c r="L37" s="89">
        <f t="shared" si="12"/>
        <v>0.21178801059740454</v>
      </c>
      <c r="M37" s="89">
        <f>'Wyrównanie 22 Part 2'!C38-'Wyrównanie 22 Part 2'!C37</f>
        <v>9.7936341378104135E-5</v>
      </c>
      <c r="N37" s="89">
        <f t="shared" si="13"/>
        <v>9.7936341378104135E-5</v>
      </c>
      <c r="O37" s="89">
        <f t="shared" si="14"/>
        <v>-7.4369295882017257E-5</v>
      </c>
      <c r="P37" s="89">
        <f t="shared" si="15"/>
        <v>7.4369295882017257E-5</v>
      </c>
      <c r="Q37" s="89">
        <f t="shared" si="16"/>
        <v>1.3439969230867762E-4</v>
      </c>
      <c r="R37" s="89">
        <f t="shared" si="17"/>
        <v>1.3439969230867762E-4</v>
      </c>
      <c r="S37" s="89"/>
      <c r="T37" s="89">
        <f>ABS(('Wyrównanie 22 Part 2'!B37-'Wyrównanie 22 Part 2'!G37)/'Wyrównanie 22 Part 2'!G37)</f>
        <v>0.46935626415428244</v>
      </c>
      <c r="U37" s="89">
        <f t="shared" si="19"/>
        <v>0.22029530270086456</v>
      </c>
      <c r="V37" s="89">
        <f>'Wyrównanie 22 Part 2'!C38-'Wyrównanie 22 Part 2'!C37</f>
        <v>9.7936341378104135E-5</v>
      </c>
      <c r="W37" s="89">
        <f t="shared" si="20"/>
        <v>9.7936341378104135E-5</v>
      </c>
      <c r="X37" s="89">
        <f t="shared" si="21"/>
        <v>-7.4369295882017257E-5</v>
      </c>
      <c r="Y37" s="89">
        <f t="shared" si="22"/>
        <v>7.4369295882017257E-5</v>
      </c>
      <c r="Z37" s="89">
        <f t="shared" si="23"/>
        <v>1.3439969230867762E-4</v>
      </c>
      <c r="AA37" s="89">
        <f t="shared" si="18"/>
        <v>1.3439969230867762E-4</v>
      </c>
      <c r="AB37" s="89"/>
      <c r="AC37" s="89">
        <f>ABS(('Wyrównanie 22 Part 2'!B37-'Wyrównanie 22 Part 2'!I37)/'Wyrównanie 22 Part 2'!I37)</f>
        <v>0.45840092006062566</v>
      </c>
      <c r="AD37" s="89">
        <f t="shared" si="24"/>
        <v>0.21013140351242812</v>
      </c>
      <c r="AE37" s="89">
        <f>'Wyrównanie 22 Part 2'!C38-'Wyrównanie 22 Part 2'!C37</f>
        <v>9.7936341378104135E-5</v>
      </c>
      <c r="AF37" s="89">
        <f t="shared" si="25"/>
        <v>9.7936341378104135E-5</v>
      </c>
      <c r="AG37" s="89">
        <f t="shared" si="26"/>
        <v>-7.4369295882017257E-5</v>
      </c>
      <c r="AH37" s="89">
        <f t="shared" si="27"/>
        <v>7.4369295882017257E-5</v>
      </c>
      <c r="AI37" s="89">
        <f t="shared" si="28"/>
        <v>1.3439969230867762E-4</v>
      </c>
      <c r="AJ37" s="89">
        <f t="shared" si="29"/>
        <v>1.3439969230867762E-4</v>
      </c>
      <c r="AK37" s="89"/>
      <c r="AL37" s="89">
        <f>ABS(('Wyrównanie 22 Part 2'!B37-'Wyrównanie 22 Part 2'!K37)/'Wyrównanie 22 Part 2'!K37)</f>
        <v>0.45631633031136348</v>
      </c>
      <c r="AM37" s="89">
        <f t="shared" si="36"/>
        <v>0.20822459330882939</v>
      </c>
      <c r="AN37" s="89">
        <f>'Wyrównanie 22 Part 2'!B38-'Wyrównanie 22 Part 2'!B37</f>
        <v>1.8150304143200075E-4</v>
      </c>
      <c r="AO37" s="89">
        <f t="shared" si="37"/>
        <v>1.8150304143200075E-4</v>
      </c>
      <c r="AP37" s="89">
        <f t="shared" si="38"/>
        <v>-1.1865776084628808E-5</v>
      </c>
      <c r="AQ37" s="89">
        <f t="shared" si="39"/>
        <v>1.1865776084628808E-5</v>
      </c>
      <c r="AR37" s="89">
        <f t="shared" si="40"/>
        <v>1.6372272310547479E-4</v>
      </c>
      <c r="AS37" s="89">
        <f t="shared" si="41"/>
        <v>1.6372272310547479E-4</v>
      </c>
      <c r="AT37" s="89"/>
      <c r="AU37" s="89">
        <f>ABS(('Wyrównanie 22 Part 2'!B37-'Wyrównanie 22 Part 2'!M37)/'Wyrównanie 22 Part 2'!M37)</f>
        <v>0.47557595064315855</v>
      </c>
      <c r="AV37" s="89">
        <f t="shared" si="42"/>
        <v>0.22617248483014399</v>
      </c>
      <c r="AW37" s="89">
        <f>'Wyrównanie 22 Part 2'!B38-'Wyrównanie 22 Part 2'!B37</f>
        <v>1.8150304143200075E-4</v>
      </c>
      <c r="AX37" s="89">
        <f t="shared" si="43"/>
        <v>1.8150304143200075E-4</v>
      </c>
      <c r="AY37" s="89">
        <f t="shared" si="44"/>
        <v>-1.1865776084628808E-5</v>
      </c>
      <c r="AZ37" s="89">
        <f t="shared" si="45"/>
        <v>1.1865776084628808E-5</v>
      </c>
      <c r="BA37" s="89">
        <f t="shared" si="46"/>
        <v>1.6372272310547479E-4</v>
      </c>
      <c r="BB37" s="89">
        <f t="shared" si="47"/>
        <v>1.6372272310547479E-4</v>
      </c>
      <c r="BC37" s="89"/>
      <c r="BD37" s="89">
        <f>ABS(('Wyrównanie 22 Part 2'!B37-'Wyrównanie 22 Part 2'!O37)/'Wyrównanie 22 Part 2'!O37)</f>
        <v>0.31392371059433516</v>
      </c>
      <c r="BE37" s="89">
        <f t="shared" si="6"/>
        <v>9.8548096073315897E-2</v>
      </c>
      <c r="BF37" s="89">
        <f>'Wyrównanie 22 Part 2'!B38-'Wyrównanie 22 Part 2'!B37</f>
        <v>1.8150304143200075E-4</v>
      </c>
      <c r="BG37" s="89">
        <f t="shared" si="7"/>
        <v>1.8150304143200075E-4</v>
      </c>
      <c r="BH37" s="89">
        <f t="shared" si="8"/>
        <v>-1.1865776084628808E-5</v>
      </c>
      <c r="BI37" s="89">
        <f t="shared" si="9"/>
        <v>1.1865776084628808E-5</v>
      </c>
      <c r="BJ37" s="89">
        <f t="shared" si="10"/>
        <v>1.6372272310547479E-4</v>
      </c>
      <c r="BK37" s="89">
        <f t="shared" si="11"/>
        <v>1.6372272310547479E-4</v>
      </c>
      <c r="BL37" s="89"/>
      <c r="BM37" s="89">
        <f>ABS(('Wyrównanie 22 Part 2'!B37-'Wyrównanie 22 Part 2'!Q37)/'Wyrównanie 22 Part 2'!Q37)</f>
        <v>0.45292694002314743</v>
      </c>
      <c r="BN37" s="89">
        <f t="shared" si="30"/>
        <v>0.2051428129987318</v>
      </c>
      <c r="BO37" s="89">
        <f>'Wyrównanie 22 Part 2'!B38-'Wyrównanie 22 Part 2'!B37</f>
        <v>1.8150304143200075E-4</v>
      </c>
      <c r="BP37" s="89">
        <f t="shared" si="31"/>
        <v>1.8150304143200075E-4</v>
      </c>
      <c r="BQ37" s="89">
        <f t="shared" si="32"/>
        <v>-1.1865776084628808E-5</v>
      </c>
      <c r="BR37" s="89">
        <f t="shared" si="33"/>
        <v>1.1865776084628808E-5</v>
      </c>
      <c r="BS37" s="89">
        <f t="shared" si="34"/>
        <v>1.6372272310547479E-4</v>
      </c>
      <c r="BT37" s="89">
        <f t="shared" si="35"/>
        <v>1.6372272310547479E-4</v>
      </c>
    </row>
    <row r="38" spans="1:72" s="27" customFormat="1" x14ac:dyDescent="0.25">
      <c r="A38" s="41">
        <v>32</v>
      </c>
      <c r="B38" s="89">
        <f>ABS(('Wyrównanie 22 Part 2'!B38-'Wyrównanie 22 Part 2'!C38)/'Wyrównanie 22 Part 2'!C38)</f>
        <v>0.25316366823370084</v>
      </c>
      <c r="C38" s="89">
        <f t="shared" si="5"/>
        <v>6.4091842913543348E-2</v>
      </c>
      <c r="D38" s="89">
        <f>'Wyrównanie 22 Part 2'!C39-'Wyrównanie 22 Part 2'!C38</f>
        <v>2.3567045496086878E-5</v>
      </c>
      <c r="E38" s="89">
        <f t="shared" si="0"/>
        <v>2.3567045496086878E-5</v>
      </c>
      <c r="F38" s="89">
        <f t="shared" si="1"/>
        <v>6.0030396426660358E-5</v>
      </c>
      <c r="G38" s="89">
        <f t="shared" si="2"/>
        <v>6.0030396426660358E-5</v>
      </c>
      <c r="H38" s="89">
        <f t="shared" si="3"/>
        <v>-6.2441552161646369E-5</v>
      </c>
      <c r="I38" s="89">
        <f t="shared" si="4"/>
        <v>6.2441552161646369E-5</v>
      </c>
      <c r="J38" s="89"/>
      <c r="K38" s="89">
        <f>ABS(('Wyrównanie 22 Part 2'!B38-'Wyrównanie 22 Part 2'!E38)/'Wyrównanie 22 Part 2'!E38)</f>
        <v>0.21340569569079679</v>
      </c>
      <c r="L38" s="89">
        <f t="shared" si="12"/>
        <v>4.5541990953272965E-2</v>
      </c>
      <c r="M38" s="89">
        <f>'Wyrównanie 22 Part 2'!C39-'Wyrównanie 22 Part 2'!C38</f>
        <v>2.3567045496086878E-5</v>
      </c>
      <c r="N38" s="89">
        <f t="shared" si="13"/>
        <v>2.3567045496086878E-5</v>
      </c>
      <c r="O38" s="89">
        <f t="shared" si="14"/>
        <v>6.0030396426660358E-5</v>
      </c>
      <c r="P38" s="89">
        <f t="shared" si="15"/>
        <v>6.0030396426660358E-5</v>
      </c>
      <c r="Q38" s="89">
        <f t="shared" si="16"/>
        <v>-6.2441552161646369E-5</v>
      </c>
      <c r="R38" s="89">
        <f t="shared" si="17"/>
        <v>6.2441552161646369E-5</v>
      </c>
      <c r="S38" s="89"/>
      <c r="T38" s="89">
        <f>ABS(('Wyrównanie 22 Part 2'!B38-'Wyrównanie 22 Part 2'!G38)/'Wyrównanie 22 Part 2'!G38)</f>
        <v>0.22375707391270883</v>
      </c>
      <c r="U38" s="89">
        <f t="shared" si="19"/>
        <v>5.0067228125977442E-2</v>
      </c>
      <c r="V38" s="89">
        <f>'Wyrównanie 22 Part 2'!C39-'Wyrównanie 22 Part 2'!C38</f>
        <v>2.3567045496086878E-5</v>
      </c>
      <c r="W38" s="89">
        <f t="shared" si="20"/>
        <v>2.3567045496086878E-5</v>
      </c>
      <c r="X38" s="89">
        <f t="shared" si="21"/>
        <v>6.0030396426660358E-5</v>
      </c>
      <c r="Y38" s="89">
        <f t="shared" si="22"/>
        <v>6.0030396426660358E-5</v>
      </c>
      <c r="Z38" s="89">
        <f t="shared" si="23"/>
        <v>-6.2441552161646369E-5</v>
      </c>
      <c r="AA38" s="89">
        <f t="shared" si="18"/>
        <v>6.2441552161646369E-5</v>
      </c>
      <c r="AB38" s="89"/>
      <c r="AC38" s="89">
        <f>ABS(('Wyrównanie 22 Part 2'!B38-'Wyrównanie 22 Part 2'!I38)/'Wyrównanie 22 Part 2'!I38)</f>
        <v>0.23412824599251011</v>
      </c>
      <c r="AD38" s="89">
        <f t="shared" si="24"/>
        <v>5.481603557152933E-2</v>
      </c>
      <c r="AE38" s="89">
        <f>'Wyrównanie 22 Part 2'!C39-'Wyrównanie 22 Part 2'!C38</f>
        <v>2.3567045496086878E-5</v>
      </c>
      <c r="AF38" s="89">
        <f t="shared" si="25"/>
        <v>2.3567045496086878E-5</v>
      </c>
      <c r="AG38" s="89">
        <f t="shared" si="26"/>
        <v>6.0030396426660358E-5</v>
      </c>
      <c r="AH38" s="89">
        <f t="shared" si="27"/>
        <v>6.0030396426660358E-5</v>
      </c>
      <c r="AI38" s="89">
        <f t="shared" si="28"/>
        <v>-6.2441552161646369E-5</v>
      </c>
      <c r="AJ38" s="89">
        <f t="shared" si="29"/>
        <v>6.2441552161646369E-5</v>
      </c>
      <c r="AK38" s="89"/>
      <c r="AL38" s="89">
        <f>ABS(('Wyrównanie 22 Part 2'!B38-'Wyrównanie 22 Part 2'!K38)/'Wyrównanie 22 Part 2'!K38)</f>
        <v>0.21407663750142722</v>
      </c>
      <c r="AM38" s="89">
        <f t="shared" si="36"/>
        <v>4.5828806723917474E-2</v>
      </c>
      <c r="AN38" s="89">
        <f>'Wyrównanie 22 Part 2'!B39-'Wyrównanie 22 Part 2'!B38</f>
        <v>1.6963726534737194E-4</v>
      </c>
      <c r="AO38" s="89">
        <f t="shared" si="37"/>
        <v>1.6963726534737194E-4</v>
      </c>
      <c r="AP38" s="89">
        <f t="shared" si="38"/>
        <v>1.5185694702084598E-4</v>
      </c>
      <c r="AQ38" s="89">
        <f t="shared" si="39"/>
        <v>1.5185694702084598E-4</v>
      </c>
      <c r="AR38" s="89">
        <f t="shared" si="40"/>
        <v>-5.280468553826188E-4</v>
      </c>
      <c r="AS38" s="89">
        <f t="shared" si="41"/>
        <v>5.280468553826188E-4</v>
      </c>
      <c r="AT38" s="89"/>
      <c r="AU38" s="89">
        <f>ABS(('Wyrównanie 22 Part 2'!B38-'Wyrównanie 22 Part 2'!M38)/'Wyrównanie 22 Part 2'!M38)</f>
        <v>0.23374513451368756</v>
      </c>
      <c r="AV38" s="89">
        <f t="shared" si="42"/>
        <v>5.4636787908821892E-2</v>
      </c>
      <c r="AW38" s="89">
        <f>'Wyrównanie 22 Part 2'!B39-'Wyrównanie 22 Part 2'!B38</f>
        <v>1.6963726534737194E-4</v>
      </c>
      <c r="AX38" s="89">
        <f t="shared" si="43"/>
        <v>1.6963726534737194E-4</v>
      </c>
      <c r="AY38" s="89">
        <f t="shared" si="44"/>
        <v>1.5185694702084598E-4</v>
      </c>
      <c r="AZ38" s="89">
        <f t="shared" si="45"/>
        <v>1.5185694702084598E-4</v>
      </c>
      <c r="BA38" s="89">
        <f t="shared" si="46"/>
        <v>-5.280468553826188E-4</v>
      </c>
      <c r="BB38" s="89">
        <f t="shared" si="47"/>
        <v>5.280468553826188E-4</v>
      </c>
      <c r="BC38" s="89"/>
      <c r="BD38" s="89">
        <f>ABS(('Wyrównanie 22 Part 2'!B38-'Wyrównanie 22 Part 2'!O38)/'Wyrównanie 22 Part 2'!O38)</f>
        <v>0.14092091252373401</v>
      </c>
      <c r="BE38" s="89">
        <f t="shared" si="6"/>
        <v>1.9858703586521892E-2</v>
      </c>
      <c r="BF38" s="89">
        <f>'Wyrównanie 22 Part 2'!B39-'Wyrównanie 22 Part 2'!B38</f>
        <v>1.6963726534737194E-4</v>
      </c>
      <c r="BG38" s="89">
        <f t="shared" si="7"/>
        <v>1.6963726534737194E-4</v>
      </c>
      <c r="BH38" s="89">
        <f t="shared" si="8"/>
        <v>1.5185694702084598E-4</v>
      </c>
      <c r="BI38" s="89">
        <f t="shared" si="9"/>
        <v>1.5185694702084598E-4</v>
      </c>
      <c r="BJ38" s="89">
        <f t="shared" si="10"/>
        <v>-5.280468553826188E-4</v>
      </c>
      <c r="BK38" s="89">
        <f t="shared" si="11"/>
        <v>5.280468553826188E-4</v>
      </c>
      <c r="BL38" s="89"/>
      <c r="BM38" s="89">
        <f>ABS(('Wyrównanie 22 Part 2'!B38-'Wyrównanie 22 Part 2'!Q38)/'Wyrównanie 22 Part 2'!Q38)</f>
        <v>0.25639306751609398</v>
      </c>
      <c r="BN38" s="89">
        <f t="shared" si="30"/>
        <v>6.5737405070312324E-2</v>
      </c>
      <c r="BO38" s="89">
        <f>'Wyrównanie 22 Part 2'!B39-'Wyrównanie 22 Part 2'!B38</f>
        <v>1.6963726534737194E-4</v>
      </c>
      <c r="BP38" s="89">
        <f t="shared" si="31"/>
        <v>1.6963726534737194E-4</v>
      </c>
      <c r="BQ38" s="89">
        <f t="shared" si="32"/>
        <v>1.5185694702084598E-4</v>
      </c>
      <c r="BR38" s="89">
        <f t="shared" si="33"/>
        <v>1.5185694702084598E-4</v>
      </c>
      <c r="BS38" s="89">
        <f t="shared" si="34"/>
        <v>-5.280468553826188E-4</v>
      </c>
      <c r="BT38" s="89">
        <f t="shared" si="35"/>
        <v>5.280468553826188E-4</v>
      </c>
    </row>
    <row r="39" spans="1:72" s="27" customFormat="1" x14ac:dyDescent="0.25">
      <c r="A39" s="41">
        <v>33</v>
      </c>
      <c r="B39" s="89">
        <f>ABS(('Wyrównanie 22 Part 2'!B39-'Wyrównanie 22 Part 2'!C39)/'Wyrównanie 22 Part 2'!C39)</f>
        <v>2.0650512286987055E-2</v>
      </c>
      <c r="C39" s="89">
        <f t="shared" si="5"/>
        <v>4.2644365771500332E-4</v>
      </c>
      <c r="D39" s="89">
        <f>'Wyrównanie 22 Part 2'!C40-'Wyrównanie 22 Part 2'!C39</f>
        <v>8.3597441922747236E-5</v>
      </c>
      <c r="E39" s="89">
        <f t="shared" si="0"/>
        <v>8.3597441922747236E-5</v>
      </c>
      <c r="F39" s="89">
        <f t="shared" si="1"/>
        <v>-2.4111557349860112E-6</v>
      </c>
      <c r="G39" s="89">
        <f t="shared" si="2"/>
        <v>2.4111557349860112E-6</v>
      </c>
      <c r="H39" s="89">
        <f t="shared" si="3"/>
        <v>-6.070582956993649E-5</v>
      </c>
      <c r="I39" s="89">
        <f t="shared" si="4"/>
        <v>6.070582956993649E-5</v>
      </c>
      <c r="J39" s="89"/>
      <c r="K39" s="89">
        <f>ABS(('Wyrównanie 22 Part 2'!B39-'Wyrównanie 22 Part 2'!E39)/'Wyrównanie 22 Part 2'!E39)</f>
        <v>5.0649164957623727E-2</v>
      </c>
      <c r="L39" s="89">
        <f t="shared" si="12"/>
        <v>2.5653379109045792E-3</v>
      </c>
      <c r="M39" s="89">
        <f>'Wyrównanie 22 Part 2'!C40-'Wyrównanie 22 Part 2'!C39</f>
        <v>8.3597441922747236E-5</v>
      </c>
      <c r="N39" s="89">
        <f t="shared" si="13"/>
        <v>8.3597441922747236E-5</v>
      </c>
      <c r="O39" s="89">
        <f t="shared" si="14"/>
        <v>-2.4111557349860112E-6</v>
      </c>
      <c r="P39" s="89">
        <f t="shared" si="15"/>
        <v>2.4111557349860112E-6</v>
      </c>
      <c r="Q39" s="89">
        <f t="shared" si="16"/>
        <v>-6.070582956993649E-5</v>
      </c>
      <c r="R39" s="89">
        <f t="shared" si="17"/>
        <v>6.070582956993649E-5</v>
      </c>
      <c r="S39" s="89"/>
      <c r="T39" s="89">
        <f>ABS(('Wyrównanie 22 Part 2'!B39-'Wyrównanie 22 Part 2'!G39)/'Wyrównanie 22 Part 2'!G39)</f>
        <v>3.711517506682098E-2</v>
      </c>
      <c r="U39" s="89">
        <f t="shared" si="19"/>
        <v>1.3775362202407698E-3</v>
      </c>
      <c r="V39" s="89">
        <f>'Wyrównanie 22 Part 2'!C40-'Wyrównanie 22 Part 2'!C39</f>
        <v>8.3597441922747236E-5</v>
      </c>
      <c r="W39" s="89">
        <f t="shared" si="20"/>
        <v>8.3597441922747236E-5</v>
      </c>
      <c r="X39" s="89">
        <f t="shared" si="21"/>
        <v>-2.4111557349860112E-6</v>
      </c>
      <c r="Y39" s="89">
        <f t="shared" si="22"/>
        <v>2.4111557349860112E-6</v>
      </c>
      <c r="Z39" s="89">
        <f t="shared" si="23"/>
        <v>-6.070582956993649E-5</v>
      </c>
      <c r="AA39" s="89">
        <f t="shared" si="18"/>
        <v>6.070582956993649E-5</v>
      </c>
      <c r="AB39" s="89"/>
      <c r="AC39" s="89">
        <f>ABS(('Wyrównanie 22 Part 2'!B39-'Wyrównanie 22 Part 2'!I39)/'Wyrównanie 22 Part 2'!I39)</f>
        <v>2.6084269484743308E-2</v>
      </c>
      <c r="AD39" s="89">
        <f t="shared" si="24"/>
        <v>6.8038911455271095E-4</v>
      </c>
      <c r="AE39" s="89">
        <f>'Wyrównanie 22 Part 2'!C40-'Wyrównanie 22 Part 2'!C39</f>
        <v>8.3597441922747236E-5</v>
      </c>
      <c r="AF39" s="89">
        <f t="shared" si="25"/>
        <v>8.3597441922747236E-5</v>
      </c>
      <c r="AG39" s="89">
        <f t="shared" si="26"/>
        <v>-2.4111557349860112E-6</v>
      </c>
      <c r="AH39" s="89">
        <f t="shared" si="27"/>
        <v>2.4111557349860112E-6</v>
      </c>
      <c r="AI39" s="89">
        <f t="shared" si="28"/>
        <v>-6.070582956993649E-5</v>
      </c>
      <c r="AJ39" s="89">
        <f t="shared" si="29"/>
        <v>6.070582956993649E-5</v>
      </c>
      <c r="AK39" s="89"/>
      <c r="AL39" s="89">
        <f>ABS(('Wyrównanie 22 Part 2'!B39-'Wyrównanie 22 Part 2'!K39)/'Wyrównanie 22 Part 2'!K39)</f>
        <v>3.8903359748423266E-2</v>
      </c>
      <c r="AM39" s="89">
        <f t="shared" si="36"/>
        <v>1.5134713997152396E-3</v>
      </c>
      <c r="AN39" s="89">
        <f>'Wyrównanie 22 Part 2'!B40-'Wyrównanie 22 Part 2'!B39</f>
        <v>3.2149421236821792E-4</v>
      </c>
      <c r="AO39" s="89">
        <f t="shared" si="37"/>
        <v>3.2149421236821792E-4</v>
      </c>
      <c r="AP39" s="89">
        <f t="shared" si="38"/>
        <v>-3.7618990836177282E-4</v>
      </c>
      <c r="AQ39" s="89">
        <f t="shared" si="39"/>
        <v>3.7618990836177282E-4</v>
      </c>
      <c r="AR39" s="89">
        <f t="shared" si="40"/>
        <v>2.3093399081502779E-4</v>
      </c>
      <c r="AS39" s="89">
        <f t="shared" si="41"/>
        <v>2.3093399081502779E-4</v>
      </c>
      <c r="AT39" s="89"/>
      <c r="AU39" s="89">
        <f>ABS(('Wyrównanie 22 Part 2'!B39-'Wyrównanie 22 Part 2'!M39)/'Wyrównanie 22 Part 2'!M39)</f>
        <v>5.1548812974766621E-2</v>
      </c>
      <c r="AV39" s="89">
        <f t="shared" si="42"/>
        <v>2.6572801191074675E-3</v>
      </c>
      <c r="AW39" s="89">
        <f>'Wyrównanie 22 Part 2'!B40-'Wyrównanie 22 Part 2'!B39</f>
        <v>3.2149421236821792E-4</v>
      </c>
      <c r="AX39" s="89">
        <f t="shared" si="43"/>
        <v>3.2149421236821792E-4</v>
      </c>
      <c r="AY39" s="89">
        <f t="shared" si="44"/>
        <v>-3.7618990836177282E-4</v>
      </c>
      <c r="AZ39" s="89">
        <f t="shared" si="45"/>
        <v>3.7618990836177282E-4</v>
      </c>
      <c r="BA39" s="89">
        <f t="shared" si="46"/>
        <v>2.3093399081502779E-4</v>
      </c>
      <c r="BB39" s="89">
        <f t="shared" si="47"/>
        <v>2.3093399081502779E-4</v>
      </c>
      <c r="BC39" s="89"/>
      <c r="BD39" s="89">
        <f>ABS(('Wyrównanie 22 Part 2'!B39-'Wyrównanie 22 Part 2'!O39)/'Wyrównanie 22 Part 2'!O39)</f>
        <v>6.4489014080774815E-2</v>
      </c>
      <c r="BE39" s="89">
        <f t="shared" si="6"/>
        <v>4.1588329371103723E-3</v>
      </c>
      <c r="BF39" s="89">
        <f>'Wyrównanie 22 Part 2'!B40-'Wyrównanie 22 Part 2'!B39</f>
        <v>3.2149421236821792E-4</v>
      </c>
      <c r="BG39" s="89">
        <f t="shared" si="7"/>
        <v>3.2149421236821792E-4</v>
      </c>
      <c r="BH39" s="89">
        <f t="shared" si="8"/>
        <v>-3.7618990836177282E-4</v>
      </c>
      <c r="BI39" s="89">
        <f t="shared" si="9"/>
        <v>3.7618990836177282E-4</v>
      </c>
      <c r="BJ39" s="89">
        <f t="shared" si="10"/>
        <v>2.3093399081502779E-4</v>
      </c>
      <c r="BK39" s="89">
        <f t="shared" si="11"/>
        <v>2.3093399081502779E-4</v>
      </c>
      <c r="BL39" s="89"/>
      <c r="BM39" s="89">
        <f>ABS(('Wyrównanie 22 Part 2'!B39-'Wyrównanie 22 Part 2'!Q39)/'Wyrównanie 22 Part 2'!Q39)</f>
        <v>1.6875307680107768E-2</v>
      </c>
      <c r="BN39" s="89">
        <f t="shared" si="30"/>
        <v>2.8477600929830419E-4</v>
      </c>
      <c r="BO39" s="89">
        <f>'Wyrównanie 22 Part 2'!B40-'Wyrównanie 22 Part 2'!B39</f>
        <v>3.2149421236821792E-4</v>
      </c>
      <c r="BP39" s="89">
        <f t="shared" si="31"/>
        <v>3.2149421236821792E-4</v>
      </c>
      <c r="BQ39" s="89">
        <f t="shared" si="32"/>
        <v>-3.7618990836177282E-4</v>
      </c>
      <c r="BR39" s="89">
        <f t="shared" si="33"/>
        <v>3.7618990836177282E-4</v>
      </c>
      <c r="BS39" s="89">
        <f t="shared" si="34"/>
        <v>2.3093399081502779E-4</v>
      </c>
      <c r="BT39" s="89">
        <f t="shared" si="35"/>
        <v>2.3093399081502779E-4</v>
      </c>
    </row>
    <row r="40" spans="1:72" s="27" customFormat="1" x14ac:dyDescent="0.25">
      <c r="A40" s="41">
        <v>34</v>
      </c>
      <c r="B40" s="89">
        <f>ABS(('Wyrównanie 22 Part 2'!B40-'Wyrównanie 22 Part 2'!C40)/'Wyrównanie 22 Part 2'!C40)</f>
        <v>0.30427051850932268</v>
      </c>
      <c r="C40" s="89">
        <f t="shared" si="5"/>
        <v>9.2580548433932083E-2</v>
      </c>
      <c r="D40" s="89">
        <f>'Wyrównanie 22 Part 2'!C41-'Wyrównanie 22 Part 2'!C40</f>
        <v>8.1186286187761225E-5</v>
      </c>
      <c r="E40" s="89">
        <f t="shared" si="0"/>
        <v>8.1186286187761225E-5</v>
      </c>
      <c r="F40" s="89">
        <f t="shared" si="1"/>
        <v>-6.3116985304922501E-5</v>
      </c>
      <c r="G40" s="89">
        <f t="shared" si="2"/>
        <v>6.3116985304922501E-5</v>
      </c>
      <c r="H40" s="89">
        <f t="shared" si="3"/>
        <v>6.6890436807580996E-5</v>
      </c>
      <c r="I40" s="89">
        <f t="shared" si="4"/>
        <v>6.6890436807580996E-5</v>
      </c>
      <c r="J40" s="89"/>
      <c r="K40" s="89">
        <f>ABS(('Wyrównanie 22 Part 2'!B40-'Wyrównanie 22 Part 2'!E40)/'Wyrównanie 22 Part 2'!E40)</f>
        <v>0.30793106601647796</v>
      </c>
      <c r="L40" s="89">
        <f t="shared" si="12"/>
        <v>9.4821541418044511E-2</v>
      </c>
      <c r="M40" s="89">
        <f>'Wyrównanie 22 Part 2'!C41-'Wyrównanie 22 Part 2'!C40</f>
        <v>8.1186286187761225E-5</v>
      </c>
      <c r="N40" s="89">
        <f t="shared" si="13"/>
        <v>8.1186286187761225E-5</v>
      </c>
      <c r="O40" s="89">
        <f t="shared" si="14"/>
        <v>-6.3116985304922501E-5</v>
      </c>
      <c r="P40" s="89">
        <f t="shared" si="15"/>
        <v>6.3116985304922501E-5</v>
      </c>
      <c r="Q40" s="89">
        <f t="shared" si="16"/>
        <v>6.6890436807580996E-5</v>
      </c>
      <c r="R40" s="89">
        <f t="shared" si="17"/>
        <v>6.6890436807580996E-5</v>
      </c>
      <c r="S40" s="89"/>
      <c r="T40" s="89">
        <f>ABS(('Wyrównanie 22 Part 2'!B40-'Wyrównanie 22 Part 2'!G40)/'Wyrównanie 22 Part 2'!G40)</f>
        <v>0.32452803190702595</v>
      </c>
      <c r="U40" s="89">
        <f t="shared" si="19"/>
        <v>0.10531844349344766</v>
      </c>
      <c r="V40" s="89">
        <f>'Wyrównanie 22 Part 2'!C41-'Wyrównanie 22 Part 2'!C40</f>
        <v>8.1186286187761225E-5</v>
      </c>
      <c r="W40" s="89">
        <f t="shared" si="20"/>
        <v>8.1186286187761225E-5</v>
      </c>
      <c r="X40" s="89">
        <f t="shared" si="21"/>
        <v>-6.3116985304922501E-5</v>
      </c>
      <c r="Y40" s="89">
        <f t="shared" si="22"/>
        <v>6.3116985304922501E-5</v>
      </c>
      <c r="Z40" s="89">
        <f t="shared" si="23"/>
        <v>6.6890436807580996E-5</v>
      </c>
      <c r="AA40" s="89">
        <f t="shared" si="18"/>
        <v>6.6890436807580996E-5</v>
      </c>
      <c r="AB40" s="89"/>
      <c r="AC40" s="89">
        <f>ABS(('Wyrównanie 22 Part 2'!B40-'Wyrównanie 22 Part 2'!I40)/'Wyrównanie 22 Part 2'!I40)</f>
        <v>0.31899783220164879</v>
      </c>
      <c r="AD40" s="89">
        <f t="shared" si="24"/>
        <v>0.10175961694935128</v>
      </c>
      <c r="AE40" s="89">
        <f>'Wyrównanie 22 Part 2'!C41-'Wyrównanie 22 Part 2'!C40</f>
        <v>8.1186286187761225E-5</v>
      </c>
      <c r="AF40" s="89">
        <f t="shared" si="25"/>
        <v>8.1186286187761225E-5</v>
      </c>
      <c r="AG40" s="89">
        <f t="shared" si="26"/>
        <v>-6.3116985304922501E-5</v>
      </c>
      <c r="AH40" s="89">
        <f t="shared" si="27"/>
        <v>6.3116985304922501E-5</v>
      </c>
      <c r="AI40" s="89">
        <f t="shared" si="28"/>
        <v>6.6890436807580996E-5</v>
      </c>
      <c r="AJ40" s="89">
        <f t="shared" si="29"/>
        <v>6.6890436807580996E-5</v>
      </c>
      <c r="AK40" s="89"/>
      <c r="AL40" s="89">
        <f>ABS(('Wyrównanie 22 Part 2'!B40-'Wyrównanie 22 Part 2'!K40)/'Wyrównanie 22 Part 2'!K40)</f>
        <v>0.32430995086502123</v>
      </c>
      <c r="AM40" s="89">
        <f t="shared" si="36"/>
        <v>0.10517694423007248</v>
      </c>
      <c r="AN40" s="89">
        <f>'Wyrównanie 22 Part 2'!B41-'Wyrównanie 22 Part 2'!B40</f>
        <v>-5.4695695993554894E-5</v>
      </c>
      <c r="AO40" s="89">
        <f t="shared" si="37"/>
        <v>5.4695695993554894E-5</v>
      </c>
      <c r="AP40" s="89">
        <f t="shared" si="38"/>
        <v>-1.4525591754674502E-4</v>
      </c>
      <c r="AQ40" s="89">
        <f t="shared" si="39"/>
        <v>1.4525591754674502E-4</v>
      </c>
      <c r="AR40" s="89">
        <f t="shared" si="40"/>
        <v>5.146547938441159E-4</v>
      </c>
      <c r="AS40" s="89">
        <f t="shared" si="41"/>
        <v>5.146547938441159E-4</v>
      </c>
      <c r="AT40" s="89"/>
      <c r="AU40" s="89">
        <f>ABS(('Wyrównanie 22 Part 2'!B40-'Wyrównanie 22 Part 2'!M40)/'Wyrównanie 22 Part 2'!M40)</f>
        <v>0.3064842175251149</v>
      </c>
      <c r="AV40" s="89">
        <f t="shared" si="42"/>
        <v>9.393257559198194E-2</v>
      </c>
      <c r="AW40" s="89">
        <f>'Wyrównanie 22 Part 2'!B41-'Wyrównanie 22 Part 2'!B40</f>
        <v>-5.4695695993554894E-5</v>
      </c>
      <c r="AX40" s="89">
        <f t="shared" si="43"/>
        <v>5.4695695993554894E-5</v>
      </c>
      <c r="AY40" s="89">
        <f t="shared" si="44"/>
        <v>-1.4525591754674502E-4</v>
      </c>
      <c r="AZ40" s="89">
        <f t="shared" si="45"/>
        <v>1.4525591754674502E-4</v>
      </c>
      <c r="BA40" s="89">
        <f t="shared" si="46"/>
        <v>5.146547938441159E-4</v>
      </c>
      <c r="BB40" s="89">
        <f t="shared" si="47"/>
        <v>5.146547938441159E-4</v>
      </c>
      <c r="BC40" s="89"/>
      <c r="BD40" s="89">
        <f>ABS(('Wyrównanie 22 Part 2'!B40-'Wyrównanie 22 Part 2'!O40)/'Wyrównanie 22 Part 2'!O40)</f>
        <v>4.6911103272399474E-2</v>
      </c>
      <c r="BE40" s="89">
        <f t="shared" si="6"/>
        <v>2.2006516102337286E-3</v>
      </c>
      <c r="BF40" s="89">
        <f>'Wyrównanie 22 Part 2'!B41-'Wyrównanie 22 Part 2'!B40</f>
        <v>-5.4695695993554894E-5</v>
      </c>
      <c r="BG40" s="89">
        <f t="shared" si="7"/>
        <v>5.4695695993554894E-5</v>
      </c>
      <c r="BH40" s="89">
        <f t="shared" si="8"/>
        <v>-1.4525591754674502E-4</v>
      </c>
      <c r="BI40" s="89">
        <f t="shared" si="9"/>
        <v>1.4525591754674502E-4</v>
      </c>
      <c r="BJ40" s="89">
        <f t="shared" si="10"/>
        <v>5.146547938441159E-4</v>
      </c>
      <c r="BK40" s="89">
        <f t="shared" si="11"/>
        <v>5.146547938441159E-4</v>
      </c>
      <c r="BL40" s="89"/>
      <c r="BM40" s="89">
        <f>ABS(('Wyrównanie 22 Part 2'!B40-'Wyrównanie 22 Part 2'!Q40)/'Wyrównanie 22 Part 2'!Q40)</f>
        <v>0.30247804637120967</v>
      </c>
      <c r="BN40" s="89">
        <f t="shared" si="30"/>
        <v>9.1492968536543665E-2</v>
      </c>
      <c r="BO40" s="89">
        <f>'Wyrównanie 22 Part 2'!B41-'Wyrównanie 22 Part 2'!B40</f>
        <v>-5.4695695993554894E-5</v>
      </c>
      <c r="BP40" s="89">
        <f t="shared" si="31"/>
        <v>5.4695695993554894E-5</v>
      </c>
      <c r="BQ40" s="89">
        <f t="shared" si="32"/>
        <v>-1.4525591754674502E-4</v>
      </c>
      <c r="BR40" s="89">
        <f t="shared" si="33"/>
        <v>1.4525591754674502E-4</v>
      </c>
      <c r="BS40" s="89">
        <f t="shared" si="34"/>
        <v>5.146547938441159E-4</v>
      </c>
      <c r="BT40" s="89">
        <f t="shared" si="35"/>
        <v>5.146547938441159E-4</v>
      </c>
    </row>
    <row r="41" spans="1:72" s="27" customFormat="1" x14ac:dyDescent="0.25">
      <c r="A41" s="41">
        <v>35</v>
      </c>
      <c r="B41" s="89">
        <f>ABS(('Wyrównanie 22 Part 2'!B41-'Wyrównanie 22 Part 2'!C41)/'Wyrównanie 22 Part 2'!C41)</f>
        <v>0.10811687954823536</v>
      </c>
      <c r="C41" s="89">
        <f t="shared" si="5"/>
        <v>1.1689259643247633E-2</v>
      </c>
      <c r="D41" s="89">
        <f>'Wyrównanie 22 Part 2'!C42-'Wyrównanie 22 Part 2'!C41</f>
        <v>1.8069300882838724E-5</v>
      </c>
      <c r="E41" s="89">
        <f t="shared" si="0"/>
        <v>1.8069300882838724E-5</v>
      </c>
      <c r="F41" s="89">
        <f t="shared" si="1"/>
        <v>3.7734515026584953E-6</v>
      </c>
      <c r="G41" s="89">
        <f t="shared" si="2"/>
        <v>3.7734515026584953E-6</v>
      </c>
      <c r="H41" s="89">
        <f t="shared" si="3"/>
        <v>7.1938035029425989E-5</v>
      </c>
      <c r="I41" s="89">
        <f t="shared" si="4"/>
        <v>7.1938035029425989E-5</v>
      </c>
      <c r="J41" s="89"/>
      <c r="K41" s="89">
        <f>ABS(('Wyrównanie 22 Part 2'!B41-'Wyrównanie 22 Part 2'!E41)/'Wyrównanie 22 Part 2'!E41)</f>
        <v>0.1614574290780757</v>
      </c>
      <c r="L41" s="89">
        <f t="shared" si="12"/>
        <v>2.6068501404501843E-2</v>
      </c>
      <c r="M41" s="89">
        <f>'Wyrównanie 22 Part 2'!C42-'Wyrównanie 22 Part 2'!C41</f>
        <v>1.8069300882838724E-5</v>
      </c>
      <c r="N41" s="89">
        <f t="shared" si="13"/>
        <v>1.8069300882838724E-5</v>
      </c>
      <c r="O41" s="89">
        <f t="shared" si="14"/>
        <v>3.7734515026584953E-6</v>
      </c>
      <c r="P41" s="89">
        <f t="shared" si="15"/>
        <v>3.7734515026584953E-6</v>
      </c>
      <c r="Q41" s="89">
        <f t="shared" si="16"/>
        <v>7.1938035029425989E-5</v>
      </c>
      <c r="R41" s="89">
        <f t="shared" si="17"/>
        <v>7.1938035029425989E-5</v>
      </c>
      <c r="S41" s="89"/>
      <c r="T41" s="89">
        <f>ABS(('Wyrównanie 22 Part 2'!B41-'Wyrównanie 22 Part 2'!G41)/'Wyrównanie 22 Part 2'!G41)</f>
        <v>0.15369580606641278</v>
      </c>
      <c r="U41" s="89">
        <f t="shared" si="19"/>
        <v>2.3622400802404367E-2</v>
      </c>
      <c r="V41" s="89">
        <f>'Wyrównanie 22 Part 2'!C42-'Wyrównanie 22 Part 2'!C41</f>
        <v>1.8069300882838724E-5</v>
      </c>
      <c r="W41" s="89">
        <f t="shared" si="20"/>
        <v>1.8069300882838724E-5</v>
      </c>
      <c r="X41" s="89">
        <f t="shared" si="21"/>
        <v>3.7734515026584953E-6</v>
      </c>
      <c r="Y41" s="89">
        <f t="shared" si="22"/>
        <v>3.7734515026584953E-6</v>
      </c>
      <c r="Z41" s="89">
        <f t="shared" si="23"/>
        <v>7.1938035029425989E-5</v>
      </c>
      <c r="AA41" s="89">
        <f t="shared" si="18"/>
        <v>7.1938035029425989E-5</v>
      </c>
      <c r="AB41" s="89"/>
      <c r="AC41" s="89">
        <f>ABS(('Wyrównanie 22 Part 2'!B41-'Wyrównanie 22 Part 2'!I41)/'Wyrównanie 22 Part 2'!I41)</f>
        <v>0.14050941795347502</v>
      </c>
      <c r="AD41" s="89">
        <f t="shared" si="24"/>
        <v>1.9742896533624328E-2</v>
      </c>
      <c r="AE41" s="89">
        <f>'Wyrównanie 22 Part 2'!C42-'Wyrównanie 22 Part 2'!C41</f>
        <v>1.8069300882838724E-5</v>
      </c>
      <c r="AF41" s="89">
        <f t="shared" si="25"/>
        <v>1.8069300882838724E-5</v>
      </c>
      <c r="AG41" s="89">
        <f t="shared" si="26"/>
        <v>3.7734515026584953E-6</v>
      </c>
      <c r="AH41" s="89">
        <f t="shared" si="27"/>
        <v>3.7734515026584953E-6</v>
      </c>
      <c r="AI41" s="89">
        <f t="shared" si="28"/>
        <v>7.1938035029425989E-5</v>
      </c>
      <c r="AJ41" s="89">
        <f t="shared" si="29"/>
        <v>7.1938035029425989E-5</v>
      </c>
      <c r="AK41" s="89"/>
      <c r="AL41" s="89">
        <f>ABS(('Wyrównanie 22 Part 2'!B41-'Wyrównanie 22 Part 2'!K41)/'Wyrównanie 22 Part 2'!K41)</f>
        <v>0.16329731870797307</v>
      </c>
      <c r="AM41" s="89">
        <f t="shared" si="36"/>
        <v>2.6666014297213329E-2</v>
      </c>
      <c r="AN41" s="89">
        <f>'Wyrównanie 22 Part 2'!B42-'Wyrównanie 22 Part 2'!B41</f>
        <v>-1.9995161354029992E-4</v>
      </c>
      <c r="AO41" s="89">
        <f t="shared" si="37"/>
        <v>1.9995161354029992E-4</v>
      </c>
      <c r="AP41" s="89">
        <f t="shared" si="38"/>
        <v>3.6939887629737088E-4</v>
      </c>
      <c r="AQ41" s="89">
        <f t="shared" si="39"/>
        <v>3.6939887629737088E-4</v>
      </c>
      <c r="AR41" s="89">
        <f t="shared" si="40"/>
        <v>-6.8479380023168219E-4</v>
      </c>
      <c r="AS41" s="89">
        <f t="shared" si="41"/>
        <v>6.8479380023168219E-4</v>
      </c>
      <c r="AT41" s="89"/>
      <c r="AU41" s="89">
        <f>ABS(('Wyrównanie 22 Part 2'!B41-'Wyrównanie 22 Part 2'!M41)/'Wyrównanie 22 Part 2'!M41)</f>
        <v>0.14019627832492465</v>
      </c>
      <c r="AV41" s="89">
        <f t="shared" si="42"/>
        <v>1.9654996456159736E-2</v>
      </c>
      <c r="AW41" s="89">
        <f>'Wyrównanie 22 Part 2'!B42-'Wyrównanie 22 Part 2'!B41</f>
        <v>-1.9995161354029992E-4</v>
      </c>
      <c r="AX41" s="89">
        <f t="shared" si="43"/>
        <v>1.9995161354029992E-4</v>
      </c>
      <c r="AY41" s="89">
        <f t="shared" si="44"/>
        <v>3.6939887629737088E-4</v>
      </c>
      <c r="AZ41" s="89">
        <f t="shared" si="45"/>
        <v>3.6939887629737088E-4</v>
      </c>
      <c r="BA41" s="89">
        <f t="shared" si="46"/>
        <v>-6.8479380023168219E-4</v>
      </c>
      <c r="BB41" s="89">
        <f t="shared" si="47"/>
        <v>6.8479380023168219E-4</v>
      </c>
      <c r="BC41" s="89"/>
      <c r="BD41" s="89">
        <f>ABS(('Wyrównanie 22 Part 2'!B41-'Wyrównanie 22 Part 2'!O41)/'Wyrównanie 22 Part 2'!O41)</f>
        <v>1.9368170455852589E-2</v>
      </c>
      <c r="BE41" s="89">
        <f t="shared" si="6"/>
        <v>3.751260268069611E-4</v>
      </c>
      <c r="BF41" s="89">
        <f>'Wyrównanie 22 Part 2'!B42-'Wyrównanie 22 Part 2'!B41</f>
        <v>-1.9995161354029992E-4</v>
      </c>
      <c r="BG41" s="89">
        <f t="shared" si="7"/>
        <v>1.9995161354029992E-4</v>
      </c>
      <c r="BH41" s="89">
        <f t="shared" si="8"/>
        <v>3.6939887629737088E-4</v>
      </c>
      <c r="BI41" s="89">
        <f t="shared" si="9"/>
        <v>3.6939887629737088E-4</v>
      </c>
      <c r="BJ41" s="89">
        <f t="shared" si="10"/>
        <v>-6.8479380023168219E-4</v>
      </c>
      <c r="BK41" s="89">
        <f t="shared" si="11"/>
        <v>6.8479380023168219E-4</v>
      </c>
      <c r="BL41" s="89"/>
      <c r="BM41" s="89">
        <f>ABS(('Wyrównanie 22 Part 2'!B41-'Wyrównanie 22 Part 2'!Q41)/'Wyrównanie 22 Part 2'!Q41)</f>
        <v>0.10403010297466282</v>
      </c>
      <c r="BN41" s="89">
        <f t="shared" si="30"/>
        <v>1.082226232491895E-2</v>
      </c>
      <c r="BO41" s="89">
        <f>'Wyrównanie 22 Part 2'!B42-'Wyrównanie 22 Part 2'!B41</f>
        <v>-1.9995161354029992E-4</v>
      </c>
      <c r="BP41" s="89">
        <f t="shared" si="31"/>
        <v>1.9995161354029992E-4</v>
      </c>
      <c r="BQ41" s="89">
        <f t="shared" si="32"/>
        <v>3.6939887629737088E-4</v>
      </c>
      <c r="BR41" s="89">
        <f t="shared" si="33"/>
        <v>3.6939887629737088E-4</v>
      </c>
      <c r="BS41" s="89">
        <f t="shared" si="34"/>
        <v>-6.8479380023168219E-4</v>
      </c>
      <c r="BT41" s="89">
        <f t="shared" si="35"/>
        <v>6.8479380023168219E-4</v>
      </c>
    </row>
    <row r="42" spans="1:72" s="27" customFormat="1" x14ac:dyDescent="0.25">
      <c r="A42" s="41">
        <v>36</v>
      </c>
      <c r="B42" s="89">
        <f>ABS(('Wyrównanie 22 Part 2'!B42-'Wyrównanie 22 Part 2'!C42)/'Wyrównanie 22 Part 2'!C42)</f>
        <v>0.1547788789697129</v>
      </c>
      <c r="C42" s="89">
        <f t="shared" si="5"/>
        <v>2.3956501375121037E-2</v>
      </c>
      <c r="D42" s="89">
        <f>'Wyrównanie 22 Part 2'!C43-'Wyrównanie 22 Part 2'!C42</f>
        <v>2.1842752385497219E-5</v>
      </c>
      <c r="E42" s="89">
        <f t="shared" si="0"/>
        <v>2.1842752385497219E-5</v>
      </c>
      <c r="F42" s="89">
        <f t="shared" si="1"/>
        <v>7.5711486532084485E-5</v>
      </c>
      <c r="G42" s="89">
        <f t="shared" si="2"/>
        <v>7.5711486532084485E-5</v>
      </c>
      <c r="H42" s="89">
        <f t="shared" si="3"/>
        <v>-1.0416785598618597E-4</v>
      </c>
      <c r="I42" s="89">
        <f t="shared" si="4"/>
        <v>1.0416785598618597E-4</v>
      </c>
      <c r="J42" s="89"/>
      <c r="K42" s="89">
        <f>ABS(('Wyrównanie 22 Part 2'!B42-'Wyrównanie 22 Part 2'!E42)/'Wyrównanie 22 Part 2'!E42)</f>
        <v>0.15958288856426586</v>
      </c>
      <c r="L42" s="89">
        <f t="shared" si="12"/>
        <v>2.5466698322514896E-2</v>
      </c>
      <c r="M42" s="89">
        <f>'Wyrównanie 22 Part 2'!C43-'Wyrównanie 22 Part 2'!C42</f>
        <v>2.1842752385497219E-5</v>
      </c>
      <c r="N42" s="89">
        <f t="shared" si="13"/>
        <v>2.1842752385497219E-5</v>
      </c>
      <c r="O42" s="89">
        <f t="shared" si="14"/>
        <v>7.5711486532084485E-5</v>
      </c>
      <c r="P42" s="89">
        <f t="shared" si="15"/>
        <v>7.5711486532084485E-5</v>
      </c>
      <c r="Q42" s="89">
        <f t="shared" si="16"/>
        <v>-1.0416785598618597E-4</v>
      </c>
      <c r="R42" s="89">
        <f t="shared" si="17"/>
        <v>1.0416785598618597E-4</v>
      </c>
      <c r="S42" s="89"/>
      <c r="T42" s="89">
        <f>ABS(('Wyrównanie 22 Part 2'!B42-'Wyrównanie 22 Part 2'!G42)/'Wyrównanie 22 Part 2'!G42)</f>
        <v>0.16147285146926188</v>
      </c>
      <c r="U42" s="89">
        <f t="shared" si="19"/>
        <v>2.6073481761614309E-2</v>
      </c>
      <c r="V42" s="89">
        <f>'Wyrównanie 22 Part 2'!C43-'Wyrównanie 22 Part 2'!C42</f>
        <v>2.1842752385497219E-5</v>
      </c>
      <c r="W42" s="89">
        <f t="shared" si="20"/>
        <v>2.1842752385497219E-5</v>
      </c>
      <c r="X42" s="89">
        <f t="shared" si="21"/>
        <v>7.5711486532084485E-5</v>
      </c>
      <c r="Y42" s="89">
        <f t="shared" si="22"/>
        <v>7.5711486532084485E-5</v>
      </c>
      <c r="Z42" s="89">
        <f t="shared" si="23"/>
        <v>-1.0416785598618597E-4</v>
      </c>
      <c r="AA42" s="89">
        <f t="shared" si="18"/>
        <v>1.0416785598618597E-4</v>
      </c>
      <c r="AB42" s="89"/>
      <c r="AC42" s="89">
        <f>ABS(('Wyrównanie 22 Part 2'!B42-'Wyrównanie 22 Part 2'!I42)/'Wyrównanie 22 Part 2'!I42)</f>
        <v>0.14629015358966585</v>
      </c>
      <c r="AD42" s="89">
        <f t="shared" si="24"/>
        <v>2.1400809037288023E-2</v>
      </c>
      <c r="AE42" s="89">
        <f>'Wyrównanie 22 Part 2'!C43-'Wyrównanie 22 Part 2'!C42</f>
        <v>2.1842752385497219E-5</v>
      </c>
      <c r="AF42" s="89">
        <f t="shared" si="25"/>
        <v>2.1842752385497219E-5</v>
      </c>
      <c r="AG42" s="89">
        <f t="shared" si="26"/>
        <v>7.5711486532084485E-5</v>
      </c>
      <c r="AH42" s="89">
        <f t="shared" si="27"/>
        <v>7.5711486532084485E-5</v>
      </c>
      <c r="AI42" s="89">
        <f t="shared" si="28"/>
        <v>-1.0416785598618597E-4</v>
      </c>
      <c r="AJ42" s="89">
        <f t="shared" si="29"/>
        <v>1.0416785598618597E-4</v>
      </c>
      <c r="AK42" s="89"/>
      <c r="AL42" s="89">
        <f>ABS(('Wyrównanie 22 Part 2'!B42-'Wyrównanie 22 Part 2'!K42)/'Wyrównanie 22 Part 2'!K42)</f>
        <v>0.14905702321230041</v>
      </c>
      <c r="AM42" s="89">
        <f t="shared" si="36"/>
        <v>2.2217996168912263E-2</v>
      </c>
      <c r="AN42" s="89">
        <f>'Wyrównanie 22 Part 2'!B43-'Wyrównanie 22 Part 2'!B42</f>
        <v>1.6944726275707096E-4</v>
      </c>
      <c r="AO42" s="89">
        <f t="shared" si="37"/>
        <v>1.6944726275707096E-4</v>
      </c>
      <c r="AP42" s="89">
        <f t="shared" si="38"/>
        <v>-3.1539492393431131E-4</v>
      </c>
      <c r="AQ42" s="89">
        <f t="shared" si="39"/>
        <v>3.1539492393431131E-4</v>
      </c>
      <c r="AR42" s="89">
        <f t="shared" si="40"/>
        <v>8.0170405499306195E-4</v>
      </c>
      <c r="AS42" s="89">
        <f t="shared" si="41"/>
        <v>8.0170405499306195E-4</v>
      </c>
      <c r="AT42" s="89"/>
      <c r="AU42" s="89">
        <f>ABS(('Wyrównanie 22 Part 2'!B42-'Wyrównanie 22 Part 2'!M42)/'Wyrównanie 22 Part 2'!M42)</f>
        <v>0.1721981466665462</v>
      </c>
      <c r="AV42" s="89">
        <f t="shared" si="42"/>
        <v>2.9652201715393359E-2</v>
      </c>
      <c r="AW42" s="89">
        <f>'Wyrównanie 22 Part 2'!B43-'Wyrównanie 22 Part 2'!B42</f>
        <v>1.6944726275707096E-4</v>
      </c>
      <c r="AX42" s="89">
        <f t="shared" si="43"/>
        <v>1.6944726275707096E-4</v>
      </c>
      <c r="AY42" s="89">
        <f t="shared" si="44"/>
        <v>-3.1539492393431131E-4</v>
      </c>
      <c r="AZ42" s="89">
        <f t="shared" si="45"/>
        <v>3.1539492393431131E-4</v>
      </c>
      <c r="BA42" s="89">
        <f t="shared" si="46"/>
        <v>8.0170405499306195E-4</v>
      </c>
      <c r="BB42" s="89">
        <f t="shared" si="47"/>
        <v>8.0170405499306195E-4</v>
      </c>
      <c r="BC42" s="89"/>
      <c r="BD42" s="89">
        <f>ABS(('Wyrównanie 22 Part 2'!B42-'Wyrównanie 22 Part 2'!O42)/'Wyrównanie 22 Part 2'!O42)</f>
        <v>9.2992560197052071E-2</v>
      </c>
      <c r="BE42" s="89">
        <f t="shared" si="6"/>
        <v>8.6476162520023533E-3</v>
      </c>
      <c r="BF42" s="89">
        <f>'Wyrównanie 22 Part 2'!B43-'Wyrównanie 22 Part 2'!B42</f>
        <v>1.6944726275707096E-4</v>
      </c>
      <c r="BG42" s="89">
        <f t="shared" si="7"/>
        <v>1.6944726275707096E-4</v>
      </c>
      <c r="BH42" s="89">
        <f t="shared" si="8"/>
        <v>-3.1539492393431131E-4</v>
      </c>
      <c r="BI42" s="89">
        <f t="shared" si="9"/>
        <v>3.1539492393431131E-4</v>
      </c>
      <c r="BJ42" s="89">
        <f t="shared" si="10"/>
        <v>8.0170405499306195E-4</v>
      </c>
      <c r="BK42" s="89">
        <f t="shared" si="11"/>
        <v>8.0170405499306195E-4</v>
      </c>
      <c r="BL42" s="89"/>
      <c r="BM42" s="89">
        <f>ABS(('Wyrównanie 22 Part 2'!B42-'Wyrównanie 22 Part 2'!Q42)/'Wyrównanie 22 Part 2'!Q42)</f>
        <v>0.14969794152190513</v>
      </c>
      <c r="BN42" s="89">
        <f t="shared" si="30"/>
        <v>2.2409473695895729E-2</v>
      </c>
      <c r="BO42" s="89">
        <f>'Wyrównanie 22 Part 2'!B43-'Wyrównanie 22 Part 2'!B42</f>
        <v>1.6944726275707096E-4</v>
      </c>
      <c r="BP42" s="89">
        <f t="shared" si="31"/>
        <v>1.6944726275707096E-4</v>
      </c>
      <c r="BQ42" s="89">
        <f t="shared" si="32"/>
        <v>-3.1539492393431131E-4</v>
      </c>
      <c r="BR42" s="89">
        <f t="shared" si="33"/>
        <v>3.1539492393431131E-4</v>
      </c>
      <c r="BS42" s="89">
        <f t="shared" si="34"/>
        <v>8.0170405499306195E-4</v>
      </c>
      <c r="BT42" s="89">
        <f t="shared" si="35"/>
        <v>8.0170405499306195E-4</v>
      </c>
    </row>
    <row r="43" spans="1:72" s="27" customFormat="1" x14ac:dyDescent="0.25">
      <c r="A43" s="41">
        <v>37</v>
      </c>
      <c r="B43" s="89">
        <f>ABS(('Wyrównanie 22 Part 2'!B43-'Wyrównanie 22 Part 2'!C43)/'Wyrównanie 22 Part 2'!C43)</f>
        <v>2.1075922942601414E-2</v>
      </c>
      <c r="C43" s="89">
        <f t="shared" si="5"/>
        <v>4.4419452788247262E-4</v>
      </c>
      <c r="D43" s="89">
        <f>'Wyrównanie 22 Part 2'!C44-'Wyrównanie 22 Part 2'!C43</f>
        <v>9.7554238917581704E-5</v>
      </c>
      <c r="E43" s="89">
        <f t="shared" si="0"/>
        <v>9.7554238917581704E-5</v>
      </c>
      <c r="F43" s="89">
        <f t="shared" si="1"/>
        <v>-2.8456369454101481E-5</v>
      </c>
      <c r="G43" s="89">
        <f t="shared" si="2"/>
        <v>2.8456369454101481E-5</v>
      </c>
      <c r="H43" s="89">
        <f t="shared" si="3"/>
        <v>5.7474000531927759E-5</v>
      </c>
      <c r="I43" s="89">
        <f t="shared" si="4"/>
        <v>5.7474000531927759E-5</v>
      </c>
      <c r="J43" s="89"/>
      <c r="K43" s="89">
        <f>ABS(('Wyrównanie 22 Part 2'!B43-'Wyrównanie 22 Part 2'!E43)/'Wyrównanie 22 Part 2'!E43)</f>
        <v>2.490903173282592E-2</v>
      </c>
      <c r="L43" s="89">
        <f t="shared" si="12"/>
        <v>6.2045986186692859E-4</v>
      </c>
      <c r="M43" s="89">
        <f>'Wyrównanie 22 Part 2'!C44-'Wyrównanie 22 Part 2'!C43</f>
        <v>9.7554238917581704E-5</v>
      </c>
      <c r="N43" s="89">
        <f t="shared" si="13"/>
        <v>9.7554238917581704E-5</v>
      </c>
      <c r="O43" s="89">
        <f t="shared" si="14"/>
        <v>-2.8456369454101481E-5</v>
      </c>
      <c r="P43" s="89">
        <f t="shared" si="15"/>
        <v>2.8456369454101481E-5</v>
      </c>
      <c r="Q43" s="89">
        <f t="shared" si="16"/>
        <v>5.7474000531927759E-5</v>
      </c>
      <c r="R43" s="89">
        <f t="shared" si="17"/>
        <v>5.7474000531927759E-5</v>
      </c>
      <c r="S43" s="89"/>
      <c r="T43" s="89">
        <f>ABS(('Wyrównanie 22 Part 2'!B43-'Wyrównanie 22 Part 2'!G43)/'Wyrównanie 22 Part 2'!G43)</f>
        <v>3.1842260024668549E-2</v>
      </c>
      <c r="U43" s="89">
        <f t="shared" si="19"/>
        <v>1.0139295234786046E-3</v>
      </c>
      <c r="V43" s="89">
        <f>'Wyrównanie 22 Part 2'!C44-'Wyrównanie 22 Part 2'!C43</f>
        <v>9.7554238917581704E-5</v>
      </c>
      <c r="W43" s="89">
        <f t="shared" si="20"/>
        <v>9.7554238917581704E-5</v>
      </c>
      <c r="X43" s="89">
        <f t="shared" si="21"/>
        <v>-2.8456369454101481E-5</v>
      </c>
      <c r="Y43" s="89">
        <f t="shared" si="22"/>
        <v>2.8456369454101481E-5</v>
      </c>
      <c r="Z43" s="89">
        <f t="shared" si="23"/>
        <v>5.7474000531927759E-5</v>
      </c>
      <c r="AA43" s="89">
        <f t="shared" si="18"/>
        <v>5.7474000531927759E-5</v>
      </c>
      <c r="AB43" s="89"/>
      <c r="AC43" s="89">
        <f>ABS(('Wyrównanie 22 Part 2'!B43-'Wyrównanie 22 Part 2'!I43)/'Wyrównanie 22 Part 2'!I43)</f>
        <v>2.3287260018285748E-3</v>
      </c>
      <c r="AD43" s="89">
        <f t="shared" si="24"/>
        <v>5.422964791592499E-6</v>
      </c>
      <c r="AE43" s="89">
        <f>'Wyrównanie 22 Part 2'!C44-'Wyrównanie 22 Part 2'!C43</f>
        <v>9.7554238917581704E-5</v>
      </c>
      <c r="AF43" s="89">
        <f t="shared" si="25"/>
        <v>9.7554238917581704E-5</v>
      </c>
      <c r="AG43" s="89">
        <f t="shared" si="26"/>
        <v>-2.8456369454101481E-5</v>
      </c>
      <c r="AH43" s="89">
        <f t="shared" si="27"/>
        <v>2.8456369454101481E-5</v>
      </c>
      <c r="AI43" s="89">
        <f t="shared" si="28"/>
        <v>5.7474000531927759E-5</v>
      </c>
      <c r="AJ43" s="89">
        <f t="shared" si="29"/>
        <v>5.7474000531927759E-5</v>
      </c>
      <c r="AK43" s="89"/>
      <c r="AL43" s="89">
        <f>ABS(('Wyrównanie 22 Part 2'!B43-'Wyrównanie 22 Part 2'!K43)/'Wyrównanie 22 Part 2'!K43)</f>
        <v>6.609088472109159E-3</v>
      </c>
      <c r="AM43" s="89">
        <f t="shared" si="36"/>
        <v>4.3680050432166176E-5</v>
      </c>
      <c r="AN43" s="89">
        <f>'Wyrównanie 22 Part 2'!B44-'Wyrównanie 22 Part 2'!B43</f>
        <v>-1.4594766117724035E-4</v>
      </c>
      <c r="AO43" s="89">
        <f t="shared" si="37"/>
        <v>1.4594766117724035E-4</v>
      </c>
      <c r="AP43" s="89">
        <f t="shared" si="38"/>
        <v>4.8630913105875064E-4</v>
      </c>
      <c r="AQ43" s="89">
        <f t="shared" si="39"/>
        <v>4.8630913105875064E-4</v>
      </c>
      <c r="AR43" s="89">
        <f t="shared" si="40"/>
        <v>-5.0280886427339307E-4</v>
      </c>
      <c r="AS43" s="89">
        <f t="shared" si="41"/>
        <v>5.0280886427339307E-4</v>
      </c>
      <c r="AT43" s="89"/>
      <c r="AU43" s="89">
        <f>ABS(('Wyrównanie 22 Part 2'!B43-'Wyrównanie 22 Part 2'!M43)/'Wyrównanie 22 Part 2'!M43)</f>
        <v>4.1791223743549571E-2</v>
      </c>
      <c r="AV43" s="89">
        <f t="shared" si="42"/>
        <v>1.7465063819834216E-3</v>
      </c>
      <c r="AW43" s="89">
        <f>'Wyrównanie 22 Part 2'!B44-'Wyrównanie 22 Part 2'!B43</f>
        <v>-1.4594766117724035E-4</v>
      </c>
      <c r="AX43" s="89">
        <f t="shared" si="43"/>
        <v>1.4594766117724035E-4</v>
      </c>
      <c r="AY43" s="89">
        <f t="shared" si="44"/>
        <v>4.8630913105875064E-4</v>
      </c>
      <c r="AZ43" s="89">
        <f t="shared" si="45"/>
        <v>4.8630913105875064E-4</v>
      </c>
      <c r="BA43" s="89">
        <f t="shared" si="46"/>
        <v>-5.0280886427339307E-4</v>
      </c>
      <c r="BB43" s="89">
        <f t="shared" si="47"/>
        <v>5.0280886427339307E-4</v>
      </c>
      <c r="BC43" s="89"/>
      <c r="BD43" s="89">
        <f>ABS(('Wyrównanie 22 Part 2'!B43-'Wyrównanie 22 Part 2'!O43)/'Wyrównanie 22 Part 2'!O43)</f>
        <v>0.11592904822953905</v>
      </c>
      <c r="BE43" s="89">
        <f t="shared" si="6"/>
        <v>1.3439544223406791E-2</v>
      </c>
      <c r="BF43" s="89">
        <f>'Wyrównanie 22 Part 2'!B44-'Wyrównanie 22 Part 2'!B43</f>
        <v>-1.4594766117724035E-4</v>
      </c>
      <c r="BG43" s="89">
        <f t="shared" si="7"/>
        <v>1.4594766117724035E-4</v>
      </c>
      <c r="BH43" s="89">
        <f t="shared" si="8"/>
        <v>4.8630913105875064E-4</v>
      </c>
      <c r="BI43" s="89">
        <f t="shared" si="9"/>
        <v>4.8630913105875064E-4</v>
      </c>
      <c r="BJ43" s="89">
        <f t="shared" si="10"/>
        <v>-5.0280886427339307E-4</v>
      </c>
      <c r="BK43" s="89">
        <f t="shared" si="11"/>
        <v>5.0280886427339307E-4</v>
      </c>
      <c r="BL43" s="89"/>
      <c r="BM43" s="89">
        <f>ABS(('Wyrównanie 22 Part 2'!B43-'Wyrównanie 22 Part 2'!Q43)/'Wyrównanie 22 Part 2'!Q43)</f>
        <v>3.3461963273947591E-2</v>
      </c>
      <c r="BN43" s="89">
        <f t="shared" si="30"/>
        <v>1.1197029861470173E-3</v>
      </c>
      <c r="BO43" s="89">
        <f>'Wyrównanie 22 Part 2'!B44-'Wyrównanie 22 Part 2'!B43</f>
        <v>-1.4594766117724035E-4</v>
      </c>
      <c r="BP43" s="89">
        <f t="shared" si="31"/>
        <v>1.4594766117724035E-4</v>
      </c>
      <c r="BQ43" s="89">
        <f t="shared" si="32"/>
        <v>4.8630913105875064E-4</v>
      </c>
      <c r="BR43" s="89">
        <f t="shared" si="33"/>
        <v>4.8630913105875064E-4</v>
      </c>
      <c r="BS43" s="89">
        <f t="shared" si="34"/>
        <v>-5.0280886427339307E-4</v>
      </c>
      <c r="BT43" s="89">
        <f t="shared" si="35"/>
        <v>5.0280886427339307E-4</v>
      </c>
    </row>
    <row r="44" spans="1:72" s="27" customFormat="1" x14ac:dyDescent="0.25">
      <c r="A44" s="41">
        <v>38</v>
      </c>
      <c r="B44" s="89">
        <f>ABS(('Wyrównanie 22 Part 2'!B44-'Wyrównanie 22 Part 2'!C44)/'Wyrównanie 22 Part 2'!C44)</f>
        <v>0.2357479564977002</v>
      </c>
      <c r="C44" s="89">
        <f t="shared" si="5"/>
        <v>5.5577098992841543E-2</v>
      </c>
      <c r="D44" s="89">
        <f>'Wyrównanie 22 Part 2'!C45-'Wyrównanie 22 Part 2'!C44</f>
        <v>6.9097869463480223E-5</v>
      </c>
      <c r="E44" s="89">
        <f t="shared" si="0"/>
        <v>6.9097869463480223E-5</v>
      </c>
      <c r="F44" s="89">
        <f t="shared" si="1"/>
        <v>2.9017631077826278E-5</v>
      </c>
      <c r="G44" s="89">
        <f t="shared" si="2"/>
        <v>2.9017631077826278E-5</v>
      </c>
      <c r="H44" s="89">
        <f t="shared" si="3"/>
        <v>1.5609870542245149E-5</v>
      </c>
      <c r="I44" s="89">
        <f t="shared" si="4"/>
        <v>1.5609870542245149E-5</v>
      </c>
      <c r="J44" s="89"/>
      <c r="K44" s="89">
        <f>ABS(('Wyrównanie 22 Part 2'!B44-'Wyrównanie 22 Part 2'!E44)/'Wyrównanie 22 Part 2'!E44)</f>
        <v>0.23883042315894409</v>
      </c>
      <c r="L44" s="89">
        <f t="shared" si="12"/>
        <v>5.7039971026280299E-2</v>
      </c>
      <c r="M44" s="89">
        <f>'Wyrównanie 22 Part 2'!C45-'Wyrównanie 22 Part 2'!C44</f>
        <v>6.9097869463480223E-5</v>
      </c>
      <c r="N44" s="89">
        <f t="shared" si="13"/>
        <v>6.9097869463480223E-5</v>
      </c>
      <c r="O44" s="89">
        <f t="shared" si="14"/>
        <v>2.9017631077826278E-5</v>
      </c>
      <c r="P44" s="89">
        <f t="shared" si="15"/>
        <v>2.9017631077826278E-5</v>
      </c>
      <c r="Q44" s="89">
        <f t="shared" si="16"/>
        <v>1.5609870542245149E-5</v>
      </c>
      <c r="R44" s="89">
        <f t="shared" si="17"/>
        <v>1.5609870542245149E-5</v>
      </c>
      <c r="S44" s="89"/>
      <c r="T44" s="89">
        <f>ABS(('Wyrównanie 22 Part 2'!B44-'Wyrównanie 22 Part 2'!G44)/'Wyrównanie 22 Part 2'!G44)</f>
        <v>0.25275132300136521</v>
      </c>
      <c r="U44" s="89">
        <f t="shared" si="19"/>
        <v>6.3883231278940453E-2</v>
      </c>
      <c r="V44" s="89">
        <f>'Wyrównanie 22 Part 2'!C45-'Wyrównanie 22 Part 2'!C44</f>
        <v>6.9097869463480223E-5</v>
      </c>
      <c r="W44" s="89">
        <f t="shared" si="20"/>
        <v>6.9097869463480223E-5</v>
      </c>
      <c r="X44" s="89">
        <f t="shared" si="21"/>
        <v>2.9017631077826278E-5</v>
      </c>
      <c r="Y44" s="89">
        <f t="shared" si="22"/>
        <v>2.9017631077826278E-5</v>
      </c>
      <c r="Z44" s="89">
        <f t="shared" si="23"/>
        <v>1.5609870542245149E-5</v>
      </c>
      <c r="AA44" s="89">
        <f t="shared" ref="AA44:AA75" si="48">ABS(Z44)</f>
        <v>1.5609870542245149E-5</v>
      </c>
      <c r="AB44" s="89"/>
      <c r="AC44" s="89">
        <f>ABS(('Wyrównanie 22 Part 2'!B44-'Wyrównanie 22 Part 2'!I44)/'Wyrównanie 22 Part 2'!I44)</f>
        <v>0.22968442565103689</v>
      </c>
      <c r="AD44" s="89">
        <f t="shared" si="24"/>
        <v>5.275493538664669E-2</v>
      </c>
      <c r="AE44" s="89">
        <f>'Wyrównanie 22 Part 2'!C45-'Wyrównanie 22 Part 2'!C44</f>
        <v>6.9097869463480223E-5</v>
      </c>
      <c r="AF44" s="89">
        <f t="shared" si="25"/>
        <v>6.9097869463480223E-5</v>
      </c>
      <c r="AG44" s="89">
        <f t="shared" si="26"/>
        <v>2.9017631077826278E-5</v>
      </c>
      <c r="AH44" s="89">
        <f t="shared" si="27"/>
        <v>2.9017631077826278E-5</v>
      </c>
      <c r="AI44" s="89">
        <f t="shared" si="28"/>
        <v>1.5609870542245149E-5</v>
      </c>
      <c r="AJ44" s="89">
        <f t="shared" si="29"/>
        <v>1.5609870542245149E-5</v>
      </c>
      <c r="AK44" s="89"/>
      <c r="AL44" s="89">
        <f>ABS(('Wyrównanie 22 Part 2'!B44-'Wyrównanie 22 Part 2'!K44)/'Wyrównanie 22 Part 2'!K44)</f>
        <v>0.22511391400884939</v>
      </c>
      <c r="AM44" s="89">
        <f t="shared" si="36"/>
        <v>5.067627428038364E-2</v>
      </c>
      <c r="AN44" s="89">
        <f>'Wyrównanie 22 Part 2'!B45-'Wyrównanie 22 Part 2'!B44</f>
        <v>3.4036146988151029E-4</v>
      </c>
      <c r="AO44" s="89">
        <f t="shared" si="37"/>
        <v>3.4036146988151029E-4</v>
      </c>
      <c r="AP44" s="89">
        <f t="shared" si="38"/>
        <v>-1.6499733214642436E-5</v>
      </c>
      <c r="AQ44" s="89">
        <f t="shared" si="39"/>
        <v>1.6499733214642436E-5</v>
      </c>
      <c r="AR44" s="89">
        <f t="shared" si="40"/>
        <v>-6.4959546426303263E-4</v>
      </c>
      <c r="AS44" s="89">
        <f t="shared" si="41"/>
        <v>6.4959546426303263E-4</v>
      </c>
      <c r="AT44" s="89"/>
      <c r="AU44" s="89">
        <f>ABS(('Wyrównanie 22 Part 2'!B44-'Wyrównanie 22 Part 2'!M44)/'Wyrównanie 22 Part 2'!M44)</f>
        <v>0.25408174603490274</v>
      </c>
      <c r="AV44" s="89">
        <f t="shared" si="42"/>
        <v>6.4557533668144818E-2</v>
      </c>
      <c r="AW44" s="89">
        <f>'Wyrównanie 22 Part 2'!B45-'Wyrównanie 22 Part 2'!B44</f>
        <v>3.4036146988151029E-4</v>
      </c>
      <c r="AX44" s="89">
        <f t="shared" si="43"/>
        <v>3.4036146988151029E-4</v>
      </c>
      <c r="AY44" s="89">
        <f t="shared" si="44"/>
        <v>-1.6499733214642436E-5</v>
      </c>
      <c r="AZ44" s="89">
        <f t="shared" si="45"/>
        <v>1.6499733214642436E-5</v>
      </c>
      <c r="BA44" s="89">
        <f t="shared" si="46"/>
        <v>-6.4959546426303263E-4</v>
      </c>
      <c r="BB44" s="89">
        <f t="shared" si="47"/>
        <v>6.4959546426303263E-4</v>
      </c>
      <c r="BC44" s="89"/>
      <c r="BD44" s="89">
        <f>ABS(('Wyrównanie 22 Part 2'!B44-'Wyrównanie 22 Part 2'!O44)/'Wyrównanie 22 Part 2'!O44)</f>
        <v>9.4851622403367031E-2</v>
      </c>
      <c r="BE44" s="89">
        <f t="shared" si="6"/>
        <v>8.9968302725509184E-3</v>
      </c>
      <c r="BF44" s="89">
        <f>'Wyrównanie 22 Part 2'!B45-'Wyrównanie 22 Part 2'!B44</f>
        <v>3.4036146988151029E-4</v>
      </c>
      <c r="BG44" s="89">
        <f t="shared" si="7"/>
        <v>3.4036146988151029E-4</v>
      </c>
      <c r="BH44" s="89">
        <f t="shared" si="8"/>
        <v>-1.6499733214642436E-5</v>
      </c>
      <c r="BI44" s="89">
        <f t="shared" si="9"/>
        <v>1.6499733214642436E-5</v>
      </c>
      <c r="BJ44" s="89">
        <f t="shared" si="10"/>
        <v>-6.4959546426303263E-4</v>
      </c>
      <c r="BK44" s="89">
        <f t="shared" si="11"/>
        <v>6.4959546426303263E-4</v>
      </c>
      <c r="BL44" s="89"/>
      <c r="BM44" s="89">
        <f>ABS(('Wyrównanie 22 Part 2'!B44-'Wyrównanie 22 Part 2'!Q44)/'Wyrównanie 22 Part 2'!Q44)</f>
        <v>0.2278654618829356</v>
      </c>
      <c r="BN44" s="89">
        <f t="shared" si="30"/>
        <v>5.1922668719123578E-2</v>
      </c>
      <c r="BO44" s="89">
        <f>'Wyrównanie 22 Part 2'!B45-'Wyrównanie 22 Part 2'!B44</f>
        <v>3.4036146988151029E-4</v>
      </c>
      <c r="BP44" s="89">
        <f t="shared" si="31"/>
        <v>3.4036146988151029E-4</v>
      </c>
      <c r="BQ44" s="89">
        <f t="shared" si="32"/>
        <v>-1.6499733214642436E-5</v>
      </c>
      <c r="BR44" s="89">
        <f t="shared" si="33"/>
        <v>1.6499733214642436E-5</v>
      </c>
      <c r="BS44" s="89">
        <f t="shared" si="34"/>
        <v>-6.4959546426303263E-4</v>
      </c>
      <c r="BT44" s="89">
        <f t="shared" si="35"/>
        <v>6.4959546426303263E-4</v>
      </c>
    </row>
    <row r="45" spans="1:72" s="27" customFormat="1" x14ac:dyDescent="0.25">
      <c r="A45" s="41">
        <v>39</v>
      </c>
      <c r="B45" s="89">
        <f>ABS(('Wyrównanie 22 Part 2'!B45-'Wyrównanie 22 Part 2'!C45)/'Wyrównanie 22 Part 2'!C45)</f>
        <v>4.4728486839381076E-2</v>
      </c>
      <c r="C45" s="89">
        <f t="shared" si="5"/>
        <v>2.0006375349406864E-3</v>
      </c>
      <c r="D45" s="89">
        <f>'Wyrównanie 22 Part 2'!C46-'Wyrównanie 22 Part 2'!C45</f>
        <v>9.8115500541306501E-5</v>
      </c>
      <c r="E45" s="89">
        <f t="shared" si="0"/>
        <v>9.8115500541306501E-5</v>
      </c>
      <c r="F45" s="89">
        <f t="shared" si="1"/>
        <v>4.4627501620071426E-5</v>
      </c>
      <c r="G45" s="89">
        <f t="shared" si="2"/>
        <v>4.4627501620071426E-5</v>
      </c>
      <c r="H45" s="89">
        <f t="shared" si="3"/>
        <v>-1.0936646770965427E-4</v>
      </c>
      <c r="I45" s="89">
        <f t="shared" si="4"/>
        <v>1.0936646770965427E-4</v>
      </c>
      <c r="J45" s="89"/>
      <c r="K45" s="89">
        <f>ABS(('Wyrównanie 22 Part 2'!B45-'Wyrównanie 22 Part 2'!E45)/'Wyrównanie 22 Part 2'!E45)</f>
        <v>2.4106338625999073E-2</v>
      </c>
      <c r="L45" s="89">
        <f t="shared" si="12"/>
        <v>5.8111556195133485E-4</v>
      </c>
      <c r="M45" s="89">
        <f>'Wyrównanie 22 Part 2'!C46-'Wyrównanie 22 Part 2'!C45</f>
        <v>9.8115500541306501E-5</v>
      </c>
      <c r="N45" s="89">
        <f t="shared" si="13"/>
        <v>9.8115500541306501E-5</v>
      </c>
      <c r="O45" s="89">
        <f t="shared" si="14"/>
        <v>4.4627501620071426E-5</v>
      </c>
      <c r="P45" s="89">
        <f t="shared" si="15"/>
        <v>4.4627501620071426E-5</v>
      </c>
      <c r="Q45" s="89">
        <f t="shared" si="16"/>
        <v>-1.0936646770965427E-4</v>
      </c>
      <c r="R45" s="89">
        <f t="shared" si="17"/>
        <v>1.0936646770965427E-4</v>
      </c>
      <c r="S45" s="89"/>
      <c r="T45" s="89">
        <f>ABS(('Wyrównanie 22 Part 2'!B45-'Wyrównanie 22 Part 2'!G45)/'Wyrównanie 22 Part 2'!G45)</f>
        <v>1.0429529062872117E-2</v>
      </c>
      <c r="U45" s="89">
        <f t="shared" si="19"/>
        <v>1.0877507647329414E-4</v>
      </c>
      <c r="V45" s="89">
        <f>'Wyrównanie 22 Part 2'!C46-'Wyrównanie 22 Part 2'!C45</f>
        <v>9.8115500541306501E-5</v>
      </c>
      <c r="W45" s="89">
        <f t="shared" si="20"/>
        <v>9.8115500541306501E-5</v>
      </c>
      <c r="X45" s="89">
        <f t="shared" si="21"/>
        <v>4.4627501620071426E-5</v>
      </c>
      <c r="Y45" s="89">
        <f t="shared" si="22"/>
        <v>4.4627501620071426E-5</v>
      </c>
      <c r="Z45" s="89">
        <f t="shared" si="23"/>
        <v>-1.0936646770965427E-4</v>
      </c>
      <c r="AA45" s="89">
        <f t="shared" si="48"/>
        <v>1.0936646770965427E-4</v>
      </c>
      <c r="AB45" s="89"/>
      <c r="AC45" s="89">
        <f>ABS(('Wyrównanie 22 Part 2'!B45-'Wyrównanie 22 Part 2'!I45)/'Wyrównanie 22 Part 2'!I45)</f>
        <v>5.7024796769601704E-2</v>
      </c>
      <c r="AD45" s="89">
        <f t="shared" si="24"/>
        <v>3.2518274466143771E-3</v>
      </c>
      <c r="AE45" s="89">
        <f>'Wyrównanie 22 Part 2'!C46-'Wyrównanie 22 Part 2'!C45</f>
        <v>9.8115500541306501E-5</v>
      </c>
      <c r="AF45" s="89">
        <f t="shared" si="25"/>
        <v>9.8115500541306501E-5</v>
      </c>
      <c r="AG45" s="89">
        <f t="shared" si="26"/>
        <v>4.4627501620071426E-5</v>
      </c>
      <c r="AH45" s="89">
        <f t="shared" si="27"/>
        <v>4.4627501620071426E-5</v>
      </c>
      <c r="AI45" s="89">
        <f t="shared" si="28"/>
        <v>-1.0936646770965427E-4</v>
      </c>
      <c r="AJ45" s="89">
        <f t="shared" si="29"/>
        <v>1.0936646770965427E-4</v>
      </c>
      <c r="AK45" s="89"/>
      <c r="AL45" s="89">
        <f>ABS(('Wyrównanie 22 Part 2'!B45-'Wyrównanie 22 Part 2'!K45)/'Wyrównanie 22 Part 2'!K45)</f>
        <v>5.0860622359692055E-2</v>
      </c>
      <c r="AM45" s="89">
        <f t="shared" si="36"/>
        <v>2.5868029068152076E-3</v>
      </c>
      <c r="AN45" s="89">
        <f>'Wyrównanie 22 Part 2'!B46-'Wyrównanie 22 Part 2'!B45</f>
        <v>3.2386173666686786E-4</v>
      </c>
      <c r="AO45" s="89">
        <f t="shared" si="37"/>
        <v>3.2386173666686786E-4</v>
      </c>
      <c r="AP45" s="89">
        <f t="shared" si="38"/>
        <v>-6.6609519747767507E-4</v>
      </c>
      <c r="AQ45" s="89">
        <f t="shared" si="39"/>
        <v>6.6609519747767507E-4</v>
      </c>
      <c r="AR45" s="89">
        <f t="shared" si="40"/>
        <v>1.3228640764346834E-3</v>
      </c>
      <c r="AS45" s="89">
        <f t="shared" si="41"/>
        <v>1.3228640764346834E-3</v>
      </c>
      <c r="AT45" s="89"/>
      <c r="AU45" s="89">
        <f>ABS(('Wyrównanie 22 Part 2'!B45-'Wyrównanie 22 Part 2'!M45)/'Wyrównanie 22 Part 2'!M45)</f>
        <v>1.3158015260902113E-2</v>
      </c>
      <c r="AV45" s="89">
        <f t="shared" si="42"/>
        <v>1.7313336560613289E-4</v>
      </c>
      <c r="AW45" s="89">
        <f>'Wyrównanie 22 Part 2'!B46-'Wyrównanie 22 Part 2'!B45</f>
        <v>3.2386173666686786E-4</v>
      </c>
      <c r="AX45" s="89">
        <f t="shared" si="43"/>
        <v>3.2386173666686786E-4</v>
      </c>
      <c r="AY45" s="89">
        <f t="shared" si="44"/>
        <v>-6.6609519747767507E-4</v>
      </c>
      <c r="AZ45" s="89">
        <f t="shared" si="45"/>
        <v>6.6609519747767507E-4</v>
      </c>
      <c r="BA45" s="89">
        <f t="shared" si="46"/>
        <v>1.3228640764346834E-3</v>
      </c>
      <c r="BB45" s="89">
        <f t="shared" si="47"/>
        <v>1.3228640764346834E-3</v>
      </c>
      <c r="BC45" s="89"/>
      <c r="BD45" s="89">
        <f>ABS(('Wyrównanie 22 Part 2'!B45-'Wyrównanie 22 Part 2'!O45)/'Wyrównanie 22 Part 2'!O45)</f>
        <v>9.832959092165099E-3</v>
      </c>
      <c r="BE45" s="89">
        <f t="shared" si="6"/>
        <v>9.6687084508192291E-5</v>
      </c>
      <c r="BF45" s="89">
        <f>'Wyrównanie 22 Part 2'!B46-'Wyrównanie 22 Part 2'!B45</f>
        <v>3.2386173666686786E-4</v>
      </c>
      <c r="BG45" s="89">
        <f t="shared" si="7"/>
        <v>3.2386173666686786E-4</v>
      </c>
      <c r="BH45" s="89">
        <f t="shared" si="8"/>
        <v>-6.6609519747767507E-4</v>
      </c>
      <c r="BI45" s="89">
        <f t="shared" si="9"/>
        <v>6.6609519747767507E-4</v>
      </c>
      <c r="BJ45" s="89">
        <f t="shared" si="10"/>
        <v>1.3228640764346834E-3</v>
      </c>
      <c r="BK45" s="89">
        <f t="shared" si="11"/>
        <v>1.3228640764346834E-3</v>
      </c>
      <c r="BL45" s="89"/>
      <c r="BM45" s="89">
        <f>ABS(('Wyrównanie 22 Part 2'!B45-'Wyrównanie 22 Part 2'!Q45)/'Wyrównanie 22 Part 2'!Q45)</f>
        <v>6.0845513796957566E-2</v>
      </c>
      <c r="BN45" s="89">
        <f t="shared" si="30"/>
        <v>3.7021765492157538E-3</v>
      </c>
      <c r="BO45" s="89">
        <f>'Wyrównanie 22 Part 2'!B46-'Wyrównanie 22 Part 2'!B45</f>
        <v>3.2386173666686786E-4</v>
      </c>
      <c r="BP45" s="89">
        <f t="shared" si="31"/>
        <v>3.2386173666686786E-4</v>
      </c>
      <c r="BQ45" s="89">
        <f t="shared" si="32"/>
        <v>-6.6609519747767507E-4</v>
      </c>
      <c r="BR45" s="89">
        <f t="shared" si="33"/>
        <v>6.6609519747767507E-4</v>
      </c>
      <c r="BS45" s="89">
        <f t="shared" si="34"/>
        <v>1.3228640764346834E-3</v>
      </c>
      <c r="BT45" s="89">
        <f t="shared" si="35"/>
        <v>1.3228640764346834E-3</v>
      </c>
    </row>
    <row r="46" spans="1:72" s="27" customFormat="1" x14ac:dyDescent="0.25">
      <c r="A46" s="41">
        <v>40</v>
      </c>
      <c r="B46" s="89">
        <f>ABS(('Wyrównanie 22 Part 2'!B46-'Wyrównanie 22 Part 2'!C46)/'Wyrównanie 22 Part 2'!C46)</f>
        <v>0.24178040409524881</v>
      </c>
      <c r="C46" s="89">
        <f t="shared" si="5"/>
        <v>5.8457763804461813E-2</v>
      </c>
      <c r="D46" s="89">
        <f>'Wyrównanie 22 Part 2'!C47-'Wyrównanie 22 Part 2'!C46</f>
        <v>1.4274300216137793E-4</v>
      </c>
      <c r="E46" s="89">
        <f t="shared" si="0"/>
        <v>1.4274300216137793E-4</v>
      </c>
      <c r="F46" s="89">
        <f t="shared" si="1"/>
        <v>-6.4738966089582847E-5</v>
      </c>
      <c r="G46" s="89">
        <f t="shared" si="2"/>
        <v>6.4738966089582847E-5</v>
      </c>
      <c r="H46" s="89">
        <f t="shared" si="3"/>
        <v>1.4504672162080393E-4</v>
      </c>
      <c r="I46" s="89">
        <f t="shared" si="4"/>
        <v>1.4504672162080393E-4</v>
      </c>
      <c r="J46" s="89"/>
      <c r="K46" s="89">
        <f>ABS(('Wyrównanie 22 Part 2'!B46-'Wyrównanie 22 Part 2'!E46)/'Wyrównanie 22 Part 2'!E46)</f>
        <v>0.22045112451860235</v>
      </c>
      <c r="L46" s="89">
        <f t="shared" si="12"/>
        <v>4.8598698301516322E-2</v>
      </c>
      <c r="M46" s="89">
        <f>'Wyrównanie 22 Part 2'!C47-'Wyrównanie 22 Part 2'!C46</f>
        <v>1.4274300216137793E-4</v>
      </c>
      <c r="N46" s="89">
        <f t="shared" si="13"/>
        <v>1.4274300216137793E-4</v>
      </c>
      <c r="O46" s="89">
        <f t="shared" si="14"/>
        <v>-6.4738966089582847E-5</v>
      </c>
      <c r="P46" s="89">
        <f t="shared" si="15"/>
        <v>6.4738966089582847E-5</v>
      </c>
      <c r="Q46" s="89">
        <f t="shared" si="16"/>
        <v>1.4504672162080393E-4</v>
      </c>
      <c r="R46" s="89">
        <f t="shared" si="17"/>
        <v>1.4504672162080393E-4</v>
      </c>
      <c r="S46" s="89"/>
      <c r="T46" s="89">
        <f>ABS(('Wyrównanie 22 Part 2'!B46-'Wyrównanie 22 Part 2'!G46)/'Wyrównanie 22 Part 2'!G46)</f>
        <v>0.20487866068693639</v>
      </c>
      <c r="U46" s="89">
        <f t="shared" si="19"/>
        <v>4.1975265604872816E-2</v>
      </c>
      <c r="V46" s="89">
        <f>'Wyrównanie 22 Part 2'!C47-'Wyrównanie 22 Part 2'!C46</f>
        <v>1.4274300216137793E-4</v>
      </c>
      <c r="W46" s="89">
        <f t="shared" si="20"/>
        <v>1.4274300216137793E-4</v>
      </c>
      <c r="X46" s="89">
        <f t="shared" si="21"/>
        <v>-6.4738966089582847E-5</v>
      </c>
      <c r="Y46" s="89">
        <f t="shared" si="22"/>
        <v>6.4738966089582847E-5</v>
      </c>
      <c r="Z46" s="89">
        <f t="shared" si="23"/>
        <v>1.4504672162080393E-4</v>
      </c>
      <c r="AA46" s="89">
        <f t="shared" si="48"/>
        <v>1.4504672162080393E-4</v>
      </c>
      <c r="AB46" s="89"/>
      <c r="AC46" s="89">
        <f>ABS(('Wyrównanie 22 Part 2'!B46-'Wyrównanie 22 Part 2'!I46)/'Wyrównanie 22 Part 2'!I46)</f>
        <v>0.25638630459024259</v>
      </c>
      <c r="AD46" s="89">
        <f t="shared" si="24"/>
        <v>6.5733937181440646E-2</v>
      </c>
      <c r="AE46" s="89">
        <f>'Wyrównanie 22 Part 2'!C47-'Wyrównanie 22 Part 2'!C46</f>
        <v>1.4274300216137793E-4</v>
      </c>
      <c r="AF46" s="89">
        <f t="shared" si="25"/>
        <v>1.4274300216137793E-4</v>
      </c>
      <c r="AG46" s="89">
        <f t="shared" si="26"/>
        <v>-6.4738966089582847E-5</v>
      </c>
      <c r="AH46" s="89">
        <f t="shared" si="27"/>
        <v>6.4738966089582847E-5</v>
      </c>
      <c r="AI46" s="89">
        <f t="shared" si="28"/>
        <v>1.4504672162080393E-4</v>
      </c>
      <c r="AJ46" s="89">
        <f t="shared" si="29"/>
        <v>1.4504672162080393E-4</v>
      </c>
      <c r="AK46" s="89"/>
      <c r="AL46" s="89">
        <f>ABS(('Wyrównanie 22 Part 2'!B46-'Wyrównanie 22 Part 2'!K46)/'Wyrównanie 22 Part 2'!K46)</f>
        <v>0.25912229585022789</v>
      </c>
      <c r="AM46" s="89">
        <f t="shared" si="36"/>
        <v>6.7144364206693036E-2</v>
      </c>
      <c r="AN46" s="89">
        <f>'Wyrównanie 22 Part 2'!B47-'Wyrównanie 22 Part 2'!B46</f>
        <v>-3.4223346081080721E-4</v>
      </c>
      <c r="AO46" s="89">
        <f t="shared" si="37"/>
        <v>3.4223346081080721E-4</v>
      </c>
      <c r="AP46" s="89">
        <f t="shared" si="38"/>
        <v>6.5676887895700837E-4</v>
      </c>
      <c r="AQ46" s="89">
        <f t="shared" si="39"/>
        <v>6.5676887895700837E-4</v>
      </c>
      <c r="AR46" s="89">
        <f t="shared" si="40"/>
        <v>-8.941144501800921E-4</v>
      </c>
      <c r="AS46" s="89">
        <f t="shared" si="41"/>
        <v>8.941144501800921E-4</v>
      </c>
      <c r="AT46" s="89"/>
      <c r="AU46" s="89">
        <f>ABS(('Wyrównanie 22 Part 2'!B46-'Wyrównanie 22 Part 2'!M46)/'Wyrównanie 22 Part 2'!M46)</f>
        <v>0.21332791533155671</v>
      </c>
      <c r="AV46" s="89">
        <f t="shared" si="42"/>
        <v>4.550879945970783E-2</v>
      </c>
      <c r="AW46" s="89">
        <f>'Wyrównanie 22 Part 2'!B47-'Wyrównanie 22 Part 2'!B46</f>
        <v>-3.4223346081080721E-4</v>
      </c>
      <c r="AX46" s="89">
        <f t="shared" si="43"/>
        <v>3.4223346081080721E-4</v>
      </c>
      <c r="AY46" s="89">
        <f t="shared" si="44"/>
        <v>6.5676887895700837E-4</v>
      </c>
      <c r="AZ46" s="89">
        <f t="shared" si="45"/>
        <v>6.5676887895700837E-4</v>
      </c>
      <c r="BA46" s="89">
        <f t="shared" si="46"/>
        <v>-8.941144501800921E-4</v>
      </c>
      <c r="BB46" s="89">
        <f t="shared" si="47"/>
        <v>8.941144501800921E-4</v>
      </c>
      <c r="BC46" s="89"/>
      <c r="BD46" s="89">
        <f>ABS(('Wyrównanie 22 Part 2'!B46-'Wyrównanie 22 Part 2'!O46)/'Wyrównanie 22 Part 2'!O46)</f>
        <v>9.1640276491691375E-2</v>
      </c>
      <c r="BE46" s="89">
        <f t="shared" si="6"/>
        <v>8.3979402754736435E-3</v>
      </c>
      <c r="BF46" s="89">
        <f>'Wyrównanie 22 Part 2'!B47-'Wyrównanie 22 Part 2'!B46</f>
        <v>-3.4223346081080721E-4</v>
      </c>
      <c r="BG46" s="89">
        <f t="shared" si="7"/>
        <v>3.4223346081080721E-4</v>
      </c>
      <c r="BH46" s="89">
        <f t="shared" si="8"/>
        <v>6.5676887895700837E-4</v>
      </c>
      <c r="BI46" s="89">
        <f t="shared" si="9"/>
        <v>6.5676887895700837E-4</v>
      </c>
      <c r="BJ46" s="89">
        <f t="shared" si="10"/>
        <v>-8.941144501800921E-4</v>
      </c>
      <c r="BK46" s="89">
        <f t="shared" si="11"/>
        <v>8.941144501800921E-4</v>
      </c>
      <c r="BL46" s="89"/>
      <c r="BM46" s="89">
        <f>ABS(('Wyrównanie 22 Part 2'!B46-'Wyrównanie 22 Part 2'!Q46)/'Wyrównanie 22 Part 2'!Q46)</f>
        <v>0.25951958864067404</v>
      </c>
      <c r="BN46" s="89">
        <f t="shared" si="30"/>
        <v>6.7350416888224671E-2</v>
      </c>
      <c r="BO46" s="89">
        <f>'Wyrównanie 22 Part 2'!B47-'Wyrównanie 22 Part 2'!B46</f>
        <v>-3.4223346081080721E-4</v>
      </c>
      <c r="BP46" s="89">
        <f t="shared" si="31"/>
        <v>3.4223346081080721E-4</v>
      </c>
      <c r="BQ46" s="89">
        <f t="shared" si="32"/>
        <v>6.5676887895700837E-4</v>
      </c>
      <c r="BR46" s="89">
        <f t="shared" si="33"/>
        <v>6.5676887895700837E-4</v>
      </c>
      <c r="BS46" s="89">
        <f t="shared" si="34"/>
        <v>-8.941144501800921E-4</v>
      </c>
      <c r="BT46" s="89">
        <f t="shared" si="35"/>
        <v>8.941144501800921E-4</v>
      </c>
    </row>
    <row r="47" spans="1:72" s="27" customFormat="1" x14ac:dyDescent="0.25">
      <c r="A47" s="41">
        <v>41</v>
      </c>
      <c r="B47" s="89">
        <f>ABS(('Wyrównanie 22 Part 2'!B47-'Wyrównanie 22 Part 2'!C47)/'Wyrównanie 22 Part 2'!C47)</f>
        <v>0.16852923160741326</v>
      </c>
      <c r="C47" s="89">
        <f t="shared" si="5"/>
        <v>2.840210190618514E-2</v>
      </c>
      <c r="D47" s="89">
        <f>'Wyrównanie 22 Part 2'!C48-'Wyrównanie 22 Part 2'!C47</f>
        <v>7.8004036071795081E-5</v>
      </c>
      <c r="E47" s="89">
        <f t="shared" si="0"/>
        <v>7.8004036071795081E-5</v>
      </c>
      <c r="F47" s="89">
        <f t="shared" si="1"/>
        <v>8.0307755531221084E-5</v>
      </c>
      <c r="G47" s="89">
        <f t="shared" si="2"/>
        <v>8.0307755531221084E-5</v>
      </c>
      <c r="H47" s="89">
        <f t="shared" si="3"/>
        <v>-3.8644517464678533E-5</v>
      </c>
      <c r="I47" s="89">
        <f t="shared" si="4"/>
        <v>3.8644517464678533E-5</v>
      </c>
      <c r="J47" s="89"/>
      <c r="K47" s="89">
        <f>ABS(('Wyrównanie 22 Part 2'!B47-'Wyrównanie 22 Part 2'!E47)/'Wyrównanie 22 Part 2'!E47)</f>
        <v>0.15932876670943977</v>
      </c>
      <c r="L47" s="89">
        <f t="shared" si="12"/>
        <v>2.5385655901151081E-2</v>
      </c>
      <c r="M47" s="89">
        <f>'Wyrównanie 22 Part 2'!C48-'Wyrównanie 22 Part 2'!C47</f>
        <v>7.8004036071795081E-5</v>
      </c>
      <c r="N47" s="89">
        <f t="shared" si="13"/>
        <v>7.8004036071795081E-5</v>
      </c>
      <c r="O47" s="89">
        <f t="shared" si="14"/>
        <v>8.0307755531221084E-5</v>
      </c>
      <c r="P47" s="89">
        <f t="shared" si="15"/>
        <v>8.0307755531221084E-5</v>
      </c>
      <c r="Q47" s="89">
        <f t="shared" si="16"/>
        <v>-3.8644517464678533E-5</v>
      </c>
      <c r="R47" s="89">
        <f t="shared" si="17"/>
        <v>3.8644517464678533E-5</v>
      </c>
      <c r="S47" s="89"/>
      <c r="T47" s="89">
        <f>ABS(('Wyrównanie 22 Part 2'!B47-'Wyrównanie 22 Part 2'!G47)/'Wyrównanie 22 Part 2'!G47)</f>
        <v>0.17193137260366068</v>
      </c>
      <c r="U47" s="89">
        <f t="shared" si="19"/>
        <v>2.9560396885378801E-2</v>
      </c>
      <c r="V47" s="89">
        <f>'Wyrównanie 22 Part 2'!C48-'Wyrównanie 22 Part 2'!C47</f>
        <v>7.8004036071795081E-5</v>
      </c>
      <c r="W47" s="89">
        <f t="shared" si="20"/>
        <v>7.8004036071795081E-5</v>
      </c>
      <c r="X47" s="89">
        <f t="shared" si="21"/>
        <v>8.0307755531221084E-5</v>
      </c>
      <c r="Y47" s="89">
        <f t="shared" si="22"/>
        <v>8.0307755531221084E-5</v>
      </c>
      <c r="Z47" s="89">
        <f t="shared" si="23"/>
        <v>-3.8644517464678533E-5</v>
      </c>
      <c r="AA47" s="89">
        <f t="shared" si="48"/>
        <v>3.8644517464678533E-5</v>
      </c>
      <c r="AB47" s="89"/>
      <c r="AC47" s="89">
        <f>ABS(('Wyrównanie 22 Part 2'!B47-'Wyrównanie 22 Part 2'!I47)/'Wyrównanie 22 Part 2'!I47)</f>
        <v>0.13702334153872092</v>
      </c>
      <c r="AD47" s="89">
        <f t="shared" si="24"/>
        <v>1.8775396126436961E-2</v>
      </c>
      <c r="AE47" s="89">
        <f>'Wyrównanie 22 Part 2'!C48-'Wyrównanie 22 Part 2'!C47</f>
        <v>7.8004036071795081E-5</v>
      </c>
      <c r="AF47" s="89">
        <f t="shared" si="25"/>
        <v>7.8004036071795081E-5</v>
      </c>
      <c r="AG47" s="89">
        <f t="shared" si="26"/>
        <v>8.0307755531221084E-5</v>
      </c>
      <c r="AH47" s="89">
        <f t="shared" si="27"/>
        <v>8.0307755531221084E-5</v>
      </c>
      <c r="AI47" s="89">
        <f t="shared" si="28"/>
        <v>-3.8644517464678533E-5</v>
      </c>
      <c r="AJ47" s="89">
        <f t="shared" si="29"/>
        <v>3.8644517464678533E-5</v>
      </c>
      <c r="AK47" s="89"/>
      <c r="AL47" s="89">
        <f>ABS(('Wyrównanie 22 Part 2'!B47-'Wyrównanie 22 Part 2'!K47)/'Wyrównanie 22 Part 2'!K47)</f>
        <v>0.13320434332479281</v>
      </c>
      <c r="AM47" s="89">
        <f t="shared" si="36"/>
        <v>1.7743397080589272E-2</v>
      </c>
      <c r="AN47" s="89">
        <f>'Wyrównanie 22 Part 2'!B48-'Wyrównanie 22 Part 2'!B47</f>
        <v>3.1453541814620116E-4</v>
      </c>
      <c r="AO47" s="89">
        <f t="shared" si="37"/>
        <v>3.1453541814620116E-4</v>
      </c>
      <c r="AP47" s="89">
        <f t="shared" si="38"/>
        <v>-2.3734557122308373E-4</v>
      </c>
      <c r="AQ47" s="89">
        <f t="shared" si="39"/>
        <v>2.3734557122308373E-4</v>
      </c>
      <c r="AR47" s="89">
        <f t="shared" si="40"/>
        <v>1.7682236373356224E-4</v>
      </c>
      <c r="AS47" s="89">
        <f t="shared" si="41"/>
        <v>1.7682236373356224E-4</v>
      </c>
      <c r="AT47" s="89"/>
      <c r="AU47" s="89">
        <f>ABS(('Wyrównanie 22 Part 2'!B47-'Wyrównanie 22 Part 2'!M47)/'Wyrównanie 22 Part 2'!M47)</f>
        <v>0.16408614590735207</v>
      </c>
      <c r="AV47" s="89">
        <f t="shared" si="42"/>
        <v>2.6924263278728832E-2</v>
      </c>
      <c r="AW47" s="89">
        <f>'Wyrównanie 22 Part 2'!B48-'Wyrównanie 22 Part 2'!B47</f>
        <v>3.1453541814620116E-4</v>
      </c>
      <c r="AX47" s="89">
        <f t="shared" si="43"/>
        <v>3.1453541814620116E-4</v>
      </c>
      <c r="AY47" s="89">
        <f t="shared" si="44"/>
        <v>-2.3734557122308373E-4</v>
      </c>
      <c r="AZ47" s="89">
        <f t="shared" si="45"/>
        <v>2.3734557122308373E-4</v>
      </c>
      <c r="BA47" s="89">
        <f t="shared" si="46"/>
        <v>1.7682236373356224E-4</v>
      </c>
      <c r="BB47" s="89">
        <f t="shared" si="47"/>
        <v>1.7682236373356224E-4</v>
      </c>
      <c r="BC47" s="89"/>
      <c r="BD47" s="89">
        <f>ABS(('Wyrównanie 22 Part 2'!B47-'Wyrównanie 22 Part 2'!O47)/'Wyrównanie 22 Part 2'!O47)</f>
        <v>0.11226522586386724</v>
      </c>
      <c r="BE47" s="89">
        <f t="shared" si="6"/>
        <v>1.2603480938265126E-2</v>
      </c>
      <c r="BF47" s="89">
        <f>'Wyrównanie 22 Part 2'!B48-'Wyrównanie 22 Part 2'!B47</f>
        <v>3.1453541814620116E-4</v>
      </c>
      <c r="BG47" s="89">
        <f t="shared" si="7"/>
        <v>3.1453541814620116E-4</v>
      </c>
      <c r="BH47" s="89">
        <f t="shared" si="8"/>
        <v>-2.3734557122308373E-4</v>
      </c>
      <c r="BI47" s="89">
        <f t="shared" si="9"/>
        <v>2.3734557122308373E-4</v>
      </c>
      <c r="BJ47" s="89">
        <f t="shared" si="10"/>
        <v>1.7682236373356224E-4</v>
      </c>
      <c r="BK47" s="89">
        <f t="shared" si="11"/>
        <v>1.7682236373356224E-4</v>
      </c>
      <c r="BL47" s="89"/>
      <c r="BM47" s="89">
        <f>ABS(('Wyrównanie 22 Part 2'!B47-'Wyrównanie 22 Part 2'!Q47)/'Wyrównanie 22 Part 2'!Q47)</f>
        <v>0.15711746823587774</v>
      </c>
      <c r="BN47" s="89">
        <f t="shared" si="30"/>
        <v>2.4685898824852053E-2</v>
      </c>
      <c r="BO47" s="89">
        <f>'Wyrównanie 22 Part 2'!B48-'Wyrównanie 22 Part 2'!B47</f>
        <v>3.1453541814620116E-4</v>
      </c>
      <c r="BP47" s="89">
        <f t="shared" si="31"/>
        <v>3.1453541814620116E-4</v>
      </c>
      <c r="BQ47" s="89">
        <f t="shared" si="32"/>
        <v>-2.3734557122308373E-4</v>
      </c>
      <c r="BR47" s="89">
        <f t="shared" si="33"/>
        <v>2.3734557122308373E-4</v>
      </c>
      <c r="BS47" s="89">
        <f t="shared" si="34"/>
        <v>1.7682236373356224E-4</v>
      </c>
      <c r="BT47" s="89">
        <f t="shared" si="35"/>
        <v>1.7682236373356224E-4</v>
      </c>
    </row>
    <row r="48" spans="1:72" s="27" customFormat="1" x14ac:dyDescent="0.25">
      <c r="A48" s="41">
        <v>42</v>
      </c>
      <c r="B48" s="89">
        <f>ABS(('Wyrównanie 22 Part 2'!B48-'Wyrównanie 22 Part 2'!C48)/'Wyrównanie 22 Part 2'!C48)</f>
        <v>1.7229604434463749E-2</v>
      </c>
      <c r="C48" s="89">
        <f t="shared" si="5"/>
        <v>2.9685926896809287E-4</v>
      </c>
      <c r="D48" s="89">
        <f>'Wyrównanie 22 Part 2'!C49-'Wyrównanie 22 Part 2'!C48</f>
        <v>1.5831179160301617E-4</v>
      </c>
      <c r="E48" s="89">
        <f t="shared" si="0"/>
        <v>1.5831179160301617E-4</v>
      </c>
      <c r="F48" s="89">
        <f t="shared" si="1"/>
        <v>4.1663238066542551E-5</v>
      </c>
      <c r="G48" s="89">
        <f t="shared" si="2"/>
        <v>4.1663238066542551E-5</v>
      </c>
      <c r="H48" s="89">
        <f t="shared" si="3"/>
        <v>-1.2045952226529509E-4</v>
      </c>
      <c r="I48" s="89">
        <f t="shared" si="4"/>
        <v>1.2045952226529509E-4</v>
      </c>
      <c r="J48" s="89"/>
      <c r="K48" s="89">
        <f>ABS(('Wyrównanie 22 Part 2'!B48-'Wyrównanie 22 Part 2'!E48)/'Wyrównanie 22 Part 2'!E48)</f>
        <v>1.4709112645452353E-2</v>
      </c>
      <c r="L48" s="89">
        <f t="shared" si="12"/>
        <v>2.1635799481660632E-4</v>
      </c>
      <c r="M48" s="89">
        <f>'Wyrównanie 22 Part 2'!C49-'Wyrównanie 22 Part 2'!C48</f>
        <v>1.5831179160301617E-4</v>
      </c>
      <c r="N48" s="89">
        <f t="shared" si="13"/>
        <v>1.5831179160301617E-4</v>
      </c>
      <c r="O48" s="89">
        <f t="shared" si="14"/>
        <v>4.1663238066542551E-5</v>
      </c>
      <c r="P48" s="89">
        <f t="shared" si="15"/>
        <v>4.1663238066542551E-5</v>
      </c>
      <c r="Q48" s="89">
        <f t="shared" si="16"/>
        <v>-1.2045952226529509E-4</v>
      </c>
      <c r="R48" s="89">
        <f t="shared" si="17"/>
        <v>1.2045952226529509E-4</v>
      </c>
      <c r="S48" s="89"/>
      <c r="T48" s="89">
        <f>ABS(('Wyrównanie 22 Part 2'!B48-'Wyrównanie 22 Part 2'!G48)/'Wyrównanie 22 Part 2'!G48)</f>
        <v>2.4765921330444376E-2</v>
      </c>
      <c r="U48" s="89">
        <f t="shared" si="19"/>
        <v>6.1335085934575973E-4</v>
      </c>
      <c r="V48" s="89">
        <f>'Wyrównanie 22 Part 2'!C49-'Wyrównanie 22 Part 2'!C48</f>
        <v>1.5831179160301617E-4</v>
      </c>
      <c r="W48" s="89">
        <f t="shared" si="20"/>
        <v>1.5831179160301617E-4</v>
      </c>
      <c r="X48" s="89">
        <f t="shared" si="21"/>
        <v>4.1663238066542551E-5</v>
      </c>
      <c r="Y48" s="89">
        <f t="shared" si="22"/>
        <v>4.1663238066542551E-5</v>
      </c>
      <c r="Z48" s="89">
        <f t="shared" si="23"/>
        <v>-1.2045952226529509E-4</v>
      </c>
      <c r="AA48" s="89">
        <f t="shared" si="48"/>
        <v>1.2045952226529509E-4</v>
      </c>
      <c r="AB48" s="89"/>
      <c r="AC48" s="89">
        <f>ABS(('Wyrównanie 22 Part 2'!B48-'Wyrównanie 22 Part 2'!I48)/'Wyrównanie 22 Part 2'!I48)</f>
        <v>3.2135374042725776E-2</v>
      </c>
      <c r="AD48" s="89">
        <f t="shared" si="24"/>
        <v>1.0326822648658936E-3</v>
      </c>
      <c r="AE48" s="89">
        <f>'Wyrównanie 22 Part 2'!C49-'Wyrównanie 22 Part 2'!C48</f>
        <v>1.5831179160301617E-4</v>
      </c>
      <c r="AF48" s="89">
        <f t="shared" si="25"/>
        <v>1.5831179160301617E-4</v>
      </c>
      <c r="AG48" s="89">
        <f t="shared" si="26"/>
        <v>4.1663238066542551E-5</v>
      </c>
      <c r="AH48" s="89">
        <f t="shared" si="27"/>
        <v>4.1663238066542551E-5</v>
      </c>
      <c r="AI48" s="89">
        <f t="shared" si="28"/>
        <v>-1.2045952226529509E-4</v>
      </c>
      <c r="AJ48" s="89">
        <f t="shared" si="29"/>
        <v>1.2045952226529509E-4</v>
      </c>
      <c r="AK48" s="89"/>
      <c r="AL48" s="89">
        <f>ABS(('Wyrównanie 22 Part 2'!B48-'Wyrównanie 22 Part 2'!K48)/'Wyrównanie 22 Part 2'!K48)</f>
        <v>1.4561839716388008E-2</v>
      </c>
      <c r="AM48" s="89">
        <f t="shared" si="36"/>
        <v>2.1204717592577518E-4</v>
      </c>
      <c r="AN48" s="89">
        <f>'Wyrównanie 22 Part 2'!B49-'Wyrównanie 22 Part 2'!B48</f>
        <v>7.7189846923117434E-5</v>
      </c>
      <c r="AO48" s="89">
        <f t="shared" si="37"/>
        <v>7.7189846923117434E-5</v>
      </c>
      <c r="AP48" s="89">
        <f t="shared" si="38"/>
        <v>-6.0523207489521485E-5</v>
      </c>
      <c r="AQ48" s="89">
        <f t="shared" si="39"/>
        <v>6.0523207489521485E-5</v>
      </c>
      <c r="AR48" s="89">
        <f t="shared" si="40"/>
        <v>7.6925708237889968E-4</v>
      </c>
      <c r="AS48" s="89">
        <f t="shared" si="41"/>
        <v>7.6925708237889968E-4</v>
      </c>
      <c r="AT48" s="89"/>
      <c r="AU48" s="89">
        <f>ABS(('Wyrównanie 22 Part 2'!B48-'Wyrównanie 22 Part 2'!M48)/'Wyrównanie 22 Part 2'!M48)</f>
        <v>2.0260101966031029E-2</v>
      </c>
      <c r="AV48" s="89">
        <f t="shared" si="42"/>
        <v>4.1047173167397437E-4</v>
      </c>
      <c r="AW48" s="89">
        <f>'Wyrównanie 22 Part 2'!B49-'Wyrównanie 22 Part 2'!B48</f>
        <v>7.7189846923117434E-5</v>
      </c>
      <c r="AX48" s="89">
        <f t="shared" si="43"/>
        <v>7.7189846923117434E-5</v>
      </c>
      <c r="AY48" s="89">
        <f t="shared" si="44"/>
        <v>-6.0523207489521485E-5</v>
      </c>
      <c r="AZ48" s="89">
        <f t="shared" si="45"/>
        <v>6.0523207489521485E-5</v>
      </c>
      <c r="BA48" s="89">
        <f t="shared" si="46"/>
        <v>7.6925708237889968E-4</v>
      </c>
      <c r="BB48" s="89">
        <f t="shared" si="47"/>
        <v>7.6925708237889968E-4</v>
      </c>
      <c r="BC48" s="89"/>
      <c r="BD48" s="89">
        <f>ABS(('Wyrównanie 22 Part 2'!B48-'Wyrównanie 22 Part 2'!O48)/'Wyrównanie 22 Part 2'!O48)</f>
        <v>4.9843171430092821E-2</v>
      </c>
      <c r="BE48" s="89">
        <f t="shared" si="6"/>
        <v>2.4843417382096212E-3</v>
      </c>
      <c r="BF48" s="89">
        <f>'Wyrównanie 22 Part 2'!B49-'Wyrównanie 22 Part 2'!B48</f>
        <v>7.7189846923117434E-5</v>
      </c>
      <c r="BG48" s="89">
        <f t="shared" si="7"/>
        <v>7.7189846923117434E-5</v>
      </c>
      <c r="BH48" s="89">
        <f t="shared" si="8"/>
        <v>-6.0523207489521485E-5</v>
      </c>
      <c r="BI48" s="89">
        <f t="shared" si="9"/>
        <v>6.0523207489521485E-5</v>
      </c>
      <c r="BJ48" s="89">
        <f t="shared" si="10"/>
        <v>7.6925708237889968E-4</v>
      </c>
      <c r="BK48" s="89">
        <f t="shared" si="11"/>
        <v>7.6925708237889968E-4</v>
      </c>
      <c r="BL48" s="89"/>
      <c r="BM48" s="89">
        <f>ABS(('Wyrównanie 22 Part 2'!B48-'Wyrównanie 22 Part 2'!Q48)/'Wyrównanie 22 Part 2'!Q48)</f>
        <v>3.7108793982843946E-2</v>
      </c>
      <c r="BN48" s="89">
        <f t="shared" si="30"/>
        <v>1.377062590861155E-3</v>
      </c>
      <c r="BO48" s="89">
        <f>'Wyrównanie 22 Part 2'!B49-'Wyrównanie 22 Part 2'!B48</f>
        <v>7.7189846923117434E-5</v>
      </c>
      <c r="BP48" s="89">
        <f t="shared" si="31"/>
        <v>7.7189846923117434E-5</v>
      </c>
      <c r="BQ48" s="89">
        <f t="shared" si="32"/>
        <v>-6.0523207489521485E-5</v>
      </c>
      <c r="BR48" s="89">
        <f t="shared" si="33"/>
        <v>6.0523207489521485E-5</v>
      </c>
      <c r="BS48" s="89">
        <f t="shared" si="34"/>
        <v>7.6925708237889968E-4</v>
      </c>
      <c r="BT48" s="89">
        <f t="shared" si="35"/>
        <v>7.6925708237889968E-4</v>
      </c>
    </row>
    <row r="49" spans="1:72" s="27" customFormat="1" x14ac:dyDescent="0.25">
      <c r="A49" s="41">
        <v>43</v>
      </c>
      <c r="B49" s="89">
        <f>ABS(('Wyrównanie 22 Part 2'!B49-'Wyrównanie 22 Part 2'!C49)/'Wyrównanie 22 Part 2'!C49)</f>
        <v>3.8580612141700443E-2</v>
      </c>
      <c r="C49" s="89">
        <f t="shared" si="5"/>
        <v>1.4884636332283237E-3</v>
      </c>
      <c r="D49" s="89">
        <f>'Wyrównanie 22 Part 2'!C50-'Wyrównanie 22 Part 2'!C49</f>
        <v>1.9997502966955872E-4</v>
      </c>
      <c r="E49" s="89">
        <f t="shared" si="0"/>
        <v>1.9997502966955872E-4</v>
      </c>
      <c r="F49" s="89">
        <f t="shared" si="1"/>
        <v>-7.879628419875254E-5</v>
      </c>
      <c r="G49" s="89">
        <f t="shared" si="2"/>
        <v>7.879628419875254E-5</v>
      </c>
      <c r="H49" s="89">
        <f t="shared" si="3"/>
        <v>2.5804023750585934E-4</v>
      </c>
      <c r="I49" s="89">
        <f t="shared" si="4"/>
        <v>2.5804023750585934E-4</v>
      </c>
      <c r="J49" s="89"/>
      <c r="K49" s="89">
        <f>ABS(('Wyrównanie 22 Part 2'!B49-'Wyrównanie 22 Part 2'!E49)/'Wyrównanie 22 Part 2'!E49)</f>
        <v>5.45026138583663E-2</v>
      </c>
      <c r="L49" s="89">
        <f t="shared" si="12"/>
        <v>2.9705349173941823E-3</v>
      </c>
      <c r="M49" s="89">
        <f>'Wyrównanie 22 Part 2'!C50-'Wyrównanie 22 Part 2'!C49</f>
        <v>1.9997502966955872E-4</v>
      </c>
      <c r="N49" s="89">
        <f t="shared" si="13"/>
        <v>1.9997502966955872E-4</v>
      </c>
      <c r="O49" s="89">
        <f t="shared" si="14"/>
        <v>-7.879628419875254E-5</v>
      </c>
      <c r="P49" s="89">
        <f t="shared" si="15"/>
        <v>7.879628419875254E-5</v>
      </c>
      <c r="Q49" s="89">
        <f t="shared" si="16"/>
        <v>2.5804023750585934E-4</v>
      </c>
      <c r="R49" s="89">
        <f t="shared" si="17"/>
        <v>2.5804023750585934E-4</v>
      </c>
      <c r="S49" s="89"/>
      <c r="T49" s="89">
        <f>ABS(('Wyrównanie 22 Part 2'!B49-'Wyrównanie 22 Part 2'!G49)/'Wyrównanie 22 Part 2'!G49)</f>
        <v>7.3135945456678661E-2</v>
      </c>
      <c r="U49" s="89">
        <f t="shared" si="19"/>
        <v>5.3488665178422759E-3</v>
      </c>
      <c r="V49" s="89">
        <f>'Wyrównanie 22 Part 2'!C50-'Wyrównanie 22 Part 2'!C49</f>
        <v>1.9997502966955872E-4</v>
      </c>
      <c r="W49" s="89">
        <f t="shared" si="20"/>
        <v>1.9997502966955872E-4</v>
      </c>
      <c r="X49" s="89">
        <f t="shared" si="21"/>
        <v>-7.879628419875254E-5</v>
      </c>
      <c r="Y49" s="89">
        <f t="shared" si="22"/>
        <v>7.879628419875254E-5</v>
      </c>
      <c r="Z49" s="89">
        <f t="shared" si="23"/>
        <v>2.5804023750585934E-4</v>
      </c>
      <c r="AA49" s="89">
        <f t="shared" si="48"/>
        <v>2.5804023750585934E-4</v>
      </c>
      <c r="AB49" s="89"/>
      <c r="AC49" s="89">
        <f>ABS(('Wyrównanie 22 Part 2'!B49-'Wyrównanie 22 Part 2'!I49)/'Wyrównanie 22 Part 2'!I49)</f>
        <v>4.0746136449712679E-2</v>
      </c>
      <c r="AD49" s="89">
        <f t="shared" si="24"/>
        <v>1.6602476355786042E-3</v>
      </c>
      <c r="AE49" s="89">
        <f>'Wyrównanie 22 Part 2'!C50-'Wyrównanie 22 Part 2'!C49</f>
        <v>1.9997502966955872E-4</v>
      </c>
      <c r="AF49" s="89">
        <f t="shared" si="25"/>
        <v>1.9997502966955872E-4</v>
      </c>
      <c r="AG49" s="89">
        <f t="shared" si="26"/>
        <v>-7.879628419875254E-5</v>
      </c>
      <c r="AH49" s="89">
        <f t="shared" si="27"/>
        <v>7.879628419875254E-5</v>
      </c>
      <c r="AI49" s="89">
        <f t="shared" si="28"/>
        <v>2.5804023750585934E-4</v>
      </c>
      <c r="AJ49" s="89">
        <f t="shared" si="29"/>
        <v>2.5804023750585934E-4</v>
      </c>
      <c r="AK49" s="89"/>
      <c r="AL49" s="89">
        <f>ABS(('Wyrównanie 22 Part 2'!B49-'Wyrównanie 22 Part 2'!K49)/'Wyrównanie 22 Part 2'!K49)</f>
        <v>3.7542174211725177E-2</v>
      </c>
      <c r="AM49" s="89">
        <f t="shared" si="36"/>
        <v>1.4094148445435229E-3</v>
      </c>
      <c r="AN49" s="89">
        <f>'Wyrównanie 22 Part 2'!B50-'Wyrównanie 22 Part 2'!B49</f>
        <v>1.666663943359595E-5</v>
      </c>
      <c r="AO49" s="89">
        <f t="shared" si="37"/>
        <v>1.666663943359595E-5</v>
      </c>
      <c r="AP49" s="89">
        <f t="shared" si="38"/>
        <v>7.0873387488937819E-4</v>
      </c>
      <c r="AQ49" s="89">
        <f t="shared" si="39"/>
        <v>7.0873387488937819E-4</v>
      </c>
      <c r="AR49" s="89">
        <f t="shared" si="40"/>
        <v>-1.5680516596904487E-3</v>
      </c>
      <c r="AS49" s="89">
        <f t="shared" si="41"/>
        <v>1.5680516596904487E-3</v>
      </c>
      <c r="AT49" s="89"/>
      <c r="AU49" s="89">
        <f>ABS(('Wyrównanie 22 Part 2'!B49-'Wyrównanie 22 Part 2'!M49)/'Wyrównanie 22 Part 2'!M49)</f>
        <v>7.4651009017231831E-2</v>
      </c>
      <c r="AV49" s="89">
        <f t="shared" si="42"/>
        <v>5.5727731472908285E-3</v>
      </c>
      <c r="AW49" s="89">
        <f>'Wyrównanie 22 Part 2'!B50-'Wyrównanie 22 Part 2'!B49</f>
        <v>1.666663943359595E-5</v>
      </c>
      <c r="AX49" s="89">
        <f t="shared" si="43"/>
        <v>1.666663943359595E-5</v>
      </c>
      <c r="AY49" s="89">
        <f t="shared" si="44"/>
        <v>7.0873387488937819E-4</v>
      </c>
      <c r="AZ49" s="89">
        <f t="shared" si="45"/>
        <v>7.0873387488937819E-4</v>
      </c>
      <c r="BA49" s="89">
        <f t="shared" si="46"/>
        <v>-1.5680516596904487E-3</v>
      </c>
      <c r="BB49" s="89">
        <f t="shared" si="47"/>
        <v>1.5680516596904487E-3</v>
      </c>
      <c r="BC49" s="89"/>
      <c r="BD49" s="89">
        <f>ABS(('Wyrównanie 22 Part 2'!B49-'Wyrównanie 22 Part 2'!O49)/'Wyrównanie 22 Part 2'!O49)</f>
        <v>2.6540850481806814E-2</v>
      </c>
      <c r="BE49" s="89">
        <f t="shared" si="6"/>
        <v>7.0441674429762497E-4</v>
      </c>
      <c r="BF49" s="89">
        <f>'Wyrównanie 22 Part 2'!B50-'Wyrównanie 22 Part 2'!B49</f>
        <v>1.666663943359595E-5</v>
      </c>
      <c r="BG49" s="89">
        <f t="shared" si="7"/>
        <v>1.666663943359595E-5</v>
      </c>
      <c r="BH49" s="89">
        <f t="shared" si="8"/>
        <v>7.0873387488937819E-4</v>
      </c>
      <c r="BI49" s="89">
        <f t="shared" si="9"/>
        <v>7.0873387488937819E-4</v>
      </c>
      <c r="BJ49" s="89">
        <f t="shared" si="10"/>
        <v>-1.5680516596904487E-3</v>
      </c>
      <c r="BK49" s="89">
        <f t="shared" si="11"/>
        <v>1.5680516596904487E-3</v>
      </c>
      <c r="BL49" s="89"/>
      <c r="BM49" s="89">
        <f>ABS(('Wyrównanie 22 Part 2'!B49-'Wyrównanie 22 Part 2'!Q49)/'Wyrównanie 22 Part 2'!Q49)</f>
        <v>2.7223617273745136E-2</v>
      </c>
      <c r="BN49" s="89">
        <f t="shared" si="30"/>
        <v>7.4112533746735455E-4</v>
      </c>
      <c r="BO49" s="89">
        <f>'Wyrównanie 22 Part 2'!B50-'Wyrównanie 22 Part 2'!B49</f>
        <v>1.666663943359595E-5</v>
      </c>
      <c r="BP49" s="89">
        <f t="shared" si="31"/>
        <v>1.666663943359595E-5</v>
      </c>
      <c r="BQ49" s="89">
        <f t="shared" si="32"/>
        <v>7.0873387488937819E-4</v>
      </c>
      <c r="BR49" s="89">
        <f t="shared" si="33"/>
        <v>7.0873387488937819E-4</v>
      </c>
      <c r="BS49" s="89">
        <f t="shared" si="34"/>
        <v>-1.5680516596904487E-3</v>
      </c>
      <c r="BT49" s="89">
        <f t="shared" si="35"/>
        <v>1.5680516596904487E-3</v>
      </c>
    </row>
    <row r="50" spans="1:72" s="27" customFormat="1" x14ac:dyDescent="0.25">
      <c r="A50" s="41">
        <v>44</v>
      </c>
      <c r="B50" s="89">
        <f>ABS(('Wyrównanie 22 Part 2'!B50-'Wyrównanie 22 Part 2'!C50)/'Wyrównanie 22 Part 2'!C50)</f>
        <v>0.14172629259408884</v>
      </c>
      <c r="C50" s="89">
        <f t="shared" si="5"/>
        <v>2.0086342012465279E-2</v>
      </c>
      <c r="D50" s="89">
        <f>'Wyrównanie 22 Part 2'!C51-'Wyrównanie 22 Part 2'!C50</f>
        <v>1.2117874547080618E-4</v>
      </c>
      <c r="E50" s="89">
        <f t="shared" si="0"/>
        <v>1.2117874547080618E-4</v>
      </c>
      <c r="F50" s="89">
        <f t="shared" si="1"/>
        <v>1.792439533071068E-4</v>
      </c>
      <c r="G50" s="89">
        <f t="shared" si="2"/>
        <v>1.792439533071068E-4</v>
      </c>
      <c r="H50" s="89">
        <f t="shared" si="3"/>
        <v>-1.2995403460926711E-4</v>
      </c>
      <c r="I50" s="89">
        <f t="shared" si="4"/>
        <v>1.2995403460926711E-4</v>
      </c>
      <c r="J50" s="89"/>
      <c r="K50" s="89">
        <f>ABS(('Wyrównanie 22 Part 2'!B50-'Wyrównanie 22 Part 2'!E50)/'Wyrównanie 22 Part 2'!E50)</f>
        <v>0.14016239877474443</v>
      </c>
      <c r="L50" s="89">
        <f t="shared" si="12"/>
        <v>1.9645498030290479E-2</v>
      </c>
      <c r="M50" s="89">
        <f>'Wyrównanie 22 Part 2'!C51-'Wyrównanie 22 Part 2'!C50</f>
        <v>1.2117874547080618E-4</v>
      </c>
      <c r="N50" s="89">
        <f t="shared" si="13"/>
        <v>1.2117874547080618E-4</v>
      </c>
      <c r="O50" s="89">
        <f t="shared" si="14"/>
        <v>1.792439533071068E-4</v>
      </c>
      <c r="P50" s="89">
        <f t="shared" si="15"/>
        <v>1.792439533071068E-4</v>
      </c>
      <c r="Q50" s="89">
        <f t="shared" si="16"/>
        <v>-1.2995403460926711E-4</v>
      </c>
      <c r="R50" s="89">
        <f t="shared" si="17"/>
        <v>1.2995403460926711E-4</v>
      </c>
      <c r="S50" s="89"/>
      <c r="T50" s="89">
        <f>ABS(('Wyrównanie 22 Part 2'!B50-'Wyrównanie 22 Part 2'!G50)/'Wyrównanie 22 Part 2'!G50)</f>
        <v>0.15660042590785822</v>
      </c>
      <c r="U50" s="89">
        <f t="shared" si="19"/>
        <v>2.4523693394522591E-2</v>
      </c>
      <c r="V50" s="89">
        <f>'Wyrównanie 22 Part 2'!C51-'Wyrównanie 22 Part 2'!C50</f>
        <v>1.2117874547080618E-4</v>
      </c>
      <c r="W50" s="89">
        <f t="shared" si="20"/>
        <v>1.2117874547080618E-4</v>
      </c>
      <c r="X50" s="89">
        <f t="shared" si="21"/>
        <v>1.792439533071068E-4</v>
      </c>
      <c r="Y50" s="89">
        <f t="shared" si="22"/>
        <v>1.792439533071068E-4</v>
      </c>
      <c r="Z50" s="89">
        <f t="shared" si="23"/>
        <v>-1.2995403460926711E-4</v>
      </c>
      <c r="AA50" s="89">
        <f t="shared" si="48"/>
        <v>1.2995403460926711E-4</v>
      </c>
      <c r="AB50" s="89"/>
      <c r="AC50" s="89">
        <f>ABS(('Wyrównanie 22 Part 2'!B50-'Wyrównanie 22 Part 2'!I50)/'Wyrównanie 22 Part 2'!I50)</f>
        <v>0.13865280960989457</v>
      </c>
      <c r="AD50" s="89">
        <f t="shared" si="24"/>
        <v>1.9224601612717673E-2</v>
      </c>
      <c r="AE50" s="89">
        <f>'Wyrównanie 22 Part 2'!C51-'Wyrównanie 22 Part 2'!C50</f>
        <v>1.2117874547080618E-4</v>
      </c>
      <c r="AF50" s="89">
        <f t="shared" si="25"/>
        <v>1.2117874547080618E-4</v>
      </c>
      <c r="AG50" s="89">
        <f t="shared" si="26"/>
        <v>1.792439533071068E-4</v>
      </c>
      <c r="AH50" s="89">
        <f t="shared" si="27"/>
        <v>1.792439533071068E-4</v>
      </c>
      <c r="AI50" s="89">
        <f t="shared" si="28"/>
        <v>-1.2995403460926711E-4</v>
      </c>
      <c r="AJ50" s="89">
        <f t="shared" si="29"/>
        <v>1.2995403460926711E-4</v>
      </c>
      <c r="AK50" s="89"/>
      <c r="AL50" s="89">
        <f>ABS(('Wyrównanie 22 Part 2'!B50-'Wyrównanie 22 Part 2'!K50)/'Wyrównanie 22 Part 2'!K50)</f>
        <v>0.12701568722957274</v>
      </c>
      <c r="AM50" s="89">
        <f t="shared" si="36"/>
        <v>1.6132984802400645E-2</v>
      </c>
      <c r="AN50" s="89">
        <f>'Wyrównanie 22 Part 2'!B51-'Wyrównanie 22 Part 2'!B50</f>
        <v>7.2540051432297414E-4</v>
      </c>
      <c r="AO50" s="89">
        <f t="shared" si="37"/>
        <v>7.2540051432297414E-4</v>
      </c>
      <c r="AP50" s="89">
        <f t="shared" si="38"/>
        <v>-8.5931778480107055E-4</v>
      </c>
      <c r="AQ50" s="89">
        <f t="shared" si="39"/>
        <v>8.5931778480107055E-4</v>
      </c>
      <c r="AR50" s="89">
        <f t="shared" si="40"/>
        <v>9.1378905243160759E-4</v>
      </c>
      <c r="AS50" s="89">
        <f t="shared" si="41"/>
        <v>9.1378905243160759E-4</v>
      </c>
      <c r="AT50" s="89"/>
      <c r="AU50" s="89">
        <f>ABS(('Wyrównanie 22 Part 2'!B50-'Wyrównanie 22 Part 2'!M50)/'Wyrównanie 22 Part 2'!M50)</f>
        <v>0.16040812403532156</v>
      </c>
      <c r="AV50" s="89">
        <f t="shared" si="42"/>
        <v>2.5730766256531108E-2</v>
      </c>
      <c r="AW50" s="89">
        <f>'Wyrównanie 22 Part 2'!B51-'Wyrównanie 22 Part 2'!B50</f>
        <v>7.2540051432297414E-4</v>
      </c>
      <c r="AX50" s="89">
        <f t="shared" si="43"/>
        <v>7.2540051432297414E-4</v>
      </c>
      <c r="AY50" s="89">
        <f t="shared" si="44"/>
        <v>-8.5931778480107055E-4</v>
      </c>
      <c r="AZ50" s="89">
        <f t="shared" si="45"/>
        <v>8.5931778480107055E-4</v>
      </c>
      <c r="BA50" s="89">
        <f t="shared" si="46"/>
        <v>9.1378905243160759E-4</v>
      </c>
      <c r="BB50" s="89">
        <f t="shared" si="47"/>
        <v>9.1378905243160759E-4</v>
      </c>
      <c r="BC50" s="89"/>
      <c r="BD50" s="89">
        <f>ABS(('Wyrównanie 22 Part 2'!B50-'Wyrównanie 22 Part 2'!O50)/'Wyrównanie 22 Part 2'!O50)</f>
        <v>8.7342768319078459E-2</v>
      </c>
      <c r="BE50" s="89">
        <f t="shared" si="6"/>
        <v>7.6287591776402156E-3</v>
      </c>
      <c r="BF50" s="89">
        <f>'Wyrównanie 22 Part 2'!B51-'Wyrównanie 22 Part 2'!B50</f>
        <v>7.2540051432297414E-4</v>
      </c>
      <c r="BG50" s="89">
        <f t="shared" si="7"/>
        <v>7.2540051432297414E-4</v>
      </c>
      <c r="BH50" s="89">
        <f t="shared" si="8"/>
        <v>-8.5931778480107055E-4</v>
      </c>
      <c r="BI50" s="89">
        <f t="shared" si="9"/>
        <v>8.5931778480107055E-4</v>
      </c>
      <c r="BJ50" s="89">
        <f t="shared" si="10"/>
        <v>9.1378905243160759E-4</v>
      </c>
      <c r="BK50" s="89">
        <f t="shared" si="11"/>
        <v>9.1378905243160759E-4</v>
      </c>
      <c r="BL50" s="89"/>
      <c r="BM50" s="89">
        <f>ABS(('Wyrównanie 22 Part 2'!B50-'Wyrównanie 22 Part 2'!Q50)/'Wyrównanie 22 Part 2'!Q50)</f>
        <v>0.13561678744992689</v>
      </c>
      <c r="BN50" s="89">
        <f t="shared" si="30"/>
        <v>1.8391913038238648E-2</v>
      </c>
      <c r="BO50" s="89">
        <f>'Wyrównanie 22 Part 2'!B51-'Wyrównanie 22 Part 2'!B50</f>
        <v>7.2540051432297414E-4</v>
      </c>
      <c r="BP50" s="89">
        <f t="shared" si="31"/>
        <v>7.2540051432297414E-4</v>
      </c>
      <c r="BQ50" s="89">
        <f t="shared" si="32"/>
        <v>-8.5931778480107055E-4</v>
      </c>
      <c r="BR50" s="89">
        <f t="shared" si="33"/>
        <v>8.5931778480107055E-4</v>
      </c>
      <c r="BS50" s="89">
        <f t="shared" si="34"/>
        <v>9.1378905243160759E-4</v>
      </c>
      <c r="BT50" s="89">
        <f t="shared" si="35"/>
        <v>9.1378905243160759E-4</v>
      </c>
    </row>
    <row r="51" spans="1:72" s="27" customFormat="1" x14ac:dyDescent="0.25">
      <c r="A51" s="41">
        <v>45</v>
      </c>
      <c r="B51" s="89">
        <f>ABS(('Wyrównanie 22 Part 2'!B51-'Wyrównanie 22 Part 2'!C51)/'Wyrównanie 22 Part 2'!C51)</f>
        <v>0.19903360616645427</v>
      </c>
      <c r="C51" s="89">
        <f t="shared" si="5"/>
        <v>3.9614376383623223E-2</v>
      </c>
      <c r="D51" s="89">
        <f>'Wyrównanie 22 Part 2'!C52-'Wyrównanie 22 Part 2'!C51</f>
        <v>3.0042269877791298E-4</v>
      </c>
      <c r="E51" s="89">
        <f t="shared" si="0"/>
        <v>3.0042269877791298E-4</v>
      </c>
      <c r="F51" s="89">
        <f t="shared" si="1"/>
        <v>4.9289918697839694E-5</v>
      </c>
      <c r="G51" s="89">
        <f t="shared" si="2"/>
        <v>4.9289918697839694E-5</v>
      </c>
      <c r="H51" s="89">
        <f t="shared" si="3"/>
        <v>-3.8551126963871701E-4</v>
      </c>
      <c r="I51" s="89">
        <f t="shared" si="4"/>
        <v>3.8551126963871701E-4</v>
      </c>
      <c r="J51" s="89"/>
      <c r="K51" s="89">
        <f>ABS(('Wyrównanie 22 Part 2'!B51-'Wyrównanie 22 Part 2'!E51)/'Wyrównanie 22 Part 2'!E51)</f>
        <v>0.13572818736514999</v>
      </c>
      <c r="L51" s="89">
        <f t="shared" si="12"/>
        <v>1.8422140845429261E-2</v>
      </c>
      <c r="M51" s="89">
        <f>'Wyrównanie 22 Part 2'!C52-'Wyrównanie 22 Part 2'!C51</f>
        <v>3.0042269877791298E-4</v>
      </c>
      <c r="N51" s="89">
        <f t="shared" si="13"/>
        <v>3.0042269877791298E-4</v>
      </c>
      <c r="O51" s="89">
        <f t="shared" si="14"/>
        <v>4.9289918697839694E-5</v>
      </c>
      <c r="P51" s="89">
        <f t="shared" si="15"/>
        <v>4.9289918697839694E-5</v>
      </c>
      <c r="Q51" s="89">
        <f t="shared" si="16"/>
        <v>-3.8551126963871701E-4</v>
      </c>
      <c r="R51" s="89">
        <f t="shared" si="17"/>
        <v>3.8551126963871701E-4</v>
      </c>
      <c r="S51" s="89"/>
      <c r="T51" s="89">
        <f>ABS(('Wyrównanie 22 Part 2'!B51-'Wyrównanie 22 Part 2'!G51)/'Wyrównanie 22 Part 2'!G51)</f>
        <v>0.13974371038532385</v>
      </c>
      <c r="U51" s="89">
        <f t="shared" si="19"/>
        <v>1.9528304592257267E-2</v>
      </c>
      <c r="V51" s="89">
        <f>'Wyrównanie 22 Part 2'!C52-'Wyrównanie 22 Part 2'!C51</f>
        <v>3.0042269877791298E-4</v>
      </c>
      <c r="W51" s="89">
        <f t="shared" si="20"/>
        <v>3.0042269877791298E-4</v>
      </c>
      <c r="X51" s="89">
        <f t="shared" si="21"/>
        <v>4.9289918697839694E-5</v>
      </c>
      <c r="Y51" s="89">
        <f t="shared" si="22"/>
        <v>4.9289918697839694E-5</v>
      </c>
      <c r="Z51" s="89">
        <f t="shared" si="23"/>
        <v>-3.8551126963871701E-4</v>
      </c>
      <c r="AA51" s="89">
        <f t="shared" si="48"/>
        <v>3.8551126963871701E-4</v>
      </c>
      <c r="AB51" s="89"/>
      <c r="AC51" s="89">
        <f>ABS(('Wyrównanie 22 Part 2'!B51-'Wyrównanie 22 Part 2'!I51)/'Wyrównanie 22 Part 2'!I51)</f>
        <v>0.18619209148318397</v>
      </c>
      <c r="AD51" s="89">
        <f t="shared" si="24"/>
        <v>3.466749493088235E-2</v>
      </c>
      <c r="AE51" s="89">
        <f>'Wyrównanie 22 Part 2'!C52-'Wyrównanie 22 Part 2'!C51</f>
        <v>3.0042269877791298E-4</v>
      </c>
      <c r="AF51" s="89">
        <f t="shared" si="25"/>
        <v>3.0042269877791298E-4</v>
      </c>
      <c r="AG51" s="89">
        <f t="shared" si="26"/>
        <v>4.9289918697839694E-5</v>
      </c>
      <c r="AH51" s="89">
        <f t="shared" si="27"/>
        <v>4.9289918697839694E-5</v>
      </c>
      <c r="AI51" s="89">
        <f t="shared" si="28"/>
        <v>-3.8551126963871701E-4</v>
      </c>
      <c r="AJ51" s="89">
        <f t="shared" si="29"/>
        <v>3.8551126963871701E-4</v>
      </c>
      <c r="AK51" s="89"/>
      <c r="AL51" s="89">
        <f>ABS(('Wyrównanie 22 Part 2'!B51-'Wyrównanie 22 Part 2'!K51)/'Wyrównanie 22 Part 2'!K51)</f>
        <v>0.16785312828222204</v>
      </c>
      <c r="AM51" s="89">
        <f t="shared" si="36"/>
        <v>2.8174672674128088E-2</v>
      </c>
      <c r="AN51" s="89">
        <f>'Wyrównanie 22 Part 2'!B52-'Wyrównanie 22 Part 2'!B51</f>
        <v>-1.3391727047809641E-4</v>
      </c>
      <c r="AO51" s="89">
        <f t="shared" si="37"/>
        <v>1.3391727047809641E-4</v>
      </c>
      <c r="AP51" s="89">
        <f t="shared" si="38"/>
        <v>5.4471267630537036E-5</v>
      </c>
      <c r="AQ51" s="89">
        <f t="shared" si="39"/>
        <v>5.4471267630537036E-5</v>
      </c>
      <c r="AR51" s="89">
        <f t="shared" si="40"/>
        <v>9.9838434867567357E-4</v>
      </c>
      <c r="AS51" s="89">
        <f t="shared" si="41"/>
        <v>9.9838434867567357E-4</v>
      </c>
      <c r="AT51" s="89"/>
      <c r="AU51" s="89">
        <f>ABS(('Wyrównanie 22 Part 2'!B51-'Wyrównanie 22 Part 2'!M51)/'Wyrównanie 22 Part 2'!M51)</f>
        <v>0.13365822802889421</v>
      </c>
      <c r="AV51" s="89">
        <f t="shared" si="42"/>
        <v>1.7864521919823882E-2</v>
      </c>
      <c r="AW51" s="89">
        <f>'Wyrównanie 22 Part 2'!B52-'Wyrównanie 22 Part 2'!B51</f>
        <v>-1.3391727047809641E-4</v>
      </c>
      <c r="AX51" s="89">
        <f t="shared" si="43"/>
        <v>1.3391727047809641E-4</v>
      </c>
      <c r="AY51" s="89">
        <f t="shared" si="44"/>
        <v>5.4471267630537036E-5</v>
      </c>
      <c r="AZ51" s="89">
        <f t="shared" si="45"/>
        <v>5.4471267630537036E-5</v>
      </c>
      <c r="BA51" s="89">
        <f t="shared" si="46"/>
        <v>9.9838434867567357E-4</v>
      </c>
      <c r="BB51" s="89">
        <f t="shared" si="47"/>
        <v>9.9838434867567357E-4</v>
      </c>
      <c r="BC51" s="89"/>
      <c r="BD51" s="89">
        <f>ABS(('Wyrównanie 22 Part 2'!B51-'Wyrównanie 22 Part 2'!O51)/'Wyrównanie 22 Part 2'!O51)</f>
        <v>7.0776916988087288E-2</v>
      </c>
      <c r="BE51" s="89">
        <f t="shared" si="6"/>
        <v>5.0093719783385988E-3</v>
      </c>
      <c r="BF51" s="89">
        <f>'Wyrównanie 22 Part 2'!B52-'Wyrównanie 22 Part 2'!B51</f>
        <v>-1.3391727047809641E-4</v>
      </c>
      <c r="BG51" s="89">
        <f t="shared" si="7"/>
        <v>1.3391727047809641E-4</v>
      </c>
      <c r="BH51" s="89">
        <f t="shared" si="8"/>
        <v>5.4471267630537036E-5</v>
      </c>
      <c r="BI51" s="89">
        <f t="shared" si="9"/>
        <v>5.4471267630537036E-5</v>
      </c>
      <c r="BJ51" s="89">
        <f t="shared" si="10"/>
        <v>9.9838434867567357E-4</v>
      </c>
      <c r="BK51" s="89">
        <f t="shared" si="11"/>
        <v>9.9838434867567357E-4</v>
      </c>
      <c r="BL51" s="89"/>
      <c r="BM51" s="89">
        <f>ABS(('Wyrównanie 22 Part 2'!B51-'Wyrównanie 22 Part 2'!Q51)/'Wyrównanie 22 Part 2'!Q51)</f>
        <v>0.21572738493129448</v>
      </c>
      <c r="BN51" s="89">
        <f t="shared" si="30"/>
        <v>4.6538304609294902E-2</v>
      </c>
      <c r="BO51" s="89">
        <f>'Wyrównanie 22 Part 2'!B52-'Wyrównanie 22 Part 2'!B51</f>
        <v>-1.3391727047809641E-4</v>
      </c>
      <c r="BP51" s="89">
        <f t="shared" si="31"/>
        <v>1.3391727047809641E-4</v>
      </c>
      <c r="BQ51" s="89">
        <f t="shared" si="32"/>
        <v>5.4471267630537036E-5</v>
      </c>
      <c r="BR51" s="89">
        <f t="shared" si="33"/>
        <v>5.4471267630537036E-5</v>
      </c>
      <c r="BS51" s="89">
        <f t="shared" si="34"/>
        <v>9.9838434867567357E-4</v>
      </c>
      <c r="BT51" s="89">
        <f t="shared" si="35"/>
        <v>9.9838434867567357E-4</v>
      </c>
    </row>
    <row r="52" spans="1:72" s="27" customFormat="1" x14ac:dyDescent="0.25">
      <c r="A52" s="41">
        <v>46</v>
      </c>
      <c r="B52" s="89">
        <f>ABS(('Wyrównanie 22 Part 2'!B52-'Wyrównanie 22 Part 2'!C52)/'Wyrównanie 22 Part 2'!C52)</f>
        <v>3.3611545193894136E-2</v>
      </c>
      <c r="C52" s="89">
        <f t="shared" si="5"/>
        <v>1.129735970321188E-3</v>
      </c>
      <c r="D52" s="89">
        <f>'Wyrównanie 22 Part 2'!C53-'Wyrównanie 22 Part 2'!C52</f>
        <v>3.4971261747575267E-4</v>
      </c>
      <c r="E52" s="89">
        <f t="shared" si="0"/>
        <v>3.4971261747575267E-4</v>
      </c>
      <c r="F52" s="89">
        <f t="shared" si="1"/>
        <v>-3.3622135094087732E-4</v>
      </c>
      <c r="G52" s="89">
        <f t="shared" si="2"/>
        <v>3.3622135094087732E-4</v>
      </c>
      <c r="H52" s="89">
        <f t="shared" si="3"/>
        <v>5.1588700827473596E-4</v>
      </c>
      <c r="I52" s="89">
        <f t="shared" si="4"/>
        <v>5.1588700827473596E-4</v>
      </c>
      <c r="J52" s="89"/>
      <c r="K52" s="89">
        <f>ABS(('Wyrównanie 22 Part 2'!B52-'Wyrównanie 22 Part 2'!E52)/'Wyrównanie 22 Part 2'!E52)</f>
        <v>3.2782058589897668E-2</v>
      </c>
      <c r="L52" s="89">
        <f t="shared" si="12"/>
        <v>1.0746633653914836E-3</v>
      </c>
      <c r="M52" s="89">
        <f>'Wyrównanie 22 Part 2'!C53-'Wyrównanie 22 Part 2'!C52</f>
        <v>3.4971261747575267E-4</v>
      </c>
      <c r="N52" s="89">
        <f t="shared" si="13"/>
        <v>3.4971261747575267E-4</v>
      </c>
      <c r="O52" s="89">
        <f t="shared" si="14"/>
        <v>-3.3622135094087732E-4</v>
      </c>
      <c r="P52" s="89">
        <f t="shared" si="15"/>
        <v>3.3622135094087732E-4</v>
      </c>
      <c r="Q52" s="89">
        <f t="shared" si="16"/>
        <v>5.1588700827473596E-4</v>
      </c>
      <c r="R52" s="89">
        <f t="shared" si="17"/>
        <v>5.1588700827473596E-4</v>
      </c>
      <c r="S52" s="89"/>
      <c r="T52" s="89">
        <f>ABS(('Wyrównanie 22 Part 2'!B52-'Wyrównanie 22 Part 2'!G52)/'Wyrównanie 22 Part 2'!G52)</f>
        <v>3.6106492680720345E-2</v>
      </c>
      <c r="U52" s="89">
        <f t="shared" si="19"/>
        <v>1.3036788137029119E-3</v>
      </c>
      <c r="V52" s="89">
        <f>'Wyrównanie 22 Part 2'!C53-'Wyrównanie 22 Part 2'!C52</f>
        <v>3.4971261747575267E-4</v>
      </c>
      <c r="W52" s="89">
        <f t="shared" si="20"/>
        <v>3.4971261747575267E-4</v>
      </c>
      <c r="X52" s="89">
        <f t="shared" si="21"/>
        <v>-3.3622135094087732E-4</v>
      </c>
      <c r="Y52" s="89">
        <f t="shared" si="22"/>
        <v>3.3622135094087732E-4</v>
      </c>
      <c r="Z52" s="89">
        <f t="shared" si="23"/>
        <v>5.1588700827473596E-4</v>
      </c>
      <c r="AA52" s="89">
        <f t="shared" si="48"/>
        <v>5.1588700827473596E-4</v>
      </c>
      <c r="AB52" s="89"/>
      <c r="AC52" s="89">
        <f>ABS(('Wyrównanie 22 Part 2'!B52-'Wyrównanie 22 Part 2'!I52)/'Wyrównanie 22 Part 2'!I52)</f>
        <v>1.1312079821042832E-2</v>
      </c>
      <c r="AD52" s="89">
        <f t="shared" si="24"/>
        <v>1.2796314987764443E-4</v>
      </c>
      <c r="AE52" s="89">
        <f>'Wyrównanie 22 Part 2'!C53-'Wyrównanie 22 Part 2'!C52</f>
        <v>3.4971261747575267E-4</v>
      </c>
      <c r="AF52" s="89">
        <f t="shared" si="25"/>
        <v>3.4971261747575267E-4</v>
      </c>
      <c r="AG52" s="89">
        <f t="shared" si="26"/>
        <v>-3.3622135094087732E-4</v>
      </c>
      <c r="AH52" s="89">
        <f t="shared" si="27"/>
        <v>3.3622135094087732E-4</v>
      </c>
      <c r="AI52" s="89">
        <f t="shared" si="28"/>
        <v>5.1588700827473596E-4</v>
      </c>
      <c r="AJ52" s="89">
        <f t="shared" si="29"/>
        <v>5.1588700827473596E-4</v>
      </c>
      <c r="AK52" s="89"/>
      <c r="AL52" s="89">
        <f>ABS(('Wyrównanie 22 Part 2'!B52-'Wyrównanie 22 Part 2'!K52)/'Wyrównanie 22 Part 2'!K52)</f>
        <v>1.314984966728887E-2</v>
      </c>
      <c r="AM52" s="89">
        <f t="shared" si="36"/>
        <v>1.7291854627229721E-4</v>
      </c>
      <c r="AN52" s="89">
        <f>'Wyrównanie 22 Part 2'!B53-'Wyrównanie 22 Part 2'!B52</f>
        <v>-7.9446002847559372E-5</v>
      </c>
      <c r="AO52" s="89">
        <f t="shared" si="37"/>
        <v>7.9446002847559372E-5</v>
      </c>
      <c r="AP52" s="89">
        <f t="shared" si="38"/>
        <v>1.0528556163062106E-3</v>
      </c>
      <c r="AQ52" s="89">
        <f t="shared" si="39"/>
        <v>1.0528556163062106E-3</v>
      </c>
      <c r="AR52" s="89">
        <f t="shared" si="40"/>
        <v>-1.7631489968420685E-3</v>
      </c>
      <c r="AS52" s="89">
        <f t="shared" si="41"/>
        <v>1.7631489968420685E-3</v>
      </c>
      <c r="AT52" s="89"/>
      <c r="AU52" s="89">
        <f>ABS(('Wyrównanie 22 Part 2'!B52-'Wyrównanie 22 Part 2'!M52)/'Wyrównanie 22 Part 2'!M52)</f>
        <v>3.817618766914508E-2</v>
      </c>
      <c r="AV52" s="89">
        <f t="shared" si="42"/>
        <v>1.4574213049497848E-3</v>
      </c>
      <c r="AW52" s="89">
        <f>'Wyrównanie 22 Part 2'!B53-'Wyrównanie 22 Part 2'!B52</f>
        <v>-7.9446002847559372E-5</v>
      </c>
      <c r="AX52" s="89">
        <f t="shared" si="43"/>
        <v>7.9446002847559372E-5</v>
      </c>
      <c r="AY52" s="89">
        <f t="shared" si="44"/>
        <v>1.0528556163062106E-3</v>
      </c>
      <c r="AZ52" s="89">
        <f t="shared" si="45"/>
        <v>1.0528556163062106E-3</v>
      </c>
      <c r="BA52" s="89">
        <f t="shared" si="46"/>
        <v>-1.7631489968420685E-3</v>
      </c>
      <c r="BB52" s="89">
        <f t="shared" si="47"/>
        <v>1.7631489968420685E-3</v>
      </c>
      <c r="BC52" s="89"/>
      <c r="BD52" s="89">
        <f>ABS(('Wyrównanie 22 Part 2'!B52-'Wyrównanie 22 Part 2'!O52)/'Wyrównanie 22 Part 2'!O52)</f>
        <v>2.7939468140339759E-3</v>
      </c>
      <c r="BE52" s="89">
        <f t="shared" si="6"/>
        <v>7.8061387996506038E-6</v>
      </c>
      <c r="BF52" s="89">
        <f>'Wyrównanie 22 Part 2'!B53-'Wyrównanie 22 Part 2'!B52</f>
        <v>-7.9446002847559372E-5</v>
      </c>
      <c r="BG52" s="89">
        <f t="shared" si="7"/>
        <v>7.9446002847559372E-5</v>
      </c>
      <c r="BH52" s="89">
        <f t="shared" si="8"/>
        <v>1.0528556163062106E-3</v>
      </c>
      <c r="BI52" s="89">
        <f t="shared" si="9"/>
        <v>1.0528556163062106E-3</v>
      </c>
      <c r="BJ52" s="89">
        <f t="shared" si="10"/>
        <v>-1.7631489968420685E-3</v>
      </c>
      <c r="BK52" s="89">
        <f t="shared" si="11"/>
        <v>1.7631489968420685E-3</v>
      </c>
      <c r="BL52" s="89"/>
      <c r="BM52" s="89">
        <f>ABS(('Wyrównanie 22 Part 2'!B52-'Wyrównanie 22 Part 2'!Q52)/'Wyrównanie 22 Part 2'!Q52)</f>
        <v>2.5443786120928291E-2</v>
      </c>
      <c r="BN52" s="89">
        <f t="shared" si="30"/>
        <v>6.4738625216754315E-4</v>
      </c>
      <c r="BO52" s="89">
        <f>'Wyrównanie 22 Part 2'!B53-'Wyrównanie 22 Part 2'!B52</f>
        <v>-7.9446002847559372E-5</v>
      </c>
      <c r="BP52" s="89">
        <f t="shared" si="31"/>
        <v>7.9446002847559372E-5</v>
      </c>
      <c r="BQ52" s="89">
        <f t="shared" si="32"/>
        <v>1.0528556163062106E-3</v>
      </c>
      <c r="BR52" s="89">
        <f t="shared" si="33"/>
        <v>1.0528556163062106E-3</v>
      </c>
      <c r="BS52" s="89">
        <f t="shared" si="34"/>
        <v>-1.7631489968420685E-3</v>
      </c>
      <c r="BT52" s="89">
        <f t="shared" si="35"/>
        <v>1.7631489968420685E-3</v>
      </c>
    </row>
    <row r="53" spans="1:72" s="27" customFormat="1" x14ac:dyDescent="0.25">
      <c r="A53" s="41">
        <v>47</v>
      </c>
      <c r="B53" s="89">
        <f>ABS(('Wyrównanie 22 Part 2'!B53-'Wyrównanie 22 Part 2'!C53)/'Wyrównanie 22 Part 2'!C53)</f>
        <v>0.20234869902470823</v>
      </c>
      <c r="C53" s="89">
        <f t="shared" si="5"/>
        <v>4.0944995996991959E-2</v>
      </c>
      <c r="D53" s="89">
        <f>'Wyrównanie 22 Part 2'!C54-'Wyrównanie 22 Part 2'!C53</f>
        <v>1.3491266534875358E-5</v>
      </c>
      <c r="E53" s="89">
        <f t="shared" si="0"/>
        <v>1.3491266534875358E-5</v>
      </c>
      <c r="F53" s="89">
        <f t="shared" si="1"/>
        <v>1.7966565733385865E-4</v>
      </c>
      <c r="G53" s="89">
        <f t="shared" si="2"/>
        <v>1.7966565733385865E-4</v>
      </c>
      <c r="H53" s="89">
        <f t="shared" si="3"/>
        <v>9.6612413487598588E-5</v>
      </c>
      <c r="I53" s="89">
        <f t="shared" si="4"/>
        <v>9.6612413487598588E-5</v>
      </c>
      <c r="J53" s="89"/>
      <c r="K53" s="89">
        <f>ABS(('Wyrównanie 22 Part 2'!B53-'Wyrównanie 22 Part 2'!E53)/'Wyrównanie 22 Part 2'!E53)</f>
        <v>0.14868159793208507</v>
      </c>
      <c r="L53" s="89">
        <f t="shared" si="12"/>
        <v>2.2106217563638203E-2</v>
      </c>
      <c r="M53" s="89">
        <f>'Wyrównanie 22 Part 2'!C54-'Wyrównanie 22 Part 2'!C53</f>
        <v>1.3491266534875358E-5</v>
      </c>
      <c r="N53" s="89">
        <f t="shared" si="13"/>
        <v>1.3491266534875358E-5</v>
      </c>
      <c r="O53" s="89">
        <f t="shared" si="14"/>
        <v>1.7966565733385865E-4</v>
      </c>
      <c r="P53" s="89">
        <f t="shared" si="15"/>
        <v>1.7966565733385865E-4</v>
      </c>
      <c r="Q53" s="89">
        <f t="shared" si="16"/>
        <v>9.6612413487598588E-5</v>
      </c>
      <c r="R53" s="89">
        <f t="shared" si="17"/>
        <v>9.6612413487598588E-5</v>
      </c>
      <c r="S53" s="89"/>
      <c r="T53" s="89">
        <f>ABS(('Wyrównanie 22 Part 2'!B53-'Wyrównanie 22 Part 2'!G53)/'Wyrównanie 22 Part 2'!G53)</f>
        <v>0.16333244884759765</v>
      </c>
      <c r="U53" s="89">
        <f t="shared" si="19"/>
        <v>2.6677488846553105E-2</v>
      </c>
      <c r="V53" s="89">
        <f>'Wyrównanie 22 Part 2'!C54-'Wyrównanie 22 Part 2'!C53</f>
        <v>1.3491266534875358E-5</v>
      </c>
      <c r="W53" s="89">
        <f t="shared" si="20"/>
        <v>1.3491266534875358E-5</v>
      </c>
      <c r="X53" s="89">
        <f t="shared" si="21"/>
        <v>1.7966565733385865E-4</v>
      </c>
      <c r="Y53" s="89">
        <f t="shared" si="22"/>
        <v>1.7966565733385865E-4</v>
      </c>
      <c r="Z53" s="89">
        <f t="shared" si="23"/>
        <v>9.6612413487598588E-5</v>
      </c>
      <c r="AA53" s="89">
        <f t="shared" si="48"/>
        <v>9.6612413487598588E-5</v>
      </c>
      <c r="AB53" s="89"/>
      <c r="AC53" s="89">
        <f>ABS(('Wyrównanie 22 Part 2'!B53-'Wyrównanie 22 Part 2'!I53)/'Wyrównanie 22 Part 2'!I53)</f>
        <v>0.16261896284892427</v>
      </c>
      <c r="AD53" s="89">
        <f t="shared" si="24"/>
        <v>2.6444927078059812E-2</v>
      </c>
      <c r="AE53" s="89">
        <f>'Wyrównanie 22 Part 2'!C54-'Wyrównanie 22 Part 2'!C53</f>
        <v>1.3491266534875358E-5</v>
      </c>
      <c r="AF53" s="89">
        <f t="shared" si="25"/>
        <v>1.3491266534875358E-5</v>
      </c>
      <c r="AG53" s="89">
        <f t="shared" si="26"/>
        <v>1.7966565733385865E-4</v>
      </c>
      <c r="AH53" s="89">
        <f t="shared" si="27"/>
        <v>1.7966565733385865E-4</v>
      </c>
      <c r="AI53" s="89">
        <f t="shared" si="28"/>
        <v>9.6612413487598588E-5</v>
      </c>
      <c r="AJ53" s="89">
        <f t="shared" si="29"/>
        <v>9.6612413487598588E-5</v>
      </c>
      <c r="AK53" s="89"/>
      <c r="AL53" s="89">
        <f>ABS(('Wyrównanie 22 Part 2'!B53-'Wyrównanie 22 Part 2'!K53)/'Wyrównanie 22 Part 2'!K53)</f>
        <v>0.13743632029776293</v>
      </c>
      <c r="AM53" s="89">
        <f t="shared" si="36"/>
        <v>1.8888742136989281E-2</v>
      </c>
      <c r="AN53" s="89">
        <f>'Wyrównanie 22 Part 2'!B54-'Wyrównanie 22 Part 2'!B53</f>
        <v>9.7340961345865123E-4</v>
      </c>
      <c r="AO53" s="89">
        <f t="shared" si="37"/>
        <v>9.7340961345865123E-4</v>
      </c>
      <c r="AP53" s="89">
        <f t="shared" si="38"/>
        <v>-7.1029338053585789E-4</v>
      </c>
      <c r="AQ53" s="89">
        <f t="shared" si="39"/>
        <v>7.1029338053585789E-4</v>
      </c>
      <c r="AR53" s="89">
        <f t="shared" si="40"/>
        <v>-5.0852909276834658E-4</v>
      </c>
      <c r="AS53" s="89">
        <f t="shared" si="41"/>
        <v>5.0852909276834658E-4</v>
      </c>
      <c r="AT53" s="89"/>
      <c r="AU53" s="89">
        <f>ABS(('Wyrównanie 22 Part 2'!B53-'Wyrównanie 22 Part 2'!M53)/'Wyrównanie 22 Part 2'!M53)</f>
        <v>0.16195070187791755</v>
      </c>
      <c r="AV53" s="89">
        <f t="shared" si="42"/>
        <v>2.6228029838750125E-2</v>
      </c>
      <c r="AW53" s="89">
        <f>'Wyrównanie 22 Part 2'!B54-'Wyrównanie 22 Part 2'!B53</f>
        <v>9.7340961345865123E-4</v>
      </c>
      <c r="AX53" s="89">
        <f t="shared" si="43"/>
        <v>9.7340961345865123E-4</v>
      </c>
      <c r="AY53" s="89">
        <f t="shared" si="44"/>
        <v>-7.1029338053585789E-4</v>
      </c>
      <c r="AZ53" s="89">
        <f t="shared" si="45"/>
        <v>7.1029338053585789E-4</v>
      </c>
      <c r="BA53" s="89">
        <f t="shared" si="46"/>
        <v>-5.0852909276834658E-4</v>
      </c>
      <c r="BB53" s="89">
        <f t="shared" si="47"/>
        <v>5.0852909276834658E-4</v>
      </c>
      <c r="BC53" s="89"/>
      <c r="BD53" s="89">
        <f>ABS(('Wyrównanie 22 Part 2'!B53-'Wyrównanie 22 Part 2'!O53)/'Wyrównanie 22 Part 2'!O53)</f>
        <v>7.3378775626925144E-2</v>
      </c>
      <c r="BE53" s="89">
        <f t="shared" si="6"/>
        <v>5.3844447125066235E-3</v>
      </c>
      <c r="BF53" s="89">
        <f>'Wyrównanie 22 Part 2'!B54-'Wyrównanie 22 Part 2'!B53</f>
        <v>9.7340961345865123E-4</v>
      </c>
      <c r="BG53" s="89">
        <f t="shared" si="7"/>
        <v>9.7340961345865123E-4</v>
      </c>
      <c r="BH53" s="89">
        <f t="shared" si="8"/>
        <v>-7.1029338053585789E-4</v>
      </c>
      <c r="BI53" s="89">
        <f t="shared" si="9"/>
        <v>7.1029338053585789E-4</v>
      </c>
      <c r="BJ53" s="89">
        <f t="shared" si="10"/>
        <v>-5.0852909276834658E-4</v>
      </c>
      <c r="BK53" s="89">
        <f t="shared" si="11"/>
        <v>5.0852909276834658E-4</v>
      </c>
      <c r="BL53" s="89"/>
      <c r="BM53" s="89">
        <f>ABS(('Wyrównanie 22 Part 2'!B53-'Wyrównanie 22 Part 2'!Q53)/'Wyrównanie 22 Part 2'!Q53)</f>
        <v>0.20213266014412448</v>
      </c>
      <c r="BN53" s="89">
        <f t="shared" si="30"/>
        <v>4.0857612296940127E-2</v>
      </c>
      <c r="BO53" s="89">
        <f>'Wyrównanie 22 Part 2'!B54-'Wyrównanie 22 Part 2'!B53</f>
        <v>9.7340961345865123E-4</v>
      </c>
      <c r="BP53" s="89">
        <f t="shared" si="31"/>
        <v>9.7340961345865123E-4</v>
      </c>
      <c r="BQ53" s="89">
        <f t="shared" si="32"/>
        <v>-7.1029338053585789E-4</v>
      </c>
      <c r="BR53" s="89">
        <f t="shared" si="33"/>
        <v>7.1029338053585789E-4</v>
      </c>
      <c r="BS53" s="89">
        <f t="shared" si="34"/>
        <v>-5.0852909276834658E-4</v>
      </c>
      <c r="BT53" s="89">
        <f t="shared" si="35"/>
        <v>5.0852909276834658E-4</v>
      </c>
    </row>
    <row r="54" spans="1:72" s="27" customFormat="1" x14ac:dyDescent="0.25">
      <c r="A54" s="41">
        <v>48</v>
      </c>
      <c r="B54" s="89">
        <f>ABS(('Wyrównanie 22 Part 2'!B54-'Wyrównanie 22 Part 2'!C54)/'Wyrównanie 22 Part 2'!C54)</f>
        <v>0.18469441640840398</v>
      </c>
      <c r="C54" s="89">
        <f t="shared" si="5"/>
        <v>3.4112027452440921E-2</v>
      </c>
      <c r="D54" s="89">
        <f>'Wyrównanie 22 Part 2'!C55-'Wyrównanie 22 Part 2'!C54</f>
        <v>1.93156923868734E-4</v>
      </c>
      <c r="E54" s="89">
        <f t="shared" si="0"/>
        <v>1.93156923868734E-4</v>
      </c>
      <c r="F54" s="89">
        <f t="shared" si="1"/>
        <v>2.7627807082145723E-4</v>
      </c>
      <c r="G54" s="89">
        <f t="shared" si="2"/>
        <v>2.7627807082145723E-4</v>
      </c>
      <c r="H54" s="89">
        <f t="shared" si="3"/>
        <v>-4.6858898857970272E-4</v>
      </c>
      <c r="I54" s="89">
        <f t="shared" si="4"/>
        <v>4.6858898857970272E-4</v>
      </c>
      <c r="J54" s="89"/>
      <c r="K54" s="89">
        <f>ABS(('Wyrównanie 22 Part 2'!B54-'Wyrównanie 22 Part 2'!E54)/'Wyrównanie 22 Part 2'!E54)</f>
        <v>0.14075071440523199</v>
      </c>
      <c r="L54" s="89">
        <f t="shared" si="12"/>
        <v>1.9810763605583179E-2</v>
      </c>
      <c r="M54" s="89">
        <f>'Wyrównanie 22 Part 2'!C55-'Wyrównanie 22 Part 2'!C54</f>
        <v>1.93156923868734E-4</v>
      </c>
      <c r="N54" s="89">
        <f t="shared" si="13"/>
        <v>1.93156923868734E-4</v>
      </c>
      <c r="O54" s="89">
        <f t="shared" si="14"/>
        <v>2.7627807082145723E-4</v>
      </c>
      <c r="P54" s="89">
        <f t="shared" si="15"/>
        <v>2.7627807082145723E-4</v>
      </c>
      <c r="Q54" s="89">
        <f t="shared" si="16"/>
        <v>-4.6858898857970272E-4</v>
      </c>
      <c r="R54" s="89">
        <f t="shared" si="17"/>
        <v>4.6858898857970272E-4</v>
      </c>
      <c r="S54" s="89"/>
      <c r="T54" s="89">
        <f>ABS(('Wyrównanie 22 Part 2'!B54-'Wyrównanie 22 Part 2'!G54)/'Wyrównanie 22 Part 2'!G54)</f>
        <v>0.13860334080221756</v>
      </c>
      <c r="U54" s="89">
        <f t="shared" si="19"/>
        <v>1.9210886081535667E-2</v>
      </c>
      <c r="V54" s="89">
        <f>'Wyrównanie 22 Part 2'!C55-'Wyrównanie 22 Part 2'!C54</f>
        <v>1.93156923868734E-4</v>
      </c>
      <c r="W54" s="89">
        <f t="shared" si="20"/>
        <v>1.93156923868734E-4</v>
      </c>
      <c r="X54" s="89">
        <f t="shared" si="21"/>
        <v>2.7627807082145723E-4</v>
      </c>
      <c r="Y54" s="89">
        <f t="shared" si="22"/>
        <v>2.7627807082145723E-4</v>
      </c>
      <c r="Z54" s="89">
        <f t="shared" si="23"/>
        <v>-4.6858898857970272E-4</v>
      </c>
      <c r="AA54" s="89">
        <f t="shared" si="48"/>
        <v>4.6858898857970272E-4</v>
      </c>
      <c r="AB54" s="89"/>
      <c r="AC54" s="89">
        <f>ABS(('Wyrównanie 22 Part 2'!B54-'Wyrównanie 22 Part 2'!I54)/'Wyrównanie 22 Part 2'!I54)</f>
        <v>0.18487708603498221</v>
      </c>
      <c r="AD54" s="89">
        <f t="shared" si="24"/>
        <v>3.4179536940786216E-2</v>
      </c>
      <c r="AE54" s="89">
        <f>'Wyrównanie 22 Part 2'!C55-'Wyrównanie 22 Part 2'!C54</f>
        <v>1.93156923868734E-4</v>
      </c>
      <c r="AF54" s="89">
        <f t="shared" si="25"/>
        <v>1.93156923868734E-4</v>
      </c>
      <c r="AG54" s="89">
        <f t="shared" si="26"/>
        <v>2.7627807082145723E-4</v>
      </c>
      <c r="AH54" s="89">
        <f t="shared" si="27"/>
        <v>2.7627807082145723E-4</v>
      </c>
      <c r="AI54" s="89">
        <f t="shared" si="28"/>
        <v>-4.6858898857970272E-4</v>
      </c>
      <c r="AJ54" s="89">
        <f t="shared" si="29"/>
        <v>4.6858898857970272E-4</v>
      </c>
      <c r="AK54" s="89"/>
      <c r="AL54" s="89">
        <f>ABS(('Wyrównanie 22 Part 2'!B54-'Wyrównanie 22 Part 2'!K54)/'Wyrównanie 22 Part 2'!K54)</f>
        <v>0.17559596626678589</v>
      </c>
      <c r="AM54" s="89">
        <f t="shared" si="36"/>
        <v>3.0833943369166207E-2</v>
      </c>
      <c r="AN54" s="89">
        <f>'Wyrównanie 22 Part 2'!B55-'Wyrównanie 22 Part 2'!B54</f>
        <v>2.6311623292279334E-4</v>
      </c>
      <c r="AO54" s="89">
        <f t="shared" si="37"/>
        <v>2.6311623292279334E-4</v>
      </c>
      <c r="AP54" s="89">
        <f t="shared" si="38"/>
        <v>-1.2188224733042045E-3</v>
      </c>
      <c r="AQ54" s="89">
        <f t="shared" si="39"/>
        <v>1.2188224733042045E-3</v>
      </c>
      <c r="AR54" s="89">
        <f t="shared" si="40"/>
        <v>2.9389397298768103E-3</v>
      </c>
      <c r="AS54" s="89">
        <f t="shared" si="41"/>
        <v>2.9389397298768103E-3</v>
      </c>
      <c r="AT54" s="89"/>
      <c r="AU54" s="89">
        <f>ABS(('Wyrównanie 22 Part 2'!B54-'Wyrównanie 22 Part 2'!M54)/'Wyrównanie 22 Part 2'!M54)</f>
        <v>0.13973623345404113</v>
      </c>
      <c r="AV54" s="89">
        <f t="shared" si="42"/>
        <v>1.9526214939922282E-2</v>
      </c>
      <c r="AW54" s="89">
        <f>'Wyrównanie 22 Part 2'!B55-'Wyrównanie 22 Part 2'!B54</f>
        <v>2.6311623292279334E-4</v>
      </c>
      <c r="AX54" s="89">
        <f t="shared" si="43"/>
        <v>2.6311623292279334E-4</v>
      </c>
      <c r="AY54" s="89">
        <f t="shared" si="44"/>
        <v>-1.2188224733042045E-3</v>
      </c>
      <c r="AZ54" s="89">
        <f t="shared" si="45"/>
        <v>1.2188224733042045E-3</v>
      </c>
      <c r="BA54" s="89">
        <f t="shared" si="46"/>
        <v>2.9389397298768103E-3</v>
      </c>
      <c r="BB54" s="89">
        <f t="shared" si="47"/>
        <v>2.9389397298768103E-3</v>
      </c>
      <c r="BC54" s="89"/>
      <c r="BD54" s="89">
        <f>ABS(('Wyrównanie 22 Part 2'!B54-'Wyrównanie 22 Part 2'!O54)/'Wyrównanie 22 Part 2'!O54)</f>
        <v>2.2888309518667403E-2</v>
      </c>
      <c r="BE54" s="89">
        <f t="shared" si="6"/>
        <v>5.2387471262232087E-4</v>
      </c>
      <c r="BF54" s="89">
        <f>'Wyrównanie 22 Part 2'!B55-'Wyrównanie 22 Part 2'!B54</f>
        <v>2.6311623292279334E-4</v>
      </c>
      <c r="BG54" s="89">
        <f t="shared" si="7"/>
        <v>2.6311623292279334E-4</v>
      </c>
      <c r="BH54" s="89">
        <f t="shared" si="8"/>
        <v>-1.2188224733042045E-3</v>
      </c>
      <c r="BI54" s="89">
        <f t="shared" si="9"/>
        <v>1.2188224733042045E-3</v>
      </c>
      <c r="BJ54" s="89">
        <f t="shared" si="10"/>
        <v>2.9389397298768103E-3</v>
      </c>
      <c r="BK54" s="89">
        <f t="shared" si="11"/>
        <v>2.9389397298768103E-3</v>
      </c>
      <c r="BL54" s="89"/>
      <c r="BM54" s="89">
        <f>ABS(('Wyrównanie 22 Part 2'!B54-'Wyrównanie 22 Part 2'!Q54)/'Wyrównanie 22 Part 2'!Q54)</f>
        <v>0.20096124826420661</v>
      </c>
      <c r="BN54" s="89">
        <f t="shared" si="30"/>
        <v>4.0385423303908083E-2</v>
      </c>
      <c r="BO54" s="89">
        <f>'Wyrównanie 22 Part 2'!B55-'Wyrównanie 22 Part 2'!B54</f>
        <v>2.6311623292279334E-4</v>
      </c>
      <c r="BP54" s="89">
        <f t="shared" si="31"/>
        <v>2.6311623292279334E-4</v>
      </c>
      <c r="BQ54" s="89">
        <f t="shared" si="32"/>
        <v>-1.2188224733042045E-3</v>
      </c>
      <c r="BR54" s="89">
        <f t="shared" si="33"/>
        <v>1.2188224733042045E-3</v>
      </c>
      <c r="BS54" s="89">
        <f t="shared" si="34"/>
        <v>2.9389397298768103E-3</v>
      </c>
      <c r="BT54" s="89">
        <f t="shared" si="35"/>
        <v>2.9389397298768103E-3</v>
      </c>
    </row>
    <row r="55" spans="1:72" s="27" customFormat="1" x14ac:dyDescent="0.25">
      <c r="A55" s="41">
        <v>49</v>
      </c>
      <c r="B55" s="89">
        <f>ABS(('Wyrównanie 22 Part 2'!B55-'Wyrównanie 22 Part 2'!C55)/'Wyrównanie 22 Part 2'!C55)</f>
        <v>0.1974854295050818</v>
      </c>
      <c r="C55" s="89">
        <f t="shared" si="5"/>
        <v>3.900049486680663E-2</v>
      </c>
      <c r="D55" s="89">
        <f>'Wyrównanie 22 Part 2'!C56-'Wyrównanie 22 Part 2'!C55</f>
        <v>4.6943499469019124E-4</v>
      </c>
      <c r="E55" s="89">
        <f t="shared" si="0"/>
        <v>4.6943499469019124E-4</v>
      </c>
      <c r="F55" s="89">
        <f t="shared" si="1"/>
        <v>-1.9231091775824549E-4</v>
      </c>
      <c r="G55" s="89">
        <f t="shared" si="2"/>
        <v>1.9231091775824549E-4</v>
      </c>
      <c r="H55" s="89">
        <f t="shared" si="3"/>
        <v>1.0832554750836399E-4</v>
      </c>
      <c r="I55" s="89">
        <f t="shared" si="4"/>
        <v>1.0832554750836399E-4</v>
      </c>
      <c r="J55" s="89"/>
      <c r="K55" s="89">
        <f>ABS(('Wyrównanie 22 Part 2'!B55-'Wyrównanie 22 Part 2'!E55)/'Wyrównanie 22 Part 2'!E55)</f>
        <v>0.1287429238634529</v>
      </c>
      <c r="L55" s="89">
        <f t="shared" si="12"/>
        <v>1.6574740444910831E-2</v>
      </c>
      <c r="M55" s="89">
        <f>'Wyrównanie 22 Part 2'!C56-'Wyrównanie 22 Part 2'!C55</f>
        <v>4.6943499469019124E-4</v>
      </c>
      <c r="N55" s="89">
        <f t="shared" si="13"/>
        <v>4.6943499469019124E-4</v>
      </c>
      <c r="O55" s="89">
        <f t="shared" si="14"/>
        <v>-1.9231091775824549E-4</v>
      </c>
      <c r="P55" s="89">
        <f t="shared" si="15"/>
        <v>1.9231091775824549E-4</v>
      </c>
      <c r="Q55" s="89">
        <f t="shared" si="16"/>
        <v>1.0832554750836399E-4</v>
      </c>
      <c r="R55" s="89">
        <f t="shared" si="17"/>
        <v>1.0832554750836399E-4</v>
      </c>
      <c r="S55" s="89"/>
      <c r="T55" s="89">
        <f>ABS(('Wyrównanie 22 Part 2'!B55-'Wyrównanie 22 Part 2'!G55)/'Wyrównanie 22 Part 2'!G55)</f>
        <v>0.12577165680836527</v>
      </c>
      <c r="U55" s="89">
        <f t="shared" si="19"/>
        <v>1.5818509656321214E-2</v>
      </c>
      <c r="V55" s="89">
        <f>'Wyrównanie 22 Part 2'!C56-'Wyrównanie 22 Part 2'!C55</f>
        <v>4.6943499469019124E-4</v>
      </c>
      <c r="W55" s="89">
        <f t="shared" si="20"/>
        <v>4.6943499469019124E-4</v>
      </c>
      <c r="X55" s="89">
        <f t="shared" si="21"/>
        <v>-1.9231091775824549E-4</v>
      </c>
      <c r="Y55" s="89">
        <f t="shared" si="22"/>
        <v>1.9231091775824549E-4</v>
      </c>
      <c r="Z55" s="89">
        <f t="shared" si="23"/>
        <v>1.0832554750836399E-4</v>
      </c>
      <c r="AA55" s="89">
        <f t="shared" si="48"/>
        <v>1.0832554750836399E-4</v>
      </c>
      <c r="AB55" s="89"/>
      <c r="AC55" s="89">
        <f>ABS(('Wyrównanie 22 Part 2'!B55-'Wyrównanie 22 Part 2'!I55)/'Wyrównanie 22 Part 2'!I55)</f>
        <v>0.18563274450187298</v>
      </c>
      <c r="AD55" s="89">
        <f t="shared" si="24"/>
        <v>3.4459515831297652E-2</v>
      </c>
      <c r="AE55" s="89">
        <f>'Wyrównanie 22 Part 2'!C56-'Wyrównanie 22 Part 2'!C55</f>
        <v>4.6943499469019124E-4</v>
      </c>
      <c r="AF55" s="89">
        <f t="shared" si="25"/>
        <v>4.6943499469019124E-4</v>
      </c>
      <c r="AG55" s="89">
        <f t="shared" si="26"/>
        <v>-1.9231091775824549E-4</v>
      </c>
      <c r="AH55" s="89">
        <f t="shared" si="27"/>
        <v>1.9231091775824549E-4</v>
      </c>
      <c r="AI55" s="89">
        <f t="shared" si="28"/>
        <v>1.0832554750836399E-4</v>
      </c>
      <c r="AJ55" s="89">
        <f t="shared" si="29"/>
        <v>1.0832554750836399E-4</v>
      </c>
      <c r="AK55" s="89"/>
      <c r="AL55" s="89">
        <f>ABS(('Wyrównanie 22 Part 2'!B55-'Wyrównanie 22 Part 2'!K55)/'Wyrównanie 22 Part 2'!K55)</f>
        <v>0.16680896232780684</v>
      </c>
      <c r="AM55" s="89">
        <f t="shared" si="36"/>
        <v>2.7825229912879682E-2</v>
      </c>
      <c r="AN55" s="89">
        <f>'Wyrównanie 22 Part 2'!B56-'Wyrównanie 22 Part 2'!B55</f>
        <v>-9.5570624038141113E-4</v>
      </c>
      <c r="AO55" s="89">
        <f t="shared" si="37"/>
        <v>9.5570624038141113E-4</v>
      </c>
      <c r="AP55" s="89">
        <f t="shared" si="38"/>
        <v>1.7201172565726058E-3</v>
      </c>
      <c r="AQ55" s="89">
        <f t="shared" si="39"/>
        <v>1.7201172565726058E-3</v>
      </c>
      <c r="AR55" s="89">
        <f t="shared" si="40"/>
        <v>-1.182583921504071E-3</v>
      </c>
      <c r="AS55" s="89">
        <f t="shared" si="41"/>
        <v>1.182583921504071E-3</v>
      </c>
      <c r="AT55" s="89"/>
      <c r="AU55" s="89">
        <f>ABS(('Wyrównanie 22 Part 2'!B55-'Wyrównanie 22 Part 2'!M55)/'Wyrównanie 22 Part 2'!M55)</f>
        <v>0.12560540324475897</v>
      </c>
      <c r="AV55" s="89">
        <f t="shared" si="42"/>
        <v>1.5776717324278506E-2</v>
      </c>
      <c r="AW55" s="89">
        <f>'Wyrównanie 22 Part 2'!B56-'Wyrównanie 22 Part 2'!B55</f>
        <v>-9.5570624038141113E-4</v>
      </c>
      <c r="AX55" s="89">
        <f t="shared" si="43"/>
        <v>9.5570624038141113E-4</v>
      </c>
      <c r="AY55" s="89">
        <f t="shared" si="44"/>
        <v>1.7201172565726058E-3</v>
      </c>
      <c r="AZ55" s="89">
        <f t="shared" si="45"/>
        <v>1.7201172565726058E-3</v>
      </c>
      <c r="BA55" s="89">
        <f t="shared" si="46"/>
        <v>-1.182583921504071E-3</v>
      </c>
      <c r="BB55" s="89">
        <f t="shared" si="47"/>
        <v>1.182583921504071E-3</v>
      </c>
      <c r="BC55" s="89"/>
      <c r="BD55" s="89">
        <f>ABS(('Wyrównanie 22 Part 2'!B55-'Wyrównanie 22 Part 2'!O55)/'Wyrównanie 22 Part 2'!O55)</f>
        <v>6.6357577243506313E-2</v>
      </c>
      <c r="BE55" s="89">
        <f t="shared" si="6"/>
        <v>4.4033280576279065E-3</v>
      </c>
      <c r="BF55" s="89">
        <f>'Wyrównanie 22 Part 2'!B56-'Wyrównanie 22 Part 2'!B55</f>
        <v>-9.5570624038141113E-4</v>
      </c>
      <c r="BG55" s="89">
        <f t="shared" si="7"/>
        <v>9.5570624038141113E-4</v>
      </c>
      <c r="BH55" s="89">
        <f t="shared" si="8"/>
        <v>1.7201172565726058E-3</v>
      </c>
      <c r="BI55" s="89">
        <f t="shared" si="9"/>
        <v>1.7201172565726058E-3</v>
      </c>
      <c r="BJ55" s="89">
        <f t="shared" si="10"/>
        <v>-1.182583921504071E-3</v>
      </c>
      <c r="BK55" s="89">
        <f t="shared" si="11"/>
        <v>1.182583921504071E-3</v>
      </c>
      <c r="BL55" s="89"/>
      <c r="BM55" s="89">
        <f>ABS(('Wyrównanie 22 Part 2'!B55-'Wyrównanie 22 Part 2'!Q55)/'Wyrównanie 22 Part 2'!Q55)</f>
        <v>0.21931314821511766</v>
      </c>
      <c r="BN55" s="89">
        <f t="shared" si="30"/>
        <v>4.8098256980026163E-2</v>
      </c>
      <c r="BO55" s="89">
        <f>'Wyrównanie 22 Part 2'!B56-'Wyrównanie 22 Part 2'!B55</f>
        <v>-9.5570624038141113E-4</v>
      </c>
      <c r="BP55" s="89">
        <f t="shared" si="31"/>
        <v>9.5570624038141113E-4</v>
      </c>
      <c r="BQ55" s="89">
        <f t="shared" si="32"/>
        <v>1.7201172565726058E-3</v>
      </c>
      <c r="BR55" s="89">
        <f t="shared" si="33"/>
        <v>1.7201172565726058E-3</v>
      </c>
      <c r="BS55" s="89">
        <f t="shared" si="34"/>
        <v>-1.182583921504071E-3</v>
      </c>
      <c r="BT55" s="89">
        <f t="shared" si="35"/>
        <v>1.182583921504071E-3</v>
      </c>
    </row>
    <row r="56" spans="1:72" s="27" customFormat="1" x14ac:dyDescent="0.25">
      <c r="A56" s="41">
        <v>50</v>
      </c>
      <c r="B56" s="89">
        <f>ABS(('Wyrównanie 22 Part 2'!B56-'Wyrównanie 22 Part 2'!C56)/'Wyrównanie 22 Part 2'!C56)</f>
        <v>0.28440496400603954</v>
      </c>
      <c r="C56" s="89">
        <f t="shared" si="5"/>
        <v>8.088618355127665E-2</v>
      </c>
      <c r="D56" s="89">
        <f>'Wyrównanie 22 Part 2'!C57-'Wyrównanie 22 Part 2'!C56</f>
        <v>2.7712407693194574E-4</v>
      </c>
      <c r="E56" s="89">
        <f t="shared" si="0"/>
        <v>2.7712407693194574E-4</v>
      </c>
      <c r="F56" s="89">
        <f t="shared" si="1"/>
        <v>-8.3985370249881498E-5</v>
      </c>
      <c r="G56" s="89">
        <f t="shared" si="2"/>
        <v>8.3985370249881498E-5</v>
      </c>
      <c r="H56" s="89">
        <f t="shared" si="3"/>
        <v>5.8498599226295767E-4</v>
      </c>
      <c r="I56" s="89">
        <f t="shared" si="4"/>
        <v>5.8498599226295767E-4</v>
      </c>
      <c r="J56" s="89"/>
      <c r="K56" s="89">
        <f>ABS(('Wyrównanie 22 Part 2'!B56-'Wyrównanie 22 Part 2'!E56)/'Wyrównanie 22 Part 2'!E56)</f>
        <v>0.26649022657226756</v>
      </c>
      <c r="L56" s="89">
        <f t="shared" si="12"/>
        <v>7.1017040858538508E-2</v>
      </c>
      <c r="M56" s="89">
        <f>'Wyrównanie 22 Part 2'!C57-'Wyrównanie 22 Part 2'!C56</f>
        <v>2.7712407693194574E-4</v>
      </c>
      <c r="N56" s="89">
        <f t="shared" si="13"/>
        <v>2.7712407693194574E-4</v>
      </c>
      <c r="O56" s="89">
        <f t="shared" si="14"/>
        <v>-8.3985370249881498E-5</v>
      </c>
      <c r="P56" s="89">
        <f t="shared" si="15"/>
        <v>8.3985370249881498E-5</v>
      </c>
      <c r="Q56" s="89">
        <f t="shared" si="16"/>
        <v>5.8498599226295767E-4</v>
      </c>
      <c r="R56" s="89">
        <f t="shared" si="17"/>
        <v>5.8498599226295767E-4</v>
      </c>
      <c r="S56" s="89"/>
      <c r="T56" s="89">
        <f>ABS(('Wyrównanie 22 Part 2'!B56-'Wyrównanie 22 Part 2'!G56)/'Wyrównanie 22 Part 2'!G56)</f>
        <v>0.28723542632581972</v>
      </c>
      <c r="U56" s="89">
        <f t="shared" si="19"/>
        <v>8.2504190136575409E-2</v>
      </c>
      <c r="V56" s="89">
        <f>'Wyrównanie 22 Part 2'!C57-'Wyrównanie 22 Part 2'!C56</f>
        <v>2.7712407693194574E-4</v>
      </c>
      <c r="W56" s="89">
        <f t="shared" si="20"/>
        <v>2.7712407693194574E-4</v>
      </c>
      <c r="X56" s="89">
        <f t="shared" si="21"/>
        <v>-8.3985370249881498E-5</v>
      </c>
      <c r="Y56" s="89">
        <f t="shared" si="22"/>
        <v>8.3985370249881498E-5</v>
      </c>
      <c r="Z56" s="89">
        <f t="shared" si="23"/>
        <v>5.8498599226295767E-4</v>
      </c>
      <c r="AA56" s="89">
        <f t="shared" si="48"/>
        <v>5.8498599226295767E-4</v>
      </c>
      <c r="AB56" s="89"/>
      <c r="AC56" s="89">
        <f>ABS(('Wyrównanie 22 Part 2'!B56-'Wyrównanie 22 Part 2'!I56)/'Wyrównanie 22 Part 2'!I56)</f>
        <v>0.26062068467817712</v>
      </c>
      <c r="AD56" s="89">
        <f t="shared" si="24"/>
        <v>6.7923141282121818E-2</v>
      </c>
      <c r="AE56" s="89">
        <f>'Wyrównanie 22 Part 2'!C57-'Wyrównanie 22 Part 2'!C56</f>
        <v>2.7712407693194574E-4</v>
      </c>
      <c r="AF56" s="89">
        <f t="shared" si="25"/>
        <v>2.7712407693194574E-4</v>
      </c>
      <c r="AG56" s="89">
        <f t="shared" si="26"/>
        <v>-8.3985370249881498E-5</v>
      </c>
      <c r="AH56" s="89">
        <f t="shared" si="27"/>
        <v>8.3985370249881498E-5</v>
      </c>
      <c r="AI56" s="89">
        <f t="shared" si="28"/>
        <v>5.8498599226295767E-4</v>
      </c>
      <c r="AJ56" s="89">
        <f t="shared" si="29"/>
        <v>5.8498599226295767E-4</v>
      </c>
      <c r="AK56" s="89"/>
      <c r="AL56" s="89">
        <f>ABS(('Wyrównanie 22 Part 2'!B56-'Wyrównanie 22 Part 2'!K56)/'Wyrównanie 22 Part 2'!K56)</f>
        <v>0.2576222435975003</v>
      </c>
      <c r="AM56" s="89">
        <f t="shared" si="36"/>
        <v>6.636922039620978E-2</v>
      </c>
      <c r="AN56" s="89">
        <f>'Wyrównanie 22 Part 2'!B57-'Wyrównanie 22 Part 2'!B56</f>
        <v>7.6441101619119465E-4</v>
      </c>
      <c r="AO56" s="89">
        <f t="shared" si="37"/>
        <v>7.6441101619119465E-4</v>
      </c>
      <c r="AP56" s="89">
        <f t="shared" si="38"/>
        <v>5.3753333506853474E-4</v>
      </c>
      <c r="AQ56" s="89">
        <f t="shared" si="39"/>
        <v>5.3753333506853474E-4</v>
      </c>
      <c r="AR56" s="89">
        <f t="shared" si="40"/>
        <v>-1.8276226616608434E-3</v>
      </c>
      <c r="AS56" s="89">
        <f t="shared" si="41"/>
        <v>1.8276226616608434E-3</v>
      </c>
      <c r="AT56" s="89"/>
      <c r="AU56" s="89">
        <f>ABS(('Wyrównanie 22 Part 2'!B56-'Wyrównanie 22 Part 2'!M56)/'Wyrównanie 22 Part 2'!M56)</f>
        <v>0.28776119095668123</v>
      </c>
      <c r="AV56" s="89">
        <f t="shared" si="42"/>
        <v>8.2806503020807568E-2</v>
      </c>
      <c r="AW56" s="89">
        <f>'Wyrównanie 22 Part 2'!B57-'Wyrównanie 22 Part 2'!B56</f>
        <v>7.6441101619119465E-4</v>
      </c>
      <c r="AX56" s="89">
        <f t="shared" si="43"/>
        <v>7.6441101619119465E-4</v>
      </c>
      <c r="AY56" s="89">
        <f t="shared" si="44"/>
        <v>5.3753333506853474E-4</v>
      </c>
      <c r="AZ56" s="89">
        <f t="shared" si="45"/>
        <v>5.3753333506853474E-4</v>
      </c>
      <c r="BA56" s="89">
        <f t="shared" si="46"/>
        <v>-1.8276226616608434E-3</v>
      </c>
      <c r="BB56" s="89">
        <f t="shared" si="47"/>
        <v>1.8276226616608434E-3</v>
      </c>
      <c r="BC56" s="89"/>
      <c r="BD56" s="89">
        <f>ABS(('Wyrównanie 22 Part 2'!B56-'Wyrównanie 22 Part 2'!O56)/'Wyrównanie 22 Part 2'!O56)</f>
        <v>9.4905040012618971E-2</v>
      </c>
      <c r="BE56" s="89">
        <f t="shared" si="6"/>
        <v>9.0069666197968076E-3</v>
      </c>
      <c r="BF56" s="89">
        <f>'Wyrównanie 22 Part 2'!B57-'Wyrównanie 22 Part 2'!B56</f>
        <v>7.6441101619119465E-4</v>
      </c>
      <c r="BG56" s="89">
        <f t="shared" si="7"/>
        <v>7.6441101619119465E-4</v>
      </c>
      <c r="BH56" s="89">
        <f t="shared" si="8"/>
        <v>5.3753333506853474E-4</v>
      </c>
      <c r="BI56" s="89">
        <f t="shared" si="9"/>
        <v>5.3753333506853474E-4</v>
      </c>
      <c r="BJ56" s="89">
        <f t="shared" si="10"/>
        <v>-1.8276226616608434E-3</v>
      </c>
      <c r="BK56" s="89">
        <f t="shared" si="11"/>
        <v>1.8276226616608434E-3</v>
      </c>
      <c r="BL56" s="89"/>
      <c r="BM56" s="89">
        <f>ABS(('Wyrównanie 22 Part 2'!B56-'Wyrównanie 22 Part 2'!Q56)/'Wyrównanie 22 Part 2'!Q56)</f>
        <v>0.27567955770792962</v>
      </c>
      <c r="BN56" s="89">
        <f t="shared" si="30"/>
        <v>7.5999218538039703E-2</v>
      </c>
      <c r="BO56" s="89">
        <f>'Wyrównanie 22 Part 2'!B57-'Wyrównanie 22 Part 2'!B56</f>
        <v>7.6441101619119465E-4</v>
      </c>
      <c r="BP56" s="89">
        <f t="shared" si="31"/>
        <v>7.6441101619119465E-4</v>
      </c>
      <c r="BQ56" s="89">
        <f t="shared" si="32"/>
        <v>5.3753333506853474E-4</v>
      </c>
      <c r="BR56" s="89">
        <f t="shared" si="33"/>
        <v>5.3753333506853474E-4</v>
      </c>
      <c r="BS56" s="89">
        <f t="shared" si="34"/>
        <v>-1.8276226616608434E-3</v>
      </c>
      <c r="BT56" s="89">
        <f t="shared" si="35"/>
        <v>1.8276226616608434E-3</v>
      </c>
    </row>
    <row r="57" spans="1:72" s="27" customFormat="1" x14ac:dyDescent="0.25">
      <c r="A57" s="41">
        <v>51</v>
      </c>
      <c r="B57" s="89">
        <f>ABS(('Wyrównanie 22 Part 2'!B57-'Wyrównanie 22 Part 2'!C57)/'Wyrównanie 22 Part 2'!C57)</f>
        <v>0.11921133615896179</v>
      </c>
      <c r="C57" s="89">
        <f t="shared" si="5"/>
        <v>1.4211342668804991E-2</v>
      </c>
      <c r="D57" s="89">
        <f>'Wyrównanie 22 Part 2'!C58-'Wyrównanie 22 Part 2'!C57</f>
        <v>1.9313870668206425E-4</v>
      </c>
      <c r="E57" s="89">
        <f t="shared" si="0"/>
        <v>1.9313870668206425E-4</v>
      </c>
      <c r="F57" s="89">
        <f t="shared" si="1"/>
        <v>5.0100062201307617E-4</v>
      </c>
      <c r="G57" s="89">
        <f t="shared" si="2"/>
        <v>5.0100062201307617E-4</v>
      </c>
      <c r="H57" s="89">
        <f t="shared" si="3"/>
        <v>-6.5145062125481802E-4</v>
      </c>
      <c r="I57" s="89">
        <f t="shared" si="4"/>
        <v>6.5145062125481802E-4</v>
      </c>
      <c r="J57" s="89"/>
      <c r="K57" s="89">
        <f>ABS(('Wyrównanie 22 Part 2'!B57-'Wyrównanie 22 Part 2'!E57)/'Wyrównanie 22 Part 2'!E57)</f>
        <v>0.12211806615898031</v>
      </c>
      <c r="L57" s="89">
        <f t="shared" si="12"/>
        <v>1.4912822082409093E-2</v>
      </c>
      <c r="M57" s="89">
        <f>'Wyrównanie 22 Part 2'!C58-'Wyrównanie 22 Part 2'!C57</f>
        <v>1.9313870668206425E-4</v>
      </c>
      <c r="N57" s="89">
        <f t="shared" si="13"/>
        <v>1.9313870668206425E-4</v>
      </c>
      <c r="O57" s="89">
        <f t="shared" si="14"/>
        <v>5.0100062201307617E-4</v>
      </c>
      <c r="P57" s="89">
        <f t="shared" si="15"/>
        <v>5.0100062201307617E-4</v>
      </c>
      <c r="Q57" s="89">
        <f t="shared" si="16"/>
        <v>-6.5145062125481802E-4</v>
      </c>
      <c r="R57" s="89">
        <f t="shared" si="17"/>
        <v>6.5145062125481802E-4</v>
      </c>
      <c r="S57" s="89"/>
      <c r="T57" s="89">
        <f>ABS(('Wyrównanie 22 Part 2'!B57-'Wyrównanie 22 Part 2'!G57)/'Wyrównanie 22 Part 2'!G57)</f>
        <v>0.14041377065374994</v>
      </c>
      <c r="U57" s="89">
        <f t="shared" si="19"/>
        <v>1.9716026989203887E-2</v>
      </c>
      <c r="V57" s="89">
        <f>'Wyrównanie 22 Part 2'!C58-'Wyrównanie 22 Part 2'!C57</f>
        <v>1.9313870668206425E-4</v>
      </c>
      <c r="W57" s="89">
        <f t="shared" si="20"/>
        <v>1.9313870668206425E-4</v>
      </c>
      <c r="X57" s="89">
        <f t="shared" si="21"/>
        <v>5.0100062201307617E-4</v>
      </c>
      <c r="Y57" s="89">
        <f t="shared" si="22"/>
        <v>5.0100062201307617E-4</v>
      </c>
      <c r="Z57" s="89">
        <f t="shared" si="23"/>
        <v>-6.5145062125481802E-4</v>
      </c>
      <c r="AA57" s="89">
        <f t="shared" si="48"/>
        <v>6.5145062125481802E-4</v>
      </c>
      <c r="AB57" s="89"/>
      <c r="AC57" s="89">
        <f>ABS(('Wyrównanie 22 Part 2'!B57-'Wyrównanie 22 Part 2'!I57)/'Wyrównanie 22 Part 2'!I57)</f>
        <v>0.11409080176517983</v>
      </c>
      <c r="AD57" s="89">
        <f t="shared" si="24"/>
        <v>1.301671104742156E-2</v>
      </c>
      <c r="AE57" s="89">
        <f>'Wyrównanie 22 Part 2'!C58-'Wyrównanie 22 Part 2'!C57</f>
        <v>1.9313870668206425E-4</v>
      </c>
      <c r="AF57" s="89">
        <f t="shared" si="25"/>
        <v>1.9313870668206425E-4</v>
      </c>
      <c r="AG57" s="89">
        <f t="shared" si="26"/>
        <v>5.0100062201307617E-4</v>
      </c>
      <c r="AH57" s="89">
        <f t="shared" si="27"/>
        <v>5.0100062201307617E-4</v>
      </c>
      <c r="AI57" s="89">
        <f t="shared" si="28"/>
        <v>-6.5145062125481802E-4</v>
      </c>
      <c r="AJ57" s="89">
        <f t="shared" si="29"/>
        <v>6.5145062125481802E-4</v>
      </c>
      <c r="AK57" s="89"/>
      <c r="AL57" s="89">
        <f>ABS(('Wyrównanie 22 Part 2'!B57-'Wyrównanie 22 Part 2'!K57)/'Wyrównanie 22 Part 2'!K57)</f>
        <v>0.10769512971678305</v>
      </c>
      <c r="AM57" s="89">
        <f t="shared" si="36"/>
        <v>1.1598240964714727E-2</v>
      </c>
      <c r="AN57" s="89">
        <f>'Wyrównanie 22 Part 2'!B58-'Wyrównanie 22 Part 2'!B57</f>
        <v>1.3019443512597294E-3</v>
      </c>
      <c r="AO57" s="89">
        <f t="shared" si="37"/>
        <v>1.3019443512597294E-3</v>
      </c>
      <c r="AP57" s="89">
        <f t="shared" si="38"/>
        <v>-1.2900893265923087E-3</v>
      </c>
      <c r="AQ57" s="89">
        <f t="shared" si="39"/>
        <v>1.2900893265923087E-3</v>
      </c>
      <c r="AR57" s="89">
        <f t="shared" si="40"/>
        <v>1.1214236835982755E-3</v>
      </c>
      <c r="AS57" s="89">
        <f t="shared" si="41"/>
        <v>1.1214236835982755E-3</v>
      </c>
      <c r="AT57" s="89"/>
      <c r="AU57" s="89">
        <f>ABS(('Wyrównanie 22 Part 2'!B57-'Wyrównanie 22 Part 2'!M57)/'Wyrównanie 22 Part 2'!M57)</f>
        <v>0.14484581451805878</v>
      </c>
      <c r="AV57" s="89">
        <f t="shared" si="42"/>
        <v>2.0980309983399888E-2</v>
      </c>
      <c r="AW57" s="89">
        <f>'Wyrównanie 22 Part 2'!B58-'Wyrównanie 22 Part 2'!B57</f>
        <v>1.3019443512597294E-3</v>
      </c>
      <c r="AX57" s="89">
        <f t="shared" si="43"/>
        <v>1.3019443512597294E-3</v>
      </c>
      <c r="AY57" s="89">
        <f t="shared" si="44"/>
        <v>-1.2900893265923087E-3</v>
      </c>
      <c r="AZ57" s="89">
        <f t="shared" si="45"/>
        <v>1.2900893265923087E-3</v>
      </c>
      <c r="BA57" s="89">
        <f t="shared" si="46"/>
        <v>1.1214236835982755E-3</v>
      </c>
      <c r="BB57" s="89">
        <f t="shared" si="47"/>
        <v>1.1214236835982755E-3</v>
      </c>
      <c r="BC57" s="89"/>
      <c r="BD57" s="89">
        <f>ABS(('Wyrównanie 22 Part 2'!B57-'Wyrównanie 22 Part 2'!O57)/'Wyrównanie 22 Part 2'!O57)</f>
        <v>1.0067182762509135E-2</v>
      </c>
      <c r="BE57" s="89">
        <f t="shared" si="6"/>
        <v>1.0134816877376106E-4</v>
      </c>
      <c r="BF57" s="89">
        <f>'Wyrównanie 22 Part 2'!B58-'Wyrównanie 22 Part 2'!B57</f>
        <v>1.3019443512597294E-3</v>
      </c>
      <c r="BG57" s="89">
        <f t="shared" si="7"/>
        <v>1.3019443512597294E-3</v>
      </c>
      <c r="BH57" s="89">
        <f t="shared" si="8"/>
        <v>-1.2900893265923087E-3</v>
      </c>
      <c r="BI57" s="89">
        <f t="shared" si="9"/>
        <v>1.2900893265923087E-3</v>
      </c>
      <c r="BJ57" s="89">
        <f t="shared" si="10"/>
        <v>1.1214236835982755E-3</v>
      </c>
      <c r="BK57" s="89">
        <f t="shared" si="11"/>
        <v>1.1214236835982755E-3</v>
      </c>
      <c r="BL57" s="89"/>
      <c r="BM57" s="89">
        <f>ABS(('Wyrównanie 22 Part 2'!B57-'Wyrównanie 22 Part 2'!Q57)/'Wyrównanie 22 Part 2'!Q57)</f>
        <v>0.11018090695762907</v>
      </c>
      <c r="BN57" s="89">
        <f t="shared" si="30"/>
        <v>1.2139832258005714E-2</v>
      </c>
      <c r="BO57" s="89">
        <f>'Wyrównanie 22 Part 2'!B58-'Wyrównanie 22 Part 2'!B57</f>
        <v>1.3019443512597294E-3</v>
      </c>
      <c r="BP57" s="89">
        <f t="shared" si="31"/>
        <v>1.3019443512597294E-3</v>
      </c>
      <c r="BQ57" s="89">
        <f t="shared" si="32"/>
        <v>-1.2900893265923087E-3</v>
      </c>
      <c r="BR57" s="89">
        <f t="shared" si="33"/>
        <v>1.2900893265923087E-3</v>
      </c>
      <c r="BS57" s="89">
        <f t="shared" si="34"/>
        <v>1.1214236835982755E-3</v>
      </c>
      <c r="BT57" s="89">
        <f t="shared" si="35"/>
        <v>1.1214236835982755E-3</v>
      </c>
    </row>
    <row r="58" spans="1:72" s="27" customFormat="1" x14ac:dyDescent="0.25">
      <c r="A58" s="41">
        <v>52</v>
      </c>
      <c r="B58" s="89">
        <f>ABS(('Wyrównanie 22 Part 2'!B58-'Wyrównanie 22 Part 2'!C58)/'Wyrównanie 22 Part 2'!C58)</f>
        <v>0.19344534513296946</v>
      </c>
      <c r="C58" s="89">
        <f t="shared" si="5"/>
        <v>3.7421101553613674E-2</v>
      </c>
      <c r="D58" s="89">
        <f>'Wyrównanie 22 Part 2'!C59-'Wyrównanie 22 Part 2'!C58</f>
        <v>6.9413932869514042E-4</v>
      </c>
      <c r="E58" s="89">
        <f t="shared" si="0"/>
        <v>6.9413932869514042E-4</v>
      </c>
      <c r="F58" s="89">
        <f t="shared" si="1"/>
        <v>-1.5044999924174185E-4</v>
      </c>
      <c r="G58" s="89">
        <f t="shared" si="2"/>
        <v>1.5044999924174185E-4</v>
      </c>
      <c r="H58" s="89">
        <f t="shared" si="3"/>
        <v>1.7346973949859939E-4</v>
      </c>
      <c r="I58" s="89">
        <f t="shared" si="4"/>
        <v>1.7346973949859939E-4</v>
      </c>
      <c r="J58" s="89"/>
      <c r="K58" s="89">
        <f>ABS(('Wyrównanie 22 Part 2'!B58-'Wyrównanie 22 Part 2'!E58)/'Wyrównanie 22 Part 2'!E58)</f>
        <v>0.1152800971596416</v>
      </c>
      <c r="L58" s="89">
        <f t="shared" si="12"/>
        <v>1.3289500801136408E-2</v>
      </c>
      <c r="M58" s="89">
        <f>'Wyrównanie 22 Part 2'!C59-'Wyrównanie 22 Part 2'!C58</f>
        <v>6.9413932869514042E-4</v>
      </c>
      <c r="N58" s="89">
        <f t="shared" si="13"/>
        <v>6.9413932869514042E-4</v>
      </c>
      <c r="O58" s="89">
        <f t="shared" si="14"/>
        <v>-1.5044999924174185E-4</v>
      </c>
      <c r="P58" s="89">
        <f t="shared" si="15"/>
        <v>1.5044999924174185E-4</v>
      </c>
      <c r="Q58" s="89">
        <f t="shared" si="16"/>
        <v>1.7346973949859939E-4</v>
      </c>
      <c r="R58" s="89">
        <f t="shared" si="17"/>
        <v>1.7346973949859939E-4</v>
      </c>
      <c r="S58" s="89"/>
      <c r="T58" s="89">
        <f>ABS(('Wyrównanie 22 Part 2'!B58-'Wyrównanie 22 Part 2'!G58)/'Wyrównanie 22 Part 2'!G58)</f>
        <v>0.10909657375778055</v>
      </c>
      <c r="U58" s="89">
        <f t="shared" si="19"/>
        <v>1.1902062405686852E-2</v>
      </c>
      <c r="V58" s="89">
        <f>'Wyrównanie 22 Part 2'!C59-'Wyrównanie 22 Part 2'!C58</f>
        <v>6.9413932869514042E-4</v>
      </c>
      <c r="W58" s="89">
        <f t="shared" si="20"/>
        <v>6.9413932869514042E-4</v>
      </c>
      <c r="X58" s="89">
        <f t="shared" si="21"/>
        <v>-1.5044999924174185E-4</v>
      </c>
      <c r="Y58" s="89">
        <f t="shared" si="22"/>
        <v>1.5044999924174185E-4</v>
      </c>
      <c r="Z58" s="89">
        <f t="shared" si="23"/>
        <v>1.7346973949859939E-4</v>
      </c>
      <c r="AA58" s="89">
        <f t="shared" si="48"/>
        <v>1.7346973949859939E-4</v>
      </c>
      <c r="AB58" s="89"/>
      <c r="AC58" s="89">
        <f>ABS(('Wyrównanie 22 Part 2'!B58-'Wyrównanie 22 Part 2'!I58)/'Wyrównanie 22 Part 2'!I58)</f>
        <v>0.16210804069237642</v>
      </c>
      <c r="AD58" s="89">
        <f t="shared" si="24"/>
        <v>2.6279016857121168E-2</v>
      </c>
      <c r="AE58" s="89">
        <f>'Wyrównanie 22 Part 2'!C59-'Wyrównanie 22 Part 2'!C58</f>
        <v>6.9413932869514042E-4</v>
      </c>
      <c r="AF58" s="89">
        <f t="shared" si="25"/>
        <v>6.9413932869514042E-4</v>
      </c>
      <c r="AG58" s="89">
        <f t="shared" si="26"/>
        <v>-1.5044999924174185E-4</v>
      </c>
      <c r="AH58" s="89">
        <f t="shared" si="27"/>
        <v>1.5044999924174185E-4</v>
      </c>
      <c r="AI58" s="89">
        <f t="shared" si="28"/>
        <v>1.7346973949859939E-4</v>
      </c>
      <c r="AJ58" s="89">
        <f t="shared" si="29"/>
        <v>1.7346973949859939E-4</v>
      </c>
      <c r="AK58" s="89"/>
      <c r="AL58" s="89">
        <f>ABS(('Wyrównanie 22 Part 2'!B58-'Wyrównanie 22 Part 2'!K58)/'Wyrównanie 22 Part 2'!K58)</f>
        <v>0.14088632684921473</v>
      </c>
      <c r="AM58" s="89">
        <f t="shared" si="36"/>
        <v>1.9848957093063765E-2</v>
      </c>
      <c r="AN58" s="89">
        <f>'Wyrównanie 22 Part 2'!B59-'Wyrównanie 22 Part 2'!B58</f>
        <v>1.1855024667420735E-5</v>
      </c>
      <c r="AO58" s="89">
        <f t="shared" si="37"/>
        <v>1.1855024667420735E-5</v>
      </c>
      <c r="AP58" s="89">
        <f t="shared" si="38"/>
        <v>-1.6866564299403315E-4</v>
      </c>
      <c r="AQ58" s="89">
        <f t="shared" si="39"/>
        <v>1.6866564299403315E-4</v>
      </c>
      <c r="AR58" s="89">
        <f t="shared" si="40"/>
        <v>1.8747731310046166E-3</v>
      </c>
      <c r="AS58" s="89">
        <f t="shared" si="41"/>
        <v>1.8747731310046166E-3</v>
      </c>
      <c r="AT58" s="89"/>
      <c r="AU58" s="89">
        <f>ABS(('Wyrównanie 22 Part 2'!B58-'Wyrównanie 22 Part 2'!M58)/'Wyrównanie 22 Part 2'!M58)</f>
        <v>9.9255615015952495E-2</v>
      </c>
      <c r="AV58" s="89">
        <f t="shared" si="42"/>
        <v>9.8516771121949752E-3</v>
      </c>
      <c r="AW58" s="89">
        <f>'Wyrównanie 22 Part 2'!B59-'Wyrównanie 22 Part 2'!B58</f>
        <v>1.1855024667420735E-5</v>
      </c>
      <c r="AX58" s="89">
        <f t="shared" si="43"/>
        <v>1.1855024667420735E-5</v>
      </c>
      <c r="AY58" s="89">
        <f t="shared" si="44"/>
        <v>-1.6866564299403315E-4</v>
      </c>
      <c r="AZ58" s="89">
        <f t="shared" si="45"/>
        <v>1.6866564299403315E-4</v>
      </c>
      <c r="BA58" s="89">
        <f t="shared" si="46"/>
        <v>1.8747731310046166E-3</v>
      </c>
      <c r="BB58" s="89">
        <f t="shared" si="47"/>
        <v>1.8747731310046166E-3</v>
      </c>
      <c r="BC58" s="89"/>
      <c r="BD58" s="89">
        <f>ABS(('Wyrównanie 22 Part 2'!B58-'Wyrównanie 22 Part 2'!O58)/'Wyrównanie 22 Part 2'!O58)</f>
        <v>3.8671503467791336E-2</v>
      </c>
      <c r="BE58" s="89">
        <f t="shared" si="6"/>
        <v>1.4954851804593974E-3</v>
      </c>
      <c r="BF58" s="89">
        <f>'Wyrównanie 22 Part 2'!B59-'Wyrównanie 22 Part 2'!B58</f>
        <v>1.1855024667420735E-5</v>
      </c>
      <c r="BG58" s="89">
        <f t="shared" si="7"/>
        <v>1.1855024667420735E-5</v>
      </c>
      <c r="BH58" s="89">
        <f t="shared" si="8"/>
        <v>-1.6866564299403315E-4</v>
      </c>
      <c r="BI58" s="89">
        <f t="shared" si="9"/>
        <v>1.6866564299403315E-4</v>
      </c>
      <c r="BJ58" s="89">
        <f t="shared" si="10"/>
        <v>1.8747731310046166E-3</v>
      </c>
      <c r="BK58" s="89">
        <f t="shared" si="11"/>
        <v>1.8747731310046166E-3</v>
      </c>
      <c r="BL58" s="89"/>
      <c r="BM58" s="89">
        <f>ABS(('Wyrównanie 22 Part 2'!B58-'Wyrównanie 22 Part 2'!Q58)/'Wyrównanie 22 Part 2'!Q58)</f>
        <v>0.21329726210717878</v>
      </c>
      <c r="BN58" s="89">
        <f t="shared" si="30"/>
        <v>4.5495722022418528E-2</v>
      </c>
      <c r="BO58" s="89">
        <f>'Wyrównanie 22 Part 2'!B59-'Wyrównanie 22 Part 2'!B58</f>
        <v>1.1855024667420735E-5</v>
      </c>
      <c r="BP58" s="89">
        <f t="shared" si="31"/>
        <v>1.1855024667420735E-5</v>
      </c>
      <c r="BQ58" s="89">
        <f t="shared" si="32"/>
        <v>-1.6866564299403315E-4</v>
      </c>
      <c r="BR58" s="89">
        <f t="shared" si="33"/>
        <v>1.6866564299403315E-4</v>
      </c>
      <c r="BS58" s="89">
        <f t="shared" si="34"/>
        <v>1.8747731310046166E-3</v>
      </c>
      <c r="BT58" s="89">
        <f t="shared" si="35"/>
        <v>1.8747731310046166E-3</v>
      </c>
    </row>
    <row r="59" spans="1:72" s="27" customFormat="1" x14ac:dyDescent="0.25">
      <c r="A59" s="41">
        <v>53</v>
      </c>
      <c r="B59" s="89">
        <f>ABS(('Wyrównanie 22 Part 2'!B59-'Wyrównanie 22 Part 2'!C59)/'Wyrównanie 22 Part 2'!C59)</f>
        <v>4.1713031537368613E-3</v>
      </c>
      <c r="C59" s="89">
        <f t="shared" si="5"/>
        <v>1.7399770000375083E-5</v>
      </c>
      <c r="D59" s="89">
        <f>'Wyrównanie 22 Part 2'!C60-'Wyrównanie 22 Part 2'!C59</f>
        <v>5.4368932945339857E-4</v>
      </c>
      <c r="E59" s="89">
        <f t="shared" si="0"/>
        <v>5.4368932945339857E-4</v>
      </c>
      <c r="F59" s="89">
        <f t="shared" si="1"/>
        <v>2.3019740256857539E-5</v>
      </c>
      <c r="G59" s="89">
        <f t="shared" si="2"/>
        <v>2.3019740256857539E-5</v>
      </c>
      <c r="H59" s="89">
        <f t="shared" si="3"/>
        <v>-4.1502780606809085E-4</v>
      </c>
      <c r="I59" s="89">
        <f t="shared" si="4"/>
        <v>4.1502780606809085E-4</v>
      </c>
      <c r="J59" s="89"/>
      <c r="K59" s="89">
        <f>ABS(('Wyrównanie 22 Part 2'!B59-'Wyrównanie 22 Part 2'!E59)/'Wyrównanie 22 Part 2'!E59)</f>
        <v>7.9970180015469889E-4</v>
      </c>
      <c r="L59" s="89">
        <f t="shared" si="12"/>
        <v>6.3952296917066599E-7</v>
      </c>
      <c r="M59" s="89">
        <f>'Wyrównanie 22 Part 2'!C60-'Wyrównanie 22 Part 2'!C59</f>
        <v>5.4368932945339857E-4</v>
      </c>
      <c r="N59" s="89">
        <f t="shared" si="13"/>
        <v>5.4368932945339857E-4</v>
      </c>
      <c r="O59" s="89">
        <f t="shared" si="14"/>
        <v>2.3019740256857539E-5</v>
      </c>
      <c r="P59" s="89">
        <f t="shared" si="15"/>
        <v>2.3019740256857539E-5</v>
      </c>
      <c r="Q59" s="89">
        <f t="shared" si="16"/>
        <v>-4.1502780606809085E-4</v>
      </c>
      <c r="R59" s="89">
        <f t="shared" si="17"/>
        <v>4.1502780606809085E-4</v>
      </c>
      <c r="S59" s="89"/>
      <c r="T59" s="89">
        <f>ABS(('Wyrównanie 22 Part 2'!B59-'Wyrównanie 22 Part 2'!G59)/'Wyrównanie 22 Part 2'!G59)</f>
        <v>1.4586147355627234E-3</v>
      </c>
      <c r="U59" s="89">
        <f t="shared" si="19"/>
        <v>2.1275569468007134E-6</v>
      </c>
      <c r="V59" s="89">
        <f>'Wyrównanie 22 Part 2'!C60-'Wyrównanie 22 Part 2'!C59</f>
        <v>5.4368932945339857E-4</v>
      </c>
      <c r="W59" s="89">
        <f t="shared" si="20"/>
        <v>5.4368932945339857E-4</v>
      </c>
      <c r="X59" s="89">
        <f t="shared" si="21"/>
        <v>2.3019740256857539E-5</v>
      </c>
      <c r="Y59" s="89">
        <f t="shared" si="22"/>
        <v>2.3019740256857539E-5</v>
      </c>
      <c r="Z59" s="89">
        <f t="shared" si="23"/>
        <v>-4.1502780606809085E-4</v>
      </c>
      <c r="AA59" s="89">
        <f t="shared" si="48"/>
        <v>4.1502780606809085E-4</v>
      </c>
      <c r="AB59" s="89"/>
      <c r="AC59" s="89">
        <f>ABS(('Wyrównanie 22 Part 2'!B59-'Wyrównanie 22 Part 2'!I59)/'Wyrównanie 22 Part 2'!I59)</f>
        <v>1.7818855846664049E-2</v>
      </c>
      <c r="AD59" s="89">
        <f t="shared" si="24"/>
        <v>3.1751162368419357E-4</v>
      </c>
      <c r="AE59" s="89">
        <f>'Wyrównanie 22 Part 2'!C60-'Wyrównanie 22 Part 2'!C59</f>
        <v>5.4368932945339857E-4</v>
      </c>
      <c r="AF59" s="89">
        <f t="shared" si="25"/>
        <v>5.4368932945339857E-4</v>
      </c>
      <c r="AG59" s="89">
        <f t="shared" si="26"/>
        <v>2.3019740256857539E-5</v>
      </c>
      <c r="AH59" s="89">
        <f t="shared" si="27"/>
        <v>2.3019740256857539E-5</v>
      </c>
      <c r="AI59" s="89">
        <f t="shared" si="28"/>
        <v>-4.1502780606809085E-4</v>
      </c>
      <c r="AJ59" s="89">
        <f t="shared" si="29"/>
        <v>4.1502780606809085E-4</v>
      </c>
      <c r="AK59" s="89"/>
      <c r="AL59" s="89">
        <f>ABS(('Wyrównanie 22 Part 2'!B59-'Wyrównanie 22 Part 2'!K59)/'Wyrównanie 22 Part 2'!K59)</f>
        <v>2.3513410830985432E-2</v>
      </c>
      <c r="AM59" s="89">
        <f t="shared" si="36"/>
        <v>5.5288048890670305E-4</v>
      </c>
      <c r="AN59" s="89">
        <f>'Wyrównanie 22 Part 2'!B60-'Wyrównanie 22 Part 2'!B59</f>
        <v>-1.5681061832661242E-4</v>
      </c>
      <c r="AO59" s="89">
        <f t="shared" si="37"/>
        <v>1.5681061832661242E-4</v>
      </c>
      <c r="AP59" s="89">
        <f t="shared" si="38"/>
        <v>1.7061074880105834E-3</v>
      </c>
      <c r="AQ59" s="89">
        <f t="shared" si="39"/>
        <v>1.7061074880105834E-3</v>
      </c>
      <c r="AR59" s="89">
        <f t="shared" si="40"/>
        <v>-3.2432433377120682E-3</v>
      </c>
      <c r="AS59" s="89">
        <f t="shared" si="41"/>
        <v>3.2432433377120682E-3</v>
      </c>
      <c r="AT59" s="89"/>
      <c r="AU59" s="89">
        <f>ABS(('Wyrównanie 22 Part 2'!B59-'Wyrównanie 22 Part 2'!M59)/'Wyrównanie 22 Part 2'!M59)</f>
        <v>6.2218379064264721E-3</v>
      </c>
      <c r="AV59" s="89">
        <f t="shared" si="42"/>
        <v>3.8711266933845344E-5</v>
      </c>
      <c r="AW59" s="89">
        <f>'Wyrównanie 22 Part 2'!B60-'Wyrównanie 22 Part 2'!B59</f>
        <v>-1.5681061832661242E-4</v>
      </c>
      <c r="AX59" s="89">
        <f t="shared" si="43"/>
        <v>1.5681061832661242E-4</v>
      </c>
      <c r="AY59" s="89">
        <f t="shared" si="44"/>
        <v>1.7061074880105834E-3</v>
      </c>
      <c r="AZ59" s="89">
        <f t="shared" si="45"/>
        <v>1.7061074880105834E-3</v>
      </c>
      <c r="BA59" s="89">
        <f t="shared" si="46"/>
        <v>-3.2432433377120682E-3</v>
      </c>
      <c r="BB59" s="89">
        <f t="shared" si="47"/>
        <v>3.2432433377120682E-3</v>
      </c>
      <c r="BC59" s="89"/>
      <c r="BD59" s="89">
        <f>ABS(('Wyrównanie 22 Part 2'!B59-'Wyrównanie 22 Part 2'!O59)/'Wyrównanie 22 Part 2'!O59)</f>
        <v>1.1598665219373883E-2</v>
      </c>
      <c r="BE59" s="89">
        <f t="shared" si="6"/>
        <v>1.3452903487111341E-4</v>
      </c>
      <c r="BF59" s="89">
        <f>'Wyrównanie 22 Part 2'!B60-'Wyrównanie 22 Part 2'!B59</f>
        <v>-1.5681061832661242E-4</v>
      </c>
      <c r="BG59" s="89">
        <f t="shared" si="7"/>
        <v>1.5681061832661242E-4</v>
      </c>
      <c r="BH59" s="89">
        <f t="shared" si="8"/>
        <v>1.7061074880105834E-3</v>
      </c>
      <c r="BI59" s="89">
        <f t="shared" si="9"/>
        <v>1.7061074880105834E-3</v>
      </c>
      <c r="BJ59" s="89">
        <f t="shared" si="10"/>
        <v>-3.2432433377120682E-3</v>
      </c>
      <c r="BK59" s="89">
        <f t="shared" si="11"/>
        <v>3.2432433377120682E-3</v>
      </c>
      <c r="BL59" s="89"/>
      <c r="BM59" s="89">
        <f>ABS(('Wyrównanie 22 Part 2'!B59-'Wyrównanie 22 Part 2'!Q59)/'Wyrównanie 22 Part 2'!Q59)</f>
        <v>1.0587444714918052E-2</v>
      </c>
      <c r="BN59" s="89">
        <f t="shared" si="30"/>
        <v>1.1209398559144618E-4</v>
      </c>
      <c r="BO59" s="89">
        <f>'Wyrównanie 22 Part 2'!B60-'Wyrównanie 22 Part 2'!B59</f>
        <v>-1.5681061832661242E-4</v>
      </c>
      <c r="BP59" s="89">
        <f t="shared" si="31"/>
        <v>1.5681061832661242E-4</v>
      </c>
      <c r="BQ59" s="89">
        <f t="shared" si="32"/>
        <v>1.7061074880105834E-3</v>
      </c>
      <c r="BR59" s="89">
        <f t="shared" si="33"/>
        <v>1.7061074880105834E-3</v>
      </c>
      <c r="BS59" s="89">
        <f t="shared" si="34"/>
        <v>-3.2432433377120682E-3</v>
      </c>
      <c r="BT59" s="89">
        <f t="shared" si="35"/>
        <v>3.2432433377120682E-3</v>
      </c>
    </row>
    <row r="60" spans="1:72" s="27" customFormat="1" x14ac:dyDescent="0.25">
      <c r="A60" s="41">
        <v>54</v>
      </c>
      <c r="B60" s="89">
        <f>ABS(('Wyrównanie 22 Part 2'!B60-'Wyrównanie 22 Part 2'!C60)/'Wyrównanie 22 Part 2'!C60)</f>
        <v>0.14049454988965956</v>
      </c>
      <c r="C60" s="89">
        <f t="shared" si="5"/>
        <v>1.9738718548698041E-2</v>
      </c>
      <c r="D60" s="89">
        <f>'Wyrównanie 22 Part 2'!C61-'Wyrównanie 22 Part 2'!C60</f>
        <v>5.6670906971025611E-4</v>
      </c>
      <c r="E60" s="89">
        <f t="shared" si="0"/>
        <v>5.6670906971025611E-4</v>
      </c>
      <c r="F60" s="89">
        <f t="shared" si="1"/>
        <v>-3.9200806581123331E-4</v>
      </c>
      <c r="G60" s="89">
        <f t="shared" si="2"/>
        <v>3.9200806581123331E-4</v>
      </c>
      <c r="H60" s="89">
        <f t="shared" si="3"/>
        <v>8.6518808054521137E-4</v>
      </c>
      <c r="I60" s="89">
        <f t="shared" si="4"/>
        <v>8.6518808054521137E-4</v>
      </c>
      <c r="J60" s="89"/>
      <c r="K60" s="89">
        <f>ABS(('Wyrównanie 22 Part 2'!B60-'Wyrównanie 22 Part 2'!E60)/'Wyrównanie 22 Part 2'!E60)</f>
        <v>0.12340982698780262</v>
      </c>
      <c r="L60" s="89">
        <f t="shared" si="12"/>
        <v>1.5229985397159375E-2</v>
      </c>
      <c r="M60" s="89">
        <f>'Wyrównanie 22 Part 2'!C61-'Wyrównanie 22 Part 2'!C60</f>
        <v>5.6670906971025611E-4</v>
      </c>
      <c r="N60" s="89">
        <f t="shared" si="13"/>
        <v>5.6670906971025611E-4</v>
      </c>
      <c r="O60" s="89">
        <f t="shared" si="14"/>
        <v>-3.9200806581123331E-4</v>
      </c>
      <c r="P60" s="89">
        <f t="shared" si="15"/>
        <v>3.9200806581123331E-4</v>
      </c>
      <c r="Q60" s="89">
        <f t="shared" si="16"/>
        <v>8.6518808054521137E-4</v>
      </c>
      <c r="R60" s="89">
        <f t="shared" si="17"/>
        <v>8.6518808054521137E-4</v>
      </c>
      <c r="S60" s="89"/>
      <c r="T60" s="89">
        <f>ABS(('Wyrównanie 22 Part 2'!B60-'Wyrównanie 22 Part 2'!G60)/'Wyrównanie 22 Part 2'!G60)</f>
        <v>0.13176870786815736</v>
      </c>
      <c r="U60" s="89">
        <f t="shared" si="19"/>
        <v>1.7362992373243798E-2</v>
      </c>
      <c r="V60" s="89">
        <f>'Wyrównanie 22 Part 2'!C61-'Wyrównanie 22 Part 2'!C60</f>
        <v>5.6670906971025611E-4</v>
      </c>
      <c r="W60" s="89">
        <f t="shared" si="20"/>
        <v>5.6670906971025611E-4</v>
      </c>
      <c r="X60" s="89">
        <f t="shared" si="21"/>
        <v>-3.9200806581123331E-4</v>
      </c>
      <c r="Y60" s="89">
        <f t="shared" si="22"/>
        <v>3.9200806581123331E-4</v>
      </c>
      <c r="Z60" s="89">
        <f t="shared" si="23"/>
        <v>8.6518808054521137E-4</v>
      </c>
      <c r="AA60" s="89">
        <f t="shared" si="48"/>
        <v>8.6518808054521137E-4</v>
      </c>
      <c r="AB60" s="89"/>
      <c r="AC60" s="89">
        <f>ABS(('Wyrównanie 22 Part 2'!B60-'Wyrównanie 22 Part 2'!I60)/'Wyrównanie 22 Part 2'!I60)</f>
        <v>0.1206750050424033</v>
      </c>
      <c r="AD60" s="89">
        <f t="shared" si="24"/>
        <v>1.4562456841984064E-2</v>
      </c>
      <c r="AE60" s="89">
        <f>'Wyrównanie 22 Part 2'!C61-'Wyrównanie 22 Part 2'!C60</f>
        <v>5.6670906971025611E-4</v>
      </c>
      <c r="AF60" s="89">
        <f t="shared" si="25"/>
        <v>5.6670906971025611E-4</v>
      </c>
      <c r="AG60" s="89">
        <f t="shared" si="26"/>
        <v>-3.9200806581123331E-4</v>
      </c>
      <c r="AH60" s="89">
        <f t="shared" si="27"/>
        <v>3.9200806581123331E-4</v>
      </c>
      <c r="AI60" s="89">
        <f t="shared" si="28"/>
        <v>8.6518808054521137E-4</v>
      </c>
      <c r="AJ60" s="89">
        <f t="shared" si="29"/>
        <v>8.6518808054521137E-4</v>
      </c>
      <c r="AK60" s="89"/>
      <c r="AL60" s="89">
        <f>ABS(('Wyrównanie 22 Part 2'!B60-'Wyrównanie 22 Part 2'!K60)/'Wyrównanie 22 Part 2'!K60)</f>
        <v>0.11020607870732356</v>
      </c>
      <c r="AM60" s="89">
        <f t="shared" si="36"/>
        <v>1.2145379784044796E-2</v>
      </c>
      <c r="AN60" s="89">
        <f>'Wyrównanie 22 Part 2'!B61-'Wyrównanie 22 Part 2'!B60</f>
        <v>1.549296869683971E-3</v>
      </c>
      <c r="AO60" s="89">
        <f t="shared" si="37"/>
        <v>1.549296869683971E-3</v>
      </c>
      <c r="AP60" s="89">
        <f t="shared" si="38"/>
        <v>-1.5371358497014848E-3</v>
      </c>
      <c r="AQ60" s="89">
        <f t="shared" si="39"/>
        <v>1.5371358497014848E-3</v>
      </c>
      <c r="AR60" s="89">
        <f t="shared" si="40"/>
        <v>2.9420178822630065E-3</v>
      </c>
      <c r="AS60" s="89">
        <f t="shared" si="41"/>
        <v>2.9420178822630065E-3</v>
      </c>
      <c r="AT60" s="89"/>
      <c r="AU60" s="89">
        <f>ABS(('Wyrównanie 22 Part 2'!B60-'Wyrównanie 22 Part 2'!M60)/'Wyrównanie 22 Part 2'!M60)</f>
        <v>0.13247260089712748</v>
      </c>
      <c r="AV60" s="89">
        <f t="shared" si="42"/>
        <v>1.7548989988449622E-2</v>
      </c>
      <c r="AW60" s="89">
        <f>'Wyrównanie 22 Part 2'!B61-'Wyrównanie 22 Part 2'!B60</f>
        <v>1.549296869683971E-3</v>
      </c>
      <c r="AX60" s="89">
        <f t="shared" si="43"/>
        <v>1.549296869683971E-3</v>
      </c>
      <c r="AY60" s="89">
        <f t="shared" si="44"/>
        <v>-1.5371358497014848E-3</v>
      </c>
      <c r="AZ60" s="89">
        <f t="shared" si="45"/>
        <v>1.5371358497014848E-3</v>
      </c>
      <c r="BA60" s="89">
        <f t="shared" si="46"/>
        <v>2.9420178822630065E-3</v>
      </c>
      <c r="BB60" s="89">
        <f t="shared" si="47"/>
        <v>2.9420178822630065E-3</v>
      </c>
      <c r="BC60" s="89"/>
      <c r="BD60" s="89">
        <f>ABS(('Wyrównanie 22 Part 2'!B60-'Wyrównanie 22 Part 2'!O60)/'Wyrównanie 22 Part 2'!O60)</f>
        <v>6.8489683453910266E-2</v>
      </c>
      <c r="BE60" s="89">
        <f t="shared" si="6"/>
        <v>4.6908367396168299E-3</v>
      </c>
      <c r="BF60" s="89">
        <f>'Wyrównanie 22 Part 2'!B61-'Wyrównanie 22 Part 2'!B60</f>
        <v>1.549296869683971E-3</v>
      </c>
      <c r="BG60" s="89">
        <f t="shared" si="7"/>
        <v>1.549296869683971E-3</v>
      </c>
      <c r="BH60" s="89">
        <f t="shared" si="8"/>
        <v>-1.5371358497014848E-3</v>
      </c>
      <c r="BI60" s="89">
        <f t="shared" si="9"/>
        <v>1.5371358497014848E-3</v>
      </c>
      <c r="BJ60" s="89">
        <f t="shared" si="10"/>
        <v>2.9420178822630065E-3</v>
      </c>
      <c r="BK60" s="89">
        <f t="shared" si="11"/>
        <v>2.9420178822630065E-3</v>
      </c>
      <c r="BL60" s="89"/>
      <c r="BM60" s="89">
        <f>ABS(('Wyrównanie 22 Part 2'!B60-'Wyrównanie 22 Part 2'!Q60)/'Wyrównanie 22 Part 2'!Q60)</f>
        <v>0.13690136565884709</v>
      </c>
      <c r="BN60" s="89">
        <f t="shared" si="30"/>
        <v>1.8741983919257355E-2</v>
      </c>
      <c r="BO60" s="89">
        <f>'Wyrównanie 22 Part 2'!B61-'Wyrównanie 22 Part 2'!B60</f>
        <v>1.549296869683971E-3</v>
      </c>
      <c r="BP60" s="89">
        <f t="shared" si="31"/>
        <v>1.549296869683971E-3</v>
      </c>
      <c r="BQ60" s="89">
        <f t="shared" si="32"/>
        <v>-1.5371358497014848E-3</v>
      </c>
      <c r="BR60" s="89">
        <f t="shared" si="33"/>
        <v>1.5371358497014848E-3</v>
      </c>
      <c r="BS60" s="89">
        <f t="shared" si="34"/>
        <v>2.9420178822630065E-3</v>
      </c>
      <c r="BT60" s="89">
        <f t="shared" si="35"/>
        <v>2.9420178822630065E-3</v>
      </c>
    </row>
    <row r="61" spans="1:72" s="27" customFormat="1" x14ac:dyDescent="0.25">
      <c r="A61" s="41">
        <v>55</v>
      </c>
      <c r="B61" s="89">
        <f>ABS(('Wyrównanie 22 Part 2'!B61-'Wyrównanie 22 Part 2'!C61)/'Wyrównanie 22 Part 2'!C61)</f>
        <v>5.5319247330896826E-2</v>
      </c>
      <c r="C61" s="89">
        <f t="shared" si="5"/>
        <v>3.0602191252569358E-3</v>
      </c>
      <c r="D61" s="89">
        <f>'Wyrównanie 22 Part 2'!C62-'Wyrównanie 22 Part 2'!C61</f>
        <v>1.7470100389902279E-4</v>
      </c>
      <c r="E61" s="89">
        <f t="shared" si="0"/>
        <v>1.7470100389902279E-4</v>
      </c>
      <c r="F61" s="89">
        <f t="shared" si="1"/>
        <v>4.7318001473397805E-4</v>
      </c>
      <c r="G61" s="89">
        <f t="shared" si="2"/>
        <v>4.7318001473397805E-4</v>
      </c>
      <c r="H61" s="89">
        <f t="shared" si="3"/>
        <v>-5.4228750836646591E-4</v>
      </c>
      <c r="I61" s="89">
        <f t="shared" si="4"/>
        <v>5.4228750836646591E-4</v>
      </c>
      <c r="J61" s="89"/>
      <c r="K61" s="89">
        <f>ABS(('Wyrównanie 22 Part 2'!B61-'Wyrównanie 22 Part 2'!E61)/'Wyrównanie 22 Part 2'!E61)</f>
        <v>8.2450433570070605E-2</v>
      </c>
      <c r="L61" s="89">
        <f t="shared" si="12"/>
        <v>6.7980739958926261E-3</v>
      </c>
      <c r="M61" s="89">
        <f>'Wyrównanie 22 Part 2'!C62-'Wyrównanie 22 Part 2'!C61</f>
        <v>1.7470100389902279E-4</v>
      </c>
      <c r="N61" s="89">
        <f t="shared" si="13"/>
        <v>1.7470100389902279E-4</v>
      </c>
      <c r="O61" s="89">
        <f t="shared" si="14"/>
        <v>4.7318001473397805E-4</v>
      </c>
      <c r="P61" s="89">
        <f t="shared" si="15"/>
        <v>4.7318001473397805E-4</v>
      </c>
      <c r="Q61" s="89">
        <f t="shared" si="16"/>
        <v>-5.4228750836646591E-4</v>
      </c>
      <c r="R61" s="89">
        <f t="shared" si="17"/>
        <v>5.4228750836646591E-4</v>
      </c>
      <c r="S61" s="89"/>
      <c r="T61" s="89">
        <f>ABS(('Wyrównanie 22 Part 2'!B61-'Wyrównanie 22 Part 2'!G61)/'Wyrównanie 22 Part 2'!G61)</f>
        <v>8.0162789408077362E-2</v>
      </c>
      <c r="U61" s="89">
        <f t="shared" si="19"/>
        <v>6.4260728056837598E-3</v>
      </c>
      <c r="V61" s="89">
        <f>'Wyrównanie 22 Part 2'!C62-'Wyrównanie 22 Part 2'!C61</f>
        <v>1.7470100389902279E-4</v>
      </c>
      <c r="W61" s="89">
        <f t="shared" si="20"/>
        <v>1.7470100389902279E-4</v>
      </c>
      <c r="X61" s="89">
        <f t="shared" si="21"/>
        <v>4.7318001473397805E-4</v>
      </c>
      <c r="Y61" s="89">
        <f t="shared" si="22"/>
        <v>4.7318001473397805E-4</v>
      </c>
      <c r="Z61" s="89">
        <f t="shared" si="23"/>
        <v>-5.4228750836646591E-4</v>
      </c>
      <c r="AA61" s="89">
        <f t="shared" si="48"/>
        <v>5.4228750836646591E-4</v>
      </c>
      <c r="AB61" s="89"/>
      <c r="AC61" s="89">
        <f>ABS(('Wyrównanie 22 Part 2'!B61-'Wyrównanie 22 Part 2'!I61)/'Wyrównanie 22 Part 2'!I61)</f>
        <v>9.8732299292552714E-2</v>
      </c>
      <c r="AD61" s="89">
        <f t="shared" si="24"/>
        <v>9.7480669235942043E-3</v>
      </c>
      <c r="AE61" s="89">
        <f>'Wyrównanie 22 Part 2'!C62-'Wyrównanie 22 Part 2'!C61</f>
        <v>1.7470100389902279E-4</v>
      </c>
      <c r="AF61" s="89">
        <f t="shared" si="25"/>
        <v>1.7470100389902279E-4</v>
      </c>
      <c r="AG61" s="89">
        <f t="shared" si="26"/>
        <v>4.7318001473397805E-4</v>
      </c>
      <c r="AH61" s="89">
        <f t="shared" si="27"/>
        <v>4.7318001473397805E-4</v>
      </c>
      <c r="AI61" s="89">
        <f t="shared" si="28"/>
        <v>-5.4228750836646591E-4</v>
      </c>
      <c r="AJ61" s="89">
        <f t="shared" si="29"/>
        <v>5.4228750836646591E-4</v>
      </c>
      <c r="AK61" s="89"/>
      <c r="AL61" s="89">
        <f>ABS(('Wyrównanie 22 Part 2'!B61-'Wyrównanie 22 Part 2'!K61)/'Wyrównanie 22 Part 2'!K61)</f>
        <v>0.11039712179247359</v>
      </c>
      <c r="AM61" s="89">
        <f t="shared" si="36"/>
        <v>1.2187524500062247E-2</v>
      </c>
      <c r="AN61" s="89">
        <f>'Wyrównanie 22 Part 2'!B62-'Wyrównanie 22 Part 2'!B61</f>
        <v>1.2161019982486268E-5</v>
      </c>
      <c r="AO61" s="89">
        <f t="shared" si="37"/>
        <v>1.2161019982486268E-5</v>
      </c>
      <c r="AP61" s="89">
        <f t="shared" si="38"/>
        <v>1.4048820325615217E-3</v>
      </c>
      <c r="AQ61" s="89">
        <f t="shared" si="39"/>
        <v>1.4048820325615217E-3</v>
      </c>
      <c r="AR61" s="89">
        <f t="shared" si="40"/>
        <v>-4.7701103894942668E-3</v>
      </c>
      <c r="AS61" s="89">
        <f t="shared" si="41"/>
        <v>4.7701103894942668E-3</v>
      </c>
      <c r="AT61" s="89"/>
      <c r="AU61" s="89">
        <f>ABS(('Wyrównanie 22 Part 2'!B61-'Wyrównanie 22 Part 2'!M61)/'Wyrównanie 22 Part 2'!M61)</f>
        <v>8.3113313664130689E-2</v>
      </c>
      <c r="AV61" s="89">
        <f t="shared" si="42"/>
        <v>6.9078229082321727E-3</v>
      </c>
      <c r="AW61" s="89">
        <f>'Wyrównanie 22 Part 2'!B62-'Wyrównanie 22 Part 2'!B61</f>
        <v>1.2161019982486268E-5</v>
      </c>
      <c r="AX61" s="89">
        <f t="shared" si="43"/>
        <v>1.2161019982486268E-5</v>
      </c>
      <c r="AY61" s="89">
        <f t="shared" si="44"/>
        <v>1.4048820325615217E-3</v>
      </c>
      <c r="AZ61" s="89">
        <f t="shared" si="45"/>
        <v>1.4048820325615217E-3</v>
      </c>
      <c r="BA61" s="89">
        <f t="shared" si="46"/>
        <v>-4.7701103894942668E-3</v>
      </c>
      <c r="BB61" s="89">
        <f t="shared" si="47"/>
        <v>4.7701103894942668E-3</v>
      </c>
      <c r="BC61" s="89"/>
      <c r="BD61" s="89">
        <f>ABS(('Wyrównanie 22 Part 2'!B61-'Wyrównanie 22 Part 2'!O61)/'Wyrównanie 22 Part 2'!O61)</f>
        <v>7.2779847472997899E-2</v>
      </c>
      <c r="BE61" s="89">
        <f t="shared" si="6"/>
        <v>5.2969061981928385E-3</v>
      </c>
      <c r="BF61" s="89">
        <f>'Wyrównanie 22 Part 2'!B62-'Wyrównanie 22 Part 2'!B61</f>
        <v>1.2161019982486268E-5</v>
      </c>
      <c r="BG61" s="89">
        <f t="shared" si="7"/>
        <v>1.2161019982486268E-5</v>
      </c>
      <c r="BH61" s="89">
        <f t="shared" si="8"/>
        <v>1.4048820325615217E-3</v>
      </c>
      <c r="BI61" s="89">
        <f t="shared" si="9"/>
        <v>1.4048820325615217E-3</v>
      </c>
      <c r="BJ61" s="89">
        <f t="shared" si="10"/>
        <v>-4.7701103894942668E-3</v>
      </c>
      <c r="BK61" s="89">
        <f t="shared" si="11"/>
        <v>4.7701103894942668E-3</v>
      </c>
      <c r="BL61" s="89"/>
      <c r="BM61" s="89">
        <f>ABS(('Wyrównanie 22 Part 2'!B61-'Wyrównanie 22 Part 2'!Q61)/'Wyrównanie 22 Part 2'!Q61)</f>
        <v>6.115991881795365E-2</v>
      </c>
      <c r="BN61" s="89">
        <f t="shared" si="30"/>
        <v>3.7405356698186811E-3</v>
      </c>
      <c r="BO61" s="89">
        <f>'Wyrównanie 22 Part 2'!B62-'Wyrównanie 22 Part 2'!B61</f>
        <v>1.2161019982486268E-5</v>
      </c>
      <c r="BP61" s="89">
        <f t="shared" si="31"/>
        <v>1.2161019982486268E-5</v>
      </c>
      <c r="BQ61" s="89">
        <f t="shared" si="32"/>
        <v>1.4048820325615217E-3</v>
      </c>
      <c r="BR61" s="89">
        <f t="shared" si="33"/>
        <v>1.4048820325615217E-3</v>
      </c>
      <c r="BS61" s="89">
        <f t="shared" si="34"/>
        <v>-4.7701103894942668E-3</v>
      </c>
      <c r="BT61" s="89">
        <f t="shared" si="35"/>
        <v>4.7701103894942668E-3</v>
      </c>
    </row>
    <row r="62" spans="1:72" s="27" customFormat="1" x14ac:dyDescent="0.25">
      <c r="A62" s="41">
        <v>56</v>
      </c>
      <c r="B62" s="89">
        <f>ABS(('Wyrównanie 22 Part 2'!B62-'Wyrównanie 22 Part 2'!C62)/'Wyrównanie 22 Part 2'!C62)</f>
        <v>2.4564521029938193E-2</v>
      </c>
      <c r="C62" s="89">
        <f t="shared" si="5"/>
        <v>6.0341569343027571E-4</v>
      </c>
      <c r="D62" s="89">
        <f>'Wyrównanie 22 Part 2'!C63-'Wyrównanie 22 Part 2'!C62</f>
        <v>6.4788101863300085E-4</v>
      </c>
      <c r="E62" s="89">
        <f t="shared" si="0"/>
        <v>6.4788101863300085E-4</v>
      </c>
      <c r="F62" s="89">
        <f t="shared" si="1"/>
        <v>-6.910749363248786E-5</v>
      </c>
      <c r="G62" s="89">
        <f t="shared" si="2"/>
        <v>6.910749363248786E-5</v>
      </c>
      <c r="H62" s="89">
        <f t="shared" si="3"/>
        <v>2.0539328062593384E-4</v>
      </c>
      <c r="I62" s="89">
        <f t="shared" si="4"/>
        <v>2.0539328062593384E-4</v>
      </c>
      <c r="J62" s="89"/>
      <c r="K62" s="89">
        <f>ABS(('Wyrównanie 22 Part 2'!B62-'Wyrównanie 22 Part 2'!E62)/'Wyrównanie 22 Part 2'!E62)</f>
        <v>9.3492673068191218E-3</v>
      </c>
      <c r="L62" s="89">
        <f t="shared" si="12"/>
        <v>8.7408799174356873E-5</v>
      </c>
      <c r="M62" s="89">
        <f>'Wyrównanie 22 Part 2'!C63-'Wyrównanie 22 Part 2'!C62</f>
        <v>6.4788101863300085E-4</v>
      </c>
      <c r="N62" s="89">
        <f t="shared" si="13"/>
        <v>6.4788101863300085E-4</v>
      </c>
      <c r="O62" s="89">
        <f t="shared" si="14"/>
        <v>-6.910749363248786E-5</v>
      </c>
      <c r="P62" s="89">
        <f t="shared" si="15"/>
        <v>6.910749363248786E-5</v>
      </c>
      <c r="Q62" s="89">
        <f t="shared" si="16"/>
        <v>2.0539328062593384E-4</v>
      </c>
      <c r="R62" s="89">
        <f t="shared" si="17"/>
        <v>2.0539328062593384E-4</v>
      </c>
      <c r="S62" s="89"/>
      <c r="T62" s="89">
        <f>ABS(('Wyrównanie 22 Part 2'!B62-'Wyrównanie 22 Part 2'!G62)/'Wyrównanie 22 Part 2'!G62)</f>
        <v>1.4365795153734123E-2</v>
      </c>
      <c r="U62" s="89">
        <f t="shared" si="19"/>
        <v>2.0637607039905082E-4</v>
      </c>
      <c r="V62" s="89">
        <f>'Wyrównanie 22 Part 2'!C63-'Wyrównanie 22 Part 2'!C62</f>
        <v>6.4788101863300085E-4</v>
      </c>
      <c r="W62" s="89">
        <f t="shared" si="20"/>
        <v>6.4788101863300085E-4</v>
      </c>
      <c r="X62" s="89">
        <f t="shared" si="21"/>
        <v>-6.910749363248786E-5</v>
      </c>
      <c r="Y62" s="89">
        <f t="shared" si="22"/>
        <v>6.910749363248786E-5</v>
      </c>
      <c r="Z62" s="89">
        <f t="shared" si="23"/>
        <v>2.0539328062593384E-4</v>
      </c>
      <c r="AA62" s="89">
        <f t="shared" si="48"/>
        <v>2.0539328062593384E-4</v>
      </c>
      <c r="AB62" s="89"/>
      <c r="AC62" s="89">
        <f>ABS(('Wyrównanie 22 Part 2'!B62-'Wyrównanie 22 Part 2'!I62)/'Wyrównanie 22 Part 2'!I62)</f>
        <v>3.2066065889336075E-2</v>
      </c>
      <c r="AD62" s="89">
        <f t="shared" si="24"/>
        <v>1.0282325816192426E-3</v>
      </c>
      <c r="AE62" s="89">
        <f>'Wyrównanie 22 Part 2'!C63-'Wyrównanie 22 Part 2'!C62</f>
        <v>6.4788101863300085E-4</v>
      </c>
      <c r="AF62" s="89">
        <f t="shared" si="25"/>
        <v>6.4788101863300085E-4</v>
      </c>
      <c r="AG62" s="89">
        <f t="shared" si="26"/>
        <v>-6.910749363248786E-5</v>
      </c>
      <c r="AH62" s="89">
        <f t="shared" si="27"/>
        <v>6.910749363248786E-5</v>
      </c>
      <c r="AI62" s="89">
        <f t="shared" si="28"/>
        <v>2.0539328062593384E-4</v>
      </c>
      <c r="AJ62" s="89">
        <f t="shared" si="29"/>
        <v>2.0539328062593384E-4</v>
      </c>
      <c r="AK62" s="89"/>
      <c r="AL62" s="89">
        <f>ABS(('Wyrównanie 22 Part 2'!B62-'Wyrównanie 22 Part 2'!K62)/'Wyrównanie 22 Part 2'!K62)</f>
        <v>1.7625411260113376E-2</v>
      </c>
      <c r="AM62" s="89">
        <f t="shared" si="36"/>
        <v>3.1065512208813139E-4</v>
      </c>
      <c r="AN62" s="89">
        <f>'Wyrównanie 22 Part 2'!B63-'Wyrównanie 22 Part 2'!B62</f>
        <v>1.417043052544008E-3</v>
      </c>
      <c r="AO62" s="89">
        <f t="shared" si="37"/>
        <v>1.417043052544008E-3</v>
      </c>
      <c r="AP62" s="89">
        <f t="shared" si="38"/>
        <v>-3.3652283569327451E-3</v>
      </c>
      <c r="AQ62" s="89">
        <f t="shared" si="39"/>
        <v>3.3652283569327451E-3</v>
      </c>
      <c r="AR62" s="89">
        <f t="shared" si="40"/>
        <v>7.5225031166647593E-3</v>
      </c>
      <c r="AS62" s="89">
        <f t="shared" si="41"/>
        <v>7.5225031166647593E-3</v>
      </c>
      <c r="AT62" s="89"/>
      <c r="AU62" s="89">
        <f>ABS(('Wyrównanie 22 Part 2'!B62-'Wyrównanie 22 Part 2'!M62)/'Wyrównanie 22 Part 2'!M62)</f>
        <v>1.3599909801861636E-2</v>
      </c>
      <c r="AV62" s="89">
        <f t="shared" si="42"/>
        <v>1.8495754661877222E-4</v>
      </c>
      <c r="AW62" s="89">
        <f>'Wyrównanie 22 Part 2'!B63-'Wyrównanie 22 Part 2'!B62</f>
        <v>1.417043052544008E-3</v>
      </c>
      <c r="AX62" s="89">
        <f t="shared" si="43"/>
        <v>1.417043052544008E-3</v>
      </c>
      <c r="AY62" s="89">
        <f t="shared" si="44"/>
        <v>-3.3652283569327451E-3</v>
      </c>
      <c r="AZ62" s="89">
        <f t="shared" si="45"/>
        <v>3.3652283569327451E-3</v>
      </c>
      <c r="BA62" s="89">
        <f t="shared" si="46"/>
        <v>7.5225031166647593E-3</v>
      </c>
      <c r="BB62" s="89">
        <f t="shared" si="47"/>
        <v>7.5225031166647593E-3</v>
      </c>
      <c r="BC62" s="89"/>
      <c r="BD62" s="89">
        <f>ABS(('Wyrównanie 22 Part 2'!B62-'Wyrównanie 22 Part 2'!O62)/'Wyrównanie 22 Part 2'!O62)</f>
        <v>7.9273837675924302E-2</v>
      </c>
      <c r="BE62" s="89">
        <f t="shared" si="6"/>
        <v>6.2843413398687951E-3</v>
      </c>
      <c r="BF62" s="89">
        <f>'Wyrównanie 22 Part 2'!B63-'Wyrównanie 22 Part 2'!B62</f>
        <v>1.417043052544008E-3</v>
      </c>
      <c r="BG62" s="89">
        <f t="shared" si="7"/>
        <v>1.417043052544008E-3</v>
      </c>
      <c r="BH62" s="89">
        <f t="shared" si="8"/>
        <v>-3.3652283569327451E-3</v>
      </c>
      <c r="BI62" s="89">
        <f t="shared" si="9"/>
        <v>3.3652283569327451E-3</v>
      </c>
      <c r="BJ62" s="89">
        <f t="shared" si="10"/>
        <v>7.5225031166647593E-3</v>
      </c>
      <c r="BK62" s="89">
        <f t="shared" si="11"/>
        <v>7.5225031166647593E-3</v>
      </c>
      <c r="BL62" s="89"/>
      <c r="BM62" s="89">
        <f>ABS(('Wyrównanie 22 Part 2'!B62-'Wyrównanie 22 Part 2'!Q62)/'Wyrównanie 22 Part 2'!Q62)</f>
        <v>4.0789106965611791E-2</v>
      </c>
      <c r="BN62" s="89">
        <f t="shared" si="30"/>
        <v>1.6637512470521203E-3</v>
      </c>
      <c r="BO62" s="89">
        <f>'Wyrównanie 22 Part 2'!B63-'Wyrównanie 22 Part 2'!B62</f>
        <v>1.417043052544008E-3</v>
      </c>
      <c r="BP62" s="89">
        <f t="shared" si="31"/>
        <v>1.417043052544008E-3</v>
      </c>
      <c r="BQ62" s="89">
        <f t="shared" si="32"/>
        <v>-3.3652283569327451E-3</v>
      </c>
      <c r="BR62" s="89">
        <f t="shared" si="33"/>
        <v>3.3652283569327451E-3</v>
      </c>
      <c r="BS62" s="89">
        <f t="shared" si="34"/>
        <v>7.5225031166647593E-3</v>
      </c>
      <c r="BT62" s="89">
        <f t="shared" si="35"/>
        <v>7.5225031166647593E-3</v>
      </c>
    </row>
    <row r="63" spans="1:72" s="27" customFormat="1" x14ac:dyDescent="0.25">
      <c r="A63" s="41">
        <v>57</v>
      </c>
      <c r="B63" s="89">
        <f>ABS(('Wyrównanie 22 Part 2'!B63-'Wyrównanie 22 Part 2'!C63)/'Wyrównanie 22 Part 2'!C63)</f>
        <v>0.14513884134897212</v>
      </c>
      <c r="C63" s="89">
        <f t="shared" si="5"/>
        <v>2.1065283268122098E-2</v>
      </c>
      <c r="D63" s="89">
        <f>'Wyrównanie 22 Part 2'!C64-'Wyrównanie 22 Part 2'!C63</f>
        <v>5.7877352500051299E-4</v>
      </c>
      <c r="E63" s="89">
        <f t="shared" si="0"/>
        <v>5.7877352500051299E-4</v>
      </c>
      <c r="F63" s="89">
        <f t="shared" si="1"/>
        <v>1.3628578699344598E-4</v>
      </c>
      <c r="G63" s="89">
        <f t="shared" si="2"/>
        <v>1.3628578699344598E-4</v>
      </c>
      <c r="H63" s="89">
        <f t="shared" si="3"/>
        <v>5.3468613560193196E-5</v>
      </c>
      <c r="I63" s="89">
        <f t="shared" si="4"/>
        <v>5.3468613560193196E-5</v>
      </c>
      <c r="J63" s="89"/>
      <c r="K63" s="89">
        <f>ABS(('Wyrównanie 22 Part 2'!B63-'Wyrównanie 22 Part 2'!E63)/'Wyrównanie 22 Part 2'!E63)</f>
        <v>0.13058322103319361</v>
      </c>
      <c r="L63" s="89">
        <f t="shared" si="12"/>
        <v>1.7051977615403897E-2</v>
      </c>
      <c r="M63" s="89">
        <f>'Wyrównanie 22 Part 2'!C64-'Wyrównanie 22 Part 2'!C63</f>
        <v>5.7877352500051299E-4</v>
      </c>
      <c r="N63" s="89">
        <f t="shared" si="13"/>
        <v>5.7877352500051299E-4</v>
      </c>
      <c r="O63" s="89">
        <f t="shared" si="14"/>
        <v>1.3628578699344598E-4</v>
      </c>
      <c r="P63" s="89">
        <f t="shared" si="15"/>
        <v>1.3628578699344598E-4</v>
      </c>
      <c r="Q63" s="89">
        <f t="shared" si="16"/>
        <v>5.3468613560193196E-5</v>
      </c>
      <c r="R63" s="89">
        <f t="shared" si="17"/>
        <v>5.3468613560193196E-5</v>
      </c>
      <c r="S63" s="89"/>
      <c r="T63" s="89">
        <f>ABS(('Wyrównanie 22 Part 2'!B63-'Wyrównanie 22 Part 2'!G63)/'Wyrównanie 22 Part 2'!G63)</f>
        <v>0.11286227180712645</v>
      </c>
      <c r="U63" s="89">
        <f t="shared" si="19"/>
        <v>1.2737892397465689E-2</v>
      </c>
      <c r="V63" s="89">
        <f>'Wyrównanie 22 Part 2'!C64-'Wyrównanie 22 Part 2'!C63</f>
        <v>5.7877352500051299E-4</v>
      </c>
      <c r="W63" s="89">
        <f t="shared" si="20"/>
        <v>5.7877352500051299E-4</v>
      </c>
      <c r="X63" s="89">
        <f t="shared" si="21"/>
        <v>1.3628578699344598E-4</v>
      </c>
      <c r="Y63" s="89">
        <f t="shared" si="22"/>
        <v>1.3628578699344598E-4</v>
      </c>
      <c r="Z63" s="89">
        <f t="shared" si="23"/>
        <v>5.3468613560193196E-5</v>
      </c>
      <c r="AA63" s="89">
        <f t="shared" si="48"/>
        <v>5.3468613560193196E-5</v>
      </c>
      <c r="AB63" s="89"/>
      <c r="AC63" s="89">
        <f>ABS(('Wyrównanie 22 Part 2'!B63-'Wyrównanie 22 Part 2'!I63)/'Wyrównanie 22 Part 2'!I63)</f>
        <v>0.15242870827791019</v>
      </c>
      <c r="AD63" s="89">
        <f t="shared" si="24"/>
        <v>2.3234511107272246E-2</v>
      </c>
      <c r="AE63" s="89">
        <f>'Wyrównanie 22 Part 2'!C64-'Wyrównanie 22 Part 2'!C63</f>
        <v>5.7877352500051299E-4</v>
      </c>
      <c r="AF63" s="89">
        <f t="shared" si="25"/>
        <v>5.7877352500051299E-4</v>
      </c>
      <c r="AG63" s="89">
        <f t="shared" si="26"/>
        <v>1.3628578699344598E-4</v>
      </c>
      <c r="AH63" s="89">
        <f t="shared" si="27"/>
        <v>1.3628578699344598E-4</v>
      </c>
      <c r="AI63" s="89">
        <f t="shared" si="28"/>
        <v>5.3468613560193196E-5</v>
      </c>
      <c r="AJ63" s="89">
        <f t="shared" si="29"/>
        <v>5.3468613560193196E-5</v>
      </c>
      <c r="AK63" s="89"/>
      <c r="AL63" s="89">
        <f>ABS(('Wyrównanie 22 Part 2'!B63-'Wyrównanie 22 Part 2'!K63)/'Wyrównanie 22 Part 2'!K63)</f>
        <v>0.15826201153808114</v>
      </c>
      <c r="AM63" s="89">
        <f t="shared" si="36"/>
        <v>2.5046864296079729E-2</v>
      </c>
      <c r="AN63" s="89">
        <f>'Wyrównanie 22 Part 2'!B64-'Wyrównanie 22 Part 2'!B63</f>
        <v>-1.9481853043887372E-3</v>
      </c>
      <c r="AO63" s="89">
        <f t="shared" si="37"/>
        <v>1.9481853043887372E-3</v>
      </c>
      <c r="AP63" s="89">
        <f t="shared" si="38"/>
        <v>4.1572747597320141E-3</v>
      </c>
      <c r="AQ63" s="89">
        <f t="shared" si="39"/>
        <v>4.1572747597320141E-3</v>
      </c>
      <c r="AR63" s="89">
        <f t="shared" si="40"/>
        <v>-5.1626048135537551E-3</v>
      </c>
      <c r="AS63" s="89">
        <f t="shared" si="41"/>
        <v>5.1626048135537551E-3</v>
      </c>
      <c r="AT63" s="89"/>
      <c r="AU63" s="89">
        <f>ABS(('Wyrównanie 22 Part 2'!B63-'Wyrównanie 22 Part 2'!M63)/'Wyrównanie 22 Part 2'!M63)</f>
        <v>0.11271830586743697</v>
      </c>
      <c r="AV63" s="89">
        <f t="shared" si="42"/>
        <v>1.2705416477625077E-2</v>
      </c>
      <c r="AW63" s="89">
        <f>'Wyrównanie 22 Part 2'!B64-'Wyrównanie 22 Part 2'!B63</f>
        <v>-1.9481853043887372E-3</v>
      </c>
      <c r="AX63" s="89">
        <f t="shared" si="43"/>
        <v>1.9481853043887372E-3</v>
      </c>
      <c r="AY63" s="89">
        <f t="shared" si="44"/>
        <v>4.1572747597320141E-3</v>
      </c>
      <c r="AZ63" s="89">
        <f t="shared" si="45"/>
        <v>4.1572747597320141E-3</v>
      </c>
      <c r="BA63" s="89">
        <f t="shared" si="46"/>
        <v>-5.1626048135537551E-3</v>
      </c>
      <c r="BB63" s="89">
        <f t="shared" si="47"/>
        <v>5.1626048135537551E-3</v>
      </c>
      <c r="BC63" s="89"/>
      <c r="BD63" s="89">
        <f>ABS(('Wyrównanie 22 Part 2'!B63-'Wyrównanie 22 Part 2'!O63)/'Wyrównanie 22 Part 2'!O63)</f>
        <v>0.11745335387582929</v>
      </c>
      <c r="BE63" s="89">
        <f t="shared" si="6"/>
        <v>1.3795290336680784E-2</v>
      </c>
      <c r="BF63" s="89">
        <f>'Wyrównanie 22 Part 2'!B64-'Wyrównanie 22 Part 2'!B63</f>
        <v>-1.9481853043887372E-3</v>
      </c>
      <c r="BG63" s="89">
        <f t="shared" si="7"/>
        <v>1.9481853043887372E-3</v>
      </c>
      <c r="BH63" s="89">
        <f t="shared" si="8"/>
        <v>4.1572747597320141E-3</v>
      </c>
      <c r="BI63" s="89">
        <f t="shared" si="9"/>
        <v>4.1572747597320141E-3</v>
      </c>
      <c r="BJ63" s="89">
        <f t="shared" si="10"/>
        <v>-5.1626048135537551E-3</v>
      </c>
      <c r="BK63" s="89">
        <f t="shared" si="11"/>
        <v>5.1626048135537551E-3</v>
      </c>
      <c r="BL63" s="89"/>
      <c r="BM63" s="89">
        <f>ABS(('Wyrównanie 22 Part 2'!B63-'Wyrównanie 22 Part 2'!Q63)/'Wyrównanie 22 Part 2'!Q63)</f>
        <v>0.15878502509637926</v>
      </c>
      <c r="BN63" s="89">
        <f t="shared" si="30"/>
        <v>2.5212684194857792E-2</v>
      </c>
      <c r="BO63" s="89">
        <f>'Wyrównanie 22 Part 2'!B64-'Wyrównanie 22 Part 2'!B63</f>
        <v>-1.9481853043887372E-3</v>
      </c>
      <c r="BP63" s="89">
        <f t="shared" si="31"/>
        <v>1.9481853043887372E-3</v>
      </c>
      <c r="BQ63" s="89">
        <f t="shared" si="32"/>
        <v>4.1572747597320141E-3</v>
      </c>
      <c r="BR63" s="89">
        <f t="shared" si="33"/>
        <v>4.1572747597320141E-3</v>
      </c>
      <c r="BS63" s="89">
        <f t="shared" si="34"/>
        <v>-5.1626048135537551E-3</v>
      </c>
      <c r="BT63" s="89">
        <f t="shared" si="35"/>
        <v>5.1626048135537551E-3</v>
      </c>
    </row>
    <row r="64" spans="1:72" s="27" customFormat="1" x14ac:dyDescent="0.25">
      <c r="A64" s="41">
        <v>58</v>
      </c>
      <c r="B64" s="89">
        <f>ABS(('Wyrównanie 22 Part 2'!B64-'Wyrównanie 22 Part 2'!C64)/'Wyrównanie 22 Part 2'!C64)</f>
        <v>0.2373672433200085</v>
      </c>
      <c r="C64" s="89">
        <f t="shared" si="5"/>
        <v>5.6343208201340117E-2</v>
      </c>
      <c r="D64" s="89">
        <f>'Wyrównanie 22 Part 2'!C65-'Wyrównanie 22 Part 2'!C64</f>
        <v>7.1505931199395897E-4</v>
      </c>
      <c r="E64" s="89">
        <f t="shared" si="0"/>
        <v>7.1505931199395897E-4</v>
      </c>
      <c r="F64" s="89">
        <f t="shared" si="1"/>
        <v>1.8975440055363918E-4</v>
      </c>
      <c r="G64" s="89">
        <f t="shared" si="2"/>
        <v>1.8975440055363918E-4</v>
      </c>
      <c r="H64" s="89">
        <f t="shared" si="3"/>
        <v>4.13423956777903E-4</v>
      </c>
      <c r="I64" s="89">
        <f t="shared" si="4"/>
        <v>4.13423956777903E-4</v>
      </c>
      <c r="J64" s="89"/>
      <c r="K64" s="89">
        <f>ABS(('Wyrównanie 22 Part 2'!B64-'Wyrównanie 22 Part 2'!E64)/'Wyrównanie 22 Part 2'!E64)</f>
        <v>0.24901833711975216</v>
      </c>
      <c r="L64" s="89">
        <f t="shared" si="12"/>
        <v>6.2010132221886533E-2</v>
      </c>
      <c r="M64" s="89">
        <f>'Wyrównanie 22 Part 2'!C65-'Wyrównanie 22 Part 2'!C64</f>
        <v>7.1505931199395897E-4</v>
      </c>
      <c r="N64" s="89">
        <f t="shared" si="13"/>
        <v>7.1505931199395897E-4</v>
      </c>
      <c r="O64" s="89">
        <f t="shared" si="14"/>
        <v>1.8975440055363918E-4</v>
      </c>
      <c r="P64" s="89">
        <f t="shared" si="15"/>
        <v>1.8975440055363918E-4</v>
      </c>
      <c r="Q64" s="89">
        <f t="shared" si="16"/>
        <v>4.13423956777903E-4</v>
      </c>
      <c r="R64" s="89">
        <f t="shared" si="17"/>
        <v>4.13423956777903E-4</v>
      </c>
      <c r="S64" s="89"/>
      <c r="T64" s="89">
        <f>ABS(('Wyrównanie 22 Part 2'!B64-'Wyrównanie 22 Part 2'!G64)/'Wyrównanie 22 Part 2'!G64)</f>
        <v>0.26781884214724239</v>
      </c>
      <c r="U64" s="89">
        <f t="shared" si="19"/>
        <v>7.1726932209089531E-2</v>
      </c>
      <c r="V64" s="89">
        <f>'Wyrównanie 22 Part 2'!C65-'Wyrównanie 22 Part 2'!C64</f>
        <v>7.1505931199395897E-4</v>
      </c>
      <c r="W64" s="89">
        <f t="shared" si="20"/>
        <v>7.1505931199395897E-4</v>
      </c>
      <c r="X64" s="89">
        <f t="shared" si="21"/>
        <v>1.8975440055363918E-4</v>
      </c>
      <c r="Y64" s="89">
        <f t="shared" si="22"/>
        <v>1.8975440055363918E-4</v>
      </c>
      <c r="Z64" s="89">
        <f t="shared" si="23"/>
        <v>4.13423956777903E-4</v>
      </c>
      <c r="AA64" s="89">
        <f t="shared" si="48"/>
        <v>4.13423956777903E-4</v>
      </c>
      <c r="AB64" s="89"/>
      <c r="AC64" s="89">
        <f>ABS(('Wyrównanie 22 Part 2'!B64-'Wyrównanie 22 Part 2'!I64)/'Wyrównanie 22 Part 2'!I64)</f>
        <v>0.235751515975025</v>
      </c>
      <c r="AD64" s="89">
        <f t="shared" si="24"/>
        <v>5.5578777284522471E-2</v>
      </c>
      <c r="AE64" s="89">
        <f>'Wyrównanie 22 Part 2'!C65-'Wyrównanie 22 Part 2'!C64</f>
        <v>7.1505931199395897E-4</v>
      </c>
      <c r="AF64" s="89">
        <f t="shared" si="25"/>
        <v>7.1505931199395897E-4</v>
      </c>
      <c r="AG64" s="89">
        <f t="shared" si="26"/>
        <v>1.8975440055363918E-4</v>
      </c>
      <c r="AH64" s="89">
        <f t="shared" si="27"/>
        <v>1.8975440055363918E-4</v>
      </c>
      <c r="AI64" s="89">
        <f t="shared" si="28"/>
        <v>4.13423956777903E-4</v>
      </c>
      <c r="AJ64" s="89">
        <f t="shared" si="29"/>
        <v>4.13423956777903E-4</v>
      </c>
      <c r="AK64" s="89"/>
      <c r="AL64" s="89">
        <f>ABS(('Wyrównanie 22 Part 2'!B64-'Wyrównanie 22 Part 2'!K64)/'Wyrównanie 22 Part 2'!K64)</f>
        <v>0.23680075959996488</v>
      </c>
      <c r="AM64" s="89">
        <f t="shared" si="36"/>
        <v>5.6074599747120361E-2</v>
      </c>
      <c r="AN64" s="89">
        <f>'Wyrównanie 22 Part 2'!B65-'Wyrównanie 22 Part 2'!B64</f>
        <v>2.209089455343277E-3</v>
      </c>
      <c r="AO64" s="89">
        <f t="shared" si="37"/>
        <v>2.209089455343277E-3</v>
      </c>
      <c r="AP64" s="89">
        <f t="shared" si="38"/>
        <v>-1.0053300538217409E-3</v>
      </c>
      <c r="AQ64" s="89">
        <f t="shared" si="39"/>
        <v>1.0053300538217409E-3</v>
      </c>
      <c r="AR64" s="89">
        <f t="shared" si="40"/>
        <v>4.9516060724990717E-4</v>
      </c>
      <c r="AS64" s="89">
        <f t="shared" si="41"/>
        <v>4.9516060724990717E-4</v>
      </c>
      <c r="AT64" s="89"/>
      <c r="AU64" s="89">
        <f>ABS(('Wyrównanie 22 Part 2'!B64-'Wyrównanie 22 Part 2'!M64)/'Wyrównanie 22 Part 2'!M64)</f>
        <v>0.27016994825077922</v>
      </c>
      <c r="AV64" s="89">
        <f t="shared" si="42"/>
        <v>7.2991800937828727E-2</v>
      </c>
      <c r="AW64" s="89">
        <f>'Wyrównanie 22 Part 2'!B65-'Wyrównanie 22 Part 2'!B64</f>
        <v>2.209089455343277E-3</v>
      </c>
      <c r="AX64" s="89">
        <f t="shared" si="43"/>
        <v>2.209089455343277E-3</v>
      </c>
      <c r="AY64" s="89">
        <f t="shared" si="44"/>
        <v>-1.0053300538217409E-3</v>
      </c>
      <c r="AZ64" s="89">
        <f t="shared" si="45"/>
        <v>1.0053300538217409E-3</v>
      </c>
      <c r="BA64" s="89">
        <f t="shared" si="46"/>
        <v>4.9516060724990717E-4</v>
      </c>
      <c r="BB64" s="89">
        <f t="shared" si="47"/>
        <v>4.9516060724990717E-4</v>
      </c>
      <c r="BC64" s="89"/>
      <c r="BD64" s="89">
        <f>ABS(('Wyrównanie 22 Part 2'!B64-'Wyrównanie 22 Part 2'!O64)/'Wyrównanie 22 Part 2'!O64)</f>
        <v>0.12795600931981321</v>
      </c>
      <c r="BE64" s="89">
        <f t="shared" si="6"/>
        <v>1.6372740321052126E-2</v>
      </c>
      <c r="BF64" s="89">
        <f>'Wyrównanie 22 Part 2'!B65-'Wyrównanie 22 Part 2'!B64</f>
        <v>2.209089455343277E-3</v>
      </c>
      <c r="BG64" s="89">
        <f t="shared" si="7"/>
        <v>2.209089455343277E-3</v>
      </c>
      <c r="BH64" s="89">
        <f t="shared" si="8"/>
        <v>-1.0053300538217409E-3</v>
      </c>
      <c r="BI64" s="89">
        <f t="shared" si="9"/>
        <v>1.0053300538217409E-3</v>
      </c>
      <c r="BJ64" s="89">
        <f t="shared" si="10"/>
        <v>4.9516060724990717E-4</v>
      </c>
      <c r="BK64" s="89">
        <f t="shared" si="11"/>
        <v>4.9516060724990717E-4</v>
      </c>
      <c r="BL64" s="89"/>
      <c r="BM64" s="89">
        <f>ABS(('Wyrównanie 22 Part 2'!B64-'Wyrównanie 22 Part 2'!Q64)/'Wyrównanie 22 Part 2'!Q64)</f>
        <v>0.22609286336180703</v>
      </c>
      <c r="BN64" s="89">
        <f t="shared" si="30"/>
        <v>5.1117982863140746E-2</v>
      </c>
      <c r="BO64" s="89">
        <f>'Wyrównanie 22 Part 2'!B65-'Wyrównanie 22 Part 2'!B64</f>
        <v>2.209089455343277E-3</v>
      </c>
      <c r="BP64" s="89">
        <f t="shared" si="31"/>
        <v>2.209089455343277E-3</v>
      </c>
      <c r="BQ64" s="89">
        <f t="shared" si="32"/>
        <v>-1.0053300538217409E-3</v>
      </c>
      <c r="BR64" s="89">
        <f t="shared" si="33"/>
        <v>1.0053300538217409E-3</v>
      </c>
      <c r="BS64" s="89">
        <f t="shared" si="34"/>
        <v>4.9516060724990717E-4</v>
      </c>
      <c r="BT64" s="89">
        <f t="shared" si="35"/>
        <v>4.9516060724990717E-4</v>
      </c>
    </row>
    <row r="65" spans="1:72" s="27" customFormat="1" x14ac:dyDescent="0.25">
      <c r="A65" s="41">
        <v>59</v>
      </c>
      <c r="B65" s="89">
        <f>ABS(('Wyrównanie 22 Part 2'!B65-'Wyrównanie 22 Part 2'!C65)/'Wyrównanie 22 Part 2'!C65)</f>
        <v>1.6738249525754301E-2</v>
      </c>
      <c r="C65" s="89">
        <f t="shared" si="5"/>
        <v>2.8016899718641408E-4</v>
      </c>
      <c r="D65" s="89">
        <f>'Wyrównanie 22 Part 2'!C66-'Wyrównanie 22 Part 2'!C65</f>
        <v>9.0481371254759815E-4</v>
      </c>
      <c r="E65" s="89">
        <f t="shared" si="0"/>
        <v>9.0481371254759815E-4</v>
      </c>
      <c r="F65" s="89">
        <f t="shared" si="1"/>
        <v>6.0317835733154218E-4</v>
      </c>
      <c r="G65" s="89">
        <f t="shared" si="2"/>
        <v>6.0317835733154218E-4</v>
      </c>
      <c r="H65" s="89">
        <f t="shared" si="3"/>
        <v>-1.3514805555432143E-3</v>
      </c>
      <c r="I65" s="89">
        <f t="shared" si="4"/>
        <v>1.3514805555432143E-3</v>
      </c>
      <c r="J65" s="89"/>
      <c r="K65" s="89">
        <f>ABS(('Wyrównanie 22 Part 2'!B65-'Wyrównanie 22 Part 2'!E65)/'Wyrównanie 22 Part 2'!E65)</f>
        <v>4.9722091519435838E-2</v>
      </c>
      <c r="L65" s="89">
        <f t="shared" si="12"/>
        <v>2.4722863850671533E-3</v>
      </c>
      <c r="M65" s="89">
        <f>'Wyrównanie 22 Part 2'!C66-'Wyrównanie 22 Part 2'!C65</f>
        <v>9.0481371254759815E-4</v>
      </c>
      <c r="N65" s="89">
        <f t="shared" si="13"/>
        <v>9.0481371254759815E-4</v>
      </c>
      <c r="O65" s="89">
        <f t="shared" si="14"/>
        <v>6.0317835733154218E-4</v>
      </c>
      <c r="P65" s="89">
        <f t="shared" si="15"/>
        <v>6.0317835733154218E-4</v>
      </c>
      <c r="Q65" s="89">
        <f t="shared" si="16"/>
        <v>-1.3514805555432143E-3</v>
      </c>
      <c r="R65" s="89">
        <f t="shared" si="17"/>
        <v>1.3514805555432143E-3</v>
      </c>
      <c r="S65" s="89"/>
      <c r="T65" s="89">
        <f>ABS(('Wyrównanie 22 Part 2'!B65-'Wyrównanie 22 Part 2'!G65)/'Wyrównanie 22 Part 2'!G65)</f>
        <v>6.0320701632929651E-2</v>
      </c>
      <c r="U65" s="89">
        <f t="shared" si="19"/>
        <v>3.6385870454889216E-3</v>
      </c>
      <c r="V65" s="89">
        <f>'Wyrównanie 22 Part 2'!C66-'Wyrównanie 22 Part 2'!C65</f>
        <v>9.0481371254759815E-4</v>
      </c>
      <c r="W65" s="89">
        <f t="shared" si="20"/>
        <v>9.0481371254759815E-4</v>
      </c>
      <c r="X65" s="89">
        <f t="shared" si="21"/>
        <v>6.0317835733154218E-4</v>
      </c>
      <c r="Y65" s="89">
        <f t="shared" si="22"/>
        <v>6.0317835733154218E-4</v>
      </c>
      <c r="Z65" s="89">
        <f t="shared" si="23"/>
        <v>-1.3514805555432143E-3</v>
      </c>
      <c r="AA65" s="89">
        <f t="shared" si="48"/>
        <v>1.3514805555432143E-3</v>
      </c>
      <c r="AB65" s="89"/>
      <c r="AC65" s="89">
        <f>ABS(('Wyrównanie 22 Part 2'!B65-'Wyrównanie 22 Part 2'!I65)/'Wyrównanie 22 Part 2'!I65)</f>
        <v>1.6865949457972582E-2</v>
      </c>
      <c r="AD65" s="89">
        <f t="shared" si="24"/>
        <v>2.8446025111888561E-4</v>
      </c>
      <c r="AE65" s="89">
        <f>'Wyrównanie 22 Part 2'!C66-'Wyrównanie 22 Part 2'!C65</f>
        <v>9.0481371254759815E-4</v>
      </c>
      <c r="AF65" s="89">
        <f t="shared" si="25"/>
        <v>9.0481371254759815E-4</v>
      </c>
      <c r="AG65" s="89">
        <f t="shared" si="26"/>
        <v>6.0317835733154218E-4</v>
      </c>
      <c r="AH65" s="89">
        <f t="shared" si="27"/>
        <v>6.0317835733154218E-4</v>
      </c>
      <c r="AI65" s="89">
        <f t="shared" si="28"/>
        <v>-1.3514805555432143E-3</v>
      </c>
      <c r="AJ65" s="89">
        <f t="shared" si="29"/>
        <v>1.3514805555432143E-3</v>
      </c>
      <c r="AK65" s="89"/>
      <c r="AL65" s="89">
        <f>ABS(('Wyrównanie 22 Part 2'!B65-'Wyrównanie 22 Part 2'!K65)/'Wyrównanie 22 Part 2'!K65)</f>
        <v>2.6340566622662789E-2</v>
      </c>
      <c r="AM65" s="89">
        <f t="shared" si="36"/>
        <v>6.9382545000293695E-4</v>
      </c>
      <c r="AN65" s="89">
        <f>'Wyrównanie 22 Part 2'!B66-'Wyrównanie 22 Part 2'!B65</f>
        <v>1.2037594015215361E-3</v>
      </c>
      <c r="AO65" s="89">
        <f t="shared" si="37"/>
        <v>1.2037594015215361E-3</v>
      </c>
      <c r="AP65" s="89">
        <f t="shared" si="38"/>
        <v>-5.1016944657183375E-4</v>
      </c>
      <c r="AQ65" s="89">
        <f t="shared" si="39"/>
        <v>5.1016944657183375E-4</v>
      </c>
      <c r="AR65" s="89">
        <f t="shared" si="40"/>
        <v>2.1823945469343518E-3</v>
      </c>
      <c r="AS65" s="89">
        <f t="shared" si="41"/>
        <v>2.1823945469343518E-3</v>
      </c>
      <c r="AT65" s="89"/>
      <c r="AU65" s="89">
        <f>ABS(('Wyrównanie 22 Part 2'!B65-'Wyrównanie 22 Part 2'!M65)/'Wyrównanie 22 Part 2'!M65)</f>
        <v>6.5179612490239736E-2</v>
      </c>
      <c r="AV65" s="89">
        <f t="shared" si="42"/>
        <v>4.2483818843778156E-3</v>
      </c>
      <c r="AW65" s="89">
        <f>'Wyrównanie 22 Part 2'!B66-'Wyrównanie 22 Part 2'!B65</f>
        <v>1.2037594015215361E-3</v>
      </c>
      <c r="AX65" s="89">
        <f t="shared" si="43"/>
        <v>1.2037594015215361E-3</v>
      </c>
      <c r="AY65" s="89">
        <f t="shared" si="44"/>
        <v>-5.1016944657183375E-4</v>
      </c>
      <c r="AZ65" s="89">
        <f t="shared" si="45"/>
        <v>5.1016944657183375E-4</v>
      </c>
      <c r="BA65" s="89">
        <f t="shared" si="46"/>
        <v>2.1823945469343518E-3</v>
      </c>
      <c r="BB65" s="89">
        <f t="shared" si="47"/>
        <v>2.1823945469343518E-3</v>
      </c>
      <c r="BC65" s="89"/>
      <c r="BD65" s="89">
        <f>ABS(('Wyrównanie 22 Part 2'!B65-'Wyrównanie 22 Part 2'!O65)/'Wyrównanie 22 Part 2'!O65)</f>
        <v>4.9893725154466523E-2</v>
      </c>
      <c r="BE65" s="89">
        <f t="shared" si="6"/>
        <v>2.4893838097894455E-3</v>
      </c>
      <c r="BF65" s="89">
        <f>'Wyrównanie 22 Part 2'!B66-'Wyrównanie 22 Part 2'!B65</f>
        <v>1.2037594015215361E-3</v>
      </c>
      <c r="BG65" s="89">
        <f t="shared" si="7"/>
        <v>1.2037594015215361E-3</v>
      </c>
      <c r="BH65" s="89">
        <f t="shared" si="8"/>
        <v>-5.1016944657183375E-4</v>
      </c>
      <c r="BI65" s="89">
        <f t="shared" si="9"/>
        <v>5.1016944657183375E-4</v>
      </c>
      <c r="BJ65" s="89">
        <f t="shared" si="10"/>
        <v>2.1823945469343518E-3</v>
      </c>
      <c r="BK65" s="89">
        <f t="shared" si="11"/>
        <v>2.1823945469343518E-3</v>
      </c>
      <c r="BL65" s="89"/>
      <c r="BM65" s="89">
        <f>ABS(('Wyrównanie 22 Part 2'!B65-'Wyrównanie 22 Part 2'!Q65)/'Wyrównanie 22 Part 2'!Q65)</f>
        <v>1.3421938934254547E-3</v>
      </c>
      <c r="BN65" s="89">
        <f t="shared" si="30"/>
        <v>1.8014844475485809E-6</v>
      </c>
      <c r="BO65" s="89">
        <f>'Wyrównanie 22 Part 2'!B66-'Wyrównanie 22 Part 2'!B65</f>
        <v>1.2037594015215361E-3</v>
      </c>
      <c r="BP65" s="89">
        <f t="shared" si="31"/>
        <v>1.2037594015215361E-3</v>
      </c>
      <c r="BQ65" s="89">
        <f t="shared" si="32"/>
        <v>-5.1016944657183375E-4</v>
      </c>
      <c r="BR65" s="89">
        <f t="shared" si="33"/>
        <v>5.1016944657183375E-4</v>
      </c>
      <c r="BS65" s="89">
        <f t="shared" si="34"/>
        <v>2.1823945469343518E-3</v>
      </c>
      <c r="BT65" s="89">
        <f t="shared" si="35"/>
        <v>2.1823945469343518E-3</v>
      </c>
    </row>
    <row r="66" spans="1:72" s="27" customFormat="1" x14ac:dyDescent="0.25">
      <c r="A66" s="41">
        <v>60</v>
      </c>
      <c r="B66" s="89">
        <f>ABS(('Wyrównanie 22 Part 2'!B66-'Wyrównanie 22 Part 2'!C66)/'Wyrównanie 22 Part 2'!C66)</f>
        <v>2.0450698783810808E-2</v>
      </c>
      <c r="C66" s="89">
        <f t="shared" si="5"/>
        <v>4.1823108074616087E-4</v>
      </c>
      <c r="D66" s="89">
        <f>'Wyrównanie 22 Part 2'!C67-'Wyrównanie 22 Part 2'!C66</f>
        <v>1.5079920698791403E-3</v>
      </c>
      <c r="E66" s="89">
        <f t="shared" si="0"/>
        <v>1.5079920698791403E-3</v>
      </c>
      <c r="F66" s="89">
        <f t="shared" si="1"/>
        <v>-7.4830219821167207E-4</v>
      </c>
      <c r="G66" s="89">
        <f t="shared" si="2"/>
        <v>7.4830219821167207E-4</v>
      </c>
      <c r="H66" s="89">
        <f t="shared" si="3"/>
        <v>1.0988387515578971E-3</v>
      </c>
      <c r="I66" s="89">
        <f t="shared" si="4"/>
        <v>1.0988387515578971E-3</v>
      </c>
      <c r="J66" s="89"/>
      <c r="K66" s="89">
        <f>ABS(('Wyrównanie 22 Part 2'!B66-'Wyrównanie 22 Part 2'!E66)/'Wyrównanie 22 Part 2'!E66)</f>
        <v>8.9092404478610058E-3</v>
      </c>
      <c r="L66" s="89">
        <f t="shared" si="12"/>
        <v>7.9374565357802582E-5</v>
      </c>
      <c r="M66" s="89">
        <f>'Wyrównanie 22 Part 2'!C67-'Wyrównanie 22 Part 2'!C66</f>
        <v>1.5079920698791403E-3</v>
      </c>
      <c r="N66" s="89">
        <f t="shared" si="13"/>
        <v>1.5079920698791403E-3</v>
      </c>
      <c r="O66" s="89">
        <f t="shared" si="14"/>
        <v>-7.4830219821167207E-4</v>
      </c>
      <c r="P66" s="89">
        <f t="shared" si="15"/>
        <v>7.4830219821167207E-4</v>
      </c>
      <c r="Q66" s="89">
        <f t="shared" si="16"/>
        <v>1.0988387515578971E-3</v>
      </c>
      <c r="R66" s="89">
        <f t="shared" si="17"/>
        <v>1.0988387515578971E-3</v>
      </c>
      <c r="S66" s="89"/>
      <c r="T66" s="89">
        <f>ABS(('Wyrównanie 22 Part 2'!B66-'Wyrównanie 22 Part 2'!G66)/'Wyrównanie 22 Part 2'!G66)</f>
        <v>1.9275635678819614E-2</v>
      </c>
      <c r="U66" s="89">
        <f t="shared" si="19"/>
        <v>3.7155013082258367E-4</v>
      </c>
      <c r="V66" s="89">
        <f>'Wyrównanie 22 Part 2'!C67-'Wyrównanie 22 Part 2'!C66</f>
        <v>1.5079920698791403E-3</v>
      </c>
      <c r="W66" s="89">
        <f t="shared" si="20"/>
        <v>1.5079920698791403E-3</v>
      </c>
      <c r="X66" s="89">
        <f t="shared" si="21"/>
        <v>-7.4830219821167207E-4</v>
      </c>
      <c r="Y66" s="89">
        <f t="shared" si="22"/>
        <v>7.4830219821167207E-4</v>
      </c>
      <c r="Z66" s="89">
        <f t="shared" si="23"/>
        <v>1.0988387515578971E-3</v>
      </c>
      <c r="AA66" s="89">
        <f t="shared" si="48"/>
        <v>1.0988387515578971E-3</v>
      </c>
      <c r="AB66" s="89"/>
      <c r="AC66" s="89">
        <f>ABS(('Wyrównanie 22 Part 2'!B66-'Wyrównanie 22 Part 2'!I66)/'Wyrównanie 22 Part 2'!I66)</f>
        <v>1.7652673725531715E-2</v>
      </c>
      <c r="AD66" s="89">
        <f t="shared" si="24"/>
        <v>3.1161688966007778E-4</v>
      </c>
      <c r="AE66" s="89">
        <f>'Wyrównanie 22 Part 2'!C67-'Wyrównanie 22 Part 2'!C66</f>
        <v>1.5079920698791403E-3</v>
      </c>
      <c r="AF66" s="89">
        <f t="shared" si="25"/>
        <v>1.5079920698791403E-3</v>
      </c>
      <c r="AG66" s="89">
        <f t="shared" si="26"/>
        <v>-7.4830219821167207E-4</v>
      </c>
      <c r="AH66" s="89">
        <f t="shared" si="27"/>
        <v>7.4830219821167207E-4</v>
      </c>
      <c r="AI66" s="89">
        <f t="shared" si="28"/>
        <v>1.0988387515578971E-3</v>
      </c>
      <c r="AJ66" s="89">
        <f t="shared" si="29"/>
        <v>1.0988387515578971E-3</v>
      </c>
      <c r="AK66" s="89"/>
      <c r="AL66" s="89">
        <f>ABS(('Wyrównanie 22 Part 2'!B66-'Wyrównanie 22 Part 2'!K66)/'Wyrównanie 22 Part 2'!K66)</f>
        <v>8.140144516649666E-3</v>
      </c>
      <c r="AM66" s="89">
        <f t="shared" si="36"/>
        <v>6.6261952751941626E-5</v>
      </c>
      <c r="AN66" s="89">
        <f>'Wyrównanie 22 Part 2'!B67-'Wyrównanie 22 Part 2'!B66</f>
        <v>6.9358995494970231E-4</v>
      </c>
      <c r="AO66" s="89">
        <f t="shared" si="37"/>
        <v>6.9358995494970231E-4</v>
      </c>
      <c r="AP66" s="89">
        <f t="shared" si="38"/>
        <v>1.672225100362518E-3</v>
      </c>
      <c r="AQ66" s="89">
        <f t="shared" si="39"/>
        <v>1.672225100362518E-3</v>
      </c>
      <c r="AR66" s="89">
        <f t="shared" si="40"/>
        <v>-2.9703336734057742E-3</v>
      </c>
      <c r="AS66" s="89">
        <f t="shared" si="41"/>
        <v>2.9703336734057742E-3</v>
      </c>
      <c r="AT66" s="89"/>
      <c r="AU66" s="89">
        <f>ABS(('Wyrównanie 22 Part 2'!B66-'Wyrównanie 22 Part 2'!M66)/'Wyrównanie 22 Part 2'!M66)</f>
        <v>2.6170657820907457E-2</v>
      </c>
      <c r="AV66" s="89">
        <f t="shared" si="42"/>
        <v>6.8490333077902467E-4</v>
      </c>
      <c r="AW66" s="89">
        <f>'Wyrównanie 22 Part 2'!B67-'Wyrównanie 22 Part 2'!B66</f>
        <v>6.9358995494970231E-4</v>
      </c>
      <c r="AX66" s="89">
        <f t="shared" si="43"/>
        <v>6.9358995494970231E-4</v>
      </c>
      <c r="AY66" s="89">
        <f t="shared" si="44"/>
        <v>1.672225100362518E-3</v>
      </c>
      <c r="AZ66" s="89">
        <f t="shared" si="45"/>
        <v>1.672225100362518E-3</v>
      </c>
      <c r="BA66" s="89">
        <f t="shared" si="46"/>
        <v>-2.9703336734057742E-3</v>
      </c>
      <c r="BB66" s="89">
        <f t="shared" si="47"/>
        <v>2.9703336734057742E-3</v>
      </c>
      <c r="BC66" s="89"/>
      <c r="BD66" s="89">
        <f>ABS(('Wyrównanie 22 Part 2'!B66-'Wyrównanie 22 Part 2'!O66)/'Wyrównanie 22 Part 2'!O66)</f>
        <v>1.0588103623985703E-2</v>
      </c>
      <c r="BE66" s="89">
        <f t="shared" si="6"/>
        <v>1.1210793835225918E-4</v>
      </c>
      <c r="BF66" s="89">
        <f>'Wyrównanie 22 Part 2'!B67-'Wyrównanie 22 Part 2'!B66</f>
        <v>6.9358995494970231E-4</v>
      </c>
      <c r="BG66" s="89">
        <f t="shared" si="7"/>
        <v>6.9358995494970231E-4</v>
      </c>
      <c r="BH66" s="89">
        <f t="shared" si="8"/>
        <v>1.672225100362518E-3</v>
      </c>
      <c r="BI66" s="89">
        <f t="shared" si="9"/>
        <v>1.672225100362518E-3</v>
      </c>
      <c r="BJ66" s="89">
        <f t="shared" si="10"/>
        <v>-2.9703336734057742E-3</v>
      </c>
      <c r="BK66" s="89">
        <f t="shared" si="11"/>
        <v>2.9703336734057742E-3</v>
      </c>
      <c r="BL66" s="89"/>
      <c r="BM66" s="89">
        <f>ABS(('Wyrównanie 22 Part 2'!B66-'Wyrównanie 22 Part 2'!Q66)/'Wyrównanie 22 Part 2'!Q66)</f>
        <v>3.3457675142680554E-2</v>
      </c>
      <c r="BN66" s="89">
        <f t="shared" si="30"/>
        <v>1.1194160259531442E-3</v>
      </c>
      <c r="BO66" s="89">
        <f>'Wyrównanie 22 Part 2'!B67-'Wyrównanie 22 Part 2'!B66</f>
        <v>6.9358995494970231E-4</v>
      </c>
      <c r="BP66" s="89">
        <f t="shared" si="31"/>
        <v>6.9358995494970231E-4</v>
      </c>
      <c r="BQ66" s="89">
        <f t="shared" si="32"/>
        <v>1.672225100362518E-3</v>
      </c>
      <c r="BR66" s="89">
        <f t="shared" si="33"/>
        <v>1.672225100362518E-3</v>
      </c>
      <c r="BS66" s="89">
        <f t="shared" si="34"/>
        <v>-2.9703336734057742E-3</v>
      </c>
      <c r="BT66" s="89">
        <f t="shared" si="35"/>
        <v>2.9703336734057742E-3</v>
      </c>
    </row>
    <row r="67" spans="1:72" s="27" customFormat="1" x14ac:dyDescent="0.25">
      <c r="A67" s="41">
        <v>61</v>
      </c>
      <c r="B67" s="89">
        <f>ABS(('Wyrównanie 22 Part 2'!B67-'Wyrównanie 22 Part 2'!C67)/'Wyrównanie 22 Part 2'!C67)</f>
        <v>6.4465782376393721E-2</v>
      </c>
      <c r="C67" s="89">
        <f t="shared" si="5"/>
        <v>4.1558370974005554E-3</v>
      </c>
      <c r="D67" s="89">
        <f>'Wyrównanie 22 Part 2'!C68-'Wyrównanie 22 Part 2'!C67</f>
        <v>7.5968987166746826E-4</v>
      </c>
      <c r="E67" s="89">
        <f t="shared" si="0"/>
        <v>7.5968987166746826E-4</v>
      </c>
      <c r="F67" s="89">
        <f t="shared" si="1"/>
        <v>3.5053655334622499E-4</v>
      </c>
      <c r="G67" s="89">
        <f t="shared" si="2"/>
        <v>3.5053655334622499E-4</v>
      </c>
      <c r="H67" s="89">
        <f t="shared" si="3"/>
        <v>-1.539212484748826E-4</v>
      </c>
      <c r="I67" s="89">
        <f t="shared" si="4"/>
        <v>1.539212484748826E-4</v>
      </c>
      <c r="J67" s="89"/>
      <c r="K67" s="89">
        <f>ABS(('Wyrównanie 22 Part 2'!B67-'Wyrównanie 22 Part 2'!E67)/'Wyrównanie 22 Part 2'!E67)</f>
        <v>3.9548111029338653E-2</v>
      </c>
      <c r="L67" s="89">
        <f t="shared" si="12"/>
        <v>1.5640530859888976E-3</v>
      </c>
      <c r="M67" s="89">
        <f>'Wyrównanie 22 Part 2'!C68-'Wyrównanie 22 Part 2'!C67</f>
        <v>7.5968987166746826E-4</v>
      </c>
      <c r="N67" s="89">
        <f t="shared" si="13"/>
        <v>7.5968987166746826E-4</v>
      </c>
      <c r="O67" s="89">
        <f t="shared" si="14"/>
        <v>3.5053655334622499E-4</v>
      </c>
      <c r="P67" s="89">
        <f t="shared" si="15"/>
        <v>3.5053655334622499E-4</v>
      </c>
      <c r="Q67" s="89">
        <f t="shared" si="16"/>
        <v>-1.539212484748826E-4</v>
      </c>
      <c r="R67" s="89">
        <f t="shared" si="17"/>
        <v>1.539212484748826E-4</v>
      </c>
      <c r="S67" s="89"/>
      <c r="T67" s="89">
        <f>ABS(('Wyrównanie 22 Part 2'!B67-'Wyrównanie 22 Part 2'!G67)/'Wyrównanie 22 Part 2'!G67)</f>
        <v>4.8948850416770259E-2</v>
      </c>
      <c r="U67" s="89">
        <f t="shared" si="19"/>
        <v>2.39598995712335E-3</v>
      </c>
      <c r="V67" s="89">
        <f>'Wyrównanie 22 Part 2'!C68-'Wyrównanie 22 Part 2'!C67</f>
        <v>7.5968987166746826E-4</v>
      </c>
      <c r="W67" s="89">
        <f t="shared" si="20"/>
        <v>7.5968987166746826E-4</v>
      </c>
      <c r="X67" s="89">
        <f t="shared" si="21"/>
        <v>3.5053655334622499E-4</v>
      </c>
      <c r="Y67" s="89">
        <f t="shared" si="22"/>
        <v>3.5053655334622499E-4</v>
      </c>
      <c r="Z67" s="89">
        <f t="shared" si="23"/>
        <v>-1.539212484748826E-4</v>
      </c>
      <c r="AA67" s="89">
        <f t="shared" si="48"/>
        <v>1.539212484748826E-4</v>
      </c>
      <c r="AB67" s="89"/>
      <c r="AC67" s="89">
        <f>ABS(('Wyrównanie 22 Part 2'!B67-'Wyrównanie 22 Part 2'!I67)/'Wyrównanie 22 Part 2'!I67)</f>
        <v>4.0415837912023862E-2</v>
      </c>
      <c r="AD67" s="89">
        <f t="shared" si="24"/>
        <v>1.6334399541309854E-3</v>
      </c>
      <c r="AE67" s="89">
        <f>'Wyrównanie 22 Part 2'!C68-'Wyrównanie 22 Part 2'!C67</f>
        <v>7.5968987166746826E-4</v>
      </c>
      <c r="AF67" s="89">
        <f t="shared" si="25"/>
        <v>7.5968987166746826E-4</v>
      </c>
      <c r="AG67" s="89">
        <f t="shared" si="26"/>
        <v>3.5053655334622499E-4</v>
      </c>
      <c r="AH67" s="89">
        <f t="shared" si="27"/>
        <v>3.5053655334622499E-4</v>
      </c>
      <c r="AI67" s="89">
        <f t="shared" si="28"/>
        <v>-1.539212484748826E-4</v>
      </c>
      <c r="AJ67" s="89">
        <f t="shared" si="29"/>
        <v>1.539212484748826E-4</v>
      </c>
      <c r="AK67" s="89"/>
      <c r="AL67" s="89">
        <f>ABS(('Wyrównanie 22 Part 2'!B67-'Wyrównanie 22 Part 2'!K67)/'Wyrównanie 22 Part 2'!K67)</f>
        <v>2.8856829151180631E-2</v>
      </c>
      <c r="AM67" s="89">
        <f t="shared" si="36"/>
        <v>8.3271658866042829E-4</v>
      </c>
      <c r="AN67" s="89">
        <f>'Wyrównanie 22 Part 2'!B68-'Wyrównanie 22 Part 2'!B67</f>
        <v>2.3658150553122204E-3</v>
      </c>
      <c r="AO67" s="89">
        <f t="shared" si="37"/>
        <v>2.3658150553122204E-3</v>
      </c>
      <c r="AP67" s="89">
        <f t="shared" si="38"/>
        <v>-1.2981085730432562E-3</v>
      </c>
      <c r="AQ67" s="89">
        <f t="shared" si="39"/>
        <v>1.2981085730432562E-3</v>
      </c>
      <c r="AR67" s="89">
        <f t="shared" si="40"/>
        <v>-1.3020194449407923E-3</v>
      </c>
      <c r="AS67" s="89">
        <f t="shared" si="41"/>
        <v>1.3020194449407923E-3</v>
      </c>
      <c r="AT67" s="89"/>
      <c r="AU67" s="89">
        <f>ABS(('Wyrównanie 22 Part 2'!B67-'Wyrównanie 22 Part 2'!M67)/'Wyrównanie 22 Part 2'!M67)</f>
        <v>5.6283387368449629E-2</v>
      </c>
      <c r="AV67" s="89">
        <f t="shared" si="42"/>
        <v>3.1678196936669551E-3</v>
      </c>
      <c r="AW67" s="89">
        <f>'Wyrównanie 22 Part 2'!B68-'Wyrównanie 22 Part 2'!B67</f>
        <v>2.3658150553122204E-3</v>
      </c>
      <c r="AX67" s="89">
        <f t="shared" si="43"/>
        <v>2.3658150553122204E-3</v>
      </c>
      <c r="AY67" s="89">
        <f t="shared" si="44"/>
        <v>-1.2981085730432562E-3</v>
      </c>
      <c r="AZ67" s="89">
        <f t="shared" si="45"/>
        <v>1.2981085730432562E-3</v>
      </c>
      <c r="BA67" s="89">
        <f t="shared" si="46"/>
        <v>-1.3020194449407923E-3</v>
      </c>
      <c r="BB67" s="89">
        <f t="shared" si="47"/>
        <v>1.3020194449407923E-3</v>
      </c>
      <c r="BC67" s="89"/>
      <c r="BD67" s="89">
        <f>ABS(('Wyrównanie 22 Part 2'!B67-'Wyrównanie 22 Part 2'!O67)/'Wyrównanie 22 Part 2'!O67)</f>
        <v>3.0696045147202426E-2</v>
      </c>
      <c r="BE67" s="89">
        <f t="shared" si="6"/>
        <v>9.4224718767908962E-4</v>
      </c>
      <c r="BF67" s="89">
        <f>'Wyrównanie 22 Part 2'!B68-'Wyrównanie 22 Part 2'!B67</f>
        <v>2.3658150553122204E-3</v>
      </c>
      <c r="BG67" s="89">
        <f t="shared" si="7"/>
        <v>2.3658150553122204E-3</v>
      </c>
      <c r="BH67" s="89">
        <f t="shared" si="8"/>
        <v>-1.2981085730432562E-3</v>
      </c>
      <c r="BI67" s="89">
        <f t="shared" si="9"/>
        <v>1.2981085730432562E-3</v>
      </c>
      <c r="BJ67" s="89">
        <f t="shared" si="10"/>
        <v>-1.3020194449407923E-3</v>
      </c>
      <c r="BK67" s="89">
        <f t="shared" si="11"/>
        <v>1.3020194449407923E-3</v>
      </c>
      <c r="BL67" s="89"/>
      <c r="BM67" s="89">
        <f>ABS(('Wyrównanie 22 Part 2'!B67-'Wyrównanie 22 Part 2'!Q67)/'Wyrównanie 22 Part 2'!Q67)</f>
        <v>6.1729999110457276E-2</v>
      </c>
      <c r="BN67" s="89">
        <f t="shared" si="30"/>
        <v>3.810592790177056E-3</v>
      </c>
      <c r="BO67" s="89">
        <f>'Wyrównanie 22 Part 2'!B68-'Wyrównanie 22 Part 2'!B67</f>
        <v>2.3658150553122204E-3</v>
      </c>
      <c r="BP67" s="89">
        <f t="shared" si="31"/>
        <v>2.3658150553122204E-3</v>
      </c>
      <c r="BQ67" s="89">
        <f t="shared" si="32"/>
        <v>-1.2981085730432562E-3</v>
      </c>
      <c r="BR67" s="89">
        <f t="shared" si="33"/>
        <v>1.2981085730432562E-3</v>
      </c>
      <c r="BS67" s="89">
        <f t="shared" si="34"/>
        <v>-1.3020194449407923E-3</v>
      </c>
      <c r="BT67" s="89">
        <f t="shared" si="35"/>
        <v>1.3020194449407923E-3</v>
      </c>
    </row>
    <row r="68" spans="1:72" s="27" customFormat="1" x14ac:dyDescent="0.25">
      <c r="A68" s="41">
        <v>62</v>
      </c>
      <c r="B68" s="89">
        <f>ABS(('Wyrównanie 22 Part 2'!B68-'Wyrównanie 22 Part 2'!C68)/'Wyrównanie 22 Part 2'!C68)</f>
        <v>9.002162753531491E-2</v>
      </c>
      <c r="C68" s="89">
        <f t="shared" si="5"/>
        <v>8.1038934241069675E-3</v>
      </c>
      <c r="D68" s="89">
        <f>'Wyrównanie 22 Part 2'!C69-'Wyrównanie 22 Part 2'!C68</f>
        <v>1.1102264250136933E-3</v>
      </c>
      <c r="E68" s="89">
        <f t="shared" si="0"/>
        <v>1.1102264250136933E-3</v>
      </c>
      <c r="F68" s="89">
        <f t="shared" si="1"/>
        <v>1.9661530487134239E-4</v>
      </c>
      <c r="G68" s="89">
        <f t="shared" si="2"/>
        <v>1.9661530487134239E-4</v>
      </c>
      <c r="H68" s="89">
        <f t="shared" si="3"/>
        <v>-5.0953024337005957E-4</v>
      </c>
      <c r="I68" s="89">
        <f t="shared" si="4"/>
        <v>5.0953024337005957E-4</v>
      </c>
      <c r="J68" s="89"/>
      <c r="K68" s="89">
        <f>ABS(('Wyrównanie 22 Part 2'!B68-'Wyrównanie 22 Part 2'!E68)/'Wyrównanie 22 Part 2'!E68)</f>
        <v>7.9942967445951002E-2</v>
      </c>
      <c r="L68" s="89">
        <f t="shared" si="12"/>
        <v>6.3908780440643815E-3</v>
      </c>
      <c r="M68" s="89">
        <f>'Wyrównanie 22 Part 2'!C69-'Wyrównanie 22 Part 2'!C68</f>
        <v>1.1102264250136933E-3</v>
      </c>
      <c r="N68" s="89">
        <f t="shared" si="13"/>
        <v>1.1102264250136933E-3</v>
      </c>
      <c r="O68" s="89">
        <f t="shared" si="14"/>
        <v>1.9661530487134239E-4</v>
      </c>
      <c r="P68" s="89">
        <f t="shared" si="15"/>
        <v>1.9661530487134239E-4</v>
      </c>
      <c r="Q68" s="89">
        <f t="shared" si="16"/>
        <v>-5.0953024337005957E-4</v>
      </c>
      <c r="R68" s="89">
        <f t="shared" si="17"/>
        <v>5.0953024337005957E-4</v>
      </c>
      <c r="S68" s="89"/>
      <c r="T68" s="89">
        <f>ABS(('Wyrównanie 22 Part 2'!B68-'Wyrównanie 22 Part 2'!G68)/'Wyrównanie 22 Part 2'!G68)</f>
        <v>7.8903162559633866E-2</v>
      </c>
      <c r="U68" s="89">
        <f t="shared" si="19"/>
        <v>6.2257090619120079E-3</v>
      </c>
      <c r="V68" s="89">
        <f>'Wyrównanie 22 Part 2'!C69-'Wyrównanie 22 Part 2'!C68</f>
        <v>1.1102264250136933E-3</v>
      </c>
      <c r="W68" s="89">
        <f t="shared" si="20"/>
        <v>1.1102264250136933E-3</v>
      </c>
      <c r="X68" s="89">
        <f t="shared" si="21"/>
        <v>1.9661530487134239E-4</v>
      </c>
      <c r="Y68" s="89">
        <f t="shared" si="22"/>
        <v>1.9661530487134239E-4</v>
      </c>
      <c r="Z68" s="89">
        <f t="shared" si="23"/>
        <v>-5.0953024337005957E-4</v>
      </c>
      <c r="AA68" s="89">
        <f t="shared" si="48"/>
        <v>5.0953024337005957E-4</v>
      </c>
      <c r="AB68" s="89"/>
      <c r="AC68" s="89">
        <f>ABS(('Wyrównanie 22 Part 2'!B68-'Wyrównanie 22 Part 2'!I68)/'Wyrównanie 22 Part 2'!I68)</f>
        <v>9.345239200897576E-2</v>
      </c>
      <c r="AD68" s="89">
        <f t="shared" si="24"/>
        <v>8.7333495721992772E-3</v>
      </c>
      <c r="AE68" s="89">
        <f>'Wyrównanie 22 Part 2'!C69-'Wyrównanie 22 Part 2'!C68</f>
        <v>1.1102264250136933E-3</v>
      </c>
      <c r="AF68" s="89">
        <f t="shared" si="25"/>
        <v>1.1102264250136933E-3</v>
      </c>
      <c r="AG68" s="89">
        <f t="shared" si="26"/>
        <v>1.9661530487134239E-4</v>
      </c>
      <c r="AH68" s="89">
        <f t="shared" si="27"/>
        <v>1.9661530487134239E-4</v>
      </c>
      <c r="AI68" s="89">
        <f t="shared" si="28"/>
        <v>-5.0953024337005957E-4</v>
      </c>
      <c r="AJ68" s="89">
        <f t="shared" si="29"/>
        <v>5.0953024337005957E-4</v>
      </c>
      <c r="AK68" s="89"/>
      <c r="AL68" s="89">
        <f>ABS(('Wyrównanie 22 Part 2'!B68-'Wyrównanie 22 Part 2'!K68)/'Wyrównanie 22 Part 2'!K68)</f>
        <v>9.2317708921508257E-2</v>
      </c>
      <c r="AM68" s="89">
        <f t="shared" si="36"/>
        <v>8.5225593805163258E-3</v>
      </c>
      <c r="AN68" s="89">
        <f>'Wyrównanie 22 Part 2'!B69-'Wyrównanie 22 Part 2'!B68</f>
        <v>1.0677064822689642E-3</v>
      </c>
      <c r="AO68" s="89">
        <f t="shared" si="37"/>
        <v>1.0677064822689642E-3</v>
      </c>
      <c r="AP68" s="89">
        <f t="shared" si="38"/>
        <v>-2.6001280179840484E-3</v>
      </c>
      <c r="AQ68" s="89">
        <f t="shared" si="39"/>
        <v>2.6001280179840484E-3</v>
      </c>
      <c r="AR68" s="89">
        <f t="shared" si="40"/>
        <v>7.0889917219517911E-3</v>
      </c>
      <c r="AS68" s="89">
        <f t="shared" si="41"/>
        <v>7.0889917219517911E-3</v>
      </c>
      <c r="AT68" s="89"/>
      <c r="AU68" s="89">
        <f>ABS(('Wyrównanie 22 Part 2'!B68-'Wyrównanie 22 Part 2'!M68)/'Wyrównanie 22 Part 2'!M68)</f>
        <v>6.577420555898858E-2</v>
      </c>
      <c r="AV68" s="89">
        <f t="shared" si="42"/>
        <v>4.3262461169160842E-3</v>
      </c>
      <c r="AW68" s="89">
        <f>'Wyrównanie 22 Part 2'!B69-'Wyrównanie 22 Part 2'!B68</f>
        <v>1.0677064822689642E-3</v>
      </c>
      <c r="AX68" s="89">
        <f t="shared" si="43"/>
        <v>1.0677064822689642E-3</v>
      </c>
      <c r="AY68" s="89">
        <f t="shared" si="44"/>
        <v>-2.6001280179840484E-3</v>
      </c>
      <c r="AZ68" s="89">
        <f t="shared" si="45"/>
        <v>2.6001280179840484E-3</v>
      </c>
      <c r="BA68" s="89">
        <f t="shared" si="46"/>
        <v>7.0889917219517911E-3</v>
      </c>
      <c r="BB68" s="89">
        <f t="shared" si="47"/>
        <v>7.0889917219517911E-3</v>
      </c>
      <c r="BC68" s="89"/>
      <c r="BD68" s="89">
        <f>ABS(('Wyrównanie 22 Part 2'!B68-'Wyrównanie 22 Part 2'!O68)/'Wyrównanie 22 Part 2'!O68)</f>
        <v>6.7750694700715389E-3</v>
      </c>
      <c r="BE68" s="89">
        <f t="shared" si="6"/>
        <v>4.5901566324295442E-5</v>
      </c>
      <c r="BF68" s="89">
        <f>'Wyrównanie 22 Part 2'!B69-'Wyrównanie 22 Part 2'!B68</f>
        <v>1.0677064822689642E-3</v>
      </c>
      <c r="BG68" s="89">
        <f t="shared" si="7"/>
        <v>1.0677064822689642E-3</v>
      </c>
      <c r="BH68" s="89">
        <f t="shared" si="8"/>
        <v>-2.6001280179840484E-3</v>
      </c>
      <c r="BI68" s="89">
        <f t="shared" si="9"/>
        <v>2.6001280179840484E-3</v>
      </c>
      <c r="BJ68" s="89">
        <f t="shared" si="10"/>
        <v>7.0889917219517911E-3</v>
      </c>
      <c r="BK68" s="89">
        <f t="shared" si="11"/>
        <v>7.0889917219517911E-3</v>
      </c>
      <c r="BL68" s="89"/>
      <c r="BM68" s="89">
        <f>ABS(('Wyrównanie 22 Part 2'!B68-'Wyrównanie 22 Part 2'!Q68)/'Wyrównanie 22 Part 2'!Q68)</f>
        <v>9.4927960913879533E-2</v>
      </c>
      <c r="BN68" s="89">
        <f t="shared" si="30"/>
        <v>9.0113177632670412E-3</v>
      </c>
      <c r="BO68" s="89">
        <f>'Wyrównanie 22 Part 2'!B69-'Wyrównanie 22 Part 2'!B68</f>
        <v>1.0677064822689642E-3</v>
      </c>
      <c r="BP68" s="89">
        <f t="shared" si="31"/>
        <v>1.0677064822689642E-3</v>
      </c>
      <c r="BQ68" s="89">
        <f t="shared" si="32"/>
        <v>-2.6001280179840484E-3</v>
      </c>
      <c r="BR68" s="89">
        <f t="shared" si="33"/>
        <v>2.6001280179840484E-3</v>
      </c>
      <c r="BS68" s="89">
        <f t="shared" si="34"/>
        <v>7.0889917219517911E-3</v>
      </c>
      <c r="BT68" s="89">
        <f t="shared" si="35"/>
        <v>7.0889917219517911E-3</v>
      </c>
    </row>
    <row r="69" spans="1:72" s="27" customFormat="1" x14ac:dyDescent="0.25">
      <c r="A69" s="41">
        <v>63</v>
      </c>
      <c r="B69" s="89">
        <f>ABS(('Wyrównanie 22 Part 2'!B69-'Wyrównanie 22 Part 2'!C69)/'Wyrównanie 22 Part 2'!C69)</f>
        <v>7.7972595072557063E-2</v>
      </c>
      <c r="C69" s="89">
        <f t="shared" si="5"/>
        <v>6.0797255823489497E-3</v>
      </c>
      <c r="D69" s="89">
        <f>'Wyrównanie 22 Part 2'!C70-'Wyrównanie 22 Part 2'!C69</f>
        <v>1.3068417298850356E-3</v>
      </c>
      <c r="E69" s="89">
        <f t="shared" si="0"/>
        <v>1.3068417298850356E-3</v>
      </c>
      <c r="F69" s="89">
        <f t="shared" si="1"/>
        <v>-3.1291493849871718E-4</v>
      </c>
      <c r="G69" s="89">
        <f t="shared" si="2"/>
        <v>3.1291493849871718E-4</v>
      </c>
      <c r="H69" s="89">
        <f t="shared" si="3"/>
        <v>2.2839869157680222E-4</v>
      </c>
      <c r="I69" s="89">
        <f t="shared" si="4"/>
        <v>2.2839869157680222E-4</v>
      </c>
      <c r="J69" s="89"/>
      <c r="K69" s="89">
        <f>ABS(('Wyrównanie 22 Part 2'!B69-'Wyrównanie 22 Part 2'!E69)/'Wyrównanie 22 Part 2'!E69)</f>
        <v>6.6651464141481917E-2</v>
      </c>
      <c r="L69" s="89">
        <f t="shared" si="12"/>
        <v>4.4424176722032502E-3</v>
      </c>
      <c r="M69" s="89">
        <f>'Wyrównanie 22 Part 2'!C70-'Wyrównanie 22 Part 2'!C69</f>
        <v>1.3068417298850356E-3</v>
      </c>
      <c r="N69" s="89">
        <f t="shared" si="13"/>
        <v>1.3068417298850356E-3</v>
      </c>
      <c r="O69" s="89">
        <f t="shared" si="14"/>
        <v>-3.1291493849871718E-4</v>
      </c>
      <c r="P69" s="89">
        <f t="shared" si="15"/>
        <v>3.1291493849871718E-4</v>
      </c>
      <c r="Q69" s="89">
        <f t="shared" si="16"/>
        <v>2.2839869157680222E-4</v>
      </c>
      <c r="R69" s="89">
        <f t="shared" si="17"/>
        <v>2.2839869157680222E-4</v>
      </c>
      <c r="S69" s="89"/>
      <c r="T69" s="89">
        <f>ABS(('Wyrównanie 22 Part 2'!B69-'Wyrównanie 22 Part 2'!G69)/'Wyrównanie 22 Part 2'!G69)</f>
        <v>7.0666430626085616E-2</v>
      </c>
      <c r="U69" s="89">
        <f t="shared" si="19"/>
        <v>4.9937444174313712E-3</v>
      </c>
      <c r="V69" s="89">
        <f>'Wyrównanie 22 Part 2'!C70-'Wyrównanie 22 Part 2'!C69</f>
        <v>1.3068417298850356E-3</v>
      </c>
      <c r="W69" s="89">
        <f t="shared" si="20"/>
        <v>1.3068417298850356E-3</v>
      </c>
      <c r="X69" s="89">
        <f t="shared" si="21"/>
        <v>-3.1291493849871718E-4</v>
      </c>
      <c r="Y69" s="89">
        <f t="shared" si="22"/>
        <v>3.1291493849871718E-4</v>
      </c>
      <c r="Z69" s="89">
        <f t="shared" si="23"/>
        <v>2.2839869157680222E-4</v>
      </c>
      <c r="AA69" s="89">
        <f t="shared" si="48"/>
        <v>2.2839869157680222E-4</v>
      </c>
      <c r="AB69" s="89"/>
      <c r="AC69" s="89">
        <f>ABS(('Wyrównanie 22 Part 2'!B69-'Wyrównanie 22 Part 2'!I69)/'Wyrównanie 22 Part 2'!I69)</f>
        <v>8.1028215785711524E-2</v>
      </c>
      <c r="AD69" s="89">
        <f t="shared" si="24"/>
        <v>6.5655717534158307E-3</v>
      </c>
      <c r="AE69" s="89">
        <f>'Wyrównanie 22 Part 2'!C70-'Wyrównanie 22 Part 2'!C69</f>
        <v>1.3068417298850356E-3</v>
      </c>
      <c r="AF69" s="89">
        <f t="shared" si="25"/>
        <v>1.3068417298850356E-3</v>
      </c>
      <c r="AG69" s="89">
        <f t="shared" si="26"/>
        <v>-3.1291493849871718E-4</v>
      </c>
      <c r="AH69" s="89">
        <f t="shared" si="27"/>
        <v>3.1291493849871718E-4</v>
      </c>
      <c r="AI69" s="89">
        <f t="shared" si="28"/>
        <v>2.2839869157680222E-4</v>
      </c>
      <c r="AJ69" s="89">
        <f t="shared" si="29"/>
        <v>2.2839869157680222E-4</v>
      </c>
      <c r="AK69" s="89"/>
      <c r="AL69" s="89">
        <f>ABS(('Wyrównanie 22 Part 2'!B69-'Wyrównanie 22 Part 2'!K69)/'Wyrównanie 22 Part 2'!K69)</f>
        <v>8.0737809783667319E-2</v>
      </c>
      <c r="AM69" s="89">
        <f t="shared" si="36"/>
        <v>6.5185939286636465E-3</v>
      </c>
      <c r="AN69" s="89">
        <f>'Wyrównanie 22 Part 2'!B70-'Wyrównanie 22 Part 2'!B69</f>
        <v>-1.5324215357150842E-3</v>
      </c>
      <c r="AO69" s="89">
        <f t="shared" si="37"/>
        <v>1.5324215357150842E-3</v>
      </c>
      <c r="AP69" s="89">
        <f t="shared" si="38"/>
        <v>4.4888637039677427E-3</v>
      </c>
      <c r="AQ69" s="89">
        <f t="shared" si="39"/>
        <v>4.4888637039677427E-3</v>
      </c>
      <c r="AR69" s="89">
        <f t="shared" si="40"/>
        <v>-5.7686393929139799E-3</v>
      </c>
      <c r="AS69" s="89">
        <f t="shared" si="41"/>
        <v>5.7686393929139799E-3</v>
      </c>
      <c r="AT69" s="89"/>
      <c r="AU69" s="89">
        <f>ABS(('Wyrównanie 22 Part 2'!B69-'Wyrównanie 22 Part 2'!M69)/'Wyrównanie 22 Part 2'!M69)</f>
        <v>5.6380175588921361E-2</v>
      </c>
      <c r="AV69" s="89">
        <f t="shared" si="42"/>
        <v>3.178724199437604E-3</v>
      </c>
      <c r="AW69" s="89">
        <f>'Wyrównanie 22 Part 2'!B70-'Wyrównanie 22 Part 2'!B69</f>
        <v>-1.5324215357150842E-3</v>
      </c>
      <c r="AX69" s="89">
        <f t="shared" si="43"/>
        <v>1.5324215357150842E-3</v>
      </c>
      <c r="AY69" s="89">
        <f t="shared" si="44"/>
        <v>4.4888637039677427E-3</v>
      </c>
      <c r="AZ69" s="89">
        <f t="shared" si="45"/>
        <v>4.4888637039677427E-3</v>
      </c>
      <c r="BA69" s="89">
        <f t="shared" si="46"/>
        <v>-5.7686393929139799E-3</v>
      </c>
      <c r="BB69" s="89">
        <f t="shared" si="47"/>
        <v>5.7686393929139799E-3</v>
      </c>
      <c r="BC69" s="89"/>
      <c r="BD69" s="89">
        <f>ABS(('Wyrównanie 22 Part 2'!B69-'Wyrównanie 22 Part 2'!O69)/'Wyrównanie 22 Part 2'!O69)</f>
        <v>4.1051184719466498E-2</v>
      </c>
      <c r="BE69" s="89">
        <f t="shared" si="6"/>
        <v>1.6851997668717597E-3</v>
      </c>
      <c r="BF69" s="89">
        <f>'Wyrównanie 22 Part 2'!B70-'Wyrównanie 22 Part 2'!B69</f>
        <v>-1.5324215357150842E-3</v>
      </c>
      <c r="BG69" s="89">
        <f t="shared" si="7"/>
        <v>1.5324215357150842E-3</v>
      </c>
      <c r="BH69" s="89">
        <f t="shared" si="8"/>
        <v>4.4888637039677427E-3</v>
      </c>
      <c r="BI69" s="89">
        <f t="shared" si="9"/>
        <v>4.4888637039677427E-3</v>
      </c>
      <c r="BJ69" s="89">
        <f t="shared" si="10"/>
        <v>-5.7686393929139799E-3</v>
      </c>
      <c r="BK69" s="89">
        <f t="shared" si="11"/>
        <v>5.7686393929139799E-3</v>
      </c>
      <c r="BL69" s="89"/>
      <c r="BM69" s="89">
        <f>ABS(('Wyrównanie 22 Part 2'!B69-'Wyrównanie 22 Part 2'!Q69)/'Wyrównanie 22 Part 2'!Q69)</f>
        <v>8.1451454354207517E-2</v>
      </c>
      <c r="BN69" s="89">
        <f t="shared" si="30"/>
        <v>6.6343394164155509E-3</v>
      </c>
      <c r="BO69" s="89">
        <f>'Wyrównanie 22 Part 2'!B70-'Wyrównanie 22 Part 2'!B69</f>
        <v>-1.5324215357150842E-3</v>
      </c>
      <c r="BP69" s="89">
        <f t="shared" si="31"/>
        <v>1.5324215357150842E-3</v>
      </c>
      <c r="BQ69" s="89">
        <f t="shared" si="32"/>
        <v>4.4888637039677427E-3</v>
      </c>
      <c r="BR69" s="89">
        <f t="shared" si="33"/>
        <v>4.4888637039677427E-3</v>
      </c>
      <c r="BS69" s="89">
        <f t="shared" si="34"/>
        <v>-5.7686393929139799E-3</v>
      </c>
      <c r="BT69" s="89">
        <f t="shared" si="35"/>
        <v>5.7686393929139799E-3</v>
      </c>
    </row>
    <row r="70" spans="1:72" s="27" customFormat="1" x14ac:dyDescent="0.25">
      <c r="A70" s="41">
        <v>64</v>
      </c>
      <c r="B70" s="89">
        <f>ABS(('Wyrównanie 22 Part 2'!B70-'Wyrównanie 22 Part 2'!C70)/'Wyrównanie 22 Part 2'!C70)</f>
        <v>0.14602102870060557</v>
      </c>
      <c r="C70" s="89">
        <f t="shared" si="5"/>
        <v>2.1322140822783074E-2</v>
      </c>
      <c r="D70" s="89">
        <f>'Wyrównanie 22 Part 2'!C71-'Wyrównanie 22 Part 2'!C70</f>
        <v>9.9392679138631847E-4</v>
      </c>
      <c r="E70" s="89">
        <f t="shared" si="0"/>
        <v>9.9392679138631847E-4</v>
      </c>
      <c r="F70" s="89">
        <f t="shared" si="1"/>
        <v>-8.4516246921914964E-5</v>
      </c>
      <c r="G70" s="89">
        <f t="shared" si="2"/>
        <v>8.4516246921914964E-5</v>
      </c>
      <c r="H70" s="89">
        <f t="shared" si="3"/>
        <v>5.2119782708800327E-4</v>
      </c>
      <c r="I70" s="89">
        <f t="shared" si="4"/>
        <v>5.2119782708800327E-4</v>
      </c>
      <c r="J70" s="89"/>
      <c r="K70" s="89">
        <f>ABS(('Wyrównanie 22 Part 2'!B70-'Wyrównanie 22 Part 2'!E70)/'Wyrównanie 22 Part 2'!E70)</f>
        <v>0.13513131527901506</v>
      </c>
      <c r="L70" s="89">
        <f t="shared" si="12"/>
        <v>1.8260472369036568E-2</v>
      </c>
      <c r="M70" s="89">
        <f>'Wyrównanie 22 Part 2'!C71-'Wyrównanie 22 Part 2'!C70</f>
        <v>9.9392679138631847E-4</v>
      </c>
      <c r="N70" s="89">
        <f t="shared" si="13"/>
        <v>9.9392679138631847E-4</v>
      </c>
      <c r="O70" s="89">
        <f t="shared" si="14"/>
        <v>-8.4516246921914964E-5</v>
      </c>
      <c r="P70" s="89">
        <f t="shared" si="15"/>
        <v>8.4516246921914964E-5</v>
      </c>
      <c r="Q70" s="89">
        <f t="shared" si="16"/>
        <v>5.2119782708800327E-4</v>
      </c>
      <c r="R70" s="89">
        <f t="shared" si="17"/>
        <v>5.2119782708800327E-4</v>
      </c>
      <c r="S70" s="89"/>
      <c r="T70" s="89">
        <f>ABS(('Wyrównanie 22 Part 2'!B70-'Wyrównanie 22 Part 2'!G70)/'Wyrównanie 22 Part 2'!G70)</f>
        <v>0.13896399663766157</v>
      </c>
      <c r="U70" s="89">
        <f t="shared" si="19"/>
        <v>1.9310992361512017E-2</v>
      </c>
      <c r="V70" s="89">
        <f>'Wyrównanie 22 Part 2'!C71-'Wyrównanie 22 Part 2'!C70</f>
        <v>9.9392679138631847E-4</v>
      </c>
      <c r="W70" s="89">
        <f t="shared" si="20"/>
        <v>9.9392679138631847E-4</v>
      </c>
      <c r="X70" s="89">
        <f t="shared" si="21"/>
        <v>-8.4516246921914964E-5</v>
      </c>
      <c r="Y70" s="89">
        <f t="shared" si="22"/>
        <v>8.4516246921914964E-5</v>
      </c>
      <c r="Z70" s="89">
        <f t="shared" si="23"/>
        <v>5.2119782708800327E-4</v>
      </c>
      <c r="AA70" s="89">
        <f t="shared" si="48"/>
        <v>5.2119782708800327E-4</v>
      </c>
      <c r="AB70" s="89"/>
      <c r="AC70" s="89">
        <f>ABS(('Wyrównanie 22 Part 2'!B70-'Wyrównanie 22 Part 2'!I70)/'Wyrównanie 22 Part 2'!I70)</f>
        <v>0.13500038282376006</v>
      </c>
      <c r="AD70" s="89">
        <f t="shared" si="24"/>
        <v>1.8225103362561772E-2</v>
      </c>
      <c r="AE70" s="89">
        <f>'Wyrównanie 22 Part 2'!C71-'Wyrównanie 22 Part 2'!C70</f>
        <v>9.9392679138631847E-4</v>
      </c>
      <c r="AF70" s="89">
        <f t="shared" si="25"/>
        <v>9.9392679138631847E-4</v>
      </c>
      <c r="AG70" s="89">
        <f t="shared" si="26"/>
        <v>-8.4516246921914964E-5</v>
      </c>
      <c r="AH70" s="89">
        <f t="shared" si="27"/>
        <v>8.4516246921914964E-5</v>
      </c>
      <c r="AI70" s="89">
        <f t="shared" si="28"/>
        <v>5.2119782708800327E-4</v>
      </c>
      <c r="AJ70" s="89">
        <f t="shared" si="29"/>
        <v>5.2119782708800327E-4</v>
      </c>
      <c r="AK70" s="89"/>
      <c r="AL70" s="89">
        <f>ABS(('Wyrównanie 22 Part 2'!B70-'Wyrównanie 22 Part 2'!K70)/'Wyrównanie 22 Part 2'!K70)</f>
        <v>0.12819274659029453</v>
      </c>
      <c r="AM70" s="89">
        <f t="shared" si="36"/>
        <v>1.6433380278363469E-2</v>
      </c>
      <c r="AN70" s="89">
        <f>'Wyrównanie 22 Part 2'!B71-'Wyrównanie 22 Part 2'!B70</f>
        <v>2.9564421682526584E-3</v>
      </c>
      <c r="AO70" s="89">
        <f t="shared" si="37"/>
        <v>2.9564421682526584E-3</v>
      </c>
      <c r="AP70" s="89">
        <f t="shared" si="38"/>
        <v>-1.2797756889462372E-3</v>
      </c>
      <c r="AQ70" s="89">
        <f t="shared" si="39"/>
        <v>1.2797756889462372E-3</v>
      </c>
      <c r="AR70" s="89">
        <f t="shared" si="40"/>
        <v>4.0434957245844699E-4</v>
      </c>
      <c r="AS70" s="89">
        <f t="shared" si="41"/>
        <v>4.0434957245844699E-4</v>
      </c>
      <c r="AT70" s="89"/>
      <c r="AU70" s="89">
        <f>ABS(('Wyrównanie 22 Part 2'!B70-'Wyrównanie 22 Part 2'!M70)/'Wyrównanie 22 Part 2'!M70)</f>
        <v>0.14929389740781482</v>
      </c>
      <c r="AV70" s="89">
        <f t="shared" si="42"/>
        <v>2.2288667803215135E-2</v>
      </c>
      <c r="AW70" s="89">
        <f>'Wyrównanie 22 Part 2'!B71-'Wyrównanie 22 Part 2'!B70</f>
        <v>2.9564421682526584E-3</v>
      </c>
      <c r="AX70" s="89">
        <f t="shared" si="43"/>
        <v>2.9564421682526584E-3</v>
      </c>
      <c r="AY70" s="89">
        <f t="shared" si="44"/>
        <v>-1.2797756889462372E-3</v>
      </c>
      <c r="AZ70" s="89">
        <f t="shared" si="45"/>
        <v>1.2797756889462372E-3</v>
      </c>
      <c r="BA70" s="89">
        <f t="shared" si="46"/>
        <v>4.0434957245844699E-4</v>
      </c>
      <c r="BB70" s="89">
        <f t="shared" si="47"/>
        <v>4.0434957245844699E-4</v>
      </c>
      <c r="BC70" s="89"/>
      <c r="BD70" s="89">
        <f>ABS(('Wyrównanie 22 Part 2'!B70-'Wyrównanie 22 Part 2'!O70)/'Wyrównanie 22 Part 2'!O70)</f>
        <v>6.3478300173997554E-2</v>
      </c>
      <c r="BE70" s="89">
        <f t="shared" si="6"/>
        <v>4.0294945929801379E-3</v>
      </c>
      <c r="BF70" s="89">
        <f>'Wyrównanie 22 Part 2'!B71-'Wyrównanie 22 Part 2'!B70</f>
        <v>2.9564421682526584E-3</v>
      </c>
      <c r="BG70" s="89">
        <f t="shared" si="7"/>
        <v>2.9564421682526584E-3</v>
      </c>
      <c r="BH70" s="89">
        <f t="shared" si="8"/>
        <v>-1.2797756889462372E-3</v>
      </c>
      <c r="BI70" s="89">
        <f t="shared" si="9"/>
        <v>1.2797756889462372E-3</v>
      </c>
      <c r="BJ70" s="89">
        <f t="shared" si="10"/>
        <v>4.0434957245844699E-4</v>
      </c>
      <c r="BK70" s="89">
        <f t="shared" si="11"/>
        <v>4.0434957245844699E-4</v>
      </c>
      <c r="BL70" s="89"/>
      <c r="BM70" s="89">
        <f>ABS(('Wyrównanie 22 Part 2'!B70-'Wyrównanie 22 Part 2'!Q70)/'Wyrównanie 22 Part 2'!Q70)</f>
        <v>0.14472538493186382</v>
      </c>
      <c r="BN70" s="89">
        <f t="shared" si="30"/>
        <v>2.0945437043676154E-2</v>
      </c>
      <c r="BO70" s="89">
        <f>'Wyrównanie 22 Part 2'!B71-'Wyrównanie 22 Part 2'!B70</f>
        <v>2.9564421682526584E-3</v>
      </c>
      <c r="BP70" s="89">
        <f t="shared" si="31"/>
        <v>2.9564421682526584E-3</v>
      </c>
      <c r="BQ70" s="89">
        <f t="shared" si="32"/>
        <v>-1.2797756889462372E-3</v>
      </c>
      <c r="BR70" s="89">
        <f t="shared" si="33"/>
        <v>1.2797756889462372E-3</v>
      </c>
      <c r="BS70" s="89">
        <f t="shared" si="34"/>
        <v>4.0434957245844699E-4</v>
      </c>
      <c r="BT70" s="89">
        <f t="shared" si="35"/>
        <v>4.0434957245844699E-4</v>
      </c>
    </row>
    <row r="71" spans="1:72" s="27" customFormat="1" x14ac:dyDescent="0.25">
      <c r="A71" s="41">
        <v>65</v>
      </c>
      <c r="B71" s="89">
        <f>ABS(('Wyrównanie 22 Part 2'!B71-'Wyrównanie 22 Part 2'!C71)/'Wyrównanie 22 Part 2'!C71)</f>
        <v>3.1985519367027197E-3</v>
      </c>
      <c r="C71" s="89">
        <f t="shared" si="5"/>
        <v>1.0230734491784718E-5</v>
      </c>
      <c r="D71" s="89">
        <f>'Wyrównanie 22 Part 2'!C72-'Wyrównanie 22 Part 2'!C71</f>
        <v>9.094105444644035E-4</v>
      </c>
      <c r="E71" s="89">
        <f t="shared" si="0"/>
        <v>9.094105444644035E-4</v>
      </c>
      <c r="F71" s="89">
        <f t="shared" si="1"/>
        <v>4.3668158016608831E-4</v>
      </c>
      <c r="G71" s="89">
        <f t="shared" si="2"/>
        <v>4.3668158016608831E-4</v>
      </c>
      <c r="H71" s="89">
        <f t="shared" si="3"/>
        <v>-3.9038766009822506E-4</v>
      </c>
      <c r="I71" s="89">
        <f t="shared" si="4"/>
        <v>3.9038766009822506E-4</v>
      </c>
      <c r="J71" s="89"/>
      <c r="K71" s="89">
        <f>ABS(('Wyrównanie 22 Part 2'!B71-'Wyrównanie 22 Part 2'!E71)/'Wyrównanie 22 Part 2'!E71)</f>
        <v>5.0455137915651335E-3</v>
      </c>
      <c r="L71" s="89">
        <f t="shared" si="12"/>
        <v>2.545720942087397E-5</v>
      </c>
      <c r="M71" s="89">
        <f>'Wyrównanie 22 Part 2'!C72-'Wyrównanie 22 Part 2'!C71</f>
        <v>9.094105444644035E-4</v>
      </c>
      <c r="N71" s="89">
        <f t="shared" si="13"/>
        <v>9.094105444644035E-4</v>
      </c>
      <c r="O71" s="89">
        <f t="shared" si="14"/>
        <v>4.3668158016608831E-4</v>
      </c>
      <c r="P71" s="89">
        <f t="shared" si="15"/>
        <v>4.3668158016608831E-4</v>
      </c>
      <c r="Q71" s="89">
        <f t="shared" si="16"/>
        <v>-3.9038766009822506E-4</v>
      </c>
      <c r="R71" s="89">
        <f t="shared" si="17"/>
        <v>3.9038766009822506E-4</v>
      </c>
      <c r="S71" s="89"/>
      <c r="T71" s="89">
        <f>ABS(('Wyrównanie 22 Part 2'!B71-'Wyrównanie 22 Part 2'!G71)/'Wyrównanie 22 Part 2'!G71)</f>
        <v>5.8550176228115269E-4</v>
      </c>
      <c r="U71" s="89">
        <f t="shared" si="19"/>
        <v>3.4281231363433541E-7</v>
      </c>
      <c r="V71" s="89">
        <f>'Wyrównanie 22 Part 2'!C72-'Wyrównanie 22 Part 2'!C71</f>
        <v>9.094105444644035E-4</v>
      </c>
      <c r="W71" s="89">
        <f t="shared" si="20"/>
        <v>9.094105444644035E-4</v>
      </c>
      <c r="X71" s="89">
        <f t="shared" si="21"/>
        <v>4.3668158016608831E-4</v>
      </c>
      <c r="Y71" s="89">
        <f t="shared" si="22"/>
        <v>4.3668158016608831E-4</v>
      </c>
      <c r="Z71" s="89">
        <f t="shared" si="23"/>
        <v>-3.9038766009822506E-4</v>
      </c>
      <c r="AA71" s="89">
        <f t="shared" si="48"/>
        <v>3.9038766009822506E-4</v>
      </c>
      <c r="AB71" s="89"/>
      <c r="AC71" s="89">
        <f>ABS(('Wyrównanie 22 Part 2'!B71-'Wyrównanie 22 Part 2'!I71)/'Wyrównanie 22 Part 2'!I71)</f>
        <v>1.2483300855785572E-2</v>
      </c>
      <c r="AD71" s="89">
        <f t="shared" si="24"/>
        <v>1.558328002560568E-4</v>
      </c>
      <c r="AE71" s="89">
        <f>'Wyrównanie 22 Part 2'!C72-'Wyrównanie 22 Part 2'!C71</f>
        <v>9.094105444644035E-4</v>
      </c>
      <c r="AF71" s="89">
        <f t="shared" si="25"/>
        <v>9.094105444644035E-4</v>
      </c>
      <c r="AG71" s="89">
        <f t="shared" si="26"/>
        <v>4.3668158016608831E-4</v>
      </c>
      <c r="AH71" s="89">
        <f t="shared" si="27"/>
        <v>4.3668158016608831E-4</v>
      </c>
      <c r="AI71" s="89">
        <f t="shared" si="28"/>
        <v>-3.9038766009822506E-4</v>
      </c>
      <c r="AJ71" s="89">
        <f t="shared" si="29"/>
        <v>3.9038766009822506E-4</v>
      </c>
      <c r="AK71" s="89"/>
      <c r="AL71" s="89">
        <f>ABS(('Wyrównanie 22 Part 2'!B71-'Wyrównanie 22 Part 2'!K71)/'Wyrównanie 22 Part 2'!K71)</f>
        <v>1.759419098842455E-2</v>
      </c>
      <c r="AM71" s="89">
        <f t="shared" si="36"/>
        <v>3.0955555653715961E-4</v>
      </c>
      <c r="AN71" s="89">
        <f>'Wyrównanie 22 Part 2'!B72-'Wyrównanie 22 Part 2'!B71</f>
        <v>1.6766664793064212E-3</v>
      </c>
      <c r="AO71" s="89">
        <f t="shared" si="37"/>
        <v>1.6766664793064212E-3</v>
      </c>
      <c r="AP71" s="89">
        <f t="shared" si="38"/>
        <v>-8.7542611648779023E-4</v>
      </c>
      <c r="AQ71" s="89">
        <f t="shared" si="39"/>
        <v>8.7542611648779023E-4</v>
      </c>
      <c r="AR71" s="89">
        <f t="shared" si="40"/>
        <v>7.1931100132854517E-4</v>
      </c>
      <c r="AS71" s="89">
        <f t="shared" si="41"/>
        <v>7.1931100132854517E-4</v>
      </c>
      <c r="AT71" s="89"/>
      <c r="AU71" s="89">
        <f>ABS(('Wyrównanie 22 Part 2'!B71-'Wyrównanie 22 Part 2'!M71)/'Wyrównanie 22 Part 2'!M71)</f>
        <v>8.8665963839278019E-3</v>
      </c>
      <c r="AV71" s="89">
        <f t="shared" si="42"/>
        <v>7.8616531435481566E-5</v>
      </c>
      <c r="AW71" s="89">
        <f>'Wyrównanie 22 Part 2'!B72-'Wyrównanie 22 Part 2'!B71</f>
        <v>1.6766664793064212E-3</v>
      </c>
      <c r="AX71" s="89">
        <f t="shared" si="43"/>
        <v>1.6766664793064212E-3</v>
      </c>
      <c r="AY71" s="89">
        <f t="shared" si="44"/>
        <v>-8.7542611648779023E-4</v>
      </c>
      <c r="AZ71" s="89">
        <f t="shared" si="45"/>
        <v>8.7542611648779023E-4</v>
      </c>
      <c r="BA71" s="89">
        <f t="shared" si="46"/>
        <v>7.1931100132854517E-4</v>
      </c>
      <c r="BB71" s="89">
        <f t="shared" si="47"/>
        <v>7.1931100132854517E-4</v>
      </c>
      <c r="BC71" s="89"/>
      <c r="BD71" s="89">
        <f>ABS(('Wyrównanie 22 Part 2'!B71-'Wyrównanie 22 Part 2'!O71)/'Wyrównanie 22 Part 2'!O71)</f>
        <v>2.8047438328005603E-2</v>
      </c>
      <c r="BE71" s="89">
        <f t="shared" si="6"/>
        <v>7.8665879676327773E-4</v>
      </c>
      <c r="BF71" s="89">
        <f>'Wyrównanie 22 Part 2'!B72-'Wyrównanie 22 Part 2'!B71</f>
        <v>1.6766664793064212E-3</v>
      </c>
      <c r="BG71" s="89">
        <f t="shared" si="7"/>
        <v>1.6766664793064212E-3</v>
      </c>
      <c r="BH71" s="89">
        <f t="shared" si="8"/>
        <v>-8.7542611648779023E-4</v>
      </c>
      <c r="BI71" s="89">
        <f t="shared" si="9"/>
        <v>8.7542611648779023E-4</v>
      </c>
      <c r="BJ71" s="89">
        <f t="shared" si="10"/>
        <v>7.1931100132854517E-4</v>
      </c>
      <c r="BK71" s="89">
        <f t="shared" si="11"/>
        <v>7.1931100132854517E-4</v>
      </c>
      <c r="BL71" s="89"/>
      <c r="BM71" s="89">
        <f>ABS(('Wyrównanie 22 Part 2'!B71-'Wyrównanie 22 Part 2'!Q71)/'Wyrównanie 22 Part 2'!Q71)</f>
        <v>7.1539121645091573E-3</v>
      </c>
      <c r="BN71" s="89">
        <f t="shared" si="30"/>
        <v>5.1178459257512096E-5</v>
      </c>
      <c r="BO71" s="89">
        <f>'Wyrównanie 22 Part 2'!B72-'Wyrównanie 22 Part 2'!B71</f>
        <v>1.6766664793064212E-3</v>
      </c>
      <c r="BP71" s="89">
        <f t="shared" si="31"/>
        <v>1.6766664793064212E-3</v>
      </c>
      <c r="BQ71" s="89">
        <f t="shared" si="32"/>
        <v>-8.7542611648779023E-4</v>
      </c>
      <c r="BR71" s="89">
        <f t="shared" si="33"/>
        <v>8.7542611648779023E-4</v>
      </c>
      <c r="BS71" s="89">
        <f t="shared" si="34"/>
        <v>7.1931100132854517E-4</v>
      </c>
      <c r="BT71" s="89">
        <f t="shared" si="35"/>
        <v>7.1931100132854517E-4</v>
      </c>
    </row>
    <row r="72" spans="1:72" s="27" customFormat="1" x14ac:dyDescent="0.25">
      <c r="A72" s="41">
        <v>66</v>
      </c>
      <c r="B72" s="89">
        <f>ABS(('Wyrównanie 22 Part 2'!B72-'Wyrównanie 22 Part 2'!C72)/'Wyrównanie 22 Part 2'!C72)</f>
        <v>5.4040144063616603E-2</v>
      </c>
      <c r="C72" s="89">
        <f t="shared" si="5"/>
        <v>2.9203371704164369E-3</v>
      </c>
      <c r="D72" s="89">
        <f>'Wyrównanie 22 Part 2'!C73-'Wyrównanie 22 Part 2'!C72</f>
        <v>1.3460921246304918E-3</v>
      </c>
      <c r="E72" s="89">
        <f t="shared" si="0"/>
        <v>1.3460921246304918E-3</v>
      </c>
      <c r="F72" s="89">
        <f t="shared" si="1"/>
        <v>4.6293920067863245E-5</v>
      </c>
      <c r="G72" s="89">
        <f t="shared" si="2"/>
        <v>4.6293920067863245E-5</v>
      </c>
      <c r="H72" s="89">
        <f t="shared" si="3"/>
        <v>6.3508614171221139E-6</v>
      </c>
      <c r="I72" s="89">
        <f t="shared" si="4"/>
        <v>6.3508614171221139E-6</v>
      </c>
      <c r="J72" s="89"/>
      <c r="K72" s="89">
        <f>ABS(('Wyrównanie 22 Part 2'!B72-'Wyrównanie 22 Part 2'!E72)/'Wyrównanie 22 Part 2'!E72)</f>
        <v>3.6503132534402044E-2</v>
      </c>
      <c r="L72" s="89">
        <f t="shared" si="12"/>
        <v>1.332478684824121E-3</v>
      </c>
      <c r="M72" s="89">
        <f>'Wyrównanie 22 Part 2'!C73-'Wyrównanie 22 Part 2'!C72</f>
        <v>1.3460921246304918E-3</v>
      </c>
      <c r="N72" s="89">
        <f t="shared" si="13"/>
        <v>1.3460921246304918E-3</v>
      </c>
      <c r="O72" s="89">
        <f t="shared" si="14"/>
        <v>4.6293920067863245E-5</v>
      </c>
      <c r="P72" s="89">
        <f t="shared" si="15"/>
        <v>4.6293920067863245E-5</v>
      </c>
      <c r="Q72" s="89">
        <f t="shared" si="16"/>
        <v>6.3508614171221139E-6</v>
      </c>
      <c r="R72" s="89">
        <f t="shared" si="17"/>
        <v>6.3508614171221139E-6</v>
      </c>
      <c r="S72" s="89"/>
      <c r="T72" s="89">
        <f>ABS(('Wyrównanie 22 Part 2'!B72-'Wyrównanie 22 Part 2'!G72)/'Wyrównanie 22 Part 2'!G72)</f>
        <v>3.1979665295200792E-2</v>
      </c>
      <c r="U72" s="89">
        <f t="shared" si="19"/>
        <v>1.0226989923930699E-3</v>
      </c>
      <c r="V72" s="89">
        <f>'Wyrównanie 22 Part 2'!C73-'Wyrównanie 22 Part 2'!C72</f>
        <v>1.3460921246304918E-3</v>
      </c>
      <c r="W72" s="89">
        <f t="shared" si="20"/>
        <v>1.3460921246304918E-3</v>
      </c>
      <c r="X72" s="89">
        <f t="shared" si="21"/>
        <v>4.6293920067863245E-5</v>
      </c>
      <c r="Y72" s="89">
        <f t="shared" si="22"/>
        <v>4.6293920067863245E-5</v>
      </c>
      <c r="Z72" s="89">
        <f t="shared" si="23"/>
        <v>6.3508614171221139E-6</v>
      </c>
      <c r="AA72" s="89">
        <f t="shared" si="48"/>
        <v>6.3508614171221139E-6</v>
      </c>
      <c r="AB72" s="89"/>
      <c r="AC72" s="89">
        <f>ABS(('Wyrównanie 22 Part 2'!B72-'Wyrównanie 22 Part 2'!I72)/'Wyrównanie 22 Part 2'!I72)</f>
        <v>6.0445172539322148E-2</v>
      </c>
      <c r="AD72" s="89">
        <f t="shared" si="24"/>
        <v>3.6536188833084242E-3</v>
      </c>
      <c r="AE72" s="89">
        <f>'Wyrównanie 22 Part 2'!C73-'Wyrównanie 22 Part 2'!C72</f>
        <v>1.3460921246304918E-3</v>
      </c>
      <c r="AF72" s="89">
        <f t="shared" si="25"/>
        <v>1.3460921246304918E-3</v>
      </c>
      <c r="AG72" s="89">
        <f t="shared" si="26"/>
        <v>4.6293920067863245E-5</v>
      </c>
      <c r="AH72" s="89">
        <f t="shared" si="27"/>
        <v>4.6293920067863245E-5</v>
      </c>
      <c r="AI72" s="89">
        <f t="shared" si="28"/>
        <v>6.3508614171221139E-6</v>
      </c>
      <c r="AJ72" s="89">
        <f t="shared" si="29"/>
        <v>6.3508614171221139E-6</v>
      </c>
      <c r="AK72" s="89"/>
      <c r="AL72" s="89">
        <f>ABS(('Wyrównanie 22 Part 2'!B72-'Wyrównanie 22 Part 2'!K72)/'Wyrównanie 22 Part 2'!K72)</f>
        <v>5.4002988432120674E-2</v>
      </c>
      <c r="AM72" s="89">
        <f t="shared" si="36"/>
        <v>2.9163227595997592E-3</v>
      </c>
      <c r="AN72" s="89">
        <f>'Wyrównanie 22 Part 2'!B73-'Wyrównanie 22 Part 2'!B72</f>
        <v>8.0124036281863098E-4</v>
      </c>
      <c r="AO72" s="89">
        <f t="shared" si="37"/>
        <v>8.0124036281863098E-4</v>
      </c>
      <c r="AP72" s="89">
        <f t="shared" si="38"/>
        <v>-1.5611511515924506E-4</v>
      </c>
      <c r="AQ72" s="89">
        <f t="shared" si="39"/>
        <v>1.5611511515924506E-4</v>
      </c>
      <c r="AR72" s="89">
        <f t="shared" si="40"/>
        <v>1.6197623261524075E-4</v>
      </c>
      <c r="AS72" s="89">
        <f t="shared" si="41"/>
        <v>1.6197623261524075E-4</v>
      </c>
      <c r="AT72" s="89"/>
      <c r="AU72" s="89">
        <f>ABS(('Wyrównanie 22 Part 2'!B72-'Wyrównanie 22 Part 2'!M72)/'Wyrównanie 22 Part 2'!M72)</f>
        <v>2.3321496673819515E-2</v>
      </c>
      <c r="AV72" s="89">
        <f t="shared" si="42"/>
        <v>5.4389220710697472E-4</v>
      </c>
      <c r="AW72" s="89">
        <f>'Wyrównanie 22 Part 2'!B73-'Wyrównanie 22 Part 2'!B72</f>
        <v>8.0124036281863098E-4</v>
      </c>
      <c r="AX72" s="89">
        <f t="shared" si="43"/>
        <v>8.0124036281863098E-4</v>
      </c>
      <c r="AY72" s="89">
        <f t="shared" si="44"/>
        <v>-1.5611511515924506E-4</v>
      </c>
      <c r="AZ72" s="89">
        <f t="shared" si="45"/>
        <v>1.5611511515924506E-4</v>
      </c>
      <c r="BA72" s="89">
        <f t="shared" si="46"/>
        <v>1.6197623261524075E-4</v>
      </c>
      <c r="BB72" s="89">
        <f t="shared" si="47"/>
        <v>1.6197623261524075E-4</v>
      </c>
      <c r="BC72" s="89"/>
      <c r="BD72" s="89">
        <f>ABS(('Wyrównanie 22 Part 2'!B72-'Wyrównanie 22 Part 2'!O72)/'Wyrównanie 22 Part 2'!O72)</f>
        <v>2.9724838388373297E-4</v>
      </c>
      <c r="BE72" s="89">
        <f t="shared" si="6"/>
        <v>8.8356601721491081E-8</v>
      </c>
      <c r="BF72" s="89">
        <f>'Wyrównanie 22 Part 2'!B73-'Wyrównanie 22 Part 2'!B72</f>
        <v>8.0124036281863098E-4</v>
      </c>
      <c r="BG72" s="89">
        <f t="shared" si="7"/>
        <v>8.0124036281863098E-4</v>
      </c>
      <c r="BH72" s="89">
        <f t="shared" si="8"/>
        <v>-1.5611511515924506E-4</v>
      </c>
      <c r="BI72" s="89">
        <f t="shared" si="9"/>
        <v>1.5611511515924506E-4</v>
      </c>
      <c r="BJ72" s="89">
        <f t="shared" si="10"/>
        <v>1.6197623261524075E-4</v>
      </c>
      <c r="BK72" s="89">
        <f t="shared" si="11"/>
        <v>1.6197623261524075E-4</v>
      </c>
      <c r="BL72" s="89"/>
      <c r="BM72" s="89">
        <f>ABS(('Wyrównanie 22 Part 2'!B72-'Wyrównanie 22 Part 2'!Q72)/'Wyrównanie 22 Part 2'!Q72)</f>
        <v>6.3761791163747639E-2</v>
      </c>
      <c r="BN72" s="89">
        <f t="shared" si="30"/>
        <v>4.0655660124093666E-3</v>
      </c>
      <c r="BO72" s="89">
        <f>'Wyrównanie 22 Part 2'!B73-'Wyrównanie 22 Part 2'!B72</f>
        <v>8.0124036281863098E-4</v>
      </c>
      <c r="BP72" s="89">
        <f t="shared" si="31"/>
        <v>8.0124036281863098E-4</v>
      </c>
      <c r="BQ72" s="89">
        <f t="shared" si="32"/>
        <v>-1.5611511515924506E-4</v>
      </c>
      <c r="BR72" s="89">
        <f t="shared" si="33"/>
        <v>1.5611511515924506E-4</v>
      </c>
      <c r="BS72" s="89">
        <f t="shared" si="34"/>
        <v>1.6197623261524075E-4</v>
      </c>
      <c r="BT72" s="89">
        <f t="shared" si="35"/>
        <v>1.6197623261524075E-4</v>
      </c>
    </row>
    <row r="73" spans="1:72" s="27" customFormat="1" x14ac:dyDescent="0.25">
      <c r="A73" s="41">
        <v>67</v>
      </c>
      <c r="B73" s="89">
        <f>ABS(('Wyrównanie 22 Part 2'!B73-'Wyrównanie 22 Part 2'!C73)/'Wyrównanie 22 Part 2'!C73)</f>
        <v>1.6335914869222461E-2</v>
      </c>
      <c r="C73" s="89">
        <f t="shared" ref="C73:C103" si="49">B73^2</f>
        <v>2.6686211461448352E-4</v>
      </c>
      <c r="D73" s="89">
        <f>'Wyrównanie 22 Part 2'!C74-'Wyrównanie 22 Part 2'!C73</f>
        <v>1.3923860446983551E-3</v>
      </c>
      <c r="E73" s="89">
        <f t="shared" ref="E73:E102" si="50">ABS(D73)</f>
        <v>1.3923860446983551E-3</v>
      </c>
      <c r="F73" s="89">
        <f t="shared" ref="F73:F101" si="51">D74-D73</f>
        <v>5.2644781484985359E-5</v>
      </c>
      <c r="G73" s="89">
        <f t="shared" ref="G73:G101" si="52">ABS(F73)</f>
        <v>5.2644781484985359E-5</v>
      </c>
      <c r="H73" s="89">
        <f t="shared" ref="H73:H100" si="53">F74-F73</f>
        <v>4.7484650988745269E-4</v>
      </c>
      <c r="I73" s="89">
        <f t="shared" ref="I73:I100" si="54">ABS(H73)</f>
        <v>4.7484650988745269E-4</v>
      </c>
      <c r="J73" s="89"/>
      <c r="K73" s="89">
        <f>ABS(('Wyrównanie 22 Part 2'!B73-'Wyrównanie 22 Part 2'!E73)/'Wyrównanie 22 Part 2'!E73)</f>
        <v>8.5995177777863918E-3</v>
      </c>
      <c r="L73" s="89">
        <f t="shared" si="12"/>
        <v>7.3951706010464199E-5</v>
      </c>
      <c r="M73" s="89">
        <f>'Wyrównanie 22 Part 2'!C74-'Wyrównanie 22 Part 2'!C73</f>
        <v>1.3923860446983551E-3</v>
      </c>
      <c r="N73" s="89">
        <f t="shared" si="13"/>
        <v>1.3923860446983551E-3</v>
      </c>
      <c r="O73" s="89">
        <f t="shared" si="14"/>
        <v>5.2644781484985359E-5</v>
      </c>
      <c r="P73" s="89">
        <f t="shared" si="15"/>
        <v>5.2644781484985359E-5</v>
      </c>
      <c r="Q73" s="89">
        <f t="shared" si="16"/>
        <v>4.7484650988745269E-4</v>
      </c>
      <c r="R73" s="89">
        <f t="shared" si="17"/>
        <v>4.7484650988745269E-4</v>
      </c>
      <c r="S73" s="89"/>
      <c r="T73" s="89">
        <f>ABS(('Wyrównanie 22 Part 2'!B73-'Wyrównanie 22 Part 2'!G73)/'Wyrównanie 22 Part 2'!G73)</f>
        <v>2.3371165943899758E-3</v>
      </c>
      <c r="U73" s="89">
        <f t="shared" si="19"/>
        <v>5.462113975772999E-6</v>
      </c>
      <c r="V73" s="89">
        <f>'Wyrównanie 22 Part 2'!C74-'Wyrównanie 22 Part 2'!C73</f>
        <v>1.3923860446983551E-3</v>
      </c>
      <c r="W73" s="89">
        <f t="shared" si="20"/>
        <v>1.3923860446983551E-3</v>
      </c>
      <c r="X73" s="89">
        <f t="shared" si="21"/>
        <v>5.2644781484985359E-5</v>
      </c>
      <c r="Y73" s="89">
        <f t="shared" si="22"/>
        <v>5.2644781484985359E-5</v>
      </c>
      <c r="Z73" s="89">
        <f t="shared" si="23"/>
        <v>4.7484650988745269E-4</v>
      </c>
      <c r="AA73" s="89">
        <f t="shared" si="48"/>
        <v>4.7484650988745269E-4</v>
      </c>
      <c r="AB73" s="89"/>
      <c r="AC73" s="89">
        <f>ABS(('Wyrównanie 22 Part 2'!B73-'Wyrównanie 22 Part 2'!I73)/'Wyrównanie 22 Part 2'!I73)</f>
        <v>2.6440517452765787E-2</v>
      </c>
      <c r="AD73" s="89">
        <f t="shared" si="24"/>
        <v>6.991009631700122E-4</v>
      </c>
      <c r="AE73" s="89">
        <f>'Wyrównanie 22 Part 2'!C74-'Wyrównanie 22 Part 2'!C73</f>
        <v>1.3923860446983551E-3</v>
      </c>
      <c r="AF73" s="89">
        <f t="shared" si="25"/>
        <v>1.3923860446983551E-3</v>
      </c>
      <c r="AG73" s="89">
        <f t="shared" si="26"/>
        <v>5.2644781484985359E-5</v>
      </c>
      <c r="AH73" s="89">
        <f t="shared" si="27"/>
        <v>5.2644781484985359E-5</v>
      </c>
      <c r="AI73" s="89">
        <f t="shared" si="28"/>
        <v>4.7484650988745269E-4</v>
      </c>
      <c r="AJ73" s="89">
        <f t="shared" si="29"/>
        <v>4.7484650988745269E-4</v>
      </c>
      <c r="AK73" s="89"/>
      <c r="AL73" s="89">
        <f>ABS(('Wyrównanie 22 Part 2'!B73-'Wyrównanie 22 Part 2'!K73)/'Wyrównanie 22 Part 2'!K73)</f>
        <v>2.3999747999541868E-2</v>
      </c>
      <c r="AM73" s="89">
        <f t="shared" si="36"/>
        <v>5.7598790404151388E-4</v>
      </c>
      <c r="AN73" s="89">
        <f>'Wyrównanie 22 Part 2'!B74-'Wyrównanie 22 Part 2'!B73</f>
        <v>6.4512524765938592E-4</v>
      </c>
      <c r="AO73" s="89">
        <f t="shared" si="37"/>
        <v>6.4512524765938592E-4</v>
      </c>
      <c r="AP73" s="89">
        <f t="shared" si="38"/>
        <v>5.8611174559956847E-6</v>
      </c>
      <c r="AQ73" s="89">
        <f t="shared" si="39"/>
        <v>5.8611174559956847E-6</v>
      </c>
      <c r="AR73" s="89">
        <f t="shared" si="40"/>
        <v>2.5310642860205679E-3</v>
      </c>
      <c r="AS73" s="89">
        <f t="shared" si="41"/>
        <v>2.5310642860205679E-3</v>
      </c>
      <c r="AT73" s="89"/>
      <c r="AU73" s="89">
        <f>ABS(('Wyrównanie 22 Part 2'!B73-'Wyrównanie 22 Part 2'!M73)/'Wyrównanie 22 Part 2'!M73)</f>
        <v>9.8048976978365315E-3</v>
      </c>
      <c r="AV73" s="89">
        <f t="shared" si="42"/>
        <v>9.6136018865040121E-5</v>
      </c>
      <c r="AW73" s="89">
        <f>'Wyrównanie 22 Part 2'!B74-'Wyrównanie 22 Part 2'!B73</f>
        <v>6.4512524765938592E-4</v>
      </c>
      <c r="AX73" s="89">
        <f t="shared" si="43"/>
        <v>6.4512524765938592E-4</v>
      </c>
      <c r="AY73" s="89">
        <f t="shared" si="44"/>
        <v>5.8611174559956847E-6</v>
      </c>
      <c r="AZ73" s="89">
        <f t="shared" si="45"/>
        <v>5.8611174559956847E-6</v>
      </c>
      <c r="BA73" s="89">
        <f t="shared" si="46"/>
        <v>2.5310642860205679E-3</v>
      </c>
      <c r="BB73" s="89">
        <f t="shared" si="47"/>
        <v>2.5310642860205679E-3</v>
      </c>
      <c r="BC73" s="89"/>
      <c r="BD73" s="89">
        <f>ABS(('Wyrównanie 22 Part 2'!B73-'Wyrównanie 22 Part 2'!O73)/'Wyrównanie 22 Part 2'!O73)</f>
        <v>2.4546084660279546E-3</v>
      </c>
      <c r="BE73" s="89">
        <f t="shared" si="6"/>
        <v>6.0251027214961082E-6</v>
      </c>
      <c r="BF73" s="89">
        <f>'Wyrównanie 22 Part 2'!B74-'Wyrównanie 22 Part 2'!B73</f>
        <v>6.4512524765938592E-4</v>
      </c>
      <c r="BG73" s="89">
        <f t="shared" si="7"/>
        <v>6.4512524765938592E-4</v>
      </c>
      <c r="BH73" s="89">
        <f t="shared" si="8"/>
        <v>5.8611174559956847E-6</v>
      </c>
      <c r="BI73" s="89">
        <f t="shared" si="9"/>
        <v>5.8611174559956847E-6</v>
      </c>
      <c r="BJ73" s="89">
        <f t="shared" si="10"/>
        <v>2.5310642860205679E-3</v>
      </c>
      <c r="BK73" s="89">
        <f t="shared" si="11"/>
        <v>2.5310642860205679E-3</v>
      </c>
      <c r="BL73" s="89"/>
      <c r="BM73" s="89">
        <f>ABS(('Wyrównanie 22 Part 2'!B73-'Wyrównanie 22 Part 2'!Q73)/'Wyrównanie 22 Part 2'!Q73)</f>
        <v>2.6104804944800119E-2</v>
      </c>
      <c r="BN73" s="89">
        <f t="shared" si="30"/>
        <v>6.814608412060607E-4</v>
      </c>
      <c r="BO73" s="89">
        <f>'Wyrównanie 22 Part 2'!B74-'Wyrównanie 22 Part 2'!B73</f>
        <v>6.4512524765938592E-4</v>
      </c>
      <c r="BP73" s="89">
        <f t="shared" si="31"/>
        <v>6.4512524765938592E-4</v>
      </c>
      <c r="BQ73" s="89">
        <f t="shared" si="32"/>
        <v>5.8611174559956847E-6</v>
      </c>
      <c r="BR73" s="89">
        <f t="shared" si="33"/>
        <v>5.8611174559956847E-6</v>
      </c>
      <c r="BS73" s="89">
        <f t="shared" si="34"/>
        <v>2.5310642860205679E-3</v>
      </c>
      <c r="BT73" s="89">
        <f t="shared" si="35"/>
        <v>2.5310642860205679E-3</v>
      </c>
    </row>
    <row r="74" spans="1:72" s="27" customFormat="1" x14ac:dyDescent="0.25">
      <c r="A74" s="41">
        <v>68</v>
      </c>
      <c r="B74" s="89">
        <f>ABS(('Wyrównanie 22 Part 2'!B74-'Wyrównanie 22 Part 2'!C74)/'Wyrównanie 22 Part 2'!C74)</f>
        <v>2.6990134295348217E-2</v>
      </c>
      <c r="C74" s="89">
        <f t="shared" si="49"/>
        <v>7.2846734928093198E-4</v>
      </c>
      <c r="D74" s="89">
        <f>'Wyrównanie 22 Part 2'!C75-'Wyrównanie 22 Part 2'!C74</f>
        <v>1.4450308261833404E-3</v>
      </c>
      <c r="E74" s="89">
        <f t="shared" si="50"/>
        <v>1.4450308261833404E-3</v>
      </c>
      <c r="F74" s="89">
        <f t="shared" si="51"/>
        <v>5.2749129137243805E-4</v>
      </c>
      <c r="G74" s="89">
        <f t="shared" si="52"/>
        <v>5.2749129137243805E-4</v>
      </c>
      <c r="H74" s="89">
        <f t="shared" si="53"/>
        <v>-1.4110549485106538E-4</v>
      </c>
      <c r="I74" s="89">
        <f t="shared" si="54"/>
        <v>1.4110549485106538E-4</v>
      </c>
      <c r="J74" s="89"/>
      <c r="K74" s="89">
        <f>ABS(('Wyrównanie 22 Part 2'!B74-'Wyrównanie 22 Part 2'!E74)/'Wyrównanie 22 Part 2'!E74)</f>
        <v>3.4936801001456602E-2</v>
      </c>
      <c r="L74" s="89">
        <f t="shared" si="12"/>
        <v>1.2205800642153791E-3</v>
      </c>
      <c r="M74" s="89">
        <f>'Wyrównanie 22 Part 2'!C75-'Wyrównanie 22 Part 2'!C74</f>
        <v>1.4450308261833404E-3</v>
      </c>
      <c r="N74" s="89">
        <f t="shared" si="13"/>
        <v>1.4450308261833404E-3</v>
      </c>
      <c r="O74" s="89">
        <f t="shared" si="14"/>
        <v>5.2749129137243805E-4</v>
      </c>
      <c r="P74" s="89">
        <f t="shared" si="15"/>
        <v>5.2749129137243805E-4</v>
      </c>
      <c r="Q74" s="89">
        <f t="shared" si="16"/>
        <v>-1.4110549485106538E-4</v>
      </c>
      <c r="R74" s="89">
        <f t="shared" si="17"/>
        <v>1.4110549485106538E-4</v>
      </c>
      <c r="S74" s="89"/>
      <c r="T74" s="89">
        <f>ABS(('Wyrównanie 22 Part 2'!B74-'Wyrównanie 22 Part 2'!G74)/'Wyrównanie 22 Part 2'!G74)</f>
        <v>4.8482519290392288E-2</v>
      </c>
      <c r="U74" s="89">
        <f t="shared" si="19"/>
        <v>2.3505546767432603E-3</v>
      </c>
      <c r="V74" s="89">
        <f>'Wyrównanie 22 Part 2'!C75-'Wyrównanie 22 Part 2'!C74</f>
        <v>1.4450308261833404E-3</v>
      </c>
      <c r="W74" s="89">
        <f t="shared" si="20"/>
        <v>1.4450308261833404E-3</v>
      </c>
      <c r="X74" s="89">
        <f t="shared" si="21"/>
        <v>5.2749129137243805E-4</v>
      </c>
      <c r="Y74" s="89">
        <f t="shared" si="22"/>
        <v>5.2749129137243805E-4</v>
      </c>
      <c r="Z74" s="89">
        <f t="shared" si="23"/>
        <v>-1.4110549485106538E-4</v>
      </c>
      <c r="AA74" s="89">
        <f t="shared" si="48"/>
        <v>1.4110549485106538E-4</v>
      </c>
      <c r="AB74" s="89"/>
      <c r="AC74" s="89">
        <f>ABS(('Wyrównanie 22 Part 2'!B74-'Wyrównanie 22 Part 2'!I74)/'Wyrównanie 22 Part 2'!I74)</f>
        <v>2.3777185699341778E-2</v>
      </c>
      <c r="AD74" s="89">
        <f t="shared" si="24"/>
        <v>5.6535455978098319E-4</v>
      </c>
      <c r="AE74" s="89">
        <f>'Wyrównanie 22 Part 2'!C75-'Wyrównanie 22 Part 2'!C74</f>
        <v>1.4450308261833404E-3</v>
      </c>
      <c r="AF74" s="89">
        <f t="shared" si="25"/>
        <v>1.4450308261833404E-3</v>
      </c>
      <c r="AG74" s="89">
        <f t="shared" si="26"/>
        <v>5.2749129137243805E-4</v>
      </c>
      <c r="AH74" s="89">
        <f t="shared" si="27"/>
        <v>5.2749129137243805E-4</v>
      </c>
      <c r="AI74" s="89">
        <f t="shared" si="28"/>
        <v>-1.4110549485106538E-4</v>
      </c>
      <c r="AJ74" s="89">
        <f t="shared" si="29"/>
        <v>1.4110549485106538E-4</v>
      </c>
      <c r="AK74" s="89"/>
      <c r="AL74" s="89">
        <f>ABS(('Wyrównanie 22 Part 2'!B74-'Wyrównanie 22 Part 2'!K74)/'Wyrównanie 22 Part 2'!K74)</f>
        <v>2.0933336467430879E-2</v>
      </c>
      <c r="AM74" s="89">
        <f t="shared" si="36"/>
        <v>4.3820457565867154E-4</v>
      </c>
      <c r="AN74" s="89">
        <f>'Wyrównanie 22 Part 2'!B75-'Wyrównanie 22 Part 2'!B74</f>
        <v>6.509863651153816E-4</v>
      </c>
      <c r="AO74" s="89">
        <f t="shared" si="37"/>
        <v>6.509863651153816E-4</v>
      </c>
      <c r="AP74" s="89">
        <f t="shared" si="38"/>
        <v>2.5369254034765636E-3</v>
      </c>
      <c r="AQ74" s="89">
        <f t="shared" si="39"/>
        <v>2.5369254034765636E-3</v>
      </c>
      <c r="AR74" s="89">
        <f t="shared" si="40"/>
        <v>-3.7849467853371468E-3</v>
      </c>
      <c r="AS74" s="89">
        <f t="shared" si="41"/>
        <v>3.7849467853371468E-3</v>
      </c>
      <c r="AT74" s="89"/>
      <c r="AU74" s="89">
        <f>ABS(('Wyrównanie 22 Part 2'!B74-'Wyrównanie 22 Part 2'!M74)/'Wyrównanie 22 Part 2'!M74)</f>
        <v>5.5542378517411055E-2</v>
      </c>
      <c r="AV74" s="89">
        <f t="shared" si="42"/>
        <v>3.084955811371365E-3</v>
      </c>
      <c r="AW74" s="89">
        <f>'Wyrównanie 22 Part 2'!B75-'Wyrównanie 22 Part 2'!B74</f>
        <v>6.509863651153816E-4</v>
      </c>
      <c r="AX74" s="89">
        <f t="shared" si="43"/>
        <v>6.509863651153816E-4</v>
      </c>
      <c r="AY74" s="89">
        <f t="shared" si="44"/>
        <v>2.5369254034765636E-3</v>
      </c>
      <c r="AZ74" s="89">
        <f t="shared" si="45"/>
        <v>2.5369254034765636E-3</v>
      </c>
      <c r="BA74" s="89">
        <f t="shared" si="46"/>
        <v>-3.7849467853371468E-3</v>
      </c>
      <c r="BB74" s="89">
        <f t="shared" si="47"/>
        <v>3.7849467853371468E-3</v>
      </c>
      <c r="BC74" s="89"/>
      <c r="BD74" s="89">
        <f>ABS(('Wyrównanie 22 Part 2'!B74-'Wyrównanie 22 Part 2'!O74)/'Wyrównanie 22 Part 2'!O74)</f>
        <v>9.1273286563593389E-3</v>
      </c>
      <c r="BE74" s="89">
        <f t="shared" ref="BE74:BE102" si="55">BD74^2</f>
        <v>8.3308128401198375E-5</v>
      </c>
      <c r="BF74" s="89">
        <f>'Wyrównanie 22 Part 2'!B75-'Wyrównanie 22 Part 2'!B74</f>
        <v>6.509863651153816E-4</v>
      </c>
      <c r="BG74" s="89">
        <f t="shared" ref="BG74:BG101" si="56">ABS(BF74)</f>
        <v>6.509863651153816E-4</v>
      </c>
      <c r="BH74" s="89">
        <f t="shared" ref="BH74:BH100" si="57">BF75-BF74</f>
        <v>2.5369254034765636E-3</v>
      </c>
      <c r="BI74" s="89">
        <f t="shared" ref="BI74:BI100" si="58">ABS(BH74)</f>
        <v>2.5369254034765636E-3</v>
      </c>
      <c r="BJ74" s="89">
        <f t="shared" ref="BJ74:BJ99" si="59">BH75-BH74</f>
        <v>-3.7849467853371468E-3</v>
      </c>
      <c r="BK74" s="89">
        <f t="shared" ref="BK74:BK99" si="60">ABS(BJ74)</f>
        <v>3.7849467853371468E-3</v>
      </c>
      <c r="BL74" s="89"/>
      <c r="BM74" s="89">
        <f>ABS(('Wyrównanie 22 Part 2'!B74-'Wyrównanie 22 Part 2'!Q74)/'Wyrównanie 22 Part 2'!Q74)</f>
        <v>1.8523694847945946E-2</v>
      </c>
      <c r="BN74" s="89">
        <f t="shared" si="30"/>
        <v>3.4312727081981919E-4</v>
      </c>
      <c r="BO74" s="89">
        <f>'Wyrównanie 22 Part 2'!B75-'Wyrównanie 22 Part 2'!B74</f>
        <v>6.509863651153816E-4</v>
      </c>
      <c r="BP74" s="89">
        <f t="shared" si="31"/>
        <v>6.509863651153816E-4</v>
      </c>
      <c r="BQ74" s="89">
        <f t="shared" si="32"/>
        <v>2.5369254034765636E-3</v>
      </c>
      <c r="BR74" s="89">
        <f t="shared" si="33"/>
        <v>2.5369254034765636E-3</v>
      </c>
      <c r="BS74" s="89">
        <f t="shared" si="34"/>
        <v>-3.7849467853371468E-3</v>
      </c>
      <c r="BT74" s="89">
        <f t="shared" si="35"/>
        <v>3.7849467853371468E-3</v>
      </c>
    </row>
    <row r="75" spans="1:72" s="27" customFormat="1" x14ac:dyDescent="0.25">
      <c r="A75" s="41">
        <v>69</v>
      </c>
      <c r="B75" s="89">
        <f>ABS(('Wyrównanie 22 Part 2'!B75-'Wyrównanie 22 Part 2'!C75)/'Wyrównanie 22 Part 2'!C75)</f>
        <v>6.6279671029705473E-2</v>
      </c>
      <c r="C75" s="89">
        <f t="shared" si="49"/>
        <v>4.3929947918059792E-3</v>
      </c>
      <c r="D75" s="89">
        <f>'Wyrównanie 22 Part 2'!C76-'Wyrównanie 22 Part 2'!C75</f>
        <v>1.9725221175557785E-3</v>
      </c>
      <c r="E75" s="89">
        <f t="shared" si="50"/>
        <v>1.9725221175557785E-3</v>
      </c>
      <c r="F75" s="89">
        <f t="shared" si="51"/>
        <v>3.8638579652137267E-4</v>
      </c>
      <c r="G75" s="89">
        <f t="shared" si="52"/>
        <v>3.8638579652137267E-4</v>
      </c>
      <c r="H75" s="89">
        <f t="shared" si="53"/>
        <v>-3.4905756312605257E-4</v>
      </c>
      <c r="I75" s="89">
        <f t="shared" si="54"/>
        <v>3.4905756312605257E-4</v>
      </c>
      <c r="J75" s="89"/>
      <c r="K75" s="89">
        <f>ABS(('Wyrównanie 22 Part 2'!B75-'Wyrównanie 22 Part 2'!E75)/'Wyrównanie 22 Part 2'!E75)</f>
        <v>8.5518772323600292E-2</v>
      </c>
      <c r="L75" s="89">
        <f t="shared" ref="L75:L101" si="61">K75^2</f>
        <v>7.3134604197357834E-3</v>
      </c>
      <c r="M75" s="89">
        <f>'Wyrównanie 22 Part 2'!C76-'Wyrównanie 22 Part 2'!C75</f>
        <v>1.9725221175557785E-3</v>
      </c>
      <c r="N75" s="89">
        <f t="shared" ref="N75:N100" si="62">ABS(M75)</f>
        <v>1.9725221175557785E-3</v>
      </c>
      <c r="O75" s="89">
        <f t="shared" ref="O75:O99" si="63">M76-M75</f>
        <v>3.8638579652137267E-4</v>
      </c>
      <c r="P75" s="89">
        <f t="shared" ref="P75:P99" si="64">ABS(O75)</f>
        <v>3.8638579652137267E-4</v>
      </c>
      <c r="Q75" s="89">
        <f t="shared" ref="Q75:Q98" si="65">O76-O75</f>
        <v>-3.4905756312605257E-4</v>
      </c>
      <c r="R75" s="89">
        <f t="shared" ref="R75:R98" si="66">ABS(Q75)</f>
        <v>3.4905756312605257E-4</v>
      </c>
      <c r="S75" s="89"/>
      <c r="T75" s="89">
        <f>ABS(('Wyrównanie 22 Part 2'!B75-'Wyrównanie 22 Part 2'!G75)/'Wyrównanie 22 Part 2'!G75)</f>
        <v>9.440998474123688E-2</v>
      </c>
      <c r="U75" s="89">
        <f t="shared" si="19"/>
        <v>8.9132452188405813E-3</v>
      </c>
      <c r="V75" s="89">
        <f>'Wyrównanie 22 Part 2'!C76-'Wyrównanie 22 Part 2'!C75</f>
        <v>1.9725221175557785E-3</v>
      </c>
      <c r="W75" s="89">
        <f t="shared" si="20"/>
        <v>1.9725221175557785E-3</v>
      </c>
      <c r="X75" s="89">
        <f t="shared" si="21"/>
        <v>3.8638579652137267E-4</v>
      </c>
      <c r="Y75" s="89">
        <f t="shared" si="22"/>
        <v>3.8638579652137267E-4</v>
      </c>
      <c r="Z75" s="89">
        <f t="shared" si="23"/>
        <v>-3.4905756312605257E-4</v>
      </c>
      <c r="AA75" s="89">
        <f t="shared" si="48"/>
        <v>3.4905756312605257E-4</v>
      </c>
      <c r="AB75" s="89"/>
      <c r="AC75" s="89">
        <f>ABS(('Wyrównanie 22 Part 2'!B75-'Wyrównanie 22 Part 2'!I75)/'Wyrównanie 22 Part 2'!I75)</f>
        <v>6.5819407337177699E-2</v>
      </c>
      <c r="AD75" s="89">
        <f t="shared" si="24"/>
        <v>4.3321943822173213E-3</v>
      </c>
      <c r="AE75" s="89">
        <f>'Wyrównanie 22 Part 2'!C76-'Wyrównanie 22 Part 2'!C75</f>
        <v>1.9725221175557785E-3</v>
      </c>
      <c r="AF75" s="89">
        <f t="shared" si="25"/>
        <v>1.9725221175557785E-3</v>
      </c>
      <c r="AG75" s="89">
        <f t="shared" si="26"/>
        <v>3.8638579652137267E-4</v>
      </c>
      <c r="AH75" s="89">
        <f t="shared" si="27"/>
        <v>3.8638579652137267E-4</v>
      </c>
      <c r="AI75" s="89">
        <f t="shared" si="28"/>
        <v>-3.4905756312605257E-4</v>
      </c>
      <c r="AJ75" s="89">
        <f t="shared" si="29"/>
        <v>3.4905756312605257E-4</v>
      </c>
      <c r="AK75" s="89"/>
      <c r="AL75" s="89">
        <f>ABS(('Wyrównanie 22 Part 2'!B75-'Wyrównanie 22 Part 2'!K75)/'Wyrównanie 22 Part 2'!K75)</f>
        <v>6.9653504210766645E-2</v>
      </c>
      <c r="AM75" s="89">
        <f t="shared" si="36"/>
        <v>4.8516106488392871E-3</v>
      </c>
      <c r="AN75" s="89">
        <f>'Wyrównanie 22 Part 2'!B76-'Wyrównanie 22 Part 2'!B75</f>
        <v>3.1879117685919452E-3</v>
      </c>
      <c r="AO75" s="89">
        <f t="shared" si="37"/>
        <v>3.1879117685919452E-3</v>
      </c>
      <c r="AP75" s="89">
        <f t="shared" si="38"/>
        <v>-1.2480213818605833E-3</v>
      </c>
      <c r="AQ75" s="89">
        <f t="shared" si="39"/>
        <v>1.2480213818605833E-3</v>
      </c>
      <c r="AR75" s="89">
        <f t="shared" si="40"/>
        <v>2.7468278148100322E-3</v>
      </c>
      <c r="AS75" s="89">
        <f t="shared" si="41"/>
        <v>2.7468278148100322E-3</v>
      </c>
      <c r="AT75" s="89"/>
      <c r="AU75" s="89">
        <f>ABS(('Wyrównanie 22 Part 2'!B75-'Wyrównanie 22 Part 2'!M75)/'Wyrównanie 22 Part 2'!M75)</f>
        <v>0.10077697181702414</v>
      </c>
      <c r="AV75" s="89">
        <f t="shared" si="42"/>
        <v>1.0155998048609277E-2</v>
      </c>
      <c r="AW75" s="89">
        <f>'Wyrównanie 22 Part 2'!B76-'Wyrównanie 22 Part 2'!B75</f>
        <v>3.1879117685919452E-3</v>
      </c>
      <c r="AX75" s="89">
        <f t="shared" si="43"/>
        <v>3.1879117685919452E-3</v>
      </c>
      <c r="AY75" s="89">
        <f t="shared" si="44"/>
        <v>-1.2480213818605833E-3</v>
      </c>
      <c r="AZ75" s="89">
        <f t="shared" si="45"/>
        <v>1.2480213818605833E-3</v>
      </c>
      <c r="BA75" s="89">
        <f t="shared" si="46"/>
        <v>2.7468278148100322E-3</v>
      </c>
      <c r="BB75" s="89">
        <f t="shared" si="47"/>
        <v>2.7468278148100322E-3</v>
      </c>
      <c r="BC75" s="89"/>
      <c r="BD75" s="89">
        <f>ABS(('Wyrównanie 22 Part 2'!B75-'Wyrównanie 22 Part 2'!O75)/'Wyrównanie 22 Part 2'!O75)</f>
        <v>2.0747589624007644E-2</v>
      </c>
      <c r="BE75" s="89">
        <f t="shared" si="55"/>
        <v>4.3046247520622967E-4</v>
      </c>
      <c r="BF75" s="89">
        <f>'Wyrównanie 22 Part 2'!B76-'Wyrównanie 22 Part 2'!B75</f>
        <v>3.1879117685919452E-3</v>
      </c>
      <c r="BG75" s="89">
        <f t="shared" si="56"/>
        <v>3.1879117685919452E-3</v>
      </c>
      <c r="BH75" s="89">
        <f t="shared" si="57"/>
        <v>-1.2480213818605833E-3</v>
      </c>
      <c r="BI75" s="89">
        <f t="shared" si="58"/>
        <v>1.2480213818605833E-3</v>
      </c>
      <c r="BJ75" s="89">
        <f t="shared" si="59"/>
        <v>2.7468278148100322E-3</v>
      </c>
      <c r="BK75" s="89">
        <f t="shared" si="60"/>
        <v>2.7468278148100322E-3</v>
      </c>
      <c r="BL75" s="89"/>
      <c r="BM75" s="89">
        <f>ABS(('Wyrównanie 22 Part 2'!B75-'Wyrównanie 22 Part 2'!Q75)/'Wyrównanie 22 Part 2'!Q75)</f>
        <v>5.6353878829622006E-2</v>
      </c>
      <c r="BN75" s="89">
        <f t="shared" si="30"/>
        <v>3.1757596591437194E-3</v>
      </c>
      <c r="BO75" s="89">
        <f>'Wyrównanie 22 Part 2'!B76-'Wyrównanie 22 Part 2'!B75</f>
        <v>3.1879117685919452E-3</v>
      </c>
      <c r="BP75" s="89">
        <f t="shared" si="31"/>
        <v>3.1879117685919452E-3</v>
      </c>
      <c r="BQ75" s="89">
        <f t="shared" si="32"/>
        <v>-1.2480213818605833E-3</v>
      </c>
      <c r="BR75" s="89">
        <f t="shared" si="33"/>
        <v>1.2480213818605833E-3</v>
      </c>
      <c r="BS75" s="89">
        <f t="shared" si="34"/>
        <v>2.7468278148100322E-3</v>
      </c>
      <c r="BT75" s="89">
        <f t="shared" si="35"/>
        <v>2.7468278148100322E-3</v>
      </c>
    </row>
    <row r="76" spans="1:72" s="27" customFormat="1" x14ac:dyDescent="0.25">
      <c r="A76" s="41">
        <v>70</v>
      </c>
      <c r="B76" s="89">
        <f>ABS(('Wyrównanie 22 Part 2'!B76-'Wyrównanie 22 Part 2'!C76)/'Wyrównanie 22 Part 2'!C76)</f>
        <v>2.7528901669343817E-3</v>
      </c>
      <c r="C76" s="89">
        <f t="shared" si="49"/>
        <v>7.578404271204008E-6</v>
      </c>
      <c r="D76" s="89">
        <f>'Wyrównanie 22 Part 2'!C77-'Wyrównanie 22 Part 2'!C76</f>
        <v>2.3589079140771511E-3</v>
      </c>
      <c r="E76" s="89">
        <f t="shared" si="50"/>
        <v>2.3589079140771511E-3</v>
      </c>
      <c r="F76" s="89">
        <f t="shared" si="51"/>
        <v>3.7328233395320098E-5</v>
      </c>
      <c r="G76" s="89">
        <f t="shared" si="52"/>
        <v>3.7328233395320098E-5</v>
      </c>
      <c r="H76" s="89">
        <f t="shared" si="53"/>
        <v>-8.2489017708092111E-4</v>
      </c>
      <c r="I76" s="89">
        <f t="shared" si="54"/>
        <v>8.2489017708092111E-4</v>
      </c>
      <c r="J76" s="89"/>
      <c r="K76" s="89">
        <f>ABS(('Wyrównanie 22 Part 2'!B76-'Wyrównanie 22 Part 2'!E76)/'Wyrównanie 22 Part 2'!E76)</f>
        <v>1.8719950864440824E-2</v>
      </c>
      <c r="L76" s="89">
        <f t="shared" si="61"/>
        <v>3.5043656036707872E-4</v>
      </c>
      <c r="M76" s="89">
        <f>'Wyrównanie 22 Part 2'!C77-'Wyrównanie 22 Part 2'!C76</f>
        <v>2.3589079140771511E-3</v>
      </c>
      <c r="N76" s="89">
        <f t="shared" si="62"/>
        <v>2.3589079140771511E-3</v>
      </c>
      <c r="O76" s="89">
        <f t="shared" si="63"/>
        <v>3.7328233395320098E-5</v>
      </c>
      <c r="P76" s="89">
        <f t="shared" si="64"/>
        <v>3.7328233395320098E-5</v>
      </c>
      <c r="Q76" s="89">
        <f t="shared" si="65"/>
        <v>-8.2489017708092111E-4</v>
      </c>
      <c r="R76" s="89">
        <f t="shared" si="66"/>
        <v>8.2489017708092111E-4</v>
      </c>
      <c r="S76" s="89"/>
      <c r="T76" s="89">
        <f>ABS(('Wyrównanie 22 Part 2'!B76-'Wyrównanie 22 Part 2'!G76)/'Wyrównanie 22 Part 2'!G76)</f>
        <v>2.4262205729683135E-2</v>
      </c>
      <c r="U76" s="89">
        <f t="shared" si="19"/>
        <v>5.8865462686946918E-4</v>
      </c>
      <c r="V76" s="89">
        <f>'Wyrównanie 22 Part 2'!C77-'Wyrównanie 22 Part 2'!C76</f>
        <v>2.3589079140771511E-3</v>
      </c>
      <c r="W76" s="89">
        <f t="shared" si="20"/>
        <v>2.3589079140771511E-3</v>
      </c>
      <c r="X76" s="89">
        <f t="shared" si="21"/>
        <v>3.7328233395320098E-5</v>
      </c>
      <c r="Y76" s="89">
        <f t="shared" si="22"/>
        <v>3.7328233395320098E-5</v>
      </c>
      <c r="Z76" s="89">
        <f t="shared" si="23"/>
        <v>-8.2489017708092111E-4</v>
      </c>
      <c r="AA76" s="89">
        <f t="shared" ref="AA76:AA96" si="67">ABS(Z76)</f>
        <v>8.2489017708092111E-4</v>
      </c>
      <c r="AB76" s="89"/>
      <c r="AC76" s="89">
        <f>ABS(('Wyrównanie 22 Part 2'!B76-'Wyrównanie 22 Part 2'!I76)/'Wyrównanie 22 Part 2'!I76)</f>
        <v>2.8152710002225614E-3</v>
      </c>
      <c r="AD76" s="89">
        <f t="shared" si="24"/>
        <v>7.9257508046941421E-6</v>
      </c>
      <c r="AE76" s="89">
        <f>'Wyrównanie 22 Part 2'!C77-'Wyrównanie 22 Part 2'!C76</f>
        <v>2.3589079140771511E-3</v>
      </c>
      <c r="AF76" s="89">
        <f t="shared" si="25"/>
        <v>2.3589079140771511E-3</v>
      </c>
      <c r="AG76" s="89">
        <f t="shared" si="26"/>
        <v>3.7328233395320098E-5</v>
      </c>
      <c r="AH76" s="89">
        <f t="shared" si="27"/>
        <v>3.7328233395320098E-5</v>
      </c>
      <c r="AI76" s="89">
        <f t="shared" si="28"/>
        <v>-8.2489017708092111E-4</v>
      </c>
      <c r="AJ76" s="89">
        <f t="shared" si="29"/>
        <v>8.2489017708092111E-4</v>
      </c>
      <c r="AK76" s="89"/>
      <c r="AL76" s="89">
        <f>ABS(('Wyrównanie 22 Part 2'!B76-'Wyrównanie 22 Part 2'!K76)/'Wyrównanie 22 Part 2'!K76)</f>
        <v>1.5235716442619959E-4</v>
      </c>
      <c r="AM76" s="89">
        <f t="shared" si="36"/>
        <v>2.3212705551992018E-8</v>
      </c>
      <c r="AN76" s="89">
        <f>'Wyrównanie 22 Part 2'!B77-'Wyrównanie 22 Part 2'!B76</f>
        <v>1.9398903867313619E-3</v>
      </c>
      <c r="AO76" s="89">
        <f t="shared" si="37"/>
        <v>1.9398903867313619E-3</v>
      </c>
      <c r="AP76" s="89">
        <f t="shared" si="38"/>
        <v>1.498806432949449E-3</v>
      </c>
      <c r="AQ76" s="89">
        <f t="shared" si="39"/>
        <v>1.498806432949449E-3</v>
      </c>
      <c r="AR76" s="89">
        <f t="shared" si="40"/>
        <v>-2.3604490223639932E-3</v>
      </c>
      <c r="AS76" s="89">
        <f t="shared" si="41"/>
        <v>2.3604490223639932E-3</v>
      </c>
      <c r="AT76" s="89"/>
      <c r="AU76" s="89">
        <f>ABS(('Wyrównanie 22 Part 2'!B76-'Wyrównanie 22 Part 2'!M76)/'Wyrównanie 22 Part 2'!M76)</f>
        <v>2.9793886984966739E-2</v>
      </c>
      <c r="AV76" s="89">
        <f t="shared" si="42"/>
        <v>8.8767570167297047E-4</v>
      </c>
      <c r="AW76" s="89">
        <f>'Wyrównanie 22 Part 2'!B77-'Wyrównanie 22 Part 2'!B76</f>
        <v>1.9398903867313619E-3</v>
      </c>
      <c r="AX76" s="89">
        <f t="shared" si="43"/>
        <v>1.9398903867313619E-3</v>
      </c>
      <c r="AY76" s="89">
        <f t="shared" si="44"/>
        <v>1.498806432949449E-3</v>
      </c>
      <c r="AZ76" s="89">
        <f t="shared" si="45"/>
        <v>1.498806432949449E-3</v>
      </c>
      <c r="BA76" s="89">
        <f t="shared" si="46"/>
        <v>-2.3604490223639932E-3</v>
      </c>
      <c r="BB76" s="89">
        <f t="shared" si="47"/>
        <v>2.3604490223639932E-3</v>
      </c>
      <c r="BC76" s="89"/>
      <c r="BD76" s="89">
        <f>ABS(('Wyrównanie 22 Part 2'!B76-'Wyrównanie 22 Part 2'!O76)/'Wyrównanie 22 Part 2'!O76)</f>
        <v>1.9384140149451258E-2</v>
      </c>
      <c r="BE76" s="89">
        <f t="shared" si="55"/>
        <v>3.7574488933356823E-4</v>
      </c>
      <c r="BF76" s="89">
        <f>'Wyrównanie 22 Part 2'!B77-'Wyrównanie 22 Part 2'!B76</f>
        <v>1.9398903867313619E-3</v>
      </c>
      <c r="BG76" s="89">
        <f t="shared" si="56"/>
        <v>1.9398903867313619E-3</v>
      </c>
      <c r="BH76" s="89">
        <f t="shared" si="57"/>
        <v>1.498806432949449E-3</v>
      </c>
      <c r="BI76" s="89">
        <f t="shared" si="58"/>
        <v>1.498806432949449E-3</v>
      </c>
      <c r="BJ76" s="89">
        <f t="shared" si="59"/>
        <v>-2.3604490223639932E-3</v>
      </c>
      <c r="BK76" s="89">
        <f t="shared" si="60"/>
        <v>2.3604490223639932E-3</v>
      </c>
      <c r="BL76" s="89"/>
      <c r="BM76" s="89">
        <f>ABS(('Wyrównanie 22 Part 2'!B76-'Wyrównanie 22 Part 2'!Q76)/'Wyrównanie 22 Part 2'!Q76)</f>
        <v>6.5058513722385716E-3</v>
      </c>
      <c r="BN76" s="89">
        <f t="shared" si="30"/>
        <v>4.2326102077658501E-5</v>
      </c>
      <c r="BO76" s="89">
        <f>'Wyrównanie 22 Part 2'!B77-'Wyrównanie 22 Part 2'!B76</f>
        <v>1.9398903867313619E-3</v>
      </c>
      <c r="BP76" s="89">
        <f t="shared" si="31"/>
        <v>1.9398903867313619E-3</v>
      </c>
      <c r="BQ76" s="89">
        <f t="shared" si="32"/>
        <v>1.498806432949449E-3</v>
      </c>
      <c r="BR76" s="89">
        <f t="shared" si="33"/>
        <v>1.498806432949449E-3</v>
      </c>
      <c r="BS76" s="89">
        <f t="shared" si="34"/>
        <v>-2.3604490223639932E-3</v>
      </c>
      <c r="BT76" s="89">
        <f t="shared" si="35"/>
        <v>2.3604490223639932E-3</v>
      </c>
    </row>
    <row r="77" spans="1:72" s="27" customFormat="1" x14ac:dyDescent="0.25">
      <c r="A77" s="41">
        <v>71</v>
      </c>
      <c r="B77" s="89">
        <f>ABS(('Wyrównanie 22 Part 2'!B77-'Wyrównanie 22 Part 2'!C77)/'Wyrównanie 22 Part 2'!C77)</f>
        <v>2.0270688256280266E-2</v>
      </c>
      <c r="C77" s="89">
        <f t="shared" si="49"/>
        <v>4.1090080238329871E-4</v>
      </c>
      <c r="D77" s="89">
        <f>'Wyrównanie 22 Part 2'!C78-'Wyrównanie 22 Part 2'!C77</f>
        <v>2.3962361474724712E-3</v>
      </c>
      <c r="E77" s="89">
        <f t="shared" si="50"/>
        <v>2.3962361474724712E-3</v>
      </c>
      <c r="F77" s="89">
        <f t="shared" si="51"/>
        <v>-7.8756194368560101E-4</v>
      </c>
      <c r="G77" s="89">
        <f t="shared" si="52"/>
        <v>7.8756194368560101E-4</v>
      </c>
      <c r="H77" s="89">
        <f t="shared" si="53"/>
        <v>1.9828758826481267E-3</v>
      </c>
      <c r="I77" s="89">
        <f t="shared" si="54"/>
        <v>1.9828758826481267E-3</v>
      </c>
      <c r="J77" s="89"/>
      <c r="K77" s="89">
        <f>ABS(('Wyrównanie 22 Part 2'!B77-'Wyrównanie 22 Part 2'!E77)/'Wyrównanie 22 Part 2'!E77)</f>
        <v>1.7858450434238546E-2</v>
      </c>
      <c r="L77" s="89">
        <f t="shared" si="61"/>
        <v>3.1892425191215493E-4</v>
      </c>
      <c r="M77" s="89">
        <f>'Wyrównanie 22 Part 2'!C78-'Wyrównanie 22 Part 2'!C77</f>
        <v>2.3962361474724712E-3</v>
      </c>
      <c r="N77" s="89">
        <f t="shared" si="62"/>
        <v>2.3962361474724712E-3</v>
      </c>
      <c r="O77" s="89">
        <f t="shared" si="63"/>
        <v>-7.8756194368560101E-4</v>
      </c>
      <c r="P77" s="89">
        <f t="shared" si="64"/>
        <v>7.8756194368560101E-4</v>
      </c>
      <c r="Q77" s="89">
        <f t="shared" si="65"/>
        <v>1.9828758826481267E-3</v>
      </c>
      <c r="R77" s="89">
        <f t="shared" si="66"/>
        <v>1.9828758826481267E-3</v>
      </c>
      <c r="S77" s="89"/>
      <c r="T77" s="89">
        <f>ABS(('Wyrównanie 22 Part 2'!B77-'Wyrównanie 22 Part 2'!G77)/'Wyrównanie 22 Part 2'!G77)</f>
        <v>2.6299928491357989E-2</v>
      </c>
      <c r="U77" s="89">
        <f t="shared" ref="U77:U99" si="68">T77^2</f>
        <v>6.9168623865054372E-4</v>
      </c>
      <c r="V77" s="89">
        <f>'Wyrównanie 22 Part 2'!C78-'Wyrównanie 22 Part 2'!C77</f>
        <v>2.3962361474724712E-3</v>
      </c>
      <c r="W77" s="89">
        <f t="shared" ref="W77:W98" si="69">ABS(V77)</f>
        <v>2.3962361474724712E-3</v>
      </c>
      <c r="X77" s="89">
        <f t="shared" ref="X77:X97" si="70">V78-V77</f>
        <v>-7.8756194368560101E-4</v>
      </c>
      <c r="Y77" s="89">
        <f t="shared" ref="Y77:Y97" si="71">ABS(X77)</f>
        <v>7.8756194368560101E-4</v>
      </c>
      <c r="Z77" s="89">
        <f t="shared" ref="Z77:Z96" si="72">X78-X77</f>
        <v>1.9828758826481267E-3</v>
      </c>
      <c r="AA77" s="89">
        <f t="shared" si="67"/>
        <v>1.9828758826481267E-3</v>
      </c>
      <c r="AB77" s="89"/>
      <c r="AC77" s="89">
        <f>ABS(('Wyrównanie 22 Part 2'!B77-'Wyrównanie 22 Part 2'!I77)/'Wyrównanie 22 Part 2'!I77)</f>
        <v>5.8420246086801865E-3</v>
      </c>
      <c r="AD77" s="89">
        <f t="shared" si="24"/>
        <v>3.4129251528424883E-5</v>
      </c>
      <c r="AE77" s="89">
        <f>'Wyrównanie 22 Part 2'!C78-'Wyrównanie 22 Part 2'!C77</f>
        <v>2.3962361474724712E-3</v>
      </c>
      <c r="AF77" s="89">
        <f t="shared" si="25"/>
        <v>2.3962361474724712E-3</v>
      </c>
      <c r="AG77" s="89">
        <f t="shared" si="26"/>
        <v>-7.8756194368560101E-4</v>
      </c>
      <c r="AH77" s="89">
        <f t="shared" si="27"/>
        <v>7.8756194368560101E-4</v>
      </c>
      <c r="AI77" s="89">
        <f t="shared" si="28"/>
        <v>1.9828758826481267E-3</v>
      </c>
      <c r="AJ77" s="89">
        <f t="shared" si="29"/>
        <v>1.9828758826481267E-3</v>
      </c>
      <c r="AK77" s="89"/>
      <c r="AL77" s="89">
        <f>ABS(('Wyrównanie 22 Part 2'!B77-'Wyrównanie 22 Part 2'!K77)/'Wyrównanie 22 Part 2'!K77)</f>
        <v>3.0458183549914404E-3</v>
      </c>
      <c r="AM77" s="89">
        <f t="shared" si="36"/>
        <v>9.2770094516027638E-6</v>
      </c>
      <c r="AN77" s="89">
        <f>'Wyrównanie 22 Part 2'!B78-'Wyrównanie 22 Part 2'!B77</f>
        <v>3.4386968196808108E-3</v>
      </c>
      <c r="AO77" s="89">
        <f t="shared" si="37"/>
        <v>3.4386968196808108E-3</v>
      </c>
      <c r="AP77" s="89">
        <f t="shared" si="38"/>
        <v>-8.6164258941454422E-4</v>
      </c>
      <c r="AQ77" s="89">
        <f t="shared" si="39"/>
        <v>8.6164258941454422E-4</v>
      </c>
      <c r="AR77" s="89">
        <f t="shared" si="40"/>
        <v>-8.7778410875976459E-4</v>
      </c>
      <c r="AS77" s="89">
        <f t="shared" si="41"/>
        <v>8.7778410875976459E-4</v>
      </c>
      <c r="AT77" s="89"/>
      <c r="AU77" s="89">
        <f>ABS(('Wyrównanie 22 Part 2'!B77-'Wyrównanie 22 Part 2'!M77)/'Wyrównanie 22 Part 2'!M77)</f>
        <v>3.0640865275136209E-2</v>
      </c>
      <c r="AV77" s="89">
        <f t="shared" si="42"/>
        <v>9.3886262480904798E-4</v>
      </c>
      <c r="AW77" s="89">
        <f>'Wyrównanie 22 Part 2'!B78-'Wyrównanie 22 Part 2'!B77</f>
        <v>3.4386968196808108E-3</v>
      </c>
      <c r="AX77" s="89">
        <f t="shared" si="43"/>
        <v>3.4386968196808108E-3</v>
      </c>
      <c r="AY77" s="89">
        <f t="shared" si="44"/>
        <v>-8.6164258941454422E-4</v>
      </c>
      <c r="AZ77" s="89">
        <f t="shared" si="45"/>
        <v>8.6164258941454422E-4</v>
      </c>
      <c r="BA77" s="89">
        <f t="shared" si="46"/>
        <v>-8.7778410875976459E-4</v>
      </c>
      <c r="BB77" s="89">
        <f t="shared" si="47"/>
        <v>8.7778410875976459E-4</v>
      </c>
      <c r="BC77" s="89"/>
      <c r="BD77" s="89">
        <f>ABS(('Wyrównanie 22 Part 2'!B77-'Wyrównanie 22 Part 2'!O77)/'Wyrównanie 22 Part 2'!O77)</f>
        <v>1.3284123195532068E-2</v>
      </c>
      <c r="BE77" s="89">
        <f t="shared" si="55"/>
        <v>1.7646792907407313E-4</v>
      </c>
      <c r="BF77" s="89">
        <f>'Wyrównanie 22 Part 2'!B78-'Wyrównanie 22 Part 2'!B77</f>
        <v>3.4386968196808108E-3</v>
      </c>
      <c r="BG77" s="89">
        <f t="shared" si="56"/>
        <v>3.4386968196808108E-3</v>
      </c>
      <c r="BH77" s="89">
        <f t="shared" si="57"/>
        <v>-8.6164258941454422E-4</v>
      </c>
      <c r="BI77" s="89">
        <f t="shared" si="58"/>
        <v>8.6164258941454422E-4</v>
      </c>
      <c r="BJ77" s="89">
        <f t="shared" si="59"/>
        <v>-8.7778410875976459E-4</v>
      </c>
      <c r="BK77" s="89">
        <f t="shared" si="60"/>
        <v>8.7778410875976459E-4</v>
      </c>
      <c r="BL77" s="89"/>
      <c r="BM77" s="89">
        <f>ABS(('Wyrównanie 22 Part 2'!B77-'Wyrównanie 22 Part 2'!Q77)/'Wyrównanie 22 Part 2'!Q77)</f>
        <v>1.3461751417080507E-2</v>
      </c>
      <c r="BN77" s="89">
        <f t="shared" si="30"/>
        <v>1.8121875121526903E-4</v>
      </c>
      <c r="BO77" s="89">
        <f>'Wyrównanie 22 Part 2'!B78-'Wyrównanie 22 Part 2'!B77</f>
        <v>3.4386968196808108E-3</v>
      </c>
      <c r="BP77" s="89">
        <f t="shared" si="31"/>
        <v>3.4386968196808108E-3</v>
      </c>
      <c r="BQ77" s="89">
        <f t="shared" si="32"/>
        <v>-8.6164258941454422E-4</v>
      </c>
      <c r="BR77" s="89">
        <f t="shared" si="33"/>
        <v>8.6164258941454422E-4</v>
      </c>
      <c r="BS77" s="89">
        <f t="shared" si="34"/>
        <v>-8.7778410875976459E-4</v>
      </c>
      <c r="BT77" s="89">
        <f t="shared" si="35"/>
        <v>8.7778410875976459E-4</v>
      </c>
    </row>
    <row r="78" spans="1:72" s="27" customFormat="1" x14ac:dyDescent="0.25">
      <c r="A78" s="41">
        <v>72</v>
      </c>
      <c r="B78" s="89">
        <f>ABS(('Wyrównanie 22 Part 2'!B78-'Wyrównanie 22 Part 2'!C78)/'Wyrównanie 22 Part 2'!C78)</f>
        <v>2.1781001605454181E-2</v>
      </c>
      <c r="C78" s="89">
        <f t="shared" si="49"/>
        <v>4.7441203093679762E-4</v>
      </c>
      <c r="D78" s="89">
        <f>'Wyrównanie 22 Part 2'!C79-'Wyrównanie 22 Part 2'!C78</f>
        <v>1.6086742037868702E-3</v>
      </c>
      <c r="E78" s="89">
        <f t="shared" si="50"/>
        <v>1.6086742037868702E-3</v>
      </c>
      <c r="F78" s="89">
        <f t="shared" si="51"/>
        <v>1.1953139389625257E-3</v>
      </c>
      <c r="G78" s="89">
        <f t="shared" si="52"/>
        <v>1.1953139389625257E-3</v>
      </c>
      <c r="H78" s="89">
        <f t="shared" si="53"/>
        <v>-1.2285693420039795E-3</v>
      </c>
      <c r="I78" s="89">
        <f t="shared" si="54"/>
        <v>1.2285693420039795E-3</v>
      </c>
      <c r="J78" s="89"/>
      <c r="K78" s="89">
        <f>ABS(('Wyrównanie 22 Part 2'!B78-'Wyrównanie 22 Part 2'!E78)/'Wyrównanie 22 Part 2'!E78)</f>
        <v>3.0760000791645311E-2</v>
      </c>
      <c r="L78" s="89">
        <f t="shared" si="61"/>
        <v>9.4617764870202014E-4</v>
      </c>
      <c r="M78" s="89">
        <f>'Wyrównanie 22 Part 2'!C79-'Wyrównanie 22 Part 2'!C78</f>
        <v>1.6086742037868702E-3</v>
      </c>
      <c r="N78" s="89">
        <f t="shared" si="62"/>
        <v>1.6086742037868702E-3</v>
      </c>
      <c r="O78" s="89">
        <f t="shared" si="63"/>
        <v>1.1953139389625257E-3</v>
      </c>
      <c r="P78" s="89">
        <f t="shared" si="64"/>
        <v>1.1953139389625257E-3</v>
      </c>
      <c r="Q78" s="89">
        <f t="shared" si="65"/>
        <v>-1.2285693420039795E-3</v>
      </c>
      <c r="R78" s="89">
        <f t="shared" si="66"/>
        <v>1.2285693420039795E-3</v>
      </c>
      <c r="S78" s="89"/>
      <c r="T78" s="89">
        <f>ABS(('Wyrównanie 22 Part 2'!B78-'Wyrównanie 22 Part 2'!G78)/'Wyrównanie 22 Part 2'!G78)</f>
        <v>2.3764945943365659E-2</v>
      </c>
      <c r="U78" s="89">
        <f t="shared" si="68"/>
        <v>5.6477265569109187E-4</v>
      </c>
      <c r="V78" s="89">
        <f>'Wyrównanie 22 Part 2'!C79-'Wyrównanie 22 Part 2'!C78</f>
        <v>1.6086742037868702E-3</v>
      </c>
      <c r="W78" s="89">
        <f t="shared" si="69"/>
        <v>1.6086742037868702E-3</v>
      </c>
      <c r="X78" s="89">
        <f t="shared" si="70"/>
        <v>1.1953139389625257E-3</v>
      </c>
      <c r="Y78" s="89">
        <f t="shared" si="71"/>
        <v>1.1953139389625257E-3</v>
      </c>
      <c r="Z78" s="89">
        <f t="shared" si="72"/>
        <v>-1.2285693420039795E-3</v>
      </c>
      <c r="AA78" s="89">
        <f t="shared" si="67"/>
        <v>1.2285693420039795E-3</v>
      </c>
      <c r="AB78" s="89"/>
      <c r="AC78" s="89">
        <f>ABS(('Wyrównanie 22 Part 2'!B78-'Wyrównanie 22 Part 2'!I78)/'Wyrównanie 22 Part 2'!I78)</f>
        <v>4.1457104163655577E-2</v>
      </c>
      <c r="AD78" s="89">
        <f t="shared" ref="AD78:AD98" si="73">AC78^2</f>
        <v>1.7186914856361887E-3</v>
      </c>
      <c r="AE78" s="89">
        <f>'Wyrównanie 22 Part 2'!C79-'Wyrównanie 22 Part 2'!C78</f>
        <v>1.6086742037868702E-3</v>
      </c>
      <c r="AF78" s="89">
        <f t="shared" ref="AF78:AF97" si="74">ABS(AE78)</f>
        <v>1.6086742037868702E-3</v>
      </c>
      <c r="AG78" s="89">
        <f t="shared" ref="AG78:AG96" si="75">AE79-AE78</f>
        <v>1.1953139389625257E-3</v>
      </c>
      <c r="AH78" s="89">
        <f t="shared" ref="AH78:AH96" si="76">ABS(AG78)</f>
        <v>1.1953139389625257E-3</v>
      </c>
      <c r="AI78" s="89">
        <f t="shared" ref="AI78:AI95" si="77">AG79-AG78</f>
        <v>-1.2285693420039795E-3</v>
      </c>
      <c r="AJ78" s="89">
        <f t="shared" ref="AJ78:AJ95" si="78">ABS(AI78)</f>
        <v>1.2285693420039795E-3</v>
      </c>
      <c r="AK78" s="89"/>
      <c r="AL78" s="89">
        <f>ABS(('Wyrównanie 22 Part 2'!B78-'Wyrównanie 22 Part 2'!K78)/'Wyrównanie 22 Part 2'!K78)</f>
        <v>4.7272512291896829E-2</v>
      </c>
      <c r="AM78" s="89">
        <f t="shared" si="36"/>
        <v>2.234690418387537E-3</v>
      </c>
      <c r="AN78" s="89">
        <f>'Wyrównanie 22 Part 2'!B79-'Wyrównanie 22 Part 2'!B78</f>
        <v>2.5770542302662666E-3</v>
      </c>
      <c r="AO78" s="89">
        <f t="shared" si="37"/>
        <v>2.5770542302662666E-3</v>
      </c>
      <c r="AP78" s="89">
        <f t="shared" si="38"/>
        <v>-1.7394266981743088E-3</v>
      </c>
      <c r="AQ78" s="89">
        <f t="shared" si="39"/>
        <v>1.7394266981743088E-3</v>
      </c>
      <c r="AR78" s="89">
        <f t="shared" si="40"/>
        <v>1.5190121624632236E-4</v>
      </c>
      <c r="AS78" s="89">
        <f t="shared" si="41"/>
        <v>1.5190121624632236E-4</v>
      </c>
      <c r="AT78" s="89"/>
      <c r="AU78" s="89">
        <f>ABS(('Wyrównanie 22 Part 2'!B78-'Wyrównanie 22 Part 2'!M78)/'Wyrównanie 22 Part 2'!M78)</f>
        <v>1.8535148152428921E-2</v>
      </c>
      <c r="AV78" s="89">
        <f t="shared" si="42"/>
        <v>3.4355171703248926E-4</v>
      </c>
      <c r="AW78" s="89">
        <f>'Wyrównanie 22 Part 2'!B79-'Wyrównanie 22 Part 2'!B78</f>
        <v>2.5770542302662666E-3</v>
      </c>
      <c r="AX78" s="89">
        <f t="shared" si="43"/>
        <v>2.5770542302662666E-3</v>
      </c>
      <c r="AY78" s="89">
        <f t="shared" si="44"/>
        <v>-1.7394266981743088E-3</v>
      </c>
      <c r="AZ78" s="89">
        <f t="shared" si="45"/>
        <v>1.7394266981743088E-3</v>
      </c>
      <c r="BA78" s="89">
        <f t="shared" si="46"/>
        <v>1.5190121624632236E-4</v>
      </c>
      <c r="BB78" s="89">
        <f t="shared" si="47"/>
        <v>1.5190121624632236E-4</v>
      </c>
      <c r="BC78" s="89"/>
      <c r="BD78" s="89">
        <f>ABS(('Wyrównanie 22 Part 2'!B78-'Wyrównanie 22 Part 2'!O78)/'Wyrównanie 22 Part 2'!O78)</f>
        <v>3.6728395877793497E-3</v>
      </c>
      <c r="BE78" s="89">
        <f t="shared" si="55"/>
        <v>1.3489750637559183E-5</v>
      </c>
      <c r="BF78" s="89">
        <f>'Wyrównanie 22 Part 2'!B79-'Wyrównanie 22 Part 2'!B78</f>
        <v>2.5770542302662666E-3</v>
      </c>
      <c r="BG78" s="89">
        <f t="shared" si="56"/>
        <v>2.5770542302662666E-3</v>
      </c>
      <c r="BH78" s="89">
        <f t="shared" si="57"/>
        <v>-1.7394266981743088E-3</v>
      </c>
      <c r="BI78" s="89">
        <f t="shared" si="58"/>
        <v>1.7394266981743088E-3</v>
      </c>
      <c r="BJ78" s="89">
        <f t="shared" si="59"/>
        <v>1.5190121624632236E-4</v>
      </c>
      <c r="BK78" s="89">
        <f t="shared" si="60"/>
        <v>1.5190121624632236E-4</v>
      </c>
      <c r="BL78" s="89"/>
      <c r="BM78" s="89">
        <f>ABS(('Wyrównanie 22 Part 2'!B78-'Wyrównanie 22 Part 2'!Q78)/'Wyrównanie 22 Part 2'!Q78)</f>
        <v>2.7588579053521991E-2</v>
      </c>
      <c r="BN78" s="89">
        <f t="shared" ref="BN78:BN98" si="79">BM78^2</f>
        <v>7.6112969419243231E-4</v>
      </c>
      <c r="BO78" s="89">
        <f>'Wyrównanie 22 Part 2'!B79-'Wyrównanie 22 Part 2'!B78</f>
        <v>2.5770542302662666E-3</v>
      </c>
      <c r="BP78" s="89">
        <f t="shared" ref="BP78:BP97" si="80">ABS(BO78)</f>
        <v>2.5770542302662666E-3</v>
      </c>
      <c r="BQ78" s="89">
        <f t="shared" ref="BQ78:BQ96" si="81">BO79-BO78</f>
        <v>-1.7394266981743088E-3</v>
      </c>
      <c r="BR78" s="89">
        <f t="shared" ref="BR78:BR96" si="82">ABS(BQ78)</f>
        <v>1.7394266981743088E-3</v>
      </c>
      <c r="BS78" s="89">
        <f t="shared" ref="BS78:BS95" si="83">BQ79-BQ78</f>
        <v>1.5190121624632236E-4</v>
      </c>
      <c r="BT78" s="89">
        <f t="shared" ref="BT78:BT95" si="84">ABS(BS78)</f>
        <v>1.5190121624632236E-4</v>
      </c>
    </row>
    <row r="79" spans="1:72" s="27" customFormat="1" x14ac:dyDescent="0.25">
      <c r="A79" s="41">
        <v>73</v>
      </c>
      <c r="B79" s="89">
        <f>ABS(('Wyrównanie 22 Part 2'!B79-'Wyrównanie 22 Part 2'!C79)/'Wyrównanie 22 Part 2'!C79)</f>
        <v>5.5654492313703466E-2</v>
      </c>
      <c r="C79" s="89">
        <f t="shared" si="49"/>
        <v>3.0974225146960781E-3</v>
      </c>
      <c r="D79" s="89">
        <f>'Wyrównanie 22 Part 2'!C80-'Wyrównanie 22 Part 2'!C79</f>
        <v>2.803988142749396E-3</v>
      </c>
      <c r="E79" s="89">
        <f t="shared" si="50"/>
        <v>2.803988142749396E-3</v>
      </c>
      <c r="F79" s="89">
        <f t="shared" si="51"/>
        <v>-3.3255403041453774E-5</v>
      </c>
      <c r="G79" s="89">
        <f t="shared" si="52"/>
        <v>3.3255403041453774E-5</v>
      </c>
      <c r="H79" s="89">
        <f t="shared" si="53"/>
        <v>2.6109209719076681E-4</v>
      </c>
      <c r="I79" s="89">
        <f t="shared" si="54"/>
        <v>2.6109209719076681E-4</v>
      </c>
      <c r="J79" s="89"/>
      <c r="K79" s="89">
        <f>ABS(('Wyrównanie 22 Part 2'!B79-'Wyrównanie 22 Part 2'!E79)/'Wyrównanie 22 Part 2'!E79)</f>
        <v>3.4883580647203323E-2</v>
      </c>
      <c r="L79" s="89">
        <f t="shared" si="61"/>
        <v>1.2168641987699382E-3</v>
      </c>
      <c r="M79" s="89">
        <f>'Wyrównanie 22 Part 2'!C80-'Wyrównanie 22 Part 2'!C79</f>
        <v>2.803988142749396E-3</v>
      </c>
      <c r="N79" s="89">
        <f t="shared" si="62"/>
        <v>2.803988142749396E-3</v>
      </c>
      <c r="O79" s="89">
        <f t="shared" si="63"/>
        <v>-3.3255403041453774E-5</v>
      </c>
      <c r="P79" s="89">
        <f t="shared" si="64"/>
        <v>3.3255403041453774E-5</v>
      </c>
      <c r="Q79" s="89">
        <f t="shared" si="65"/>
        <v>2.6109209719076681E-4</v>
      </c>
      <c r="R79" s="89">
        <f t="shared" si="66"/>
        <v>2.6109209719076681E-4</v>
      </c>
      <c r="S79" s="89"/>
      <c r="T79" s="89">
        <f>ABS(('Wyrównanie 22 Part 2'!B79-'Wyrównanie 22 Part 2'!G79)/'Wyrównanie 22 Part 2'!G79)</f>
        <v>2.9944127805210496E-2</v>
      </c>
      <c r="U79" s="89">
        <f t="shared" si="68"/>
        <v>8.966507900147804E-4</v>
      </c>
      <c r="V79" s="89">
        <f>'Wyrównanie 22 Part 2'!C80-'Wyrównanie 22 Part 2'!C79</f>
        <v>2.803988142749396E-3</v>
      </c>
      <c r="W79" s="89">
        <f t="shared" si="69"/>
        <v>2.803988142749396E-3</v>
      </c>
      <c r="X79" s="89">
        <f t="shared" si="70"/>
        <v>-3.3255403041453774E-5</v>
      </c>
      <c r="Y79" s="89">
        <f t="shared" si="71"/>
        <v>3.3255403041453774E-5</v>
      </c>
      <c r="Z79" s="89">
        <f t="shared" si="72"/>
        <v>2.6109209719076681E-4</v>
      </c>
      <c r="AA79" s="89">
        <f t="shared" si="67"/>
        <v>2.6109209719076681E-4</v>
      </c>
      <c r="AB79" s="89"/>
      <c r="AC79" s="89">
        <f>ABS(('Wyrównanie 22 Part 2'!B79-'Wyrównanie 22 Part 2'!I79)/'Wyrównanie 22 Part 2'!I79)</f>
        <v>5.8348809791479758E-2</v>
      </c>
      <c r="AD79" s="89">
        <f t="shared" si="73"/>
        <v>3.4045836040822843E-3</v>
      </c>
      <c r="AE79" s="89">
        <f>'Wyrównanie 22 Part 2'!C80-'Wyrównanie 22 Part 2'!C79</f>
        <v>2.803988142749396E-3</v>
      </c>
      <c r="AF79" s="89">
        <f t="shared" si="74"/>
        <v>2.803988142749396E-3</v>
      </c>
      <c r="AG79" s="89">
        <f t="shared" si="75"/>
        <v>-3.3255403041453774E-5</v>
      </c>
      <c r="AH79" s="89">
        <f t="shared" si="76"/>
        <v>3.3255403041453774E-5</v>
      </c>
      <c r="AI79" s="89">
        <f t="shared" si="77"/>
        <v>2.6109209719076681E-4</v>
      </c>
      <c r="AJ79" s="89">
        <f t="shared" si="78"/>
        <v>2.6109209719076681E-4</v>
      </c>
      <c r="AK79" s="89"/>
      <c r="AL79" s="89">
        <f>ABS(('Wyrównanie 22 Part 2'!B79-'Wyrównanie 22 Part 2'!K79)/'Wyrównanie 22 Part 2'!K79)</f>
        <v>5.2627161422876163E-2</v>
      </c>
      <c r="AM79" s="89">
        <f t="shared" si="36"/>
        <v>2.7696181194294652E-3</v>
      </c>
      <c r="AN79" s="89">
        <f>'Wyrównanie 22 Part 2'!B80-'Wyrównanie 22 Part 2'!B79</f>
        <v>8.3762753209195781E-4</v>
      </c>
      <c r="AO79" s="89">
        <f t="shared" si="37"/>
        <v>8.3762753209195781E-4</v>
      </c>
      <c r="AP79" s="89">
        <f t="shared" si="38"/>
        <v>-1.5875254819279865E-3</v>
      </c>
      <c r="AQ79" s="89">
        <f t="shared" si="39"/>
        <v>1.5875254819279865E-3</v>
      </c>
      <c r="AR79" s="89">
        <f t="shared" si="40"/>
        <v>1.0253883513307985E-2</v>
      </c>
      <c r="AS79" s="89">
        <f t="shared" si="41"/>
        <v>1.0253883513307985E-2</v>
      </c>
      <c r="AT79" s="89"/>
      <c r="AU79" s="89">
        <f>ABS(('Wyrównanie 22 Part 2'!B79-'Wyrównanie 22 Part 2'!M79)/'Wyrównanie 22 Part 2'!M79)</f>
        <v>2.2565842547877503E-2</v>
      </c>
      <c r="AV79" s="89">
        <f t="shared" si="42"/>
        <v>5.0921724989559864E-4</v>
      </c>
      <c r="AW79" s="89">
        <f>'Wyrównanie 22 Part 2'!B80-'Wyrównanie 22 Part 2'!B79</f>
        <v>8.3762753209195781E-4</v>
      </c>
      <c r="AX79" s="89">
        <f t="shared" si="43"/>
        <v>8.3762753209195781E-4</v>
      </c>
      <c r="AY79" s="89">
        <f t="shared" si="44"/>
        <v>-1.5875254819279865E-3</v>
      </c>
      <c r="AZ79" s="89">
        <f t="shared" si="45"/>
        <v>1.5875254819279865E-3</v>
      </c>
      <c r="BA79" s="89">
        <f t="shared" si="46"/>
        <v>1.0253883513307985E-2</v>
      </c>
      <c r="BB79" s="89">
        <f t="shared" si="47"/>
        <v>1.0253883513307985E-2</v>
      </c>
      <c r="BC79" s="89"/>
      <c r="BD79" s="89">
        <f>ABS(('Wyrównanie 22 Part 2'!B79-'Wyrównanie 22 Part 2'!O79)/'Wyrównanie 22 Part 2'!O79)</f>
        <v>3.8032471446865365E-4</v>
      </c>
      <c r="BE79" s="89">
        <f t="shared" si="55"/>
        <v>1.4464688843566293E-7</v>
      </c>
      <c r="BF79" s="89">
        <f>'Wyrównanie 22 Part 2'!B80-'Wyrównanie 22 Part 2'!B79</f>
        <v>8.3762753209195781E-4</v>
      </c>
      <c r="BG79" s="89">
        <f t="shared" si="56"/>
        <v>8.3762753209195781E-4</v>
      </c>
      <c r="BH79" s="89">
        <f t="shared" si="57"/>
        <v>-1.5875254819279865E-3</v>
      </c>
      <c r="BI79" s="89">
        <f t="shared" si="58"/>
        <v>1.5875254819279865E-3</v>
      </c>
      <c r="BJ79" s="89">
        <f t="shared" si="59"/>
        <v>1.0253883513307985E-2</v>
      </c>
      <c r="BK79" s="89">
        <f t="shared" si="60"/>
        <v>1.0253883513307985E-2</v>
      </c>
      <c r="BL79" s="89"/>
      <c r="BM79" s="89">
        <f>ABS(('Wyrównanie 22 Part 2'!B79-'Wyrównanie 22 Part 2'!Q79)/'Wyrównanie 22 Part 2'!Q79)</f>
        <v>6.5423949642234178E-2</v>
      </c>
      <c r="BN79" s="89">
        <f t="shared" si="79"/>
        <v>4.2802931867895935E-3</v>
      </c>
      <c r="BO79" s="89">
        <f>'Wyrównanie 22 Part 2'!B80-'Wyrównanie 22 Part 2'!B79</f>
        <v>8.3762753209195781E-4</v>
      </c>
      <c r="BP79" s="89">
        <f t="shared" si="80"/>
        <v>8.3762753209195781E-4</v>
      </c>
      <c r="BQ79" s="89">
        <f t="shared" si="81"/>
        <v>-1.5875254819279865E-3</v>
      </c>
      <c r="BR79" s="89">
        <f t="shared" si="82"/>
        <v>1.5875254819279865E-3</v>
      </c>
      <c r="BS79" s="89">
        <f t="shared" si="83"/>
        <v>1.0253883513307985E-2</v>
      </c>
      <c r="BT79" s="89">
        <f t="shared" si="84"/>
        <v>1.0253883513307985E-2</v>
      </c>
    </row>
    <row r="80" spans="1:72" s="27" customFormat="1" x14ac:dyDescent="0.25">
      <c r="A80" s="41">
        <v>74</v>
      </c>
      <c r="B80" s="89">
        <f>ABS(('Wyrównanie 22 Part 2'!B80-'Wyrównanie 22 Part 2'!C80)/'Wyrównanie 22 Part 2'!C80)</f>
        <v>1.425900247008172E-2</v>
      </c>
      <c r="C80" s="89">
        <f t="shared" si="49"/>
        <v>2.0331915144179659E-4</v>
      </c>
      <c r="D80" s="89">
        <f>'Wyrównanie 22 Part 2'!C81-'Wyrównanie 22 Part 2'!C80</f>
        <v>2.7707327397079422E-3</v>
      </c>
      <c r="E80" s="89">
        <f t="shared" si="50"/>
        <v>2.7707327397079422E-3</v>
      </c>
      <c r="F80" s="89">
        <f t="shared" si="51"/>
        <v>2.2783669414931304E-4</v>
      </c>
      <c r="G80" s="89">
        <f t="shared" si="52"/>
        <v>2.2783669414931304E-4</v>
      </c>
      <c r="H80" s="89">
        <f t="shared" si="53"/>
        <v>-1.7747218187668876E-4</v>
      </c>
      <c r="I80" s="89">
        <f t="shared" si="54"/>
        <v>1.7747218187668876E-4</v>
      </c>
      <c r="J80" s="89"/>
      <c r="K80" s="89">
        <f>ABS(('Wyrównanie 22 Part 2'!B80-'Wyrównanie 22 Part 2'!E80)/'Wyrównanie 22 Part 2'!E80)</f>
        <v>2.2779000236537585E-2</v>
      </c>
      <c r="L80" s="89">
        <f t="shared" si="61"/>
        <v>5.1888285177617934E-4</v>
      </c>
      <c r="M80" s="89">
        <f>'Wyrównanie 22 Part 2'!C81-'Wyrównanie 22 Part 2'!C80</f>
        <v>2.7707327397079422E-3</v>
      </c>
      <c r="N80" s="89">
        <f t="shared" si="62"/>
        <v>2.7707327397079422E-3</v>
      </c>
      <c r="O80" s="89">
        <f t="shared" si="63"/>
        <v>2.2783669414931304E-4</v>
      </c>
      <c r="P80" s="89">
        <f t="shared" si="64"/>
        <v>2.2783669414931304E-4</v>
      </c>
      <c r="Q80" s="89">
        <f t="shared" si="65"/>
        <v>-1.7747218187668876E-4</v>
      </c>
      <c r="R80" s="89">
        <f t="shared" si="66"/>
        <v>1.7747218187668876E-4</v>
      </c>
      <c r="S80" s="89"/>
      <c r="T80" s="89">
        <f>ABS(('Wyrównanie 22 Part 2'!B80-'Wyrównanie 22 Part 2'!G80)/'Wyrównanie 22 Part 2'!G80)</f>
        <v>2.9705021623433091E-2</v>
      </c>
      <c r="U80" s="89">
        <f t="shared" si="68"/>
        <v>8.8238830964862749E-4</v>
      </c>
      <c r="V80" s="89">
        <f>'Wyrównanie 22 Part 2'!C81-'Wyrównanie 22 Part 2'!C80</f>
        <v>2.7707327397079422E-3</v>
      </c>
      <c r="W80" s="89">
        <f t="shared" si="69"/>
        <v>2.7707327397079422E-3</v>
      </c>
      <c r="X80" s="89">
        <f t="shared" si="70"/>
        <v>2.2783669414931304E-4</v>
      </c>
      <c r="Y80" s="89">
        <f t="shared" si="71"/>
        <v>2.2783669414931304E-4</v>
      </c>
      <c r="Z80" s="89">
        <f t="shared" si="72"/>
        <v>-1.7747218187668876E-4</v>
      </c>
      <c r="AA80" s="89">
        <f t="shared" si="67"/>
        <v>1.7747218187668876E-4</v>
      </c>
      <c r="AB80" s="89"/>
      <c r="AC80" s="89">
        <f>ABS(('Wyrównanie 22 Part 2'!B80-'Wyrównanie 22 Part 2'!I80)/'Wyrównanie 22 Part 2'!I80)</f>
        <v>9.6804261527400452E-3</v>
      </c>
      <c r="AD80" s="89">
        <f t="shared" si="73"/>
        <v>9.3710650498653433E-5</v>
      </c>
      <c r="AE80" s="89">
        <f>'Wyrównanie 22 Part 2'!C81-'Wyrównanie 22 Part 2'!C80</f>
        <v>2.7707327397079422E-3</v>
      </c>
      <c r="AF80" s="89">
        <f t="shared" si="74"/>
        <v>2.7707327397079422E-3</v>
      </c>
      <c r="AG80" s="89">
        <f t="shared" si="75"/>
        <v>2.2783669414931304E-4</v>
      </c>
      <c r="AH80" s="89">
        <f t="shared" si="76"/>
        <v>2.2783669414931304E-4</v>
      </c>
      <c r="AI80" s="89">
        <f t="shared" si="77"/>
        <v>-1.7747218187668876E-4</v>
      </c>
      <c r="AJ80" s="89">
        <f t="shared" si="78"/>
        <v>1.7747218187668876E-4</v>
      </c>
      <c r="AK80" s="89"/>
      <c r="AL80" s="89">
        <f>ABS(('Wyrównanie 22 Part 2'!B80-'Wyrównanie 22 Part 2'!K80)/'Wyrównanie 22 Part 2'!K80)</f>
        <v>5.8655156645259898E-3</v>
      </c>
      <c r="AM80" s="89">
        <f t="shared" ref="AM80:AM96" si="85">AL80^2</f>
        <v>3.4404274010799766E-5</v>
      </c>
      <c r="AN80" s="89">
        <f>'Wyrównanie 22 Part 2'!B81-'Wyrównanie 22 Part 2'!B80</f>
        <v>-7.4989794983602864E-4</v>
      </c>
      <c r="AO80" s="89">
        <f t="shared" ref="AO80:AO95" si="86">ABS(AN80)</f>
        <v>7.4989794983602864E-4</v>
      </c>
      <c r="AP80" s="89">
        <f t="shared" ref="AP80:AP94" si="87">AN81-AN80</f>
        <v>8.6663580313799983E-3</v>
      </c>
      <c r="AQ80" s="89">
        <f t="shared" ref="AQ80:AQ94" si="88">ABS(AP80)</f>
        <v>8.6663580313799983E-3</v>
      </c>
      <c r="AR80" s="89">
        <f t="shared" ref="AR80:AR93" si="89">AP81-AP80</f>
        <v>-1.3310398308450419E-2</v>
      </c>
      <c r="AS80" s="89">
        <f t="shared" ref="AS80:AS93" si="90">ABS(AR80)</f>
        <v>1.3310398308450419E-2</v>
      </c>
      <c r="AT80" s="89"/>
      <c r="AU80" s="89">
        <f>ABS(('Wyrównanie 22 Part 2'!B80-'Wyrównanie 22 Part 2'!M80)/'Wyrównanie 22 Part 2'!M80)</f>
        <v>3.6152247207781915E-2</v>
      </c>
      <c r="AV80" s="89">
        <f t="shared" si="42"/>
        <v>1.3069849781725752E-3</v>
      </c>
      <c r="AW80" s="89">
        <f>'Wyrównanie 22 Part 2'!B81-'Wyrównanie 22 Part 2'!B80</f>
        <v>-7.4989794983602864E-4</v>
      </c>
      <c r="AX80" s="89">
        <f t="shared" si="43"/>
        <v>7.4989794983602864E-4</v>
      </c>
      <c r="AY80" s="89">
        <f t="shared" si="44"/>
        <v>8.6663580313799983E-3</v>
      </c>
      <c r="AZ80" s="89">
        <f t="shared" si="45"/>
        <v>8.6663580313799983E-3</v>
      </c>
      <c r="BA80" s="89">
        <f t="shared" si="46"/>
        <v>-1.3310398308450419E-2</v>
      </c>
      <c r="BB80" s="89">
        <f t="shared" si="47"/>
        <v>1.3310398308450419E-2</v>
      </c>
      <c r="BC80" s="89"/>
      <c r="BD80" s="89">
        <f>ABS(('Wyrównanie 22 Part 2'!B80-'Wyrównanie 22 Part 2'!O80)/'Wyrównanie 22 Part 2'!O80)</f>
        <v>2.1870971956652132E-2</v>
      </c>
      <c r="BE80" s="89">
        <f t="shared" si="55"/>
        <v>4.7833941432866398E-4</v>
      </c>
      <c r="BF80" s="89">
        <f>'Wyrównanie 22 Part 2'!B81-'Wyrównanie 22 Part 2'!B80</f>
        <v>-7.4989794983602864E-4</v>
      </c>
      <c r="BG80" s="89">
        <f t="shared" si="56"/>
        <v>7.4989794983602864E-4</v>
      </c>
      <c r="BH80" s="89">
        <f t="shared" si="57"/>
        <v>8.6663580313799983E-3</v>
      </c>
      <c r="BI80" s="89">
        <f t="shared" si="58"/>
        <v>8.6663580313799983E-3</v>
      </c>
      <c r="BJ80" s="89">
        <f t="shared" si="59"/>
        <v>-1.3310398308450419E-2</v>
      </c>
      <c r="BK80" s="89">
        <f t="shared" si="60"/>
        <v>1.3310398308450419E-2</v>
      </c>
      <c r="BL80" s="89"/>
      <c r="BM80" s="89">
        <f>ABS(('Wyrównanie 22 Part 2'!B80-'Wyrównanie 22 Part 2'!Q80)/'Wyrównanie 22 Part 2'!Q80)</f>
        <v>7.4626951604658352E-3</v>
      </c>
      <c r="BN80" s="89">
        <f t="shared" si="79"/>
        <v>5.5691819058040195E-5</v>
      </c>
      <c r="BO80" s="89">
        <f>'Wyrównanie 22 Part 2'!B81-'Wyrównanie 22 Part 2'!B80</f>
        <v>-7.4989794983602864E-4</v>
      </c>
      <c r="BP80" s="89">
        <f t="shared" si="80"/>
        <v>7.4989794983602864E-4</v>
      </c>
      <c r="BQ80" s="89">
        <f t="shared" si="81"/>
        <v>8.6663580313799983E-3</v>
      </c>
      <c r="BR80" s="89">
        <f t="shared" si="82"/>
        <v>8.6663580313799983E-3</v>
      </c>
      <c r="BS80" s="89">
        <f t="shared" si="83"/>
        <v>-1.3310398308450419E-2</v>
      </c>
      <c r="BT80" s="89">
        <f t="shared" si="84"/>
        <v>1.3310398308450419E-2</v>
      </c>
    </row>
    <row r="81" spans="1:72" s="27" customFormat="1" x14ac:dyDescent="0.25">
      <c r="A81" s="41">
        <v>75</v>
      </c>
      <c r="B81" s="89">
        <f>ABS(('Wyrównanie 22 Part 2'!B81-'Wyrównanie 22 Part 2'!C81)/'Wyrównanie 22 Part 2'!C81)</f>
        <v>0.11933851091813351</v>
      </c>
      <c r="C81" s="89">
        <f t="shared" si="49"/>
        <v>1.424168018815747E-2</v>
      </c>
      <c r="D81" s="89">
        <f>'Wyrównanie 22 Part 2'!C82-'Wyrównanie 22 Part 2'!C81</f>
        <v>2.9985694338572552E-3</v>
      </c>
      <c r="E81" s="89">
        <f t="shared" si="50"/>
        <v>2.9985694338572552E-3</v>
      </c>
      <c r="F81" s="89">
        <f t="shared" si="51"/>
        <v>5.0364512272624284E-5</v>
      </c>
      <c r="G81" s="89">
        <f t="shared" si="52"/>
        <v>5.0364512272624284E-5</v>
      </c>
      <c r="H81" s="89">
        <f t="shared" si="53"/>
        <v>1.3762337697373755E-3</v>
      </c>
      <c r="I81" s="89">
        <f t="shared" si="54"/>
        <v>1.3762337697373755E-3</v>
      </c>
      <c r="J81" s="89"/>
      <c r="K81" s="89">
        <f>ABS(('Wyrównanie 22 Part 2'!B81-'Wyrównanie 22 Part 2'!E81)/'Wyrównanie 22 Part 2'!E81)</f>
        <v>0.1230477655905485</v>
      </c>
      <c r="L81" s="89">
        <f t="shared" si="61"/>
        <v>1.5140752616826573E-2</v>
      </c>
      <c r="M81" s="89">
        <f>'Wyrównanie 22 Part 2'!C82-'Wyrównanie 22 Part 2'!C81</f>
        <v>2.9985694338572552E-3</v>
      </c>
      <c r="N81" s="89">
        <f t="shared" si="62"/>
        <v>2.9985694338572552E-3</v>
      </c>
      <c r="O81" s="89">
        <f t="shared" si="63"/>
        <v>5.0364512272624284E-5</v>
      </c>
      <c r="P81" s="89">
        <f t="shared" si="64"/>
        <v>5.0364512272624284E-5</v>
      </c>
      <c r="Q81" s="89">
        <f t="shared" si="65"/>
        <v>1.3762337697373755E-3</v>
      </c>
      <c r="R81" s="89">
        <f t="shared" si="66"/>
        <v>1.3762337697373755E-3</v>
      </c>
      <c r="S81" s="89"/>
      <c r="T81" s="89">
        <f>ABS(('Wyrównanie 22 Part 2'!B81-'Wyrównanie 22 Part 2'!G81)/'Wyrównanie 22 Part 2'!G81)</f>
        <v>0.13294376801452629</v>
      </c>
      <c r="U81" s="89">
        <f t="shared" si="68"/>
        <v>1.7674045453900184E-2</v>
      </c>
      <c r="V81" s="89">
        <f>'Wyrównanie 22 Part 2'!C82-'Wyrównanie 22 Part 2'!C81</f>
        <v>2.9985694338572552E-3</v>
      </c>
      <c r="W81" s="89">
        <f t="shared" si="69"/>
        <v>2.9985694338572552E-3</v>
      </c>
      <c r="X81" s="89">
        <f t="shared" si="70"/>
        <v>5.0364512272624284E-5</v>
      </c>
      <c r="Y81" s="89">
        <f t="shared" si="71"/>
        <v>5.0364512272624284E-5</v>
      </c>
      <c r="Z81" s="89">
        <f t="shared" si="72"/>
        <v>1.3762337697373755E-3</v>
      </c>
      <c r="AA81" s="89">
        <f t="shared" si="67"/>
        <v>1.3762337697373755E-3</v>
      </c>
      <c r="AB81" s="89"/>
      <c r="AC81" s="89">
        <f>ABS(('Wyrównanie 22 Part 2'!B81-'Wyrównanie 22 Part 2'!I81)/'Wyrównanie 22 Part 2'!I81)</f>
        <v>0.11148204841275565</v>
      </c>
      <c r="AD81" s="89">
        <f t="shared" si="73"/>
        <v>1.2428247118303995E-2</v>
      </c>
      <c r="AE81" s="89">
        <f>'Wyrównanie 22 Part 2'!C82-'Wyrównanie 22 Part 2'!C81</f>
        <v>2.9985694338572552E-3</v>
      </c>
      <c r="AF81" s="89">
        <f t="shared" si="74"/>
        <v>2.9985694338572552E-3</v>
      </c>
      <c r="AG81" s="89">
        <f t="shared" si="75"/>
        <v>5.0364512272624284E-5</v>
      </c>
      <c r="AH81" s="89">
        <f t="shared" si="76"/>
        <v>5.0364512272624284E-5</v>
      </c>
      <c r="AI81" s="89">
        <f t="shared" si="77"/>
        <v>1.3762337697373755E-3</v>
      </c>
      <c r="AJ81" s="89">
        <f t="shared" si="78"/>
        <v>1.3762337697373755E-3</v>
      </c>
      <c r="AK81" s="89"/>
      <c r="AL81" s="89">
        <f>ABS(('Wyrównanie 22 Part 2'!B81-'Wyrównanie 22 Part 2'!K81)/'Wyrównanie 22 Part 2'!K81)</f>
        <v>0.10958001211357821</v>
      </c>
      <c r="AM81" s="89">
        <f t="shared" si="85"/>
        <v>1.2007779054811946E-2</v>
      </c>
      <c r="AN81" s="89">
        <f>'Wyrównanie 22 Part 2'!B82-'Wyrównanie 22 Part 2'!B81</f>
        <v>7.9164600815439697E-3</v>
      </c>
      <c r="AO81" s="89">
        <f t="shared" si="86"/>
        <v>7.9164600815439697E-3</v>
      </c>
      <c r="AP81" s="89">
        <f t="shared" si="87"/>
        <v>-4.6440402770704207E-3</v>
      </c>
      <c r="AQ81" s="89">
        <f t="shared" si="88"/>
        <v>4.6440402770704207E-3</v>
      </c>
      <c r="AR81" s="89">
        <f t="shared" si="89"/>
        <v>5.0878581736096586E-3</v>
      </c>
      <c r="AS81" s="89">
        <f t="shared" si="90"/>
        <v>5.0878581736096586E-3</v>
      </c>
      <c r="AT81" s="89"/>
      <c r="AU81" s="89">
        <f>ABS(('Wyrównanie 22 Part 2'!B81-'Wyrównanie 22 Part 2'!M81)/'Wyrównanie 22 Part 2'!M81)</f>
        <v>0.13725345611028816</v>
      </c>
      <c r="AV81" s="89">
        <f t="shared" ref="AV81:AV95" si="91">AU81^2</f>
        <v>1.8838511214218798E-2</v>
      </c>
      <c r="AW81" s="89">
        <f>'Wyrównanie 22 Part 2'!B82-'Wyrównanie 22 Part 2'!B81</f>
        <v>7.9164600815439697E-3</v>
      </c>
      <c r="AX81" s="89">
        <f t="shared" ref="AX81:AX94" si="92">ABS(AW81)</f>
        <v>7.9164600815439697E-3</v>
      </c>
      <c r="AY81" s="89">
        <f t="shared" ref="AY81:AY93" si="93">AW82-AW81</f>
        <v>-4.6440402770704207E-3</v>
      </c>
      <c r="AZ81" s="89">
        <f t="shared" ref="AZ81:AZ93" si="94">ABS(AY81)</f>
        <v>4.6440402770704207E-3</v>
      </c>
      <c r="BA81" s="89">
        <f t="shared" ref="BA81:BA92" si="95">AY82-AY81</f>
        <v>5.0878581736096586E-3</v>
      </c>
      <c r="BB81" s="89">
        <f t="shared" ref="BB81:BB92" si="96">ABS(BA81)</f>
        <v>5.0878581736096586E-3</v>
      </c>
      <c r="BC81" s="89"/>
      <c r="BD81" s="89">
        <f>ABS(('Wyrównanie 22 Part 2'!B81-'Wyrównanie 22 Part 2'!O81)/'Wyrównanie 22 Part 2'!O81)</f>
        <v>4.5789120903741022E-2</v>
      </c>
      <c r="BE81" s="89">
        <f t="shared" si="55"/>
        <v>2.0966435931374129E-3</v>
      </c>
      <c r="BF81" s="89">
        <f>'Wyrównanie 22 Part 2'!B82-'Wyrównanie 22 Part 2'!B81</f>
        <v>7.9164600815439697E-3</v>
      </c>
      <c r="BG81" s="89">
        <f t="shared" si="56"/>
        <v>7.9164600815439697E-3</v>
      </c>
      <c r="BH81" s="89">
        <f t="shared" si="57"/>
        <v>-4.6440402770704207E-3</v>
      </c>
      <c r="BI81" s="89">
        <f t="shared" si="58"/>
        <v>4.6440402770704207E-3</v>
      </c>
      <c r="BJ81" s="89">
        <f t="shared" si="59"/>
        <v>5.0878581736096586E-3</v>
      </c>
      <c r="BK81" s="89">
        <f t="shared" si="60"/>
        <v>5.0878581736096586E-3</v>
      </c>
      <c r="BL81" s="89"/>
      <c r="BM81" s="89">
        <f>ABS(('Wyrównanie 22 Part 2'!B81-'Wyrównanie 22 Part 2'!Q81)/'Wyrównanie 22 Part 2'!Q81)</f>
        <v>0.11207721734342517</v>
      </c>
      <c r="BN81" s="89">
        <f t="shared" si="79"/>
        <v>1.2561302647445365E-2</v>
      </c>
      <c r="BO81" s="89">
        <f>'Wyrównanie 22 Part 2'!B82-'Wyrównanie 22 Part 2'!B81</f>
        <v>7.9164600815439697E-3</v>
      </c>
      <c r="BP81" s="89">
        <f t="shared" si="80"/>
        <v>7.9164600815439697E-3</v>
      </c>
      <c r="BQ81" s="89">
        <f t="shared" si="81"/>
        <v>-4.6440402770704207E-3</v>
      </c>
      <c r="BR81" s="89">
        <f t="shared" si="82"/>
        <v>4.6440402770704207E-3</v>
      </c>
      <c r="BS81" s="89">
        <f t="shared" si="83"/>
        <v>5.0878581736096586E-3</v>
      </c>
      <c r="BT81" s="89">
        <f t="shared" si="84"/>
        <v>5.0878581736096586E-3</v>
      </c>
    </row>
    <row r="82" spans="1:72" s="27" customFormat="1" x14ac:dyDescent="0.25">
      <c r="A82" s="41">
        <v>76</v>
      </c>
      <c r="B82" s="89">
        <f>ABS(('Wyrównanie 22 Part 2'!B82-'Wyrównanie 22 Part 2'!C82)/'Wyrównanie 22 Part 2'!C82)</f>
        <v>2.6694385496715781E-2</v>
      </c>
      <c r="C82" s="89">
        <f t="shared" si="49"/>
        <v>7.1259021704726984E-4</v>
      </c>
      <c r="D82" s="89">
        <f>'Wyrównanie 22 Part 2'!C83-'Wyrównanie 22 Part 2'!C82</f>
        <v>3.0489339461298795E-3</v>
      </c>
      <c r="E82" s="89">
        <f t="shared" si="50"/>
        <v>3.0489339461298795E-3</v>
      </c>
      <c r="F82" s="89">
        <f t="shared" si="51"/>
        <v>1.4265982820099998E-3</v>
      </c>
      <c r="G82" s="89">
        <f t="shared" si="52"/>
        <v>1.4265982820099998E-3</v>
      </c>
      <c r="H82" s="89">
        <f t="shared" si="53"/>
        <v>-2.8587763227011578E-3</v>
      </c>
      <c r="I82" s="89">
        <f t="shared" si="54"/>
        <v>2.8587763227011578E-3</v>
      </c>
      <c r="J82" s="89"/>
      <c r="K82" s="89">
        <f>ABS(('Wyrównanie 22 Part 2'!B82-'Wyrównanie 22 Part 2'!E82)/'Wyrównanie 22 Part 2'!E82)</f>
        <v>1.6533681297415601E-2</v>
      </c>
      <c r="L82" s="89">
        <f t="shared" si="61"/>
        <v>2.7336261724451042E-4</v>
      </c>
      <c r="M82" s="89">
        <f>'Wyrównanie 22 Part 2'!C83-'Wyrównanie 22 Part 2'!C82</f>
        <v>3.0489339461298795E-3</v>
      </c>
      <c r="N82" s="89">
        <f t="shared" si="62"/>
        <v>3.0489339461298795E-3</v>
      </c>
      <c r="O82" s="89">
        <f t="shared" si="63"/>
        <v>1.4265982820099998E-3</v>
      </c>
      <c r="P82" s="89">
        <f t="shared" si="64"/>
        <v>1.4265982820099998E-3</v>
      </c>
      <c r="Q82" s="89">
        <f t="shared" si="65"/>
        <v>-2.8587763227011578E-3</v>
      </c>
      <c r="R82" s="89">
        <f t="shared" si="66"/>
        <v>2.8587763227011578E-3</v>
      </c>
      <c r="S82" s="89"/>
      <c r="T82" s="89">
        <f>ABS(('Wyrównanie 22 Part 2'!B82-'Wyrównanie 22 Part 2'!G82)/'Wyrównanie 22 Part 2'!G82)</f>
        <v>9.9358453190393804E-3</v>
      </c>
      <c r="U82" s="89">
        <f t="shared" si="68"/>
        <v>9.8721022203876764E-5</v>
      </c>
      <c r="V82" s="89">
        <f>'Wyrównanie 22 Part 2'!C83-'Wyrównanie 22 Part 2'!C82</f>
        <v>3.0489339461298795E-3</v>
      </c>
      <c r="W82" s="89">
        <f t="shared" si="69"/>
        <v>3.0489339461298795E-3</v>
      </c>
      <c r="X82" s="89">
        <f t="shared" si="70"/>
        <v>1.4265982820099998E-3</v>
      </c>
      <c r="Y82" s="89">
        <f t="shared" si="71"/>
        <v>1.4265982820099998E-3</v>
      </c>
      <c r="Z82" s="89">
        <f t="shared" si="72"/>
        <v>-2.8587763227011578E-3</v>
      </c>
      <c r="AA82" s="89">
        <f t="shared" si="67"/>
        <v>2.8587763227011578E-3</v>
      </c>
      <c r="AB82" s="89"/>
      <c r="AC82" s="89">
        <f>ABS(('Wyrównanie 22 Part 2'!B82-'Wyrównanie 22 Part 2'!I82)/'Wyrównanie 22 Part 2'!I82)</f>
        <v>3.9077492479873702E-2</v>
      </c>
      <c r="AD82" s="89">
        <f t="shared" si="73"/>
        <v>1.5270504185145857E-3</v>
      </c>
      <c r="AE82" s="89">
        <f>'Wyrównanie 22 Part 2'!C83-'Wyrównanie 22 Part 2'!C82</f>
        <v>3.0489339461298795E-3</v>
      </c>
      <c r="AF82" s="89">
        <f t="shared" si="74"/>
        <v>3.0489339461298795E-3</v>
      </c>
      <c r="AG82" s="89">
        <f t="shared" si="75"/>
        <v>1.4265982820099998E-3</v>
      </c>
      <c r="AH82" s="89">
        <f t="shared" si="76"/>
        <v>1.4265982820099998E-3</v>
      </c>
      <c r="AI82" s="89">
        <f t="shared" si="77"/>
        <v>-2.8587763227011578E-3</v>
      </c>
      <c r="AJ82" s="89">
        <f t="shared" si="78"/>
        <v>2.8587763227011578E-3</v>
      </c>
      <c r="AK82" s="89"/>
      <c r="AL82" s="89">
        <f>ABS(('Wyrównanie 22 Part 2'!B82-'Wyrównanie 22 Part 2'!K82)/'Wyrównanie 22 Part 2'!K82)</f>
        <v>4.0182030328155642E-2</v>
      </c>
      <c r="AM82" s="89">
        <f t="shared" si="85"/>
        <v>1.6145955612928199E-3</v>
      </c>
      <c r="AN82" s="89">
        <f>'Wyrównanie 22 Part 2'!B83-'Wyrównanie 22 Part 2'!B82</f>
        <v>3.2724198044735489E-3</v>
      </c>
      <c r="AO82" s="89">
        <f t="shared" si="86"/>
        <v>3.2724198044735489E-3</v>
      </c>
      <c r="AP82" s="89">
        <f t="shared" si="87"/>
        <v>4.4381789653923781E-4</v>
      </c>
      <c r="AQ82" s="89">
        <f t="shared" si="88"/>
        <v>4.4381789653923781E-4</v>
      </c>
      <c r="AR82" s="89">
        <f t="shared" si="89"/>
        <v>-3.0706055040968724E-3</v>
      </c>
      <c r="AS82" s="89">
        <f t="shared" si="90"/>
        <v>3.0706055040968724E-3</v>
      </c>
      <c r="AT82" s="89"/>
      <c r="AU82" s="89">
        <f>ABS(('Wyrównanie 22 Part 2'!B82-'Wyrównanie 22 Part 2'!M82)/'Wyrównanie 22 Part 2'!M82)</f>
        <v>8.2246001116408115E-3</v>
      </c>
      <c r="AV82" s="89">
        <f t="shared" si="91"/>
        <v>6.7644046996402055E-5</v>
      </c>
      <c r="AW82" s="89">
        <f>'Wyrównanie 22 Part 2'!B83-'Wyrównanie 22 Part 2'!B82</f>
        <v>3.2724198044735489E-3</v>
      </c>
      <c r="AX82" s="89">
        <f t="shared" si="92"/>
        <v>3.2724198044735489E-3</v>
      </c>
      <c r="AY82" s="89">
        <f t="shared" si="93"/>
        <v>4.4381789653923781E-4</v>
      </c>
      <c r="AZ82" s="89">
        <f t="shared" si="94"/>
        <v>4.4381789653923781E-4</v>
      </c>
      <c r="BA82" s="89">
        <f t="shared" si="95"/>
        <v>-3.0706055040968724E-3</v>
      </c>
      <c r="BB82" s="89">
        <f t="shared" si="96"/>
        <v>3.0706055040968724E-3</v>
      </c>
      <c r="BC82" s="89"/>
      <c r="BD82" s="89">
        <f>ABS(('Wyrównanie 22 Part 2'!B82-'Wyrównanie 22 Part 2'!O82)/'Wyrównanie 22 Part 2'!O82)</f>
        <v>3.1424614863881213E-2</v>
      </c>
      <c r="BE82" s="89">
        <f t="shared" si="55"/>
        <v>9.8750641934326408E-4</v>
      </c>
      <c r="BF82" s="89">
        <f>'Wyrównanie 22 Part 2'!B83-'Wyrównanie 22 Part 2'!B82</f>
        <v>3.2724198044735489E-3</v>
      </c>
      <c r="BG82" s="89">
        <f t="shared" si="56"/>
        <v>3.2724198044735489E-3</v>
      </c>
      <c r="BH82" s="89">
        <f t="shared" si="57"/>
        <v>4.4381789653923781E-4</v>
      </c>
      <c r="BI82" s="89">
        <f t="shared" si="58"/>
        <v>4.4381789653923781E-4</v>
      </c>
      <c r="BJ82" s="89">
        <f t="shared" si="59"/>
        <v>-3.0706055040968724E-3</v>
      </c>
      <c r="BK82" s="89">
        <f t="shared" si="60"/>
        <v>3.0706055040968724E-3</v>
      </c>
      <c r="BL82" s="89"/>
      <c r="BM82" s="89">
        <f>ABS(('Wyrównanie 22 Part 2'!B82-'Wyrównanie 22 Part 2'!Q82)/'Wyrównanie 22 Part 2'!Q82)</f>
        <v>3.6545392528239531E-2</v>
      </c>
      <c r="BN82" s="89">
        <f t="shared" si="79"/>
        <v>1.3355657150431058E-3</v>
      </c>
      <c r="BO82" s="89">
        <f>'Wyrównanie 22 Part 2'!B83-'Wyrównanie 22 Part 2'!B82</f>
        <v>3.2724198044735489E-3</v>
      </c>
      <c r="BP82" s="89">
        <f t="shared" si="80"/>
        <v>3.2724198044735489E-3</v>
      </c>
      <c r="BQ82" s="89">
        <f t="shared" si="81"/>
        <v>4.4381789653923781E-4</v>
      </c>
      <c r="BR82" s="89">
        <f t="shared" si="82"/>
        <v>4.4381789653923781E-4</v>
      </c>
      <c r="BS82" s="89">
        <f t="shared" si="83"/>
        <v>-3.0706055040968724E-3</v>
      </c>
      <c r="BT82" s="89">
        <f t="shared" si="84"/>
        <v>3.0706055040968724E-3</v>
      </c>
    </row>
    <row r="83" spans="1:72" s="27" customFormat="1" x14ac:dyDescent="0.25">
      <c r="A83" s="41">
        <v>77</v>
      </c>
      <c r="B83" s="89">
        <f>ABS(('Wyrównanie 22 Part 2'!B83-'Wyrównanie 22 Part 2'!C83)/'Wyrównanie 22 Part 2'!C83)</f>
        <v>3.0321518317315943E-2</v>
      </c>
      <c r="C83" s="89">
        <f t="shared" si="49"/>
        <v>9.1939447306732622E-4</v>
      </c>
      <c r="D83" s="89">
        <f>'Wyrównanie 22 Part 2'!C84-'Wyrównanie 22 Part 2'!C83</f>
        <v>4.4755322281398793E-3</v>
      </c>
      <c r="E83" s="89">
        <f t="shared" si="50"/>
        <v>4.4755322281398793E-3</v>
      </c>
      <c r="F83" s="89">
        <f t="shared" si="51"/>
        <v>-1.432178040691158E-3</v>
      </c>
      <c r="G83" s="89">
        <f t="shared" si="52"/>
        <v>1.432178040691158E-3</v>
      </c>
      <c r="H83" s="89">
        <f t="shared" si="53"/>
        <v>3.5339582506091413E-3</v>
      </c>
      <c r="I83" s="89">
        <f t="shared" si="54"/>
        <v>3.5339582506091413E-3</v>
      </c>
      <c r="J83" s="89"/>
      <c r="K83" s="89">
        <f>ABS(('Wyrównanie 22 Part 2'!B83-'Wyrównanie 22 Part 2'!E83)/'Wyrównanie 22 Part 2'!E83)</f>
        <v>1.5300463793359469E-2</v>
      </c>
      <c r="L83" s="89">
        <f t="shared" si="61"/>
        <v>2.3410419229190403E-4</v>
      </c>
      <c r="M83" s="89">
        <f>'Wyrównanie 22 Part 2'!C84-'Wyrównanie 22 Part 2'!C83</f>
        <v>4.4755322281398793E-3</v>
      </c>
      <c r="N83" s="89">
        <f t="shared" si="62"/>
        <v>4.4755322281398793E-3</v>
      </c>
      <c r="O83" s="89">
        <f t="shared" si="63"/>
        <v>-1.432178040691158E-3</v>
      </c>
      <c r="P83" s="89">
        <f t="shared" si="64"/>
        <v>1.432178040691158E-3</v>
      </c>
      <c r="Q83" s="89">
        <f t="shared" si="65"/>
        <v>3.5339582506091413E-3</v>
      </c>
      <c r="R83" s="89">
        <f t="shared" si="66"/>
        <v>3.5339582506091413E-3</v>
      </c>
      <c r="S83" s="89"/>
      <c r="T83" s="89">
        <f>ABS(('Wyrównanie 22 Part 2'!B83-'Wyrównanie 22 Part 2'!G83)/'Wyrównanie 22 Part 2'!G83)</f>
        <v>5.3743177034158412E-3</v>
      </c>
      <c r="U83" s="89">
        <f t="shared" si="68"/>
        <v>2.8883290777248923E-5</v>
      </c>
      <c r="V83" s="89">
        <f>'Wyrównanie 22 Part 2'!C84-'Wyrównanie 22 Part 2'!C83</f>
        <v>4.4755322281398793E-3</v>
      </c>
      <c r="W83" s="89">
        <f t="shared" si="69"/>
        <v>4.4755322281398793E-3</v>
      </c>
      <c r="X83" s="89">
        <f t="shared" si="70"/>
        <v>-1.432178040691158E-3</v>
      </c>
      <c r="Y83" s="89">
        <f t="shared" si="71"/>
        <v>1.432178040691158E-3</v>
      </c>
      <c r="Z83" s="89">
        <f t="shared" si="72"/>
        <v>3.5339582506091413E-3</v>
      </c>
      <c r="AA83" s="89">
        <f t="shared" si="67"/>
        <v>3.5339582506091413E-3</v>
      </c>
      <c r="AB83" s="89"/>
      <c r="AC83" s="89">
        <f>ABS(('Wyrównanie 22 Part 2'!B83-'Wyrównanie 22 Part 2'!I83)/'Wyrównanie 22 Part 2'!I83)</f>
        <v>4.0018145636263741E-2</v>
      </c>
      <c r="AD83" s="89">
        <f t="shared" si="73"/>
        <v>1.6014519801652147E-3</v>
      </c>
      <c r="AE83" s="89">
        <f>'Wyrównanie 22 Part 2'!C84-'Wyrównanie 22 Part 2'!C83</f>
        <v>4.4755322281398793E-3</v>
      </c>
      <c r="AF83" s="89">
        <f t="shared" si="74"/>
        <v>4.4755322281398793E-3</v>
      </c>
      <c r="AG83" s="89">
        <f t="shared" si="75"/>
        <v>-1.432178040691158E-3</v>
      </c>
      <c r="AH83" s="89">
        <f t="shared" si="76"/>
        <v>1.432178040691158E-3</v>
      </c>
      <c r="AI83" s="89">
        <f t="shared" si="77"/>
        <v>3.5339582506091413E-3</v>
      </c>
      <c r="AJ83" s="89">
        <f t="shared" si="78"/>
        <v>3.5339582506091413E-3</v>
      </c>
      <c r="AK83" s="89"/>
      <c r="AL83" s="89">
        <f>ABS(('Wyrównanie 22 Part 2'!B83-'Wyrównanie 22 Part 2'!K83)/'Wyrównanie 22 Part 2'!K83)</f>
        <v>4.0629497169132889E-2</v>
      </c>
      <c r="AM83" s="89">
        <f t="shared" si="85"/>
        <v>1.6507560402165774E-3</v>
      </c>
      <c r="AN83" s="89">
        <f>'Wyrównanie 22 Part 2'!B84-'Wyrównanie 22 Part 2'!B83</f>
        <v>3.7162377010127867E-3</v>
      </c>
      <c r="AO83" s="89">
        <f t="shared" si="86"/>
        <v>3.7162377010127867E-3</v>
      </c>
      <c r="AP83" s="89">
        <f t="shared" si="87"/>
        <v>-2.6267876075576346E-3</v>
      </c>
      <c r="AQ83" s="89">
        <f t="shared" si="88"/>
        <v>2.6267876075576346E-3</v>
      </c>
      <c r="AR83" s="89">
        <f t="shared" si="89"/>
        <v>7.9204309743164183E-3</v>
      </c>
      <c r="AS83" s="89">
        <f t="shared" si="90"/>
        <v>7.9204309743164183E-3</v>
      </c>
      <c r="AT83" s="89"/>
      <c r="AU83" s="89">
        <f>ABS(('Wyrównanie 22 Part 2'!B83-'Wyrównanie 22 Part 2'!M83)/'Wyrównanie 22 Part 2'!M83)</f>
        <v>7.0066716598006949E-3</v>
      </c>
      <c r="AV83" s="89">
        <f t="shared" si="91"/>
        <v>4.9093447748254223E-5</v>
      </c>
      <c r="AW83" s="89">
        <f>'Wyrównanie 22 Part 2'!B84-'Wyrównanie 22 Part 2'!B83</f>
        <v>3.7162377010127867E-3</v>
      </c>
      <c r="AX83" s="89">
        <f t="shared" si="92"/>
        <v>3.7162377010127867E-3</v>
      </c>
      <c r="AY83" s="89">
        <f t="shared" si="93"/>
        <v>-2.6267876075576346E-3</v>
      </c>
      <c r="AZ83" s="89">
        <f t="shared" si="94"/>
        <v>2.6267876075576346E-3</v>
      </c>
      <c r="BA83" s="89">
        <f t="shared" si="95"/>
        <v>7.9204309743164183E-3</v>
      </c>
      <c r="BB83" s="89">
        <f t="shared" si="96"/>
        <v>7.9204309743164183E-3</v>
      </c>
      <c r="BC83" s="89"/>
      <c r="BD83" s="89">
        <f>ABS(('Wyrównanie 22 Part 2'!B83-'Wyrównanie 22 Part 2'!O83)/'Wyrównanie 22 Part 2'!O83)</f>
        <v>1.3707281580170694E-2</v>
      </c>
      <c r="BE83" s="89">
        <f t="shared" si="55"/>
        <v>1.8788956831808682E-4</v>
      </c>
      <c r="BF83" s="89">
        <f>'Wyrównanie 22 Part 2'!B84-'Wyrównanie 22 Part 2'!B83</f>
        <v>3.7162377010127867E-3</v>
      </c>
      <c r="BG83" s="89">
        <f t="shared" si="56"/>
        <v>3.7162377010127867E-3</v>
      </c>
      <c r="BH83" s="89">
        <f t="shared" si="57"/>
        <v>-2.6267876075576346E-3</v>
      </c>
      <c r="BI83" s="89">
        <f t="shared" si="58"/>
        <v>2.6267876075576346E-3</v>
      </c>
      <c r="BJ83" s="89">
        <f t="shared" si="59"/>
        <v>7.9204309743164183E-3</v>
      </c>
      <c r="BK83" s="89">
        <f t="shared" si="60"/>
        <v>7.9204309743164183E-3</v>
      </c>
      <c r="BL83" s="89"/>
      <c r="BM83" s="89">
        <f>ABS(('Wyrównanie 22 Part 2'!B83-'Wyrównanie 22 Part 2'!Q83)/'Wyrównanie 22 Part 2'!Q83)</f>
        <v>4.2180616818428808E-2</v>
      </c>
      <c r="BN83" s="89">
        <f t="shared" si="79"/>
        <v>1.7792044351831193E-3</v>
      </c>
      <c r="BO83" s="89">
        <f>'Wyrównanie 22 Part 2'!B84-'Wyrównanie 22 Part 2'!B83</f>
        <v>3.7162377010127867E-3</v>
      </c>
      <c r="BP83" s="89">
        <f t="shared" si="80"/>
        <v>3.7162377010127867E-3</v>
      </c>
      <c r="BQ83" s="89">
        <f t="shared" si="81"/>
        <v>-2.6267876075576346E-3</v>
      </c>
      <c r="BR83" s="89">
        <f t="shared" si="82"/>
        <v>2.6267876075576346E-3</v>
      </c>
      <c r="BS83" s="89">
        <f t="shared" si="83"/>
        <v>7.9204309743164183E-3</v>
      </c>
      <c r="BT83" s="89">
        <f t="shared" si="84"/>
        <v>7.9204309743164183E-3</v>
      </c>
    </row>
    <row r="84" spans="1:72" s="27" customFormat="1" x14ac:dyDescent="0.25">
      <c r="A84" s="41">
        <v>78</v>
      </c>
      <c r="B84" s="89">
        <f>ABS(('Wyrównanie 22 Part 2'!B84-'Wyrównanie 22 Part 2'!C84)/'Wyrównanie 22 Part 2'!C84)</f>
        <v>9.8182263414662348E-3</v>
      </c>
      <c r="C84" s="89">
        <f t="shared" si="49"/>
        <v>9.639756849226145E-5</v>
      </c>
      <c r="D84" s="89">
        <f>'Wyrównanie 22 Part 2'!C85-'Wyrównanie 22 Part 2'!C84</f>
        <v>3.0433541874487213E-3</v>
      </c>
      <c r="E84" s="89">
        <f t="shared" si="50"/>
        <v>3.0433541874487213E-3</v>
      </c>
      <c r="F84" s="89">
        <f t="shared" si="51"/>
        <v>2.1017802099179833E-3</v>
      </c>
      <c r="G84" s="89">
        <f t="shared" si="52"/>
        <v>2.1017802099179833E-3</v>
      </c>
      <c r="H84" s="89">
        <f t="shared" si="53"/>
        <v>-1.7981645040696659E-3</v>
      </c>
      <c r="I84" s="89">
        <f t="shared" si="54"/>
        <v>1.7981645040696659E-3</v>
      </c>
      <c r="J84" s="89"/>
      <c r="K84" s="89">
        <f>ABS(('Wyrównanie 22 Part 2'!B84-'Wyrównanie 22 Part 2'!E84)/'Wyrównanie 22 Part 2'!E84)</f>
        <v>1.3384826579483387E-2</v>
      </c>
      <c r="L84" s="89">
        <f t="shared" si="61"/>
        <v>1.7915358256284495E-4</v>
      </c>
      <c r="M84" s="89">
        <f>'Wyrównanie 22 Part 2'!C85-'Wyrównanie 22 Part 2'!C84</f>
        <v>3.0433541874487213E-3</v>
      </c>
      <c r="N84" s="89">
        <f t="shared" si="62"/>
        <v>3.0433541874487213E-3</v>
      </c>
      <c r="O84" s="89">
        <f t="shared" si="63"/>
        <v>2.1017802099179833E-3</v>
      </c>
      <c r="P84" s="89">
        <f t="shared" si="64"/>
        <v>2.1017802099179833E-3</v>
      </c>
      <c r="Q84" s="89">
        <f t="shared" si="65"/>
        <v>-1.7981645040696659E-3</v>
      </c>
      <c r="R84" s="89">
        <f t="shared" si="66"/>
        <v>1.7981645040696659E-3</v>
      </c>
      <c r="S84" s="89"/>
      <c r="T84" s="89">
        <f>ABS(('Wyrównanie 22 Part 2'!B84-'Wyrównanie 22 Part 2'!G84)/'Wyrównanie 22 Part 2'!G84)</f>
        <v>1.4689827211209179E-3</v>
      </c>
      <c r="U84" s="89">
        <f t="shared" si="68"/>
        <v>2.1579102349518166E-6</v>
      </c>
      <c r="V84" s="89">
        <f>'Wyrównanie 22 Part 2'!C85-'Wyrównanie 22 Part 2'!C84</f>
        <v>3.0433541874487213E-3</v>
      </c>
      <c r="W84" s="89">
        <f t="shared" si="69"/>
        <v>3.0433541874487213E-3</v>
      </c>
      <c r="X84" s="89">
        <f t="shared" si="70"/>
        <v>2.1017802099179833E-3</v>
      </c>
      <c r="Y84" s="89">
        <f t="shared" si="71"/>
        <v>2.1017802099179833E-3</v>
      </c>
      <c r="Z84" s="89">
        <f t="shared" si="72"/>
        <v>-1.7981645040696659E-3</v>
      </c>
      <c r="AA84" s="89">
        <f t="shared" si="67"/>
        <v>1.7981645040696659E-3</v>
      </c>
      <c r="AB84" s="89"/>
      <c r="AC84" s="89">
        <f>ABS(('Wyrównanie 22 Part 2'!B84-'Wyrównanie 22 Part 2'!I84)/'Wyrównanie 22 Part 2'!I84)</f>
        <v>3.7791958860468836E-2</v>
      </c>
      <c r="AD84" s="89">
        <f t="shared" si="73"/>
        <v>1.428232154511369E-3</v>
      </c>
      <c r="AE84" s="89">
        <f>'Wyrównanie 22 Part 2'!C85-'Wyrównanie 22 Part 2'!C84</f>
        <v>3.0433541874487213E-3</v>
      </c>
      <c r="AF84" s="89">
        <f t="shared" si="74"/>
        <v>3.0433541874487213E-3</v>
      </c>
      <c r="AG84" s="89">
        <f t="shared" si="75"/>
        <v>2.1017802099179833E-3</v>
      </c>
      <c r="AH84" s="89">
        <f t="shared" si="76"/>
        <v>2.1017802099179833E-3</v>
      </c>
      <c r="AI84" s="89">
        <f t="shared" si="77"/>
        <v>-1.7981645040696659E-3</v>
      </c>
      <c r="AJ84" s="89">
        <f t="shared" si="78"/>
        <v>1.7981645040696659E-3</v>
      </c>
      <c r="AK84" s="89"/>
      <c r="AL84" s="89">
        <f>ABS(('Wyrównanie 22 Part 2'!B84-'Wyrównanie 22 Part 2'!K84)/'Wyrównanie 22 Part 2'!K84)</f>
        <v>4.3275830280462189E-2</v>
      </c>
      <c r="AM84" s="89">
        <f t="shared" si="85"/>
        <v>1.8727974864633681E-3</v>
      </c>
      <c r="AN84" s="89">
        <f>'Wyrównanie 22 Part 2'!B85-'Wyrównanie 22 Part 2'!B84</f>
        <v>1.0894500934551521E-3</v>
      </c>
      <c r="AO84" s="89">
        <f t="shared" si="86"/>
        <v>1.0894500934551521E-3</v>
      </c>
      <c r="AP84" s="89">
        <f t="shared" si="87"/>
        <v>5.2936433667587837E-3</v>
      </c>
      <c r="AQ84" s="89">
        <f t="shared" si="88"/>
        <v>5.2936433667587837E-3</v>
      </c>
      <c r="AR84" s="89">
        <f t="shared" si="89"/>
        <v>-1.0921166948884536E-2</v>
      </c>
      <c r="AS84" s="89">
        <f t="shared" si="90"/>
        <v>1.0921166948884536E-2</v>
      </c>
      <c r="AT84" s="89"/>
      <c r="AU84" s="89">
        <f>ABS(('Wyrównanie 22 Part 2'!B84-'Wyrównanie 22 Part 2'!M84)/'Wyrównanie 22 Part 2'!M84)</f>
        <v>7.9370571548324394E-3</v>
      </c>
      <c r="AV84" s="89">
        <f t="shared" si="91"/>
        <v>6.2996876279076811E-5</v>
      </c>
      <c r="AW84" s="89">
        <f>'Wyrównanie 22 Part 2'!B85-'Wyrównanie 22 Part 2'!B84</f>
        <v>1.0894500934551521E-3</v>
      </c>
      <c r="AX84" s="89">
        <f t="shared" si="92"/>
        <v>1.0894500934551521E-3</v>
      </c>
      <c r="AY84" s="89">
        <f t="shared" si="93"/>
        <v>5.2936433667587837E-3</v>
      </c>
      <c r="AZ84" s="89">
        <f t="shared" si="94"/>
        <v>5.2936433667587837E-3</v>
      </c>
      <c r="BA84" s="89">
        <f t="shared" si="95"/>
        <v>-1.0921166948884536E-2</v>
      </c>
      <c r="BB84" s="89">
        <f t="shared" si="96"/>
        <v>1.0921166948884536E-2</v>
      </c>
      <c r="BC84" s="89"/>
      <c r="BD84" s="89">
        <f>ABS(('Wyrównanie 22 Part 2'!B84-'Wyrównanie 22 Part 2'!O84)/'Wyrównanie 22 Part 2'!O84)</f>
        <v>1.628968505355307E-2</v>
      </c>
      <c r="BE84" s="89">
        <f t="shared" si="55"/>
        <v>2.6535383914395025E-4</v>
      </c>
      <c r="BF84" s="89">
        <f>'Wyrównanie 22 Part 2'!B85-'Wyrównanie 22 Part 2'!B84</f>
        <v>1.0894500934551521E-3</v>
      </c>
      <c r="BG84" s="89">
        <f t="shared" si="56"/>
        <v>1.0894500934551521E-3</v>
      </c>
      <c r="BH84" s="89">
        <f t="shared" si="57"/>
        <v>5.2936433667587837E-3</v>
      </c>
      <c r="BI84" s="89">
        <f t="shared" si="58"/>
        <v>5.2936433667587837E-3</v>
      </c>
      <c r="BJ84" s="89">
        <f t="shared" si="59"/>
        <v>-1.0921166948884536E-2</v>
      </c>
      <c r="BK84" s="89">
        <f t="shared" si="60"/>
        <v>1.0921166948884536E-2</v>
      </c>
      <c r="BL84" s="89"/>
      <c r="BM84" s="89">
        <f>ABS(('Wyrównanie 22 Part 2'!B84-'Wyrównanie 22 Part 2'!Q84)/'Wyrównanie 22 Part 2'!Q84)</f>
        <v>2.1839157571037042E-2</v>
      </c>
      <c r="BN84" s="89">
        <f t="shared" si="79"/>
        <v>4.7694880341258455E-4</v>
      </c>
      <c r="BO84" s="89">
        <f>'Wyrównanie 22 Part 2'!B85-'Wyrównanie 22 Part 2'!B84</f>
        <v>1.0894500934551521E-3</v>
      </c>
      <c r="BP84" s="89">
        <f t="shared" si="80"/>
        <v>1.0894500934551521E-3</v>
      </c>
      <c r="BQ84" s="89">
        <f t="shared" si="81"/>
        <v>5.2936433667587837E-3</v>
      </c>
      <c r="BR84" s="89">
        <f t="shared" si="82"/>
        <v>5.2936433667587837E-3</v>
      </c>
      <c r="BS84" s="89">
        <f t="shared" si="83"/>
        <v>-1.0921166948884536E-2</v>
      </c>
      <c r="BT84" s="89">
        <f t="shared" si="84"/>
        <v>1.0921166948884536E-2</v>
      </c>
    </row>
    <row r="85" spans="1:72" s="27" customFormat="1" x14ac:dyDescent="0.25">
      <c r="A85" s="41">
        <v>79</v>
      </c>
      <c r="B85" s="89">
        <f>ABS(('Wyrównanie 22 Part 2'!B85-'Wyrównanie 22 Part 2'!C85)/'Wyrównanie 22 Part 2'!C85)</f>
        <v>3.2665778551463714E-2</v>
      </c>
      <c r="C85" s="89">
        <f t="shared" si="49"/>
        <v>1.0670530883732669E-3</v>
      </c>
      <c r="D85" s="89">
        <f>'Wyrównanie 22 Part 2'!C86-'Wyrównanie 22 Part 2'!C85</f>
        <v>5.1451343973667046E-3</v>
      </c>
      <c r="E85" s="89">
        <f t="shared" si="50"/>
        <v>5.1451343973667046E-3</v>
      </c>
      <c r="F85" s="89">
        <f t="shared" si="51"/>
        <v>3.0361570584831743E-4</v>
      </c>
      <c r="G85" s="89">
        <f t="shared" si="52"/>
        <v>3.0361570584831743E-4</v>
      </c>
      <c r="H85" s="89">
        <f t="shared" si="53"/>
        <v>5.1046302643747987E-4</v>
      </c>
      <c r="I85" s="89">
        <f t="shared" si="54"/>
        <v>5.1046302643747987E-4</v>
      </c>
      <c r="J85" s="89"/>
      <c r="K85" s="89">
        <f>ABS(('Wyrównanie 22 Part 2'!B85-'Wyrównanie 22 Part 2'!E85)/'Wyrównanie 22 Part 2'!E85)</f>
        <v>5.3649029063381877E-2</v>
      </c>
      <c r="L85" s="89">
        <f t="shared" si="61"/>
        <v>2.8782183194435932E-3</v>
      </c>
      <c r="M85" s="89">
        <f>'Wyrównanie 22 Part 2'!C86-'Wyrównanie 22 Part 2'!C85</f>
        <v>5.1451343973667046E-3</v>
      </c>
      <c r="N85" s="89">
        <f t="shared" si="62"/>
        <v>5.1451343973667046E-3</v>
      </c>
      <c r="O85" s="89">
        <f t="shared" si="63"/>
        <v>3.0361570584831743E-4</v>
      </c>
      <c r="P85" s="89">
        <f t="shared" si="64"/>
        <v>3.0361570584831743E-4</v>
      </c>
      <c r="Q85" s="89">
        <f t="shared" si="65"/>
        <v>5.1046302643747987E-4</v>
      </c>
      <c r="R85" s="89">
        <f t="shared" si="66"/>
        <v>5.1046302643747987E-4</v>
      </c>
      <c r="S85" s="89"/>
      <c r="T85" s="89">
        <f>ABS(('Wyrównanie 22 Part 2'!B85-'Wyrównanie 22 Part 2'!G85)/'Wyrównanie 22 Part 2'!G85)</f>
        <v>6.6673651186491809E-2</v>
      </c>
      <c r="U85" s="89">
        <f t="shared" si="68"/>
        <v>4.4453757625379803E-3</v>
      </c>
      <c r="V85" s="89">
        <f>'Wyrównanie 22 Part 2'!C86-'Wyrównanie 22 Part 2'!C85</f>
        <v>5.1451343973667046E-3</v>
      </c>
      <c r="W85" s="89">
        <f t="shared" si="69"/>
        <v>5.1451343973667046E-3</v>
      </c>
      <c r="X85" s="89">
        <f t="shared" si="70"/>
        <v>3.0361570584831743E-4</v>
      </c>
      <c r="Y85" s="89">
        <f t="shared" si="71"/>
        <v>3.0361570584831743E-4</v>
      </c>
      <c r="Z85" s="89">
        <f t="shared" si="72"/>
        <v>5.1046302643747987E-4</v>
      </c>
      <c r="AA85" s="89">
        <f t="shared" si="67"/>
        <v>5.1046302643747987E-4</v>
      </c>
      <c r="AB85" s="89"/>
      <c r="AC85" s="89">
        <f>ABS(('Wyrównanie 22 Part 2'!B85-'Wyrównanie 22 Part 2'!I85)/'Wyrównanie 22 Part 2'!I85)</f>
        <v>2.135128180819414E-2</v>
      </c>
      <c r="AD85" s="89">
        <f t="shared" si="73"/>
        <v>4.5587723485292203E-4</v>
      </c>
      <c r="AE85" s="89">
        <f>'Wyrównanie 22 Part 2'!C86-'Wyrównanie 22 Part 2'!C85</f>
        <v>5.1451343973667046E-3</v>
      </c>
      <c r="AF85" s="89">
        <f t="shared" si="74"/>
        <v>5.1451343973667046E-3</v>
      </c>
      <c r="AG85" s="89">
        <f t="shared" si="75"/>
        <v>3.0361570584831743E-4</v>
      </c>
      <c r="AH85" s="89">
        <f t="shared" si="76"/>
        <v>3.0361570584831743E-4</v>
      </c>
      <c r="AI85" s="89">
        <f t="shared" si="77"/>
        <v>5.1046302643747987E-4</v>
      </c>
      <c r="AJ85" s="89">
        <f t="shared" si="78"/>
        <v>5.1046302643747987E-4</v>
      </c>
      <c r="AK85" s="89"/>
      <c r="AL85" s="89">
        <f>ABS(('Wyrównanie 22 Part 2'!B85-'Wyrównanie 22 Part 2'!K85)/'Wyrównanie 22 Part 2'!K85)</f>
        <v>2.2204515710955657E-2</v>
      </c>
      <c r="AM85" s="89">
        <f t="shared" si="85"/>
        <v>4.9304051795807653E-4</v>
      </c>
      <c r="AN85" s="89">
        <f>'Wyrównanie 22 Part 2'!B86-'Wyrównanie 22 Part 2'!B85</f>
        <v>6.3830934602139358E-3</v>
      </c>
      <c r="AO85" s="89">
        <f t="shared" si="86"/>
        <v>6.3830934602139358E-3</v>
      </c>
      <c r="AP85" s="89">
        <f t="shared" si="87"/>
        <v>-5.6275235821257527E-3</v>
      </c>
      <c r="AQ85" s="89">
        <f t="shared" si="88"/>
        <v>5.6275235821257527E-3</v>
      </c>
      <c r="AR85" s="89">
        <f t="shared" si="89"/>
        <v>1.8653274558101014E-2</v>
      </c>
      <c r="AS85" s="89">
        <f t="shared" si="90"/>
        <v>1.8653274558101014E-2</v>
      </c>
      <c r="AT85" s="89"/>
      <c r="AU85" s="89">
        <f>ABS(('Wyrównanie 22 Part 2'!B85-'Wyrównanie 22 Part 2'!M85)/'Wyrównanie 22 Part 2'!M85)</f>
        <v>5.8597776388487767E-2</v>
      </c>
      <c r="AV85" s="89">
        <f t="shared" si="91"/>
        <v>3.4336993976752145E-3</v>
      </c>
      <c r="AW85" s="89">
        <f>'Wyrównanie 22 Part 2'!B86-'Wyrównanie 22 Part 2'!B85</f>
        <v>6.3830934602139358E-3</v>
      </c>
      <c r="AX85" s="89">
        <f t="shared" si="92"/>
        <v>6.3830934602139358E-3</v>
      </c>
      <c r="AY85" s="89">
        <f t="shared" si="93"/>
        <v>-5.6275235821257527E-3</v>
      </c>
      <c r="AZ85" s="89">
        <f t="shared" si="94"/>
        <v>5.6275235821257527E-3</v>
      </c>
      <c r="BA85" s="89">
        <f t="shared" si="95"/>
        <v>1.8653274558101014E-2</v>
      </c>
      <c r="BB85" s="89">
        <f t="shared" si="96"/>
        <v>1.8653274558101014E-2</v>
      </c>
      <c r="BC85" s="89"/>
      <c r="BD85" s="89">
        <f>ABS(('Wyrównanie 22 Part 2'!B85-'Wyrównanie 22 Part 2'!O85)/'Wyrównanie 22 Part 2'!O85)</f>
        <v>2.564495430532877E-2</v>
      </c>
      <c r="BE85" s="89">
        <f t="shared" si="55"/>
        <v>6.5766368132240058E-4</v>
      </c>
      <c r="BF85" s="89">
        <f>'Wyrównanie 22 Part 2'!B86-'Wyrównanie 22 Part 2'!B85</f>
        <v>6.3830934602139358E-3</v>
      </c>
      <c r="BG85" s="89">
        <f t="shared" si="56"/>
        <v>6.3830934602139358E-3</v>
      </c>
      <c r="BH85" s="89">
        <f t="shared" si="57"/>
        <v>-5.6275235821257527E-3</v>
      </c>
      <c r="BI85" s="89">
        <f t="shared" si="58"/>
        <v>5.6275235821257527E-3</v>
      </c>
      <c r="BJ85" s="89">
        <f t="shared" si="59"/>
        <v>1.8653274558101014E-2</v>
      </c>
      <c r="BK85" s="89">
        <f t="shared" si="60"/>
        <v>1.8653274558101014E-2</v>
      </c>
      <c r="BL85" s="89"/>
      <c r="BM85" s="89">
        <f>ABS(('Wyrównanie 22 Part 2'!B85-'Wyrównanie 22 Part 2'!Q85)/'Wyrównanie 22 Part 2'!Q85)</f>
        <v>1.6937224592080111E-2</v>
      </c>
      <c r="BN85" s="89">
        <f t="shared" si="79"/>
        <v>2.8686957688256329E-4</v>
      </c>
      <c r="BO85" s="89">
        <f>'Wyrównanie 22 Part 2'!B86-'Wyrównanie 22 Part 2'!B85</f>
        <v>6.3830934602139358E-3</v>
      </c>
      <c r="BP85" s="89">
        <f t="shared" si="80"/>
        <v>6.3830934602139358E-3</v>
      </c>
      <c r="BQ85" s="89">
        <f t="shared" si="81"/>
        <v>-5.6275235821257527E-3</v>
      </c>
      <c r="BR85" s="89">
        <f t="shared" si="82"/>
        <v>5.6275235821257527E-3</v>
      </c>
      <c r="BS85" s="89">
        <f t="shared" si="83"/>
        <v>1.8653274558101014E-2</v>
      </c>
      <c r="BT85" s="89">
        <f t="shared" si="84"/>
        <v>1.8653274558101014E-2</v>
      </c>
    </row>
    <row r="86" spans="1:72" s="27" customFormat="1" x14ac:dyDescent="0.25">
      <c r="A86" s="41">
        <v>80</v>
      </c>
      <c r="B86" s="89">
        <f>ABS(('Wyrównanie 22 Part 2'!B86-'Wyrównanie 22 Part 2'!C86)/'Wyrównanie 22 Part 2'!C86)</f>
        <v>5.5433020809875326E-3</v>
      </c>
      <c r="C86" s="89">
        <f t="shared" si="49"/>
        <v>3.0728197961080709E-5</v>
      </c>
      <c r="D86" s="89">
        <f>'Wyrównanie 22 Part 2'!C87-'Wyrównanie 22 Part 2'!C86</f>
        <v>5.4487501032150221E-3</v>
      </c>
      <c r="E86" s="89">
        <f t="shared" si="50"/>
        <v>5.4487501032150221E-3</v>
      </c>
      <c r="F86" s="89">
        <f t="shared" si="51"/>
        <v>8.140787322857973E-4</v>
      </c>
      <c r="G86" s="89">
        <f t="shared" si="52"/>
        <v>8.140787322857973E-4</v>
      </c>
      <c r="H86" s="89">
        <f t="shared" si="53"/>
        <v>1.9587041161511637E-3</v>
      </c>
      <c r="I86" s="89">
        <f t="shared" si="54"/>
        <v>1.9587041161511637E-3</v>
      </c>
      <c r="J86" s="89"/>
      <c r="K86" s="89">
        <f>ABS(('Wyrównanie 22 Part 2'!B86-'Wyrównanie 22 Part 2'!E86)/'Wyrównanie 22 Part 2'!E86)</f>
        <v>2.0011392869250112E-2</v>
      </c>
      <c r="L86" s="89">
        <f t="shared" si="61"/>
        <v>4.0045584456747425E-4</v>
      </c>
      <c r="M86" s="89">
        <f>'Wyrównanie 22 Part 2'!C87-'Wyrównanie 22 Part 2'!C86</f>
        <v>5.4487501032150221E-3</v>
      </c>
      <c r="N86" s="89">
        <f t="shared" si="62"/>
        <v>5.4487501032150221E-3</v>
      </c>
      <c r="O86" s="89">
        <f t="shared" si="63"/>
        <v>8.140787322857973E-4</v>
      </c>
      <c r="P86" s="89">
        <f t="shared" si="64"/>
        <v>8.140787322857973E-4</v>
      </c>
      <c r="Q86" s="89">
        <f t="shared" si="65"/>
        <v>1.9587041161511637E-3</v>
      </c>
      <c r="R86" s="89">
        <f t="shared" si="66"/>
        <v>1.9587041161511637E-3</v>
      </c>
      <c r="S86" s="89"/>
      <c r="T86" s="89">
        <f>ABS(('Wyrównanie 22 Part 2'!B86-'Wyrównanie 22 Part 2'!G86)/'Wyrównanie 22 Part 2'!G86)</f>
        <v>3.6836112366488268E-2</v>
      </c>
      <c r="U86" s="89">
        <f t="shared" si="68"/>
        <v>1.35689917427655E-3</v>
      </c>
      <c r="V86" s="89">
        <f>'Wyrównanie 22 Part 2'!C87-'Wyrównanie 22 Part 2'!C86</f>
        <v>5.4487501032150221E-3</v>
      </c>
      <c r="W86" s="89">
        <f t="shared" si="69"/>
        <v>5.4487501032150221E-3</v>
      </c>
      <c r="X86" s="89">
        <f t="shared" si="70"/>
        <v>8.140787322857973E-4</v>
      </c>
      <c r="Y86" s="89">
        <f t="shared" si="71"/>
        <v>8.140787322857973E-4</v>
      </c>
      <c r="Z86" s="89">
        <f t="shared" si="72"/>
        <v>1.9587041161511637E-3</v>
      </c>
      <c r="AA86" s="89">
        <f t="shared" si="67"/>
        <v>1.9587041161511637E-3</v>
      </c>
      <c r="AB86" s="89"/>
      <c r="AC86" s="89">
        <f>ABS(('Wyrównanie 22 Part 2'!B86-'Wyrównanie 22 Part 2'!I86)/'Wyrównanie 22 Part 2'!I86)</f>
        <v>1.4939590612616226E-2</v>
      </c>
      <c r="AD86" s="89">
        <f t="shared" si="73"/>
        <v>2.2319136767257085E-4</v>
      </c>
      <c r="AE86" s="89">
        <f>'Wyrównanie 22 Part 2'!C87-'Wyrównanie 22 Part 2'!C86</f>
        <v>5.4487501032150221E-3</v>
      </c>
      <c r="AF86" s="89">
        <f t="shared" si="74"/>
        <v>5.4487501032150221E-3</v>
      </c>
      <c r="AG86" s="89">
        <f t="shared" si="75"/>
        <v>8.140787322857973E-4</v>
      </c>
      <c r="AH86" s="89">
        <f t="shared" si="76"/>
        <v>8.140787322857973E-4</v>
      </c>
      <c r="AI86" s="89">
        <f t="shared" si="77"/>
        <v>1.9587041161511637E-3</v>
      </c>
      <c r="AJ86" s="89">
        <f t="shared" si="78"/>
        <v>1.9587041161511637E-3</v>
      </c>
      <c r="AK86" s="89"/>
      <c r="AL86" s="89">
        <f>ABS(('Wyrównanie 22 Part 2'!B86-'Wyrównanie 22 Part 2'!K86)/'Wyrównanie 22 Part 2'!K86)</f>
        <v>1.5363472946349059E-2</v>
      </c>
      <c r="AM86" s="89">
        <f t="shared" si="85"/>
        <v>2.3603630097319945E-4</v>
      </c>
      <c r="AN86" s="89">
        <f>'Wyrównanie 22 Part 2'!B87-'Wyrównanie 22 Part 2'!B86</f>
        <v>7.555698780881831E-4</v>
      </c>
      <c r="AO86" s="89">
        <f t="shared" si="86"/>
        <v>7.555698780881831E-4</v>
      </c>
      <c r="AP86" s="89">
        <f t="shared" si="87"/>
        <v>1.3025750975975262E-2</v>
      </c>
      <c r="AQ86" s="89">
        <f t="shared" si="88"/>
        <v>1.3025750975975262E-2</v>
      </c>
      <c r="AR86" s="89">
        <f t="shared" si="89"/>
        <v>-2.1572755599784263E-2</v>
      </c>
      <c r="AS86" s="89">
        <f t="shared" si="90"/>
        <v>2.1572755599784263E-2</v>
      </c>
      <c r="AT86" s="89"/>
      <c r="AU86" s="89">
        <f>ABS(('Wyrównanie 22 Part 2'!B86-'Wyrównanie 22 Part 2'!M86)/'Wyrównanie 22 Part 2'!M86)</f>
        <v>2.5479477554593927E-2</v>
      </c>
      <c r="AV86" s="89">
        <f t="shared" si="91"/>
        <v>6.4920377645505574E-4</v>
      </c>
      <c r="AW86" s="89">
        <f>'Wyrównanie 22 Part 2'!B87-'Wyrównanie 22 Part 2'!B86</f>
        <v>7.555698780881831E-4</v>
      </c>
      <c r="AX86" s="89">
        <f t="shared" si="92"/>
        <v>7.555698780881831E-4</v>
      </c>
      <c r="AY86" s="89">
        <f t="shared" si="93"/>
        <v>1.3025750975975262E-2</v>
      </c>
      <c r="AZ86" s="89">
        <f t="shared" si="94"/>
        <v>1.3025750975975262E-2</v>
      </c>
      <c r="BA86" s="89">
        <f t="shared" si="95"/>
        <v>-2.1572755599784263E-2</v>
      </c>
      <c r="BB86" s="89">
        <f t="shared" si="96"/>
        <v>2.1572755599784263E-2</v>
      </c>
      <c r="BC86" s="89"/>
      <c r="BD86" s="89">
        <f>ABS(('Wyrównanie 22 Part 2'!B86-'Wyrównanie 22 Part 2'!O86)/'Wyrównanie 22 Part 2'!O86)</f>
        <v>3.7181416899025078E-2</v>
      </c>
      <c r="BE86" s="89">
        <f t="shared" si="55"/>
        <v>1.3824577626191078E-3</v>
      </c>
      <c r="BF86" s="89">
        <f>'Wyrównanie 22 Part 2'!B87-'Wyrównanie 22 Part 2'!B86</f>
        <v>7.555698780881831E-4</v>
      </c>
      <c r="BG86" s="89">
        <f t="shared" si="56"/>
        <v>7.555698780881831E-4</v>
      </c>
      <c r="BH86" s="89">
        <f t="shared" si="57"/>
        <v>1.3025750975975262E-2</v>
      </c>
      <c r="BI86" s="89">
        <f t="shared" si="58"/>
        <v>1.3025750975975262E-2</v>
      </c>
      <c r="BJ86" s="89">
        <f t="shared" si="59"/>
        <v>-2.1572755599784263E-2</v>
      </c>
      <c r="BK86" s="89">
        <f t="shared" si="60"/>
        <v>2.1572755599784263E-2</v>
      </c>
      <c r="BL86" s="89"/>
      <c r="BM86" s="89">
        <f>ABS(('Wyrównanie 22 Part 2'!B86-'Wyrównanie 22 Part 2'!Q86)/'Wyrównanie 22 Part 2'!Q86)</f>
        <v>1.2228388994187399E-2</v>
      </c>
      <c r="BN86" s="89">
        <f t="shared" si="79"/>
        <v>1.495334973931635E-4</v>
      </c>
      <c r="BO86" s="89">
        <f>'Wyrównanie 22 Part 2'!B87-'Wyrównanie 22 Part 2'!B86</f>
        <v>7.555698780881831E-4</v>
      </c>
      <c r="BP86" s="89">
        <f t="shared" si="80"/>
        <v>7.555698780881831E-4</v>
      </c>
      <c r="BQ86" s="89">
        <f t="shared" si="81"/>
        <v>1.3025750975975262E-2</v>
      </c>
      <c r="BR86" s="89">
        <f t="shared" si="82"/>
        <v>1.3025750975975262E-2</v>
      </c>
      <c r="BS86" s="89">
        <f t="shared" si="83"/>
        <v>-2.1572755599784263E-2</v>
      </c>
      <c r="BT86" s="89">
        <f t="shared" si="84"/>
        <v>2.1572755599784263E-2</v>
      </c>
    </row>
    <row r="87" spans="1:72" s="27" customFormat="1" x14ac:dyDescent="0.25">
      <c r="A87" s="41">
        <v>81</v>
      </c>
      <c r="B87" s="89">
        <f>ABS(('Wyrównanie 22 Part 2'!B87-'Wyrównanie 22 Part 2'!C87)/'Wyrównanie 22 Part 2'!C87)</f>
        <v>8.6937590468402437E-2</v>
      </c>
      <c r="C87" s="89">
        <f t="shared" si="49"/>
        <v>7.558144636451658E-3</v>
      </c>
      <c r="D87" s="89">
        <f>'Wyrównanie 22 Part 2'!C88-'Wyrównanie 22 Part 2'!C87</f>
        <v>6.2628288355008194E-3</v>
      </c>
      <c r="E87" s="89">
        <f t="shared" si="50"/>
        <v>6.2628288355008194E-3</v>
      </c>
      <c r="F87" s="89">
        <f t="shared" si="51"/>
        <v>2.772782848436961E-3</v>
      </c>
      <c r="G87" s="89">
        <f t="shared" si="52"/>
        <v>2.772782848436961E-3</v>
      </c>
      <c r="H87" s="89">
        <f t="shared" si="53"/>
        <v>-2.6861900482086504E-3</v>
      </c>
      <c r="I87" s="89">
        <f t="shared" si="54"/>
        <v>2.6861900482086504E-3</v>
      </c>
      <c r="J87" s="89"/>
      <c r="K87" s="89">
        <f>ABS(('Wyrównanie 22 Part 2'!B87-'Wyrównanie 22 Part 2'!E87)/'Wyrównanie 22 Part 2'!E87)</f>
        <v>0.10419617972833391</v>
      </c>
      <c r="L87" s="89">
        <f t="shared" si="61"/>
        <v>1.0856843869979262E-2</v>
      </c>
      <c r="M87" s="89">
        <f>'Wyrównanie 22 Part 2'!C88-'Wyrównanie 22 Part 2'!C87</f>
        <v>6.2628288355008194E-3</v>
      </c>
      <c r="N87" s="89">
        <f t="shared" si="62"/>
        <v>6.2628288355008194E-3</v>
      </c>
      <c r="O87" s="89">
        <f t="shared" si="63"/>
        <v>2.772782848436961E-3</v>
      </c>
      <c r="P87" s="89">
        <f t="shared" si="64"/>
        <v>2.772782848436961E-3</v>
      </c>
      <c r="Q87" s="89">
        <f t="shared" si="65"/>
        <v>-2.6861900482086504E-3</v>
      </c>
      <c r="R87" s="89">
        <f t="shared" si="66"/>
        <v>2.6861900482086504E-3</v>
      </c>
      <c r="S87" s="89"/>
      <c r="T87" s="89">
        <f>ABS(('Wyrównanie 22 Part 2'!B87-'Wyrównanie 22 Part 2'!G87)/'Wyrównanie 22 Part 2'!G87)</f>
        <v>0.12179119082604624</v>
      </c>
      <c r="U87" s="89">
        <f t="shared" si="68"/>
        <v>1.483309416282641E-2</v>
      </c>
      <c r="V87" s="89">
        <f>'Wyrównanie 22 Part 2'!C88-'Wyrównanie 22 Part 2'!C87</f>
        <v>6.2628288355008194E-3</v>
      </c>
      <c r="W87" s="89">
        <f t="shared" si="69"/>
        <v>6.2628288355008194E-3</v>
      </c>
      <c r="X87" s="89">
        <f t="shared" si="70"/>
        <v>2.772782848436961E-3</v>
      </c>
      <c r="Y87" s="89">
        <f t="shared" si="71"/>
        <v>2.772782848436961E-3</v>
      </c>
      <c r="Z87" s="89">
        <f t="shared" si="72"/>
        <v>-2.6861900482086504E-3</v>
      </c>
      <c r="AA87" s="89">
        <f t="shared" si="67"/>
        <v>2.6861900482086504E-3</v>
      </c>
      <c r="AB87" s="89"/>
      <c r="AC87" s="89">
        <f>ABS(('Wyrównanie 22 Part 2'!B87-'Wyrównanie 22 Part 2'!I87)/'Wyrównanie 22 Part 2'!I87)</f>
        <v>7.0837887157263191E-2</v>
      </c>
      <c r="AD87" s="89">
        <f t="shared" si="73"/>
        <v>5.0180062569051536E-3</v>
      </c>
      <c r="AE87" s="89">
        <f>'Wyrównanie 22 Part 2'!C88-'Wyrównanie 22 Part 2'!C87</f>
        <v>6.2628288355008194E-3</v>
      </c>
      <c r="AF87" s="89">
        <f t="shared" si="74"/>
        <v>6.2628288355008194E-3</v>
      </c>
      <c r="AG87" s="89">
        <f t="shared" si="75"/>
        <v>2.772782848436961E-3</v>
      </c>
      <c r="AH87" s="89">
        <f t="shared" si="76"/>
        <v>2.772782848436961E-3</v>
      </c>
      <c r="AI87" s="89">
        <f t="shared" si="77"/>
        <v>-2.6861900482086504E-3</v>
      </c>
      <c r="AJ87" s="89">
        <f t="shared" si="78"/>
        <v>2.6861900482086504E-3</v>
      </c>
      <c r="AK87" s="89"/>
      <c r="AL87" s="89">
        <f>ABS(('Wyrównanie 22 Part 2'!B87-'Wyrównanie 22 Part 2'!K87)/'Wyrównanie 22 Part 2'!K87)</f>
        <v>7.0424554721133154E-2</v>
      </c>
      <c r="AM87" s="89">
        <f t="shared" si="85"/>
        <v>4.959617907669878E-3</v>
      </c>
      <c r="AN87" s="89">
        <f>'Wyrównanie 22 Part 2'!B88-'Wyrównanie 22 Part 2'!B87</f>
        <v>1.3781320854063445E-2</v>
      </c>
      <c r="AO87" s="89">
        <f t="shared" si="86"/>
        <v>1.3781320854063445E-2</v>
      </c>
      <c r="AP87" s="89">
        <f t="shared" si="87"/>
        <v>-8.5470046238090014E-3</v>
      </c>
      <c r="AQ87" s="89">
        <f t="shared" si="88"/>
        <v>8.5470046238090014E-3</v>
      </c>
      <c r="AR87" s="89">
        <f t="shared" si="89"/>
        <v>8.4725321484386551E-3</v>
      </c>
      <c r="AS87" s="89">
        <f t="shared" si="90"/>
        <v>8.4725321484386551E-3</v>
      </c>
      <c r="AT87" s="89"/>
      <c r="AU87" s="89">
        <f>ABS(('Wyrównanie 22 Part 2'!B87-'Wyrównanie 22 Part 2'!M87)/'Wyrównanie 22 Part 2'!M87)</f>
        <v>0.110157857852341</v>
      </c>
      <c r="AV87" s="89">
        <f t="shared" si="91"/>
        <v>1.2134753646616566E-2</v>
      </c>
      <c r="AW87" s="89">
        <f>'Wyrównanie 22 Part 2'!B88-'Wyrównanie 22 Part 2'!B87</f>
        <v>1.3781320854063445E-2</v>
      </c>
      <c r="AX87" s="89">
        <f t="shared" si="92"/>
        <v>1.3781320854063445E-2</v>
      </c>
      <c r="AY87" s="89">
        <f t="shared" si="93"/>
        <v>-8.5470046238090014E-3</v>
      </c>
      <c r="AZ87" s="89">
        <f t="shared" si="94"/>
        <v>8.5470046238090014E-3</v>
      </c>
      <c r="BA87" s="89">
        <f t="shared" si="95"/>
        <v>8.4725321484386551E-3</v>
      </c>
      <c r="BB87" s="89">
        <f t="shared" si="96"/>
        <v>8.4725321484386551E-3</v>
      </c>
      <c r="BC87" s="89"/>
      <c r="BD87" s="89">
        <f>ABS(('Wyrównanie 22 Part 2'!B87-'Wyrównanie 22 Part 2'!O87)/'Wyrównanie 22 Part 2'!O87)</f>
        <v>4.444115094817682E-2</v>
      </c>
      <c r="BE87" s="89">
        <f t="shared" si="55"/>
        <v>1.9750158975986374E-3</v>
      </c>
      <c r="BF87" s="89">
        <f>'Wyrównanie 22 Part 2'!B88-'Wyrównanie 22 Part 2'!B87</f>
        <v>1.3781320854063445E-2</v>
      </c>
      <c r="BG87" s="89">
        <f t="shared" si="56"/>
        <v>1.3781320854063445E-2</v>
      </c>
      <c r="BH87" s="89">
        <f t="shared" si="57"/>
        <v>-8.5470046238090014E-3</v>
      </c>
      <c r="BI87" s="89">
        <f t="shared" si="58"/>
        <v>8.5470046238090014E-3</v>
      </c>
      <c r="BJ87" s="89">
        <f t="shared" si="59"/>
        <v>8.4725321484386551E-3</v>
      </c>
      <c r="BK87" s="89">
        <f t="shared" si="60"/>
        <v>8.4725321484386551E-3</v>
      </c>
      <c r="BL87" s="89"/>
      <c r="BM87" s="89">
        <f>ABS(('Wyrównanie 22 Part 2'!B87-'Wyrównanie 22 Part 2'!Q87)/'Wyrównanie 22 Part 2'!Q87)</f>
        <v>6.9248893764960587E-2</v>
      </c>
      <c r="BN87" s="89">
        <f t="shared" si="79"/>
        <v>4.7954092876707974E-3</v>
      </c>
      <c r="BO87" s="89">
        <f>'Wyrównanie 22 Part 2'!B88-'Wyrównanie 22 Part 2'!B87</f>
        <v>1.3781320854063445E-2</v>
      </c>
      <c r="BP87" s="89">
        <f t="shared" si="80"/>
        <v>1.3781320854063445E-2</v>
      </c>
      <c r="BQ87" s="89">
        <f t="shared" si="81"/>
        <v>-8.5470046238090014E-3</v>
      </c>
      <c r="BR87" s="89">
        <f t="shared" si="82"/>
        <v>8.5470046238090014E-3</v>
      </c>
      <c r="BS87" s="89">
        <f t="shared" si="83"/>
        <v>8.4725321484386551E-3</v>
      </c>
      <c r="BT87" s="89">
        <f t="shared" si="84"/>
        <v>8.4725321484386551E-3</v>
      </c>
    </row>
    <row r="88" spans="1:72" s="27" customFormat="1" x14ac:dyDescent="0.25">
      <c r="A88" s="41">
        <v>82</v>
      </c>
      <c r="B88" s="89">
        <f>ABS(('Wyrównanie 22 Part 2'!B88-'Wyrównanie 22 Part 2'!C88)/'Wyrównanie 22 Part 2'!C88)</f>
        <v>3.9935239268232593E-2</v>
      </c>
      <c r="C88" s="89">
        <f t="shared" si="49"/>
        <v>1.5948233354109865E-3</v>
      </c>
      <c r="D88" s="89">
        <f>'Wyrównanie 22 Part 2'!C89-'Wyrównanie 22 Part 2'!C88</f>
        <v>9.0356116839377804E-3</v>
      </c>
      <c r="E88" s="89">
        <f t="shared" si="50"/>
        <v>9.0356116839377804E-3</v>
      </c>
      <c r="F88" s="89">
        <f t="shared" si="51"/>
        <v>8.6592800228310618E-5</v>
      </c>
      <c r="G88" s="89">
        <f t="shared" si="52"/>
        <v>8.6592800228310618E-5</v>
      </c>
      <c r="H88" s="89">
        <f t="shared" si="53"/>
        <v>2.3871954813433627E-3</v>
      </c>
      <c r="I88" s="89">
        <f t="shared" si="54"/>
        <v>2.3871954813433627E-3</v>
      </c>
      <c r="J88" s="89"/>
      <c r="K88" s="89">
        <f>ABS(('Wyrównanie 22 Part 2'!B88-'Wyrównanie 22 Part 2'!E88)/'Wyrównanie 22 Part 2'!E88)</f>
        <v>1.0614559366335449E-2</v>
      </c>
      <c r="L88" s="89">
        <f t="shared" si="61"/>
        <v>1.1266887054145961E-4</v>
      </c>
      <c r="M88" s="89">
        <f>'Wyrównanie 22 Part 2'!C89-'Wyrównanie 22 Part 2'!C88</f>
        <v>9.0356116839377804E-3</v>
      </c>
      <c r="N88" s="89">
        <f t="shared" si="62"/>
        <v>9.0356116839377804E-3</v>
      </c>
      <c r="O88" s="89">
        <f t="shared" si="63"/>
        <v>8.6592800228310618E-5</v>
      </c>
      <c r="P88" s="89">
        <f t="shared" si="64"/>
        <v>8.6592800228310618E-5</v>
      </c>
      <c r="Q88" s="89">
        <f t="shared" si="65"/>
        <v>2.3871954813433627E-3</v>
      </c>
      <c r="R88" s="89">
        <f t="shared" si="66"/>
        <v>2.3871954813433627E-3</v>
      </c>
      <c r="S88" s="89"/>
      <c r="T88" s="89">
        <f>ABS(('Wyrównanie 22 Part 2'!B88-'Wyrównanie 22 Part 2'!G88)/'Wyrównanie 22 Part 2'!G88)</f>
        <v>8.9928313098052923E-3</v>
      </c>
      <c r="U88" s="89">
        <f t="shared" si="68"/>
        <v>8.0871014966614366E-5</v>
      </c>
      <c r="V88" s="89">
        <f>'Wyrównanie 22 Part 2'!C89-'Wyrównanie 22 Part 2'!C88</f>
        <v>9.0356116839377804E-3</v>
      </c>
      <c r="W88" s="89">
        <f t="shared" si="69"/>
        <v>9.0356116839377804E-3</v>
      </c>
      <c r="X88" s="89">
        <f t="shared" si="70"/>
        <v>8.6592800228310618E-5</v>
      </c>
      <c r="Y88" s="89">
        <f t="shared" si="71"/>
        <v>8.6592800228310618E-5</v>
      </c>
      <c r="Z88" s="89">
        <f t="shared" si="72"/>
        <v>2.3871954813433627E-3</v>
      </c>
      <c r="AA88" s="89">
        <f t="shared" si="67"/>
        <v>2.3871954813433627E-3</v>
      </c>
      <c r="AB88" s="89"/>
      <c r="AC88" s="89">
        <f>ABS(('Wyrównanie 22 Part 2'!B88-'Wyrównanie 22 Part 2'!I88)/'Wyrównanie 22 Part 2'!I88)</f>
        <v>5.4007117018325168E-2</v>
      </c>
      <c r="AD88" s="89">
        <f t="shared" si="73"/>
        <v>2.9167686886310681E-3</v>
      </c>
      <c r="AE88" s="89">
        <f>'Wyrównanie 22 Part 2'!C89-'Wyrównanie 22 Part 2'!C88</f>
        <v>9.0356116839377804E-3</v>
      </c>
      <c r="AF88" s="89">
        <f t="shared" si="74"/>
        <v>9.0356116839377804E-3</v>
      </c>
      <c r="AG88" s="89">
        <f t="shared" si="75"/>
        <v>8.6592800228310618E-5</v>
      </c>
      <c r="AH88" s="89">
        <f t="shared" si="76"/>
        <v>8.6592800228310618E-5</v>
      </c>
      <c r="AI88" s="89">
        <f t="shared" si="77"/>
        <v>2.3871954813433627E-3</v>
      </c>
      <c r="AJ88" s="89">
        <f t="shared" si="78"/>
        <v>2.3871954813433627E-3</v>
      </c>
      <c r="AK88" s="89"/>
      <c r="AL88" s="89">
        <f>ABS(('Wyrównanie 22 Part 2'!B88-'Wyrównanie 22 Part 2'!K88)/'Wyrównanie 22 Part 2'!K88)</f>
        <v>4.96876339589594E-2</v>
      </c>
      <c r="AM88" s="89">
        <f t="shared" si="85"/>
        <v>2.4688609684395354E-3</v>
      </c>
      <c r="AN88" s="89">
        <f>'Wyrównanie 22 Part 2'!B89-'Wyrównanie 22 Part 2'!B88</f>
        <v>5.2343162302544433E-3</v>
      </c>
      <c r="AO88" s="89">
        <f t="shared" si="86"/>
        <v>5.2343162302544433E-3</v>
      </c>
      <c r="AP88" s="89">
        <f t="shared" si="87"/>
        <v>-7.4472475370346292E-5</v>
      </c>
      <c r="AQ88" s="89">
        <f t="shared" si="88"/>
        <v>7.4472475370346292E-5</v>
      </c>
      <c r="AR88" s="89">
        <f t="shared" si="89"/>
        <v>1.5161636422884969E-2</v>
      </c>
      <c r="AS88" s="89">
        <f t="shared" si="90"/>
        <v>1.5161636422884969E-2</v>
      </c>
      <c r="AT88" s="89"/>
      <c r="AU88" s="89">
        <f>ABS(('Wyrównanie 22 Part 2'!B88-'Wyrównanie 22 Part 2'!M88)/'Wyrównanie 22 Part 2'!M88)</f>
        <v>4.1113255643151388E-3</v>
      </c>
      <c r="AV88" s="89">
        <f t="shared" si="91"/>
        <v>1.6902997895791195E-5</v>
      </c>
      <c r="AW88" s="89">
        <f>'Wyrównanie 22 Part 2'!B89-'Wyrównanie 22 Part 2'!B88</f>
        <v>5.2343162302544433E-3</v>
      </c>
      <c r="AX88" s="89">
        <f t="shared" si="92"/>
        <v>5.2343162302544433E-3</v>
      </c>
      <c r="AY88" s="89">
        <f t="shared" si="93"/>
        <v>-7.4472475370346292E-5</v>
      </c>
      <c r="AZ88" s="89">
        <f t="shared" si="94"/>
        <v>7.4472475370346292E-5</v>
      </c>
      <c r="BA88" s="89">
        <f t="shared" si="95"/>
        <v>1.5161636422884969E-2</v>
      </c>
      <c r="BB88" s="89">
        <f t="shared" si="96"/>
        <v>1.5161636422884969E-2</v>
      </c>
      <c r="BC88" s="89"/>
      <c r="BD88" s="89">
        <f>ABS(('Wyrównanie 22 Part 2'!B88-'Wyrównanie 22 Part 2'!O88)/'Wyrównanie 22 Part 2'!O88)</f>
        <v>2.7584451320179986E-2</v>
      </c>
      <c r="BE88" s="89">
        <f t="shared" si="55"/>
        <v>7.6090195463537934E-4</v>
      </c>
      <c r="BF88" s="89">
        <f>'Wyrównanie 22 Part 2'!B89-'Wyrównanie 22 Part 2'!B88</f>
        <v>5.2343162302544433E-3</v>
      </c>
      <c r="BG88" s="89">
        <f t="shared" si="56"/>
        <v>5.2343162302544433E-3</v>
      </c>
      <c r="BH88" s="89">
        <f t="shared" si="57"/>
        <v>-7.4472475370346292E-5</v>
      </c>
      <c r="BI88" s="89">
        <f t="shared" si="58"/>
        <v>7.4472475370346292E-5</v>
      </c>
      <c r="BJ88" s="89">
        <f t="shared" si="59"/>
        <v>1.5161636422884969E-2</v>
      </c>
      <c r="BK88" s="89">
        <f t="shared" si="60"/>
        <v>1.5161636422884969E-2</v>
      </c>
      <c r="BL88" s="89"/>
      <c r="BM88" s="89">
        <f>ABS(('Wyrównanie 22 Part 2'!B88-'Wyrównanie 22 Part 2'!Q88)/'Wyrównanie 22 Part 2'!Q88)</f>
        <v>6.2142118192918393E-2</v>
      </c>
      <c r="BN88" s="89">
        <f t="shared" si="79"/>
        <v>3.861642853502639E-3</v>
      </c>
      <c r="BO88" s="89">
        <f>'Wyrównanie 22 Part 2'!B89-'Wyrównanie 22 Part 2'!B88</f>
        <v>5.2343162302544433E-3</v>
      </c>
      <c r="BP88" s="89">
        <f t="shared" si="80"/>
        <v>5.2343162302544433E-3</v>
      </c>
      <c r="BQ88" s="89">
        <f t="shared" si="81"/>
        <v>-7.4472475370346292E-5</v>
      </c>
      <c r="BR88" s="89">
        <f t="shared" si="82"/>
        <v>7.4472475370346292E-5</v>
      </c>
      <c r="BS88" s="89">
        <f t="shared" si="83"/>
        <v>1.5161636422884969E-2</v>
      </c>
      <c r="BT88" s="89">
        <f t="shared" si="84"/>
        <v>1.5161636422884969E-2</v>
      </c>
    </row>
    <row r="89" spans="1:72" s="27" customFormat="1" x14ac:dyDescent="0.25">
      <c r="A89" s="41">
        <v>83</v>
      </c>
      <c r="B89" s="89">
        <f>ABS(('Wyrównanie 22 Part 2'!B89-'Wyrównanie 22 Part 2'!C89)/'Wyrównanie 22 Part 2'!C89)</f>
        <v>1.7404566273644735E-2</v>
      </c>
      <c r="C89" s="89">
        <f t="shared" si="49"/>
        <v>3.0291892717369177E-4</v>
      </c>
      <c r="D89" s="89">
        <f>'Wyrównanie 22 Part 2'!C90-'Wyrównanie 22 Part 2'!C89</f>
        <v>9.122204484166091E-3</v>
      </c>
      <c r="E89" s="89">
        <f t="shared" si="50"/>
        <v>9.122204484166091E-3</v>
      </c>
      <c r="F89" s="89">
        <f t="shared" si="51"/>
        <v>2.4737882815716733E-3</v>
      </c>
      <c r="G89" s="89">
        <f t="shared" si="52"/>
        <v>2.4737882815716733E-3</v>
      </c>
      <c r="H89" s="89">
        <f t="shared" si="53"/>
        <v>-1.7057527060293232E-3</v>
      </c>
      <c r="I89" s="89">
        <f t="shared" si="54"/>
        <v>1.7057527060293232E-3</v>
      </c>
      <c r="J89" s="89"/>
      <c r="K89" s="89">
        <f>ABS(('Wyrównanie 22 Part 2'!B89-'Wyrównanie 22 Part 2'!E89)/'Wyrównanie 22 Part 2'!E89)</f>
        <v>3.208940205202615E-2</v>
      </c>
      <c r="L89" s="89">
        <f t="shared" si="61"/>
        <v>1.0297297240565802E-3</v>
      </c>
      <c r="M89" s="89">
        <f>'Wyrównanie 22 Part 2'!C90-'Wyrównanie 22 Part 2'!C89</f>
        <v>9.122204484166091E-3</v>
      </c>
      <c r="N89" s="89">
        <f t="shared" si="62"/>
        <v>9.122204484166091E-3</v>
      </c>
      <c r="O89" s="89">
        <f t="shared" si="63"/>
        <v>2.4737882815716733E-3</v>
      </c>
      <c r="P89" s="89">
        <f t="shared" si="64"/>
        <v>2.4737882815716733E-3</v>
      </c>
      <c r="Q89" s="89">
        <f t="shared" si="65"/>
        <v>-1.7057527060293232E-3</v>
      </c>
      <c r="R89" s="89">
        <f t="shared" si="66"/>
        <v>1.7057527060293232E-3</v>
      </c>
      <c r="S89" s="89"/>
      <c r="T89" s="89">
        <f>ABS(('Wyrównanie 22 Part 2'!B89-'Wyrównanie 22 Part 2'!G89)/'Wyrównanie 22 Part 2'!G89)</f>
        <v>5.0848427178094277E-2</v>
      </c>
      <c r="U89" s="89">
        <f t="shared" si="68"/>
        <v>2.5855625464859568E-3</v>
      </c>
      <c r="V89" s="89">
        <f>'Wyrównanie 22 Part 2'!C90-'Wyrównanie 22 Part 2'!C89</f>
        <v>9.122204484166091E-3</v>
      </c>
      <c r="W89" s="89">
        <f t="shared" si="69"/>
        <v>9.122204484166091E-3</v>
      </c>
      <c r="X89" s="89">
        <f t="shared" si="70"/>
        <v>2.4737882815716733E-3</v>
      </c>
      <c r="Y89" s="89">
        <f t="shared" si="71"/>
        <v>2.4737882815716733E-3</v>
      </c>
      <c r="Z89" s="89">
        <f t="shared" si="72"/>
        <v>-1.7057527060293232E-3</v>
      </c>
      <c r="AA89" s="89">
        <f t="shared" si="67"/>
        <v>1.7057527060293232E-3</v>
      </c>
      <c r="AB89" s="89"/>
      <c r="AC89" s="89">
        <f>ABS(('Wyrównanie 22 Part 2'!B89-'Wyrównanie 22 Part 2'!I89)/'Wyrównanie 22 Part 2'!I89)</f>
        <v>4.0811620293092297E-3</v>
      </c>
      <c r="AD89" s="89">
        <f t="shared" si="73"/>
        <v>1.6655883509475428E-5</v>
      </c>
      <c r="AE89" s="89">
        <f>'Wyrównanie 22 Part 2'!C90-'Wyrównanie 22 Part 2'!C89</f>
        <v>9.122204484166091E-3</v>
      </c>
      <c r="AF89" s="89">
        <f t="shared" si="74"/>
        <v>9.122204484166091E-3</v>
      </c>
      <c r="AG89" s="89">
        <f t="shared" si="75"/>
        <v>2.4737882815716733E-3</v>
      </c>
      <c r="AH89" s="89">
        <f t="shared" si="76"/>
        <v>2.4737882815716733E-3</v>
      </c>
      <c r="AI89" s="89">
        <f t="shared" si="77"/>
        <v>-1.7057527060293232E-3</v>
      </c>
      <c r="AJ89" s="89">
        <f t="shared" si="78"/>
        <v>1.7057527060293232E-3</v>
      </c>
      <c r="AK89" s="89"/>
      <c r="AL89" s="89">
        <f>ABS(('Wyrównanie 22 Part 2'!B89-'Wyrównanie 22 Part 2'!K89)/'Wyrównanie 22 Part 2'!K89)</f>
        <v>4.113944724159521E-3</v>
      </c>
      <c r="AM89" s="89">
        <f t="shared" si="85"/>
        <v>1.6924541193439956E-5</v>
      </c>
      <c r="AN89" s="89">
        <f>'Wyrównanie 22 Part 2'!B90-'Wyrównanie 22 Part 2'!B89</f>
        <v>5.159843754884097E-3</v>
      </c>
      <c r="AO89" s="89">
        <f t="shared" si="86"/>
        <v>5.159843754884097E-3</v>
      </c>
      <c r="AP89" s="89">
        <f t="shared" si="87"/>
        <v>1.5087163947514623E-2</v>
      </c>
      <c r="AQ89" s="89">
        <f t="shared" si="88"/>
        <v>1.5087163947514623E-2</v>
      </c>
      <c r="AR89" s="89">
        <f t="shared" si="89"/>
        <v>-3.4145637770683579E-2</v>
      </c>
      <c r="AS89" s="89">
        <f t="shared" si="90"/>
        <v>3.4145637770683579E-2</v>
      </c>
      <c r="AT89" s="89"/>
      <c r="AU89" s="89">
        <f>ABS(('Wyrównanie 22 Part 2'!B89-'Wyrównanie 22 Part 2'!M89)/'Wyrównanie 22 Part 2'!M89)</f>
        <v>3.9227541953229667E-2</v>
      </c>
      <c r="AV89" s="89">
        <f t="shared" si="91"/>
        <v>1.5388000476923935E-3</v>
      </c>
      <c r="AW89" s="89">
        <f>'Wyrównanie 22 Part 2'!B90-'Wyrównanie 22 Part 2'!B89</f>
        <v>5.159843754884097E-3</v>
      </c>
      <c r="AX89" s="89">
        <f t="shared" si="92"/>
        <v>5.159843754884097E-3</v>
      </c>
      <c r="AY89" s="89">
        <f t="shared" si="93"/>
        <v>1.5087163947514623E-2</v>
      </c>
      <c r="AZ89" s="89">
        <f t="shared" si="94"/>
        <v>1.5087163947514623E-2</v>
      </c>
      <c r="BA89" s="89">
        <f t="shared" si="95"/>
        <v>-3.4145637770683579E-2</v>
      </c>
      <c r="BB89" s="89">
        <f t="shared" si="96"/>
        <v>3.4145637770683579E-2</v>
      </c>
      <c r="BC89" s="89"/>
      <c r="BD89" s="89">
        <f>ABS(('Wyrównanie 22 Part 2'!B89-'Wyrównanie 22 Part 2'!O89)/'Wyrównanie 22 Part 2'!O89)</f>
        <v>6.2222803919340297E-3</v>
      </c>
      <c r="BE89" s="89">
        <f t="shared" si="55"/>
        <v>3.8716773275846702E-5</v>
      </c>
      <c r="BF89" s="89">
        <f>'Wyrównanie 22 Part 2'!B90-'Wyrównanie 22 Part 2'!B89</f>
        <v>5.159843754884097E-3</v>
      </c>
      <c r="BG89" s="89">
        <f t="shared" si="56"/>
        <v>5.159843754884097E-3</v>
      </c>
      <c r="BH89" s="89">
        <f t="shared" si="57"/>
        <v>1.5087163947514623E-2</v>
      </c>
      <c r="BI89" s="89">
        <f t="shared" si="58"/>
        <v>1.5087163947514623E-2</v>
      </c>
      <c r="BJ89" s="89">
        <f t="shared" si="59"/>
        <v>-3.4145637770683579E-2</v>
      </c>
      <c r="BK89" s="89">
        <f t="shared" si="60"/>
        <v>3.4145637770683579E-2</v>
      </c>
      <c r="BL89" s="89"/>
      <c r="BM89" s="89">
        <f>ABS(('Wyrównanie 22 Part 2'!B89-'Wyrównanie 22 Part 2'!Q89)/'Wyrównanie 22 Part 2'!Q89)</f>
        <v>1.5017606885603905E-3</v>
      </c>
      <c r="BN89" s="89">
        <f t="shared" si="79"/>
        <v>2.2552851657053782E-6</v>
      </c>
      <c r="BO89" s="89">
        <f>'Wyrównanie 22 Part 2'!B90-'Wyrównanie 22 Part 2'!B89</f>
        <v>5.159843754884097E-3</v>
      </c>
      <c r="BP89" s="89">
        <f t="shared" si="80"/>
        <v>5.159843754884097E-3</v>
      </c>
      <c r="BQ89" s="89">
        <f t="shared" si="81"/>
        <v>1.5087163947514623E-2</v>
      </c>
      <c r="BR89" s="89">
        <f t="shared" si="82"/>
        <v>1.5087163947514623E-2</v>
      </c>
      <c r="BS89" s="89">
        <f t="shared" si="83"/>
        <v>-3.4145637770683579E-2</v>
      </c>
      <c r="BT89" s="89">
        <f t="shared" si="84"/>
        <v>3.4145637770683579E-2</v>
      </c>
    </row>
    <row r="90" spans="1:72" s="27" customFormat="1" x14ac:dyDescent="0.25">
      <c r="A90" s="41">
        <v>84</v>
      </c>
      <c r="B90" s="89">
        <f>ABS(('Wyrównanie 22 Part 2'!B90-'Wyrównanie 22 Part 2'!C90)/'Wyrównanie 22 Part 2'!C90)</f>
        <v>6.3954821856307617E-2</v>
      </c>
      <c r="C90" s="89">
        <f t="shared" si="49"/>
        <v>4.0902192386720422E-3</v>
      </c>
      <c r="D90" s="89">
        <f>'Wyrównanie 22 Part 2'!C91-'Wyrównanie 22 Part 2'!C90</f>
        <v>1.1595992765737764E-2</v>
      </c>
      <c r="E90" s="89">
        <f t="shared" si="50"/>
        <v>1.1595992765737764E-2</v>
      </c>
      <c r="F90" s="89">
        <f t="shared" si="51"/>
        <v>7.6803557554235014E-4</v>
      </c>
      <c r="G90" s="89">
        <f t="shared" si="52"/>
        <v>7.6803557554235014E-4</v>
      </c>
      <c r="H90" s="89">
        <f t="shared" si="53"/>
        <v>2.3435220504647997E-3</v>
      </c>
      <c r="I90" s="89">
        <f t="shared" si="54"/>
        <v>2.3435220504647997E-3</v>
      </c>
      <c r="J90" s="89"/>
      <c r="K90" s="89">
        <f>ABS(('Wyrównanie 22 Part 2'!B90-'Wyrównanie 22 Part 2'!E90)/'Wyrównanie 22 Part 2'!E90)</f>
        <v>8.253994106776244E-2</v>
      </c>
      <c r="L90" s="89">
        <f t="shared" si="61"/>
        <v>6.8128418714696968E-3</v>
      </c>
      <c r="M90" s="89">
        <f>'Wyrównanie 22 Part 2'!C91-'Wyrównanie 22 Part 2'!C90</f>
        <v>1.1595992765737764E-2</v>
      </c>
      <c r="N90" s="89">
        <f t="shared" si="62"/>
        <v>1.1595992765737764E-2</v>
      </c>
      <c r="O90" s="89">
        <f t="shared" si="63"/>
        <v>7.6803557554235014E-4</v>
      </c>
      <c r="P90" s="89">
        <f t="shared" si="64"/>
        <v>7.6803557554235014E-4</v>
      </c>
      <c r="Q90" s="89">
        <f t="shared" si="65"/>
        <v>2.3435220504647997E-3</v>
      </c>
      <c r="R90" s="89">
        <f t="shared" si="66"/>
        <v>2.3435220504647997E-3</v>
      </c>
      <c r="S90" s="89"/>
      <c r="T90" s="89">
        <f>ABS(('Wyrównanie 22 Part 2'!B90-'Wyrównanie 22 Part 2'!G90)/'Wyrównanie 22 Part 2'!G90)</f>
        <v>9.9881931729469298E-2</v>
      </c>
      <c r="U90" s="89">
        <f t="shared" si="68"/>
        <v>9.9764002860103663E-3</v>
      </c>
      <c r="V90" s="89">
        <f>'Wyrównanie 22 Part 2'!C91-'Wyrównanie 22 Part 2'!C90</f>
        <v>1.1595992765737764E-2</v>
      </c>
      <c r="W90" s="89">
        <f t="shared" si="69"/>
        <v>1.1595992765737764E-2</v>
      </c>
      <c r="X90" s="89">
        <f t="shared" si="70"/>
        <v>7.6803557554235014E-4</v>
      </c>
      <c r="Y90" s="89">
        <f t="shared" si="71"/>
        <v>7.6803557554235014E-4</v>
      </c>
      <c r="Z90" s="89">
        <f t="shared" si="72"/>
        <v>2.3435220504647997E-3</v>
      </c>
      <c r="AA90" s="89">
        <f t="shared" si="67"/>
        <v>2.3435220504647997E-3</v>
      </c>
      <c r="AB90" s="89"/>
      <c r="AC90" s="89">
        <f>ABS(('Wyrównanie 22 Part 2'!B90-'Wyrównanie 22 Part 2'!I90)/'Wyrównanie 22 Part 2'!I90)</f>
        <v>4.9583767145277464E-2</v>
      </c>
      <c r="AD90" s="89">
        <f t="shared" si="73"/>
        <v>2.4585499643170971E-3</v>
      </c>
      <c r="AE90" s="89">
        <f>'Wyrównanie 22 Part 2'!C91-'Wyrównanie 22 Part 2'!C90</f>
        <v>1.1595992765737764E-2</v>
      </c>
      <c r="AF90" s="89">
        <f t="shared" si="74"/>
        <v>1.1595992765737764E-2</v>
      </c>
      <c r="AG90" s="89">
        <f t="shared" si="75"/>
        <v>7.6803557554235014E-4</v>
      </c>
      <c r="AH90" s="89">
        <f t="shared" si="76"/>
        <v>7.6803557554235014E-4</v>
      </c>
      <c r="AI90" s="89">
        <f t="shared" si="77"/>
        <v>2.3435220504647997E-3</v>
      </c>
      <c r="AJ90" s="89">
        <f t="shared" si="78"/>
        <v>2.3435220504647997E-3</v>
      </c>
      <c r="AK90" s="89"/>
      <c r="AL90" s="89">
        <f>ABS(('Wyrównanie 22 Part 2'!B90-'Wyrównanie 22 Part 2'!K90)/'Wyrównanie 22 Part 2'!K90)</f>
        <v>5.1872230220099326E-2</v>
      </c>
      <c r="AM90" s="89">
        <f t="shared" si="85"/>
        <v>2.6907282680069858E-3</v>
      </c>
      <c r="AN90" s="89">
        <f>'Wyrównanie 22 Part 2'!B91-'Wyrównanie 22 Part 2'!B90</f>
        <v>2.024700770239872E-2</v>
      </c>
      <c r="AO90" s="89">
        <f t="shared" si="86"/>
        <v>2.024700770239872E-2</v>
      </c>
      <c r="AP90" s="89">
        <f t="shared" si="87"/>
        <v>-1.9058473823168956E-2</v>
      </c>
      <c r="AQ90" s="89">
        <f t="shared" si="88"/>
        <v>1.9058473823168956E-2</v>
      </c>
      <c r="AR90" s="89">
        <f t="shared" si="89"/>
        <v>4.4020202205860962E-2</v>
      </c>
      <c r="AS90" s="89">
        <f t="shared" si="90"/>
        <v>4.4020202205860962E-2</v>
      </c>
      <c r="AT90" s="89"/>
      <c r="AU90" s="89">
        <f>ABS(('Wyrównanie 22 Part 2'!B90-'Wyrównanie 22 Part 2'!M90)/'Wyrównanie 22 Part 2'!M90)</f>
        <v>9.1575138010559207E-2</v>
      </c>
      <c r="AV90" s="89">
        <f t="shared" si="91"/>
        <v>8.386005901652966E-3</v>
      </c>
      <c r="AW90" s="89">
        <f>'Wyrównanie 22 Part 2'!B91-'Wyrównanie 22 Part 2'!B90</f>
        <v>2.024700770239872E-2</v>
      </c>
      <c r="AX90" s="89">
        <f t="shared" si="92"/>
        <v>2.024700770239872E-2</v>
      </c>
      <c r="AY90" s="89">
        <f t="shared" si="93"/>
        <v>-1.9058473823168956E-2</v>
      </c>
      <c r="AZ90" s="89">
        <f t="shared" si="94"/>
        <v>1.9058473823168956E-2</v>
      </c>
      <c r="BA90" s="89">
        <f t="shared" si="95"/>
        <v>4.4020202205860962E-2</v>
      </c>
      <c r="BB90" s="89">
        <f t="shared" si="96"/>
        <v>4.4020202205860962E-2</v>
      </c>
      <c r="BC90" s="89"/>
      <c r="BD90" s="89">
        <f>ABS(('Wyrównanie 22 Part 2'!B90-'Wyrównanie 22 Part 2'!O90)/'Wyrównanie 22 Part 2'!O90)</f>
        <v>3.8081927586089692E-2</v>
      </c>
      <c r="BE90" s="89">
        <f t="shared" si="55"/>
        <v>1.4502332086721791E-3</v>
      </c>
      <c r="BF90" s="89">
        <f>'Wyrównanie 22 Part 2'!B91-'Wyrównanie 22 Part 2'!B90</f>
        <v>2.024700770239872E-2</v>
      </c>
      <c r="BG90" s="89">
        <f t="shared" si="56"/>
        <v>2.024700770239872E-2</v>
      </c>
      <c r="BH90" s="89">
        <f t="shared" si="57"/>
        <v>-1.9058473823168956E-2</v>
      </c>
      <c r="BI90" s="89">
        <f t="shared" si="58"/>
        <v>1.9058473823168956E-2</v>
      </c>
      <c r="BJ90" s="89">
        <f t="shared" si="59"/>
        <v>4.4020202205860962E-2</v>
      </c>
      <c r="BK90" s="89">
        <f t="shared" si="60"/>
        <v>4.4020202205860962E-2</v>
      </c>
      <c r="BL90" s="89"/>
      <c r="BM90" s="89">
        <f>ABS(('Wyrównanie 22 Part 2'!B90-'Wyrównanie 22 Part 2'!Q90)/'Wyrównanie 22 Part 2'!Q90)</f>
        <v>4.6462307725159628E-2</v>
      </c>
      <c r="BN90" s="89">
        <f t="shared" si="79"/>
        <v>2.1587460391474279E-3</v>
      </c>
      <c r="BO90" s="89">
        <f>'Wyrównanie 22 Part 2'!B91-'Wyrównanie 22 Part 2'!B90</f>
        <v>2.024700770239872E-2</v>
      </c>
      <c r="BP90" s="89">
        <f t="shared" si="80"/>
        <v>2.024700770239872E-2</v>
      </c>
      <c r="BQ90" s="89">
        <f t="shared" si="81"/>
        <v>-1.9058473823168956E-2</v>
      </c>
      <c r="BR90" s="89">
        <f t="shared" si="82"/>
        <v>1.9058473823168956E-2</v>
      </c>
      <c r="BS90" s="89">
        <f t="shared" si="83"/>
        <v>4.4020202205860962E-2</v>
      </c>
      <c r="BT90" s="89">
        <f t="shared" si="84"/>
        <v>4.4020202205860962E-2</v>
      </c>
    </row>
    <row r="91" spans="1:72" s="27" customFormat="1" x14ac:dyDescent="0.25">
      <c r="A91" s="41">
        <v>85</v>
      </c>
      <c r="B91" s="89">
        <f>ABS(('Wyrównanie 22 Part 2'!B91-'Wyrównanie 22 Part 2'!C91)/'Wyrównanie 22 Part 2'!C91)</f>
        <v>3.6710701357467346E-2</v>
      </c>
      <c r="C91" s="89">
        <f t="shared" si="49"/>
        <v>1.3476755941571549E-3</v>
      </c>
      <c r="D91" s="89">
        <f>'Wyrównanie 22 Part 2'!C92-'Wyrównanie 22 Part 2'!C91</f>
        <v>1.2364028341280114E-2</v>
      </c>
      <c r="E91" s="89">
        <f t="shared" si="50"/>
        <v>1.2364028341280114E-2</v>
      </c>
      <c r="F91" s="89">
        <f t="shared" si="51"/>
        <v>3.1115576260071498E-3</v>
      </c>
      <c r="G91" s="89">
        <f t="shared" si="52"/>
        <v>3.1115576260071498E-3</v>
      </c>
      <c r="H91" s="89">
        <f t="shared" si="53"/>
        <v>-3.9517986652203574E-3</v>
      </c>
      <c r="I91" s="89">
        <f t="shared" si="54"/>
        <v>3.9517986652203574E-3</v>
      </c>
      <c r="J91" s="89"/>
      <c r="K91" s="89">
        <f>ABS(('Wyrównanie 22 Part 2'!B91-'Wyrównanie 22 Part 2'!E91)/'Wyrównanie 22 Part 2'!E91)</f>
        <v>1.9470401371669742E-2</v>
      </c>
      <c r="L91" s="89">
        <f t="shared" si="61"/>
        <v>3.7909652957391894E-4</v>
      </c>
      <c r="M91" s="89">
        <f>'Wyrównanie 22 Part 2'!C92-'Wyrównanie 22 Part 2'!C91</f>
        <v>1.2364028341280114E-2</v>
      </c>
      <c r="N91" s="89">
        <f t="shared" si="62"/>
        <v>1.2364028341280114E-2</v>
      </c>
      <c r="O91" s="89">
        <f t="shared" si="63"/>
        <v>3.1115576260071498E-3</v>
      </c>
      <c r="P91" s="89">
        <f t="shared" si="64"/>
        <v>3.1115576260071498E-3</v>
      </c>
      <c r="Q91" s="89">
        <f t="shared" si="65"/>
        <v>-3.9517986652203574E-3</v>
      </c>
      <c r="R91" s="89">
        <f t="shared" si="66"/>
        <v>3.9517986652203574E-3</v>
      </c>
      <c r="S91" s="89"/>
      <c r="T91" s="89">
        <f>ABS(('Wyrównanie 22 Part 2'!B91-'Wyrównanie 22 Part 2'!G91)/'Wyrównanie 22 Part 2'!G91)</f>
        <v>4.5187448143187833E-3</v>
      </c>
      <c r="U91" s="89">
        <f t="shared" si="68"/>
        <v>2.0419054696932895E-5</v>
      </c>
      <c r="V91" s="89">
        <f>'Wyrównanie 22 Part 2'!C92-'Wyrównanie 22 Part 2'!C91</f>
        <v>1.2364028341280114E-2</v>
      </c>
      <c r="W91" s="89">
        <f t="shared" si="69"/>
        <v>1.2364028341280114E-2</v>
      </c>
      <c r="X91" s="89">
        <f t="shared" si="70"/>
        <v>3.1115576260071498E-3</v>
      </c>
      <c r="Y91" s="89">
        <f t="shared" si="71"/>
        <v>3.1115576260071498E-3</v>
      </c>
      <c r="Z91" s="89">
        <f t="shared" si="72"/>
        <v>-3.9517986652203574E-3</v>
      </c>
      <c r="AA91" s="89">
        <f t="shared" si="67"/>
        <v>3.9517986652203574E-3</v>
      </c>
      <c r="AB91" s="89"/>
      <c r="AC91" s="89">
        <f>ABS(('Wyrównanie 22 Part 2'!B91-'Wyrównanie 22 Part 2'!I91)/'Wyrównanie 22 Part 2'!I91)</f>
        <v>5.3194798996099503E-2</v>
      </c>
      <c r="AD91" s="89">
        <f t="shared" si="73"/>
        <v>2.8296866402354286E-3</v>
      </c>
      <c r="AE91" s="89">
        <f>'Wyrównanie 22 Part 2'!C92-'Wyrównanie 22 Part 2'!C91</f>
        <v>1.2364028341280114E-2</v>
      </c>
      <c r="AF91" s="89">
        <f t="shared" si="74"/>
        <v>1.2364028341280114E-2</v>
      </c>
      <c r="AG91" s="89">
        <f t="shared" si="75"/>
        <v>3.1115576260071498E-3</v>
      </c>
      <c r="AH91" s="89">
        <f t="shared" si="76"/>
        <v>3.1115576260071498E-3</v>
      </c>
      <c r="AI91" s="89">
        <f t="shared" si="77"/>
        <v>-3.9517986652203574E-3</v>
      </c>
      <c r="AJ91" s="89">
        <f t="shared" si="78"/>
        <v>3.9517986652203574E-3</v>
      </c>
      <c r="AK91" s="89"/>
      <c r="AL91" s="89">
        <f>ABS(('Wyrównanie 22 Part 2'!B91-'Wyrównanie 22 Part 2'!K91)/'Wyrównanie 22 Part 2'!K91)</f>
        <v>5.1785015332768927E-2</v>
      </c>
      <c r="AM91" s="89">
        <f t="shared" si="85"/>
        <v>2.681687813015113E-3</v>
      </c>
      <c r="AN91" s="89">
        <f>'Wyrównanie 22 Part 2'!B92-'Wyrównanie 22 Part 2'!B91</f>
        <v>1.1885338792297639E-3</v>
      </c>
      <c r="AO91" s="89">
        <f t="shared" si="86"/>
        <v>1.1885338792297639E-3</v>
      </c>
      <c r="AP91" s="89">
        <f t="shared" si="87"/>
        <v>2.4961728382692006E-2</v>
      </c>
      <c r="AQ91" s="89">
        <f t="shared" si="88"/>
        <v>2.4961728382692006E-2</v>
      </c>
      <c r="AR91" s="89">
        <f t="shared" si="89"/>
        <v>-4.2037496536647539E-2</v>
      </c>
      <c r="AS91" s="89">
        <f t="shared" si="90"/>
        <v>4.2037496536647539E-2</v>
      </c>
      <c r="AT91" s="89"/>
      <c r="AU91" s="89">
        <f>ABS(('Wyrównanie 22 Part 2'!B91-'Wyrównanie 22 Part 2'!M91)/'Wyrównanie 22 Part 2'!M91)</f>
        <v>1.0312250781734223E-2</v>
      </c>
      <c r="AV91" s="89">
        <f t="shared" si="91"/>
        <v>1.0634251618537808E-4</v>
      </c>
      <c r="AW91" s="89">
        <f>'Wyrównanie 22 Part 2'!B92-'Wyrównanie 22 Part 2'!B91</f>
        <v>1.1885338792297639E-3</v>
      </c>
      <c r="AX91" s="89">
        <f t="shared" si="92"/>
        <v>1.1885338792297639E-3</v>
      </c>
      <c r="AY91" s="89">
        <f t="shared" si="93"/>
        <v>2.4961728382692006E-2</v>
      </c>
      <c r="AZ91" s="89">
        <f t="shared" si="94"/>
        <v>2.4961728382692006E-2</v>
      </c>
      <c r="BA91" s="89">
        <f t="shared" si="95"/>
        <v>-4.2037496536647539E-2</v>
      </c>
      <c r="BB91" s="89">
        <f t="shared" si="96"/>
        <v>4.2037496536647539E-2</v>
      </c>
      <c r="BC91" s="89"/>
      <c r="BD91" s="89">
        <f>ABS(('Wyrównanie 22 Part 2'!B91-'Wyrównanie 22 Part 2'!O91)/'Wyrównanie 22 Part 2'!O91)</f>
        <v>5.2252900209371074E-2</v>
      </c>
      <c r="BE91" s="89">
        <f t="shared" si="55"/>
        <v>2.7303655802904917E-3</v>
      </c>
      <c r="BF91" s="89">
        <f>'Wyrównanie 22 Part 2'!B92-'Wyrównanie 22 Part 2'!B91</f>
        <v>1.1885338792297639E-3</v>
      </c>
      <c r="BG91" s="89">
        <f t="shared" si="56"/>
        <v>1.1885338792297639E-3</v>
      </c>
      <c r="BH91" s="89">
        <f t="shared" si="57"/>
        <v>2.4961728382692006E-2</v>
      </c>
      <c r="BI91" s="89">
        <f t="shared" si="58"/>
        <v>2.4961728382692006E-2</v>
      </c>
      <c r="BJ91" s="89">
        <f t="shared" si="59"/>
        <v>-4.2037496536647539E-2</v>
      </c>
      <c r="BK91" s="89">
        <f t="shared" si="60"/>
        <v>4.2037496536647539E-2</v>
      </c>
      <c r="BL91" s="89"/>
      <c r="BM91" s="89">
        <f>ABS(('Wyrównanie 22 Part 2'!B91-'Wyrównanie 22 Part 2'!Q91)/'Wyrównanie 22 Part 2'!Q91)</f>
        <v>5.3460249462779781E-2</v>
      </c>
      <c r="BN91" s="89">
        <f t="shared" si="79"/>
        <v>2.8579982726226459E-3</v>
      </c>
      <c r="BO91" s="89">
        <f>'Wyrównanie 22 Part 2'!B92-'Wyrównanie 22 Part 2'!B91</f>
        <v>1.1885338792297639E-3</v>
      </c>
      <c r="BP91" s="89">
        <f t="shared" si="80"/>
        <v>1.1885338792297639E-3</v>
      </c>
      <c r="BQ91" s="89">
        <f t="shared" si="81"/>
        <v>2.4961728382692006E-2</v>
      </c>
      <c r="BR91" s="89">
        <f t="shared" si="82"/>
        <v>2.4961728382692006E-2</v>
      </c>
      <c r="BS91" s="89">
        <f t="shared" si="83"/>
        <v>-4.2037496536647539E-2</v>
      </c>
      <c r="BT91" s="89">
        <f t="shared" si="84"/>
        <v>4.2037496536647539E-2</v>
      </c>
    </row>
    <row r="92" spans="1:72" s="27" customFormat="1" x14ac:dyDescent="0.25">
      <c r="A92" s="41">
        <v>86</v>
      </c>
      <c r="B92" s="89">
        <f>ABS(('Wyrównanie 22 Part 2'!B92-'Wyrównanie 22 Part 2'!C92)/'Wyrównanie 22 Part 2'!C92)</f>
        <v>7.3343732877274456E-2</v>
      </c>
      <c r="C92" s="89">
        <f t="shared" si="49"/>
        <v>5.3793031523729903E-3</v>
      </c>
      <c r="D92" s="89">
        <f>'Wyrównanie 22 Part 2'!C93-'Wyrównanie 22 Part 2'!C92</f>
        <v>1.5475585967287264E-2</v>
      </c>
      <c r="E92" s="89">
        <f t="shared" si="50"/>
        <v>1.5475585967287264E-2</v>
      </c>
      <c r="F92" s="89">
        <f t="shared" si="51"/>
        <v>-8.4024103921320759E-4</v>
      </c>
      <c r="G92" s="89">
        <f t="shared" si="52"/>
        <v>8.4024103921320759E-4</v>
      </c>
      <c r="H92" s="89">
        <f t="shared" si="53"/>
        <v>4.6221510795244336E-3</v>
      </c>
      <c r="I92" s="89">
        <f t="shared" si="54"/>
        <v>4.6221510795244336E-3</v>
      </c>
      <c r="J92" s="89"/>
      <c r="K92" s="89">
        <f>ABS(('Wyrównanie 22 Part 2'!B92-'Wyrównanie 22 Part 2'!E92)/'Wyrównanie 22 Part 2'!E92)</f>
        <v>8.9309082405598678E-2</v>
      </c>
      <c r="L92" s="89">
        <f t="shared" si="61"/>
        <v>7.9761122001300155E-3</v>
      </c>
      <c r="M92" s="89">
        <f>'Wyrównanie 22 Part 2'!C93-'Wyrównanie 22 Part 2'!C92</f>
        <v>1.5475585967287264E-2</v>
      </c>
      <c r="N92" s="89">
        <f t="shared" si="62"/>
        <v>1.5475585967287264E-2</v>
      </c>
      <c r="O92" s="89">
        <f t="shared" si="63"/>
        <v>-8.4024103921320759E-4</v>
      </c>
      <c r="P92" s="89">
        <f t="shared" si="64"/>
        <v>8.4024103921320759E-4</v>
      </c>
      <c r="Q92" s="89">
        <f t="shared" si="65"/>
        <v>4.6221510795244336E-3</v>
      </c>
      <c r="R92" s="89">
        <f t="shared" si="66"/>
        <v>4.6221510795244336E-3</v>
      </c>
      <c r="S92" s="89"/>
      <c r="T92" s="89">
        <f>ABS(('Wyrównanie 22 Part 2'!B92-'Wyrównanie 22 Part 2'!G92)/'Wyrównanie 22 Part 2'!G92)</f>
        <v>0.10251401740888857</v>
      </c>
      <c r="U92" s="89">
        <f t="shared" si="68"/>
        <v>1.050912376530991E-2</v>
      </c>
      <c r="V92" s="89">
        <f>'Wyrównanie 22 Part 2'!C93-'Wyrównanie 22 Part 2'!C92</f>
        <v>1.5475585967287264E-2</v>
      </c>
      <c r="W92" s="89">
        <f t="shared" si="69"/>
        <v>1.5475585967287264E-2</v>
      </c>
      <c r="X92" s="89">
        <f t="shared" si="70"/>
        <v>-8.4024103921320759E-4</v>
      </c>
      <c r="Y92" s="89">
        <f t="shared" si="71"/>
        <v>8.4024103921320759E-4</v>
      </c>
      <c r="Z92" s="89">
        <f t="shared" si="72"/>
        <v>4.6221510795244336E-3</v>
      </c>
      <c r="AA92" s="89">
        <f t="shared" si="67"/>
        <v>4.6221510795244336E-3</v>
      </c>
      <c r="AB92" s="89"/>
      <c r="AC92" s="89">
        <f>ABS(('Wyrównanie 22 Part 2'!B92-'Wyrównanie 22 Part 2'!I92)/'Wyrównanie 22 Part 2'!I92)</f>
        <v>6.4662458277998672E-2</v>
      </c>
      <c r="AD92" s="89">
        <f t="shared" si="73"/>
        <v>4.1812335105539189E-3</v>
      </c>
      <c r="AE92" s="89">
        <f>'Wyrównanie 22 Part 2'!C93-'Wyrównanie 22 Part 2'!C92</f>
        <v>1.5475585967287264E-2</v>
      </c>
      <c r="AF92" s="89">
        <f t="shared" si="74"/>
        <v>1.5475585967287264E-2</v>
      </c>
      <c r="AG92" s="89">
        <f t="shared" si="75"/>
        <v>-8.4024103921320759E-4</v>
      </c>
      <c r="AH92" s="89">
        <f t="shared" si="76"/>
        <v>8.4024103921320759E-4</v>
      </c>
      <c r="AI92" s="89">
        <f t="shared" si="77"/>
        <v>4.6221510795244336E-3</v>
      </c>
      <c r="AJ92" s="89">
        <f t="shared" si="78"/>
        <v>4.6221510795244336E-3</v>
      </c>
      <c r="AK92" s="89"/>
      <c r="AL92" s="89">
        <f>ABS(('Wyrównanie 22 Part 2'!B92-'Wyrównanie 22 Part 2'!K92)/'Wyrównanie 22 Part 2'!K92)</f>
        <v>6.6729489131947067E-2</v>
      </c>
      <c r="AM92" s="89">
        <f t="shared" si="85"/>
        <v>4.4528247198106418E-3</v>
      </c>
      <c r="AN92" s="89">
        <f>'Wyrównanie 22 Part 2'!B93-'Wyrównanie 22 Part 2'!B92</f>
        <v>2.615026226192177E-2</v>
      </c>
      <c r="AO92" s="89">
        <f t="shared" si="86"/>
        <v>2.615026226192177E-2</v>
      </c>
      <c r="AP92" s="89">
        <f t="shared" si="87"/>
        <v>-1.7075768153955534E-2</v>
      </c>
      <c r="AQ92" s="89">
        <f t="shared" si="88"/>
        <v>1.7075768153955534E-2</v>
      </c>
      <c r="AR92" s="89">
        <f t="shared" si="89"/>
        <v>2.8718905930909117E-2</v>
      </c>
      <c r="AS92" s="89">
        <f t="shared" si="90"/>
        <v>2.8718905930909117E-2</v>
      </c>
      <c r="AT92" s="89"/>
      <c r="AU92" s="89">
        <f>ABS(('Wyrównanie 22 Part 2'!B92-'Wyrównanie 22 Part 2'!M92)/'Wyrównanie 22 Part 2'!M92)</f>
        <v>0.1016438999092668</v>
      </c>
      <c r="AV92" s="89">
        <f t="shared" si="91"/>
        <v>1.0331482388765047E-2</v>
      </c>
      <c r="AW92" s="89">
        <f>'Wyrównanie 22 Part 2'!B93-'Wyrównanie 22 Part 2'!B92</f>
        <v>2.615026226192177E-2</v>
      </c>
      <c r="AX92" s="89">
        <f t="shared" si="92"/>
        <v>2.615026226192177E-2</v>
      </c>
      <c r="AY92" s="89">
        <f t="shared" si="93"/>
        <v>-1.7075768153955534E-2</v>
      </c>
      <c r="AZ92" s="89">
        <f t="shared" si="94"/>
        <v>1.7075768153955534E-2</v>
      </c>
      <c r="BA92" s="89">
        <f t="shared" si="95"/>
        <v>2.8718905930909117E-2</v>
      </c>
      <c r="BB92" s="89">
        <f t="shared" si="96"/>
        <v>2.8718905930909117E-2</v>
      </c>
      <c r="BC92" s="89"/>
      <c r="BD92" s="89">
        <f>ABS(('Wyrównanie 22 Part 2'!B92-'Wyrównanie 22 Part 2'!O92)/'Wyrównanie 22 Part 2'!O92)</f>
        <v>5.1236799868302263E-2</v>
      </c>
      <c r="BE92" s="89">
        <f t="shared" si="55"/>
        <v>2.6252096607444586E-3</v>
      </c>
      <c r="BF92" s="89">
        <f>'Wyrównanie 22 Part 2'!B93-'Wyrównanie 22 Part 2'!B92</f>
        <v>2.615026226192177E-2</v>
      </c>
      <c r="BG92" s="89">
        <f t="shared" si="56"/>
        <v>2.615026226192177E-2</v>
      </c>
      <c r="BH92" s="89">
        <f t="shared" si="57"/>
        <v>-1.7075768153955534E-2</v>
      </c>
      <c r="BI92" s="89">
        <f t="shared" si="58"/>
        <v>1.7075768153955534E-2</v>
      </c>
      <c r="BJ92" s="89">
        <f t="shared" si="59"/>
        <v>2.8718905930909117E-2</v>
      </c>
      <c r="BK92" s="89">
        <f t="shared" si="60"/>
        <v>2.8718905930909117E-2</v>
      </c>
      <c r="BL92" s="89"/>
      <c r="BM92" s="89">
        <f>ABS(('Wyrównanie 22 Part 2'!B92-'Wyrównanie 22 Part 2'!Q92)/'Wyrównanie 22 Part 2'!Q92)</f>
        <v>6.0255074434008127E-2</v>
      </c>
      <c r="BN92" s="89">
        <f t="shared" si="79"/>
        <v>3.6306739950478597E-3</v>
      </c>
      <c r="BO92" s="89">
        <f>'Wyrównanie 22 Part 2'!B93-'Wyrównanie 22 Part 2'!B92</f>
        <v>2.615026226192177E-2</v>
      </c>
      <c r="BP92" s="89">
        <f t="shared" si="80"/>
        <v>2.615026226192177E-2</v>
      </c>
      <c r="BQ92" s="89">
        <f t="shared" si="81"/>
        <v>-1.7075768153955534E-2</v>
      </c>
      <c r="BR92" s="89">
        <f t="shared" si="82"/>
        <v>1.7075768153955534E-2</v>
      </c>
      <c r="BS92" s="89">
        <f t="shared" si="83"/>
        <v>2.8718905930909117E-2</v>
      </c>
      <c r="BT92" s="89">
        <f t="shared" si="84"/>
        <v>2.8718905930909117E-2</v>
      </c>
    </row>
    <row r="93" spans="1:72" s="27" customFormat="1" x14ac:dyDescent="0.25">
      <c r="A93" s="41">
        <v>87</v>
      </c>
      <c r="B93" s="89">
        <f>ABS(('Wyrównanie 22 Part 2'!B93-'Wyrównanie 22 Part 2'!C93)/'Wyrównanie 22 Part 2'!C93)</f>
        <v>2.4140392684197369E-2</v>
      </c>
      <c r="C93" s="89">
        <f t="shared" si="49"/>
        <v>5.8275855894724987E-4</v>
      </c>
      <c r="D93" s="89">
        <f>'Wyrównanie 22 Part 2'!C94-'Wyrównanie 22 Part 2'!C93</f>
        <v>1.4635344928074057E-2</v>
      </c>
      <c r="E93" s="89">
        <f t="shared" si="50"/>
        <v>1.4635344928074057E-2</v>
      </c>
      <c r="F93" s="89">
        <f t="shared" si="51"/>
        <v>3.781910040311226E-3</v>
      </c>
      <c r="G93" s="89">
        <f t="shared" si="52"/>
        <v>3.781910040311226E-3</v>
      </c>
      <c r="H93" s="89">
        <f t="shared" si="53"/>
        <v>-4.5381444023743223E-3</v>
      </c>
      <c r="I93" s="89">
        <f t="shared" si="54"/>
        <v>4.5381444023743223E-3</v>
      </c>
      <c r="J93" s="89"/>
      <c r="K93" s="89">
        <f>ABS(('Wyrównanie 22 Part 2'!B93-'Wyrównanie 22 Part 2'!E93)/'Wyrównanie 22 Part 2'!E93)</f>
        <v>1.6800085855615921E-2</v>
      </c>
      <c r="L93" s="89">
        <f t="shared" si="61"/>
        <v>2.8224288475606614E-4</v>
      </c>
      <c r="M93" s="89">
        <f>'Wyrównanie 22 Part 2'!C94-'Wyrównanie 22 Part 2'!C93</f>
        <v>1.4635344928074057E-2</v>
      </c>
      <c r="N93" s="89">
        <f t="shared" si="62"/>
        <v>1.4635344928074057E-2</v>
      </c>
      <c r="O93" s="89">
        <f t="shared" si="63"/>
        <v>3.781910040311226E-3</v>
      </c>
      <c r="P93" s="89">
        <f t="shared" si="64"/>
        <v>3.781910040311226E-3</v>
      </c>
      <c r="Q93" s="89">
        <f t="shared" si="65"/>
        <v>-4.5381444023743223E-3</v>
      </c>
      <c r="R93" s="89">
        <f t="shared" si="66"/>
        <v>4.5381444023743223E-3</v>
      </c>
      <c r="S93" s="89"/>
      <c r="T93" s="89">
        <f>ABS(('Wyrównanie 22 Part 2'!B93-'Wyrównanie 22 Part 2'!G93)/'Wyrównanie 22 Part 2'!G93)</f>
        <v>5.5557036411229147E-3</v>
      </c>
      <c r="U93" s="89">
        <f t="shared" si="68"/>
        <v>3.0865842947986413E-5</v>
      </c>
      <c r="V93" s="89">
        <f>'Wyrównanie 22 Part 2'!C94-'Wyrównanie 22 Part 2'!C93</f>
        <v>1.4635344928074057E-2</v>
      </c>
      <c r="W93" s="89">
        <f t="shared" si="69"/>
        <v>1.4635344928074057E-2</v>
      </c>
      <c r="X93" s="89">
        <f t="shared" si="70"/>
        <v>3.781910040311226E-3</v>
      </c>
      <c r="Y93" s="89">
        <f t="shared" si="71"/>
        <v>3.781910040311226E-3</v>
      </c>
      <c r="Z93" s="89">
        <f t="shared" si="72"/>
        <v>-4.5381444023743223E-3</v>
      </c>
      <c r="AA93" s="89">
        <f t="shared" si="67"/>
        <v>4.5381444023743223E-3</v>
      </c>
      <c r="AB93" s="89"/>
      <c r="AC93" s="89">
        <f>ABS(('Wyrównanie 22 Part 2'!B93-'Wyrównanie 22 Part 2'!I93)/'Wyrównanie 22 Part 2'!I93)</f>
        <v>3.7898456737680719E-2</v>
      </c>
      <c r="AD93" s="89">
        <f t="shared" si="73"/>
        <v>1.4362930230978571E-3</v>
      </c>
      <c r="AE93" s="89">
        <f>'Wyrównanie 22 Part 2'!C94-'Wyrównanie 22 Part 2'!C93</f>
        <v>1.4635344928074057E-2</v>
      </c>
      <c r="AF93" s="89">
        <f t="shared" si="74"/>
        <v>1.4635344928074057E-2</v>
      </c>
      <c r="AG93" s="89">
        <f t="shared" si="75"/>
        <v>3.781910040311226E-3</v>
      </c>
      <c r="AH93" s="89">
        <f t="shared" si="76"/>
        <v>3.781910040311226E-3</v>
      </c>
      <c r="AI93" s="89">
        <f t="shared" si="77"/>
        <v>-4.5381444023743223E-3</v>
      </c>
      <c r="AJ93" s="89">
        <f t="shared" si="78"/>
        <v>4.5381444023743223E-3</v>
      </c>
      <c r="AK93" s="89"/>
      <c r="AL93" s="89">
        <f>ABS(('Wyrównanie 22 Part 2'!B93-'Wyrównanie 22 Part 2'!K93)/'Wyrównanie 22 Part 2'!K93)</f>
        <v>3.7660199004277604E-2</v>
      </c>
      <c r="AM93" s="89">
        <f t="shared" si="85"/>
        <v>1.4182905890417919E-3</v>
      </c>
      <c r="AN93" s="89">
        <f>'Wyrównanie 22 Part 2'!B94-'Wyrównanie 22 Part 2'!B93</f>
        <v>9.0744941079662356E-3</v>
      </c>
      <c r="AO93" s="89">
        <f t="shared" si="86"/>
        <v>9.0744941079662356E-3</v>
      </c>
      <c r="AP93" s="89">
        <f t="shared" si="87"/>
        <v>1.1643137776953583E-2</v>
      </c>
      <c r="AQ93" s="89">
        <f t="shared" si="88"/>
        <v>1.1643137776953583E-2</v>
      </c>
      <c r="AR93" s="89">
        <f t="shared" si="89"/>
        <v>-1.6314967155540649E-2</v>
      </c>
      <c r="AS93" s="89">
        <f t="shared" si="90"/>
        <v>1.6314967155540649E-2</v>
      </c>
      <c r="AT93" s="89"/>
      <c r="AU93" s="89">
        <f>ABS(('Wyrównanie 22 Part 2'!B93-'Wyrównanie 22 Part 2'!M93)/'Wyrównanie 22 Part 2'!M93)</f>
        <v>1.6427286997595409E-3</v>
      </c>
      <c r="AV93" s="89">
        <f t="shared" si="91"/>
        <v>2.6985575810136716E-6</v>
      </c>
      <c r="AW93" s="89">
        <f>'Wyrównanie 22 Part 2'!B94-'Wyrównanie 22 Part 2'!B93</f>
        <v>9.0744941079662356E-3</v>
      </c>
      <c r="AX93" s="89">
        <f t="shared" si="92"/>
        <v>9.0744941079662356E-3</v>
      </c>
      <c r="AY93" s="89">
        <f t="shared" si="93"/>
        <v>1.1643137776953583E-2</v>
      </c>
      <c r="AZ93" s="89">
        <f t="shared" si="94"/>
        <v>1.1643137776953583E-2</v>
      </c>
      <c r="BA93" s="89"/>
      <c r="BB93" s="89"/>
      <c r="BC93" s="89"/>
      <c r="BD93" s="89">
        <f>ABS(('Wyrównanie 22 Part 2'!B93-'Wyrównanie 22 Part 2'!O93)/'Wyrównanie 22 Part 2'!O93)</f>
        <v>3.6608268540419354E-2</v>
      </c>
      <c r="BE93" s="89">
        <f t="shared" si="55"/>
        <v>1.3401653255274574E-3</v>
      </c>
      <c r="BF93" s="89">
        <f>'Wyrównanie 22 Part 2'!B94-'Wyrównanie 22 Part 2'!B93</f>
        <v>9.0744941079662356E-3</v>
      </c>
      <c r="BG93" s="89">
        <f t="shared" si="56"/>
        <v>9.0744941079662356E-3</v>
      </c>
      <c r="BH93" s="89">
        <f t="shared" si="57"/>
        <v>1.1643137776953583E-2</v>
      </c>
      <c r="BI93" s="89">
        <f t="shared" si="58"/>
        <v>1.1643137776953583E-2</v>
      </c>
      <c r="BJ93" s="89">
        <f t="shared" si="59"/>
        <v>-1.6314967155540649E-2</v>
      </c>
      <c r="BK93" s="89">
        <f t="shared" si="60"/>
        <v>1.6314967155540649E-2</v>
      </c>
      <c r="BL93" s="89"/>
      <c r="BM93" s="89">
        <f>ABS(('Wyrównanie 22 Part 2'!B93-'Wyrównanie 22 Part 2'!Q93)/'Wyrównanie 22 Part 2'!Q93)</f>
        <v>3.5090861184878586E-2</v>
      </c>
      <c r="BN93" s="89">
        <f t="shared" si="79"/>
        <v>1.2313685386964185E-3</v>
      </c>
      <c r="BO93" s="89">
        <f>'Wyrównanie 22 Part 2'!B94-'Wyrównanie 22 Part 2'!B93</f>
        <v>9.0744941079662356E-3</v>
      </c>
      <c r="BP93" s="89">
        <f t="shared" si="80"/>
        <v>9.0744941079662356E-3</v>
      </c>
      <c r="BQ93" s="89">
        <f t="shared" si="81"/>
        <v>1.1643137776953583E-2</v>
      </c>
      <c r="BR93" s="89">
        <f t="shared" si="82"/>
        <v>1.1643137776953583E-2</v>
      </c>
      <c r="BS93" s="89">
        <f t="shared" si="83"/>
        <v>-1.6314967155540649E-2</v>
      </c>
      <c r="BT93" s="89">
        <f t="shared" si="84"/>
        <v>1.6314967155540649E-2</v>
      </c>
    </row>
    <row r="94" spans="1:72" s="27" customFormat="1" x14ac:dyDescent="0.25">
      <c r="A94" s="41">
        <v>88</v>
      </c>
      <c r="B94" s="89">
        <f>ABS(('Wyrównanie 22 Part 2'!B94-'Wyrównanie 22 Part 2'!C94)/'Wyrównanie 22 Part 2'!C94)</f>
        <v>1.9416384094452822E-2</v>
      </c>
      <c r="C94" s="89">
        <f t="shared" si="49"/>
        <v>3.7699597130332052E-4</v>
      </c>
      <c r="D94" s="89">
        <f>'Wyrównanie 22 Part 2'!C95-'Wyrównanie 22 Part 2'!C94</f>
        <v>1.8417254968385283E-2</v>
      </c>
      <c r="E94" s="89">
        <f t="shared" si="50"/>
        <v>1.8417254968385283E-2</v>
      </c>
      <c r="F94" s="89">
        <f t="shared" si="51"/>
        <v>-7.5623436206309624E-4</v>
      </c>
      <c r="G94" s="89">
        <f t="shared" si="52"/>
        <v>7.5623436206309624E-4</v>
      </c>
      <c r="H94" s="89">
        <f t="shared" si="53"/>
        <v>2.080454240229207E-3</v>
      </c>
      <c r="I94" s="89">
        <f t="shared" si="54"/>
        <v>2.080454240229207E-3</v>
      </c>
      <c r="J94" s="89"/>
      <c r="K94" s="89">
        <f>ABS(('Wyrównanie 22 Part 2'!B94-'Wyrównanie 22 Part 2'!E94)/'Wyrównanie 22 Part 2'!E94)</f>
        <v>3.3298539699271483E-2</v>
      </c>
      <c r="L94" s="89">
        <f t="shared" si="61"/>
        <v>1.1087927461039589E-3</v>
      </c>
      <c r="M94" s="89">
        <f>'Wyrównanie 22 Part 2'!C95-'Wyrównanie 22 Part 2'!C94</f>
        <v>1.8417254968385283E-2</v>
      </c>
      <c r="N94" s="89">
        <f t="shared" si="62"/>
        <v>1.8417254968385283E-2</v>
      </c>
      <c r="O94" s="89">
        <f t="shared" si="63"/>
        <v>-7.5623436206309624E-4</v>
      </c>
      <c r="P94" s="89">
        <f t="shared" si="64"/>
        <v>7.5623436206309624E-4</v>
      </c>
      <c r="Q94" s="89">
        <f t="shared" si="65"/>
        <v>2.080454240229207E-3</v>
      </c>
      <c r="R94" s="89">
        <f t="shared" si="66"/>
        <v>2.080454240229207E-3</v>
      </c>
      <c r="S94" s="89"/>
      <c r="T94" s="89">
        <f>ABS(('Wyrównanie 22 Part 2'!B94-'Wyrównanie 22 Part 2'!G94)/'Wyrównanie 22 Part 2'!G94)</f>
        <v>4.1755450952411073E-2</v>
      </c>
      <c r="U94" s="89">
        <f t="shared" si="68"/>
        <v>1.7435176842392067E-3</v>
      </c>
      <c r="V94" s="89">
        <f>'Wyrównanie 22 Part 2'!C95-'Wyrównanie 22 Part 2'!C94</f>
        <v>1.8417254968385283E-2</v>
      </c>
      <c r="W94" s="89">
        <f t="shared" si="69"/>
        <v>1.8417254968385283E-2</v>
      </c>
      <c r="X94" s="89">
        <f t="shared" si="70"/>
        <v>-7.5623436206309624E-4</v>
      </c>
      <c r="Y94" s="89">
        <f t="shared" si="71"/>
        <v>7.5623436206309624E-4</v>
      </c>
      <c r="Z94" s="89">
        <f t="shared" si="72"/>
        <v>2.080454240229207E-3</v>
      </c>
      <c r="AA94" s="89">
        <f t="shared" si="67"/>
        <v>2.080454240229207E-3</v>
      </c>
      <c r="AB94" s="89"/>
      <c r="AC94" s="89">
        <f>ABS(('Wyrównanie 22 Part 2'!B94-'Wyrównanie 22 Part 2'!I94)/'Wyrównanie 22 Part 2'!I94)</f>
        <v>1.5795830059983643E-2</v>
      </c>
      <c r="AD94" s="89">
        <f t="shared" si="73"/>
        <v>2.4950824728388289E-4</v>
      </c>
      <c r="AE94" s="89">
        <f>'Wyrównanie 22 Part 2'!C95-'Wyrównanie 22 Part 2'!C94</f>
        <v>1.8417254968385283E-2</v>
      </c>
      <c r="AF94" s="89">
        <f t="shared" si="74"/>
        <v>1.8417254968385283E-2</v>
      </c>
      <c r="AG94" s="89">
        <f t="shared" si="75"/>
        <v>-7.5623436206309624E-4</v>
      </c>
      <c r="AH94" s="89">
        <f t="shared" si="76"/>
        <v>7.5623436206309624E-4</v>
      </c>
      <c r="AI94" s="89">
        <f t="shared" si="77"/>
        <v>2.080454240229207E-3</v>
      </c>
      <c r="AJ94" s="89">
        <f t="shared" si="78"/>
        <v>2.080454240229207E-3</v>
      </c>
      <c r="AK94" s="89"/>
      <c r="AL94" s="89">
        <f>ABS(('Wyrównanie 22 Part 2'!B94-'Wyrównanie 22 Part 2'!K94)/'Wyrównanie 22 Part 2'!K94)</f>
        <v>1.9417665897026905E-2</v>
      </c>
      <c r="AM94" s="89">
        <f t="shared" si="85"/>
        <v>3.7704574888856168E-4</v>
      </c>
      <c r="AN94" s="89">
        <f>'Wyrównanie 22 Part 2'!B95-'Wyrównanie 22 Part 2'!B94</f>
        <v>2.0717631884919818E-2</v>
      </c>
      <c r="AO94" s="89">
        <f t="shared" si="86"/>
        <v>2.0717631884919818E-2</v>
      </c>
      <c r="AP94" s="89">
        <f t="shared" si="87"/>
        <v>-4.6718293785870668E-3</v>
      </c>
      <c r="AQ94" s="89">
        <f t="shared" si="88"/>
        <v>4.6718293785870668E-3</v>
      </c>
      <c r="AR94" s="89"/>
      <c r="AS94" s="89"/>
      <c r="AT94" s="89"/>
      <c r="AU94" s="89">
        <f>ABS(('Wyrównanie 22 Part 2'!B94-'Wyrównanie 22 Part 2'!M94)/'Wyrównanie 22 Part 2'!M94)</f>
        <v>5.103055709722764E-2</v>
      </c>
      <c r="AV94" s="89">
        <f t="shared" si="91"/>
        <v>2.60411775765341E-3</v>
      </c>
      <c r="AW94" s="89">
        <f>'Wyrównanie 22 Part 2'!B95-'Wyrównanie 22 Part 2'!B94</f>
        <v>2.0717631884919818E-2</v>
      </c>
      <c r="AX94" s="89">
        <f t="shared" si="92"/>
        <v>2.0717631884919818E-2</v>
      </c>
      <c r="AY94" s="89"/>
      <c r="AZ94" s="89"/>
      <c r="BA94" s="89"/>
      <c r="BB94" s="89"/>
      <c r="BC94" s="89"/>
      <c r="BD94" s="89">
        <f>ABS(('Wyrównanie 22 Part 2'!B94-'Wyrównanie 22 Part 2'!O94)/'Wyrównanie 22 Part 2'!O94)</f>
        <v>2.0863148384829475E-2</v>
      </c>
      <c r="BE94" s="89">
        <f t="shared" si="55"/>
        <v>4.3527096052741273E-4</v>
      </c>
      <c r="BF94" s="89">
        <f>'Wyrównanie 22 Part 2'!B95-'Wyrównanie 22 Part 2'!B94</f>
        <v>2.0717631884919818E-2</v>
      </c>
      <c r="BG94" s="89">
        <f t="shared" si="56"/>
        <v>2.0717631884919818E-2</v>
      </c>
      <c r="BH94" s="89">
        <f t="shared" si="57"/>
        <v>-4.6718293785870668E-3</v>
      </c>
      <c r="BI94" s="89">
        <f t="shared" si="58"/>
        <v>4.6718293785870668E-3</v>
      </c>
      <c r="BJ94" s="89">
        <f t="shared" si="59"/>
        <v>8.7241109530402094E-3</v>
      </c>
      <c r="BK94" s="89">
        <f t="shared" si="60"/>
        <v>8.7241109530402094E-3</v>
      </c>
      <c r="BL94" s="89"/>
      <c r="BM94" s="89">
        <f>ABS(('Wyrównanie 22 Part 2'!B94-'Wyrównanie 22 Part 2'!Q94)/'Wyrównanie 22 Part 2'!Q94)</f>
        <v>1.0513927783645214E-2</v>
      </c>
      <c r="BN94" s="89">
        <f t="shared" si="79"/>
        <v>1.1054267743970676E-4</v>
      </c>
      <c r="BO94" s="89">
        <f>'Wyrównanie 22 Part 2'!B95-'Wyrównanie 22 Part 2'!B94</f>
        <v>2.0717631884919818E-2</v>
      </c>
      <c r="BP94" s="89">
        <f t="shared" si="80"/>
        <v>2.0717631884919818E-2</v>
      </c>
      <c r="BQ94" s="89">
        <f t="shared" si="81"/>
        <v>-4.6718293785870668E-3</v>
      </c>
      <c r="BR94" s="89">
        <f t="shared" si="82"/>
        <v>4.6718293785870668E-3</v>
      </c>
      <c r="BS94" s="89">
        <f t="shared" si="83"/>
        <v>8.7241109530402094E-3</v>
      </c>
      <c r="BT94" s="89">
        <f t="shared" si="84"/>
        <v>8.7241109530402094E-3</v>
      </c>
    </row>
    <row r="95" spans="1:72" s="27" customFormat="1" x14ac:dyDescent="0.25">
      <c r="A95" s="41">
        <v>89</v>
      </c>
      <c r="B95" s="89">
        <f>ABS(('Wyrównanie 22 Part 2'!B95-'Wyrównanie 22 Part 2'!C95)/'Wyrównanie 22 Part 2'!C95)</f>
        <v>2.1789331508744029E-3</v>
      </c>
      <c r="C95" s="89">
        <f t="shared" si="49"/>
        <v>4.7477496759794532E-6</v>
      </c>
      <c r="D95" s="89">
        <f>'Wyrównanie 22 Part 2'!C96-'Wyrównanie 22 Part 2'!C95</f>
        <v>1.7661020606322186E-2</v>
      </c>
      <c r="E95" s="89">
        <f t="shared" si="50"/>
        <v>1.7661020606322186E-2</v>
      </c>
      <c r="F95" s="89">
        <f t="shared" si="51"/>
        <v>1.3242198781661108E-3</v>
      </c>
      <c r="G95" s="89">
        <f t="shared" si="52"/>
        <v>1.3242198781661108E-3</v>
      </c>
      <c r="H95" s="89">
        <f t="shared" si="53"/>
        <v>-3.7436764734019579E-4</v>
      </c>
      <c r="I95" s="89">
        <f t="shared" si="54"/>
        <v>3.7436764734019579E-4</v>
      </c>
      <c r="J95" s="89"/>
      <c r="K95" s="89">
        <f>ABS(('Wyrównanie 22 Part 2'!B95-'Wyrównanie 22 Part 2'!E95)/'Wyrównanie 22 Part 2'!E95)</f>
        <v>5.8376969142936181E-3</v>
      </c>
      <c r="L95" s="89">
        <f t="shared" si="61"/>
        <v>3.4078705263153231E-5</v>
      </c>
      <c r="M95" s="89">
        <f>'Wyrównanie 22 Part 2'!C96-'Wyrównanie 22 Part 2'!C95</f>
        <v>1.7661020606322186E-2</v>
      </c>
      <c r="N95" s="89">
        <f t="shared" si="62"/>
        <v>1.7661020606322186E-2</v>
      </c>
      <c r="O95" s="89">
        <f t="shared" si="63"/>
        <v>1.3242198781661108E-3</v>
      </c>
      <c r="P95" s="89">
        <f t="shared" si="64"/>
        <v>1.3242198781661108E-3</v>
      </c>
      <c r="Q95" s="89">
        <f t="shared" si="65"/>
        <v>-3.7436764734019579E-4</v>
      </c>
      <c r="R95" s="89">
        <f t="shared" si="66"/>
        <v>3.7436764734019579E-4</v>
      </c>
      <c r="S95" s="89"/>
      <c r="T95" s="89">
        <f>ABS(('Wyrównanie 22 Part 2'!B95-'Wyrównanie 22 Part 2'!G95)/'Wyrównanie 22 Part 2'!G95)</f>
        <v>1.1991670794910375E-2</v>
      </c>
      <c r="U95" s="89">
        <f t="shared" si="68"/>
        <v>1.4380016845350643E-4</v>
      </c>
      <c r="V95" s="89">
        <f>'Wyrównanie 22 Part 2'!C96-'Wyrównanie 22 Part 2'!C95</f>
        <v>1.7661020606322186E-2</v>
      </c>
      <c r="W95" s="89">
        <f t="shared" si="69"/>
        <v>1.7661020606322186E-2</v>
      </c>
      <c r="X95" s="89">
        <f t="shared" si="70"/>
        <v>1.3242198781661108E-3</v>
      </c>
      <c r="Y95" s="89">
        <f t="shared" si="71"/>
        <v>1.3242198781661108E-3</v>
      </c>
      <c r="Z95" s="89">
        <f t="shared" si="72"/>
        <v>-3.7436764734019579E-4</v>
      </c>
      <c r="AA95" s="89">
        <f t="shared" si="67"/>
        <v>3.7436764734019579E-4</v>
      </c>
      <c r="AB95" s="89"/>
      <c r="AC95" s="89">
        <f>ABS(('Wyrównanie 22 Part 2'!B95-'Wyrównanie 22 Part 2'!I95)/'Wyrównanie 22 Part 2'!I95)</f>
        <v>2.5091141854457167E-3</v>
      </c>
      <c r="AD95" s="89">
        <f t="shared" si="73"/>
        <v>6.2956539956049228E-6</v>
      </c>
      <c r="AE95" s="89">
        <f>'Wyrównanie 22 Part 2'!C96-'Wyrównanie 22 Part 2'!C95</f>
        <v>1.7661020606322186E-2</v>
      </c>
      <c r="AF95" s="89">
        <f t="shared" si="74"/>
        <v>1.7661020606322186E-2</v>
      </c>
      <c r="AG95" s="89">
        <f t="shared" si="75"/>
        <v>1.3242198781661108E-3</v>
      </c>
      <c r="AH95" s="89">
        <f t="shared" si="76"/>
        <v>1.3242198781661108E-3</v>
      </c>
      <c r="AI95" s="89">
        <f t="shared" si="77"/>
        <v>-3.7436764734019579E-4</v>
      </c>
      <c r="AJ95" s="89">
        <f t="shared" si="78"/>
        <v>3.7436764734019579E-4</v>
      </c>
      <c r="AK95" s="89"/>
      <c r="AL95" s="89">
        <f>ABS(('Wyrównanie 22 Part 2'!B95-'Wyrównanie 22 Part 2'!K95)/'Wyrównanie 22 Part 2'!K95)</f>
        <v>4.0325768648872681E-3</v>
      </c>
      <c r="AM95" s="89">
        <f t="shared" si="85"/>
        <v>1.6261676171224029E-5</v>
      </c>
      <c r="AN95" s="89">
        <f>'Wyrównanie 22 Part 2'!B96-'Wyrównanie 22 Part 2'!B95</f>
        <v>1.6045802506332751E-2</v>
      </c>
      <c r="AO95" s="89">
        <f t="shared" si="86"/>
        <v>1.6045802506332751E-2</v>
      </c>
      <c r="AP95" s="89"/>
      <c r="AQ95" s="89"/>
      <c r="AR95" s="89"/>
      <c r="AS95" s="89"/>
      <c r="AT95" s="89"/>
      <c r="AU95" s="89">
        <f>ABS(('Wyrównanie 22 Part 2'!B95-'Wyrównanie 22 Part 2'!M95)/'Wyrównanie 22 Part 2'!M95)</f>
        <v>2.5933506865208757E-2</v>
      </c>
      <c r="AV95" s="89">
        <f t="shared" si="91"/>
        <v>6.725467783278297E-4</v>
      </c>
      <c r="AW95" s="89"/>
      <c r="AX95" s="89"/>
      <c r="AY95" s="89"/>
      <c r="AZ95" s="89"/>
      <c r="BA95" s="89"/>
      <c r="BB95" s="89"/>
      <c r="BC95" s="89"/>
      <c r="BD95" s="89">
        <f>ABS(('Wyrównanie 22 Part 2'!B95-'Wyrównanie 22 Part 2'!O95)/'Wyrównanie 22 Part 2'!O95)</f>
        <v>1.0417149085080622E-2</v>
      </c>
      <c r="BE95" s="89">
        <f t="shared" si="55"/>
        <v>1.0851699506079604E-4</v>
      </c>
      <c r="BF95" s="89">
        <f>'Wyrównanie 22 Part 2'!B96-'Wyrównanie 22 Part 2'!B95</f>
        <v>1.6045802506332751E-2</v>
      </c>
      <c r="BG95" s="89">
        <f t="shared" si="56"/>
        <v>1.6045802506332751E-2</v>
      </c>
      <c r="BH95" s="89">
        <f t="shared" si="57"/>
        <v>4.0522815744531426E-3</v>
      </c>
      <c r="BI95" s="89">
        <f t="shared" si="58"/>
        <v>4.0522815744531426E-3</v>
      </c>
      <c r="BJ95" s="89">
        <f t="shared" si="59"/>
        <v>-1.7812752036329982E-3</v>
      </c>
      <c r="BK95" s="89">
        <f t="shared" si="60"/>
        <v>1.7812752036329982E-3</v>
      </c>
      <c r="BL95" s="89"/>
      <c r="BM95" s="89">
        <f>ABS(('Wyrównanie 22 Part 2'!B95-'Wyrównanie 22 Part 2'!Q95)/'Wyrównanie 22 Part 2'!Q95)</f>
        <v>2.7036154211325472E-3</v>
      </c>
      <c r="BN95" s="89">
        <f t="shared" si="79"/>
        <v>7.3095363453857203E-6</v>
      </c>
      <c r="BO95" s="89">
        <f>'Wyrównanie 22 Part 2'!B96-'Wyrównanie 22 Part 2'!B95</f>
        <v>1.6045802506332751E-2</v>
      </c>
      <c r="BP95" s="89">
        <f t="shared" si="80"/>
        <v>1.6045802506332751E-2</v>
      </c>
      <c r="BQ95" s="89">
        <f t="shared" si="81"/>
        <v>4.0522815744531426E-3</v>
      </c>
      <c r="BR95" s="89">
        <f t="shared" si="82"/>
        <v>4.0522815744531426E-3</v>
      </c>
      <c r="BS95" s="89">
        <f t="shared" si="83"/>
        <v>-1.7812752036329982E-3</v>
      </c>
      <c r="BT95" s="89">
        <f t="shared" si="84"/>
        <v>1.7812752036329982E-3</v>
      </c>
    </row>
    <row r="96" spans="1:72" s="27" customFormat="1" x14ac:dyDescent="0.25">
      <c r="A96" s="41">
        <v>90</v>
      </c>
      <c r="B96" s="89">
        <f>ABS(('Wyrównanie 22 Part 2'!B96-'Wyrównanie 22 Part 2'!C96)/'Wyrównanie 22 Part 2'!C96)</f>
        <v>1.1353544191029151E-2</v>
      </c>
      <c r="C96" s="89">
        <f t="shared" si="49"/>
        <v>1.2890296569765178E-4</v>
      </c>
      <c r="D96" s="89">
        <f>'Wyrównanie 22 Part 2'!C97-'Wyrównanie 22 Part 2'!C96</f>
        <v>1.8985240484488297E-2</v>
      </c>
      <c r="E96" s="89">
        <f t="shared" si="50"/>
        <v>1.8985240484488297E-2</v>
      </c>
      <c r="F96" s="89">
        <f t="shared" si="51"/>
        <v>9.4985223082591497E-4</v>
      </c>
      <c r="G96" s="89">
        <f t="shared" si="52"/>
        <v>9.4985223082591497E-4</v>
      </c>
      <c r="H96" s="89">
        <f t="shared" si="53"/>
        <v>-2.1498331823939509E-3</v>
      </c>
      <c r="I96" s="89">
        <f t="shared" si="54"/>
        <v>2.1498331823939509E-3</v>
      </c>
      <c r="J96" s="89"/>
      <c r="K96" s="89">
        <f>ABS(('Wyrównanie 22 Part 2'!B96-'Wyrównanie 22 Part 2'!E96)/'Wyrównanie 22 Part 2'!E96)</f>
        <v>1.612386204453262E-2</v>
      </c>
      <c r="L96" s="89">
        <f t="shared" si="61"/>
        <v>2.5997892723111964E-4</v>
      </c>
      <c r="M96" s="89">
        <f>'Wyrównanie 22 Part 2'!C97-'Wyrównanie 22 Part 2'!C96</f>
        <v>1.8985240484488297E-2</v>
      </c>
      <c r="N96" s="89">
        <f t="shared" si="62"/>
        <v>1.8985240484488297E-2</v>
      </c>
      <c r="O96" s="89">
        <f t="shared" si="63"/>
        <v>9.4985223082591497E-4</v>
      </c>
      <c r="P96" s="89">
        <f t="shared" si="64"/>
        <v>9.4985223082591497E-4</v>
      </c>
      <c r="Q96" s="89">
        <f t="shared" si="65"/>
        <v>-2.1498331823939509E-3</v>
      </c>
      <c r="R96" s="89">
        <f t="shared" si="66"/>
        <v>2.1498331823939509E-3</v>
      </c>
      <c r="S96" s="89"/>
      <c r="T96" s="89">
        <f>ABS(('Wyrównanie 22 Part 2'!B96-'Wyrównanie 22 Part 2'!G96)/'Wyrównanie 22 Part 2'!G96)</f>
        <v>1.9368440166607791E-2</v>
      </c>
      <c r="U96" s="89">
        <f t="shared" si="68"/>
        <v>3.7513647448746601E-4</v>
      </c>
      <c r="V96" s="89">
        <f>'Wyrównanie 22 Part 2'!C97-'Wyrównanie 22 Part 2'!C96</f>
        <v>1.8985240484488297E-2</v>
      </c>
      <c r="W96" s="89">
        <f t="shared" si="69"/>
        <v>1.8985240484488297E-2</v>
      </c>
      <c r="X96" s="89">
        <f t="shared" si="70"/>
        <v>9.4985223082591497E-4</v>
      </c>
      <c r="Y96" s="89">
        <f t="shared" si="71"/>
        <v>9.4985223082591497E-4</v>
      </c>
      <c r="Z96" s="89">
        <f t="shared" si="72"/>
        <v>-2.1498331823939509E-3</v>
      </c>
      <c r="AA96" s="89">
        <f t="shared" si="67"/>
        <v>2.1498331823939509E-3</v>
      </c>
      <c r="AB96" s="89"/>
      <c r="AC96" s="89">
        <f>ABS(('Wyrównanie 22 Part 2'!B96-'Wyrównanie 22 Part 2'!I96)/'Wyrównanie 22 Part 2'!I96)</f>
        <v>1.0045949621728242E-2</v>
      </c>
      <c r="AD96" s="89">
        <f t="shared" si="73"/>
        <v>1.0092110380230181E-4</v>
      </c>
      <c r="AE96" s="89">
        <f>'Wyrównanie 22 Part 2'!C97-'Wyrównanie 22 Part 2'!C96</f>
        <v>1.8985240484488297E-2</v>
      </c>
      <c r="AF96" s="89">
        <f t="shared" si="74"/>
        <v>1.8985240484488297E-2</v>
      </c>
      <c r="AG96" s="89">
        <f t="shared" si="75"/>
        <v>9.4985223082591497E-4</v>
      </c>
      <c r="AH96" s="89">
        <f t="shared" si="76"/>
        <v>9.4985223082591497E-4</v>
      </c>
      <c r="AI96" s="89"/>
      <c r="AJ96" s="89"/>
      <c r="AK96" s="89"/>
      <c r="AL96" s="89">
        <f>ABS(('Wyrównanie 22 Part 2'!B96-'Wyrównanie 22 Part 2'!K96)/'Wyrównanie 22 Part 2'!K96)</f>
        <v>1.0636565094555434E-2</v>
      </c>
      <c r="AM96" s="89">
        <f t="shared" si="85"/>
        <v>1.1313651701071504E-4</v>
      </c>
      <c r="AN96" s="89"/>
      <c r="AO96" s="89"/>
      <c r="AP96" s="89"/>
      <c r="AQ96" s="89"/>
      <c r="AR96" s="89"/>
      <c r="AS96" s="89"/>
      <c r="AT96" s="89"/>
      <c r="AU96" s="89"/>
      <c r="AV96" s="89"/>
      <c r="AW96" s="89"/>
      <c r="AX96" s="89"/>
      <c r="AY96" s="89"/>
      <c r="AZ96" s="89"/>
      <c r="BA96" s="89"/>
      <c r="BB96" s="89"/>
      <c r="BC96" s="89"/>
      <c r="BD96" s="89">
        <f>ABS(('Wyrównanie 22 Part 2'!B96-'Wyrównanie 22 Part 2'!O96)/'Wyrównanie 22 Part 2'!O96)</f>
        <v>3.7779785376894134E-3</v>
      </c>
      <c r="BE96" s="89">
        <f t="shared" si="55"/>
        <v>1.4273121831241839E-5</v>
      </c>
      <c r="BF96" s="89">
        <f>'Wyrównanie 22 Part 2'!B97-'Wyrównanie 22 Part 2'!B96</f>
        <v>2.0098084080785894E-2</v>
      </c>
      <c r="BG96" s="89">
        <f t="shared" si="56"/>
        <v>2.0098084080785894E-2</v>
      </c>
      <c r="BH96" s="89">
        <f t="shared" si="57"/>
        <v>2.2710063708201444E-3</v>
      </c>
      <c r="BI96" s="89">
        <f t="shared" si="58"/>
        <v>2.2710063708201444E-3</v>
      </c>
      <c r="BJ96" s="89">
        <f t="shared" si="59"/>
        <v>-8.9445033236290328E-3</v>
      </c>
      <c r="BK96" s="89">
        <f t="shared" si="60"/>
        <v>8.9445033236290328E-3</v>
      </c>
      <c r="BL96" s="89"/>
      <c r="BM96" s="89">
        <f>ABS(('Wyrównanie 22 Part 2'!B96-'Wyrównanie 22 Part 2'!Q96)/'Wyrównanie 22 Part 2'!Q96)</f>
        <v>8.2148543113624815E-3</v>
      </c>
      <c r="BN96" s="89">
        <f t="shared" si="79"/>
        <v>6.7483831356910753E-5</v>
      </c>
      <c r="BO96" s="89">
        <f>'Wyrównanie 22 Part 2'!B97-'Wyrównanie 22 Part 2'!B96</f>
        <v>2.0098084080785894E-2</v>
      </c>
      <c r="BP96" s="89">
        <f t="shared" si="80"/>
        <v>2.0098084080785894E-2</v>
      </c>
      <c r="BQ96" s="89">
        <f t="shared" si="81"/>
        <v>2.2710063708201444E-3</v>
      </c>
      <c r="BR96" s="89">
        <f t="shared" si="82"/>
        <v>2.2710063708201444E-3</v>
      </c>
      <c r="BS96" s="89"/>
      <c r="BT96" s="89"/>
    </row>
    <row r="97" spans="1:72" s="27" customFormat="1" x14ac:dyDescent="0.25">
      <c r="A97" s="41">
        <v>91</v>
      </c>
      <c r="B97" s="89">
        <f>ABS(('Wyrównanie 22 Part 2'!B97-'Wyrównanie 22 Part 2'!C97)/'Wyrównanie 22 Part 2'!C97)</f>
        <v>4.3929146105713872E-3</v>
      </c>
      <c r="C97" s="89">
        <f t="shared" si="49"/>
        <v>1.9297698775771562E-5</v>
      </c>
      <c r="D97" s="89">
        <f>'Wyrównanie 22 Part 2'!C98-'Wyrównanie 22 Part 2'!C97</f>
        <v>1.9935092715314212E-2</v>
      </c>
      <c r="E97" s="89">
        <f t="shared" si="50"/>
        <v>1.9935092715314212E-2</v>
      </c>
      <c r="F97" s="89">
        <f t="shared" si="51"/>
        <v>-1.199980951568036E-3</v>
      </c>
      <c r="G97" s="89">
        <f t="shared" si="52"/>
        <v>1.199980951568036E-3</v>
      </c>
      <c r="H97" s="89">
        <f t="shared" si="53"/>
        <v>-1.5922087535827356E-3</v>
      </c>
      <c r="I97" s="89">
        <f t="shared" si="54"/>
        <v>1.5922087535827356E-3</v>
      </c>
      <c r="J97" s="89"/>
      <c r="K97" s="89">
        <f>ABS(('Wyrównanie 22 Part 2'!B97-'Wyrównanie 22 Part 2'!E97)/'Wyrównanie 22 Part 2'!E97)</f>
        <v>7.4860544613430027E-3</v>
      </c>
      <c r="L97" s="89">
        <f t="shared" si="61"/>
        <v>5.6041011398193473E-5</v>
      </c>
      <c r="M97" s="89">
        <f>'Wyrównanie 22 Part 2'!C98-'Wyrównanie 22 Part 2'!C97</f>
        <v>1.9935092715314212E-2</v>
      </c>
      <c r="N97" s="89">
        <f t="shared" si="62"/>
        <v>1.9935092715314212E-2</v>
      </c>
      <c r="O97" s="89">
        <f t="shared" si="63"/>
        <v>-1.199980951568036E-3</v>
      </c>
      <c r="P97" s="89">
        <f t="shared" si="64"/>
        <v>1.199980951568036E-3</v>
      </c>
      <c r="Q97" s="89">
        <f t="shared" si="65"/>
        <v>-1.5922087535827356E-3</v>
      </c>
      <c r="R97" s="89">
        <f t="shared" si="66"/>
        <v>1.5922087535827356E-3</v>
      </c>
      <c r="S97" s="89"/>
      <c r="T97" s="89">
        <f>ABS(('Wyrównanie 22 Part 2'!B97-'Wyrównanie 22 Part 2'!G97)/'Wyrównanie 22 Part 2'!G97)</f>
        <v>6.9813634044989959E-3</v>
      </c>
      <c r="U97" s="89">
        <f t="shared" si="68"/>
        <v>4.873943498567781E-5</v>
      </c>
      <c r="V97" s="89">
        <f>'Wyrównanie 22 Part 2'!C98-'Wyrównanie 22 Part 2'!C97</f>
        <v>1.9935092715314212E-2</v>
      </c>
      <c r="W97" s="89">
        <f t="shared" si="69"/>
        <v>1.9935092715314212E-2</v>
      </c>
      <c r="X97" s="89">
        <f t="shared" si="70"/>
        <v>-1.199980951568036E-3</v>
      </c>
      <c r="Y97" s="89">
        <f t="shared" si="71"/>
        <v>1.199980951568036E-3</v>
      </c>
      <c r="Z97" s="89"/>
      <c r="AA97" s="89"/>
      <c r="AB97" s="89"/>
      <c r="AC97" s="89">
        <f>ABS(('Wyrównanie 22 Part 2'!B97-'Wyrównanie 22 Part 2'!I97)/'Wyrównanie 22 Part 2'!I97)</f>
        <v>2.6867365439766128E-3</v>
      </c>
      <c r="AD97" s="89">
        <f t="shared" si="73"/>
        <v>7.2185532567393933E-6</v>
      </c>
      <c r="AE97" s="89">
        <f>'Wyrównanie 22 Part 2'!C98-'Wyrównanie 22 Part 2'!C97</f>
        <v>1.9935092715314212E-2</v>
      </c>
      <c r="AF97" s="89">
        <f t="shared" si="74"/>
        <v>1.9935092715314212E-2</v>
      </c>
      <c r="AG97" s="89"/>
      <c r="AH97" s="89"/>
      <c r="AI97" s="89"/>
      <c r="AJ97" s="89"/>
      <c r="AK97" s="89"/>
      <c r="AL97" s="89"/>
      <c r="AM97" s="89"/>
      <c r="AN97" s="89"/>
      <c r="AO97" s="89"/>
      <c r="AP97" s="89"/>
      <c r="AQ97" s="89"/>
      <c r="AR97" s="89"/>
      <c r="AS97" s="89"/>
      <c r="AT97" s="89"/>
      <c r="AU97" s="89"/>
      <c r="AV97" s="89"/>
      <c r="AW97" s="89"/>
      <c r="AX97" s="89"/>
      <c r="AY97" s="89"/>
      <c r="AZ97" s="89"/>
      <c r="BA97" s="89"/>
      <c r="BB97" s="89"/>
      <c r="BC97" s="89"/>
      <c r="BD97" s="89">
        <f>ABS(('Wyrównanie 22 Part 2'!B97-'Wyrównanie 22 Part 2'!O97)/'Wyrównanie 22 Part 2'!O97)</f>
        <v>2.362124646968786E-3</v>
      </c>
      <c r="BE97" s="89">
        <f t="shared" si="55"/>
        <v>5.5796328478174115E-6</v>
      </c>
      <c r="BF97" s="89">
        <f>'Wyrównanie 22 Part 2'!B98-'Wyrównanie 22 Part 2'!B97</f>
        <v>2.2369090451606038E-2</v>
      </c>
      <c r="BG97" s="89">
        <f t="shared" si="56"/>
        <v>2.2369090451606038E-2</v>
      </c>
      <c r="BH97" s="89">
        <f t="shared" si="57"/>
        <v>-6.6734969528088883E-3</v>
      </c>
      <c r="BI97" s="89">
        <f t="shared" si="58"/>
        <v>6.6734969528088883E-3</v>
      </c>
      <c r="BJ97" s="89">
        <f t="shared" si="59"/>
        <v>1.6444796493060992E-2</v>
      </c>
      <c r="BK97" s="89">
        <f t="shared" si="60"/>
        <v>1.6444796493060992E-2</v>
      </c>
      <c r="BL97" s="89"/>
      <c r="BM97" s="89">
        <f>ABS(('Wyrównanie 22 Part 2'!B97-'Wyrównanie 22 Part 2'!Q97)/'Wyrównanie 22 Part 2'!Q97)</f>
        <v>2.9580312298358594E-3</v>
      </c>
      <c r="BN97" s="89">
        <f t="shared" si="79"/>
        <v>8.749948756684246E-6</v>
      </c>
      <c r="BO97" s="89">
        <f>'Wyrównanie 22 Part 2'!B98-'Wyrównanie 22 Part 2'!B97</f>
        <v>2.2369090451606038E-2</v>
      </c>
      <c r="BP97" s="89">
        <f t="shared" si="80"/>
        <v>2.2369090451606038E-2</v>
      </c>
      <c r="BQ97" s="89"/>
      <c r="BR97" s="89"/>
      <c r="BS97" s="89"/>
      <c r="BT97" s="89"/>
    </row>
    <row r="98" spans="1:72" s="27" customFormat="1" x14ac:dyDescent="0.25">
      <c r="A98" s="41">
        <v>92</v>
      </c>
      <c r="B98" s="89">
        <f>ABS(('Wyrównanie 22 Part 2'!B98-'Wyrównanie 22 Part 2'!C98)/'Wyrównanie 22 Part 2'!C98)</f>
        <v>7.570191557069084E-3</v>
      </c>
      <c r="C98" s="89">
        <f t="shared" si="49"/>
        <v>5.7307800210720039E-5</v>
      </c>
      <c r="D98" s="89">
        <f>'Wyrównanie 22 Part 2'!C99-'Wyrównanie 22 Part 2'!C98</f>
        <v>1.8735111763746176E-2</v>
      </c>
      <c r="E98" s="89">
        <f t="shared" si="50"/>
        <v>1.8735111763746176E-2</v>
      </c>
      <c r="F98" s="89">
        <f t="shared" si="51"/>
        <v>-2.7921897051507716E-3</v>
      </c>
      <c r="G98" s="89">
        <f t="shared" si="52"/>
        <v>2.7921897051507716E-3</v>
      </c>
      <c r="H98" s="89">
        <f t="shared" si="53"/>
        <v>5.4011046931580764E-3</v>
      </c>
      <c r="I98" s="89">
        <f t="shared" si="54"/>
        <v>5.4011046931580764E-3</v>
      </c>
      <c r="J98" s="89"/>
      <c r="K98" s="89">
        <f>ABS(('Wyrównanie 22 Part 2'!B98-'Wyrównanie 22 Part 2'!E98)/'Wyrównanie 22 Part 2'!E98)</f>
        <v>1.2800261325895342E-2</v>
      </c>
      <c r="L98" s="89">
        <f t="shared" si="61"/>
        <v>1.6384669001121198E-4</v>
      </c>
      <c r="M98" s="89">
        <f>'Wyrównanie 22 Part 2'!C99-'Wyrównanie 22 Part 2'!C98</f>
        <v>1.8735111763746176E-2</v>
      </c>
      <c r="N98" s="89">
        <f t="shared" si="62"/>
        <v>1.8735111763746176E-2</v>
      </c>
      <c r="O98" s="89">
        <f t="shared" si="63"/>
        <v>-2.7921897051507716E-3</v>
      </c>
      <c r="P98" s="89">
        <f t="shared" si="64"/>
        <v>2.7921897051507716E-3</v>
      </c>
      <c r="Q98" s="89">
        <f t="shared" si="65"/>
        <v>5.4011046931580764E-3</v>
      </c>
      <c r="R98" s="89">
        <f t="shared" si="66"/>
        <v>5.4011046931580764E-3</v>
      </c>
      <c r="S98" s="89"/>
      <c r="T98" s="89">
        <f>ABS(('Wyrównanie 22 Part 2'!B98-'Wyrównanie 22 Part 2'!G98)/'Wyrównanie 22 Part 2'!G98)</f>
        <v>1.2783137075099767E-2</v>
      </c>
      <c r="U98" s="89">
        <f t="shared" si="68"/>
        <v>1.6340859348079021E-4</v>
      </c>
      <c r="V98" s="89">
        <f>'Wyrównanie 22 Part 2'!C99-'Wyrównanie 22 Part 2'!C98</f>
        <v>1.8735111763746176E-2</v>
      </c>
      <c r="W98" s="89">
        <f t="shared" si="69"/>
        <v>1.8735111763746176E-2</v>
      </c>
      <c r="X98" s="89"/>
      <c r="Y98" s="89"/>
      <c r="Z98" s="89"/>
      <c r="AA98" s="89"/>
      <c r="AB98" s="89"/>
      <c r="AC98" s="89">
        <f>ABS(('Wyrównanie 22 Part 2'!B98-'Wyrównanie 22 Part 2'!I98)/'Wyrównanie 22 Part 2'!I98)</f>
        <v>8.9508651420600084E-3</v>
      </c>
      <c r="AD98" s="89">
        <f t="shared" si="73"/>
        <v>8.0117986791344932E-5</v>
      </c>
      <c r="AE98" s="89"/>
      <c r="AF98" s="89"/>
      <c r="AG98" s="89"/>
      <c r="AH98" s="89"/>
      <c r="AI98" s="89"/>
      <c r="AJ98" s="89"/>
      <c r="AK98" s="89"/>
      <c r="AL98" s="89"/>
      <c r="AM98" s="89"/>
      <c r="AN98" s="89"/>
      <c r="AO98" s="89"/>
      <c r="AP98" s="89"/>
      <c r="AQ98" s="89"/>
      <c r="AR98" s="89"/>
      <c r="AS98" s="89"/>
      <c r="AT98" s="89"/>
      <c r="AU98" s="89"/>
      <c r="AV98" s="89"/>
      <c r="AW98" s="89"/>
      <c r="AX98" s="89"/>
      <c r="AY98" s="89"/>
      <c r="AZ98" s="89"/>
      <c r="BA98" s="89"/>
      <c r="BB98" s="89"/>
      <c r="BC98" s="89"/>
      <c r="BD98" s="89">
        <f>ABS(('Wyrównanie 22 Part 2'!B98-'Wyrównanie 22 Part 2'!O98)/'Wyrównanie 22 Part 2'!O98)</f>
        <v>7.4911643923840556E-3</v>
      </c>
      <c r="BE98" s="89">
        <f t="shared" si="55"/>
        <v>5.6117543953722775E-5</v>
      </c>
      <c r="BF98" s="89">
        <f>'Wyrównanie 22 Part 2'!B99-'Wyrównanie 22 Part 2'!B98</f>
        <v>1.569559349879715E-2</v>
      </c>
      <c r="BG98" s="89">
        <f t="shared" si="56"/>
        <v>1.569559349879715E-2</v>
      </c>
      <c r="BH98" s="89">
        <f t="shared" si="57"/>
        <v>9.7712995402521041E-3</v>
      </c>
      <c r="BI98" s="89">
        <f t="shared" si="58"/>
        <v>9.7712995402521041E-3</v>
      </c>
      <c r="BJ98" s="89">
        <f t="shared" si="59"/>
        <v>-2.5192294830809009E-2</v>
      </c>
      <c r="BK98" s="89">
        <f t="shared" si="60"/>
        <v>2.5192294830809009E-2</v>
      </c>
      <c r="BL98" s="89"/>
      <c r="BM98" s="89">
        <f>ABS(('Wyrównanie 22 Part 2'!B98-'Wyrównanie 22 Part 2'!Q98)/'Wyrównanie 22 Part 2'!Q98)</f>
        <v>6.3026782596383394E-3</v>
      </c>
      <c r="BN98" s="89">
        <f t="shared" si="79"/>
        <v>3.972375324451777E-5</v>
      </c>
      <c r="BO98" s="89"/>
      <c r="BP98" s="89"/>
      <c r="BQ98" s="89"/>
      <c r="BR98" s="89"/>
      <c r="BS98" s="89"/>
      <c r="BT98" s="89"/>
    </row>
    <row r="99" spans="1:72" s="27" customFormat="1" x14ac:dyDescent="0.25">
      <c r="A99" s="41">
        <v>93</v>
      </c>
      <c r="B99" s="89">
        <f>ABS(('Wyrównanie 22 Part 2'!B99-'Wyrównanie 22 Part 2'!C99)/'Wyrównanie 22 Part 2'!C99)</f>
        <v>6.2910363580775692E-3</v>
      </c>
      <c r="C99" s="89">
        <f t="shared" si="49"/>
        <v>3.9577138458653882E-5</v>
      </c>
      <c r="D99" s="89">
        <f>'Wyrównanie 22 Part 2'!C100-'Wyrównanie 22 Part 2'!C99</f>
        <v>1.5942922058595405E-2</v>
      </c>
      <c r="E99" s="89">
        <f t="shared" si="50"/>
        <v>1.5942922058595405E-2</v>
      </c>
      <c r="F99" s="89">
        <f t="shared" si="51"/>
        <v>2.6089149880073048E-3</v>
      </c>
      <c r="G99" s="89">
        <f t="shared" si="52"/>
        <v>2.6089149880073048E-3</v>
      </c>
      <c r="H99" s="89">
        <f t="shared" si="53"/>
        <v>-2.2849912039620002E-3</v>
      </c>
      <c r="I99" s="89">
        <f t="shared" si="54"/>
        <v>2.2849912039620002E-3</v>
      </c>
      <c r="J99" s="89"/>
      <c r="K99" s="89">
        <f>ABS(('Wyrównanie 22 Part 2'!B99-'Wyrównanie 22 Part 2'!E99)/'Wyrównanie 22 Part 2'!E99)</f>
        <v>2.2073532681213658E-4</v>
      </c>
      <c r="L99" s="89">
        <f t="shared" si="61"/>
        <v>4.8724084502860743E-8</v>
      </c>
      <c r="M99" s="89">
        <f>'Wyrównanie 22 Part 2'!C100-'Wyrównanie 22 Part 2'!C99</f>
        <v>1.5942922058595405E-2</v>
      </c>
      <c r="N99" s="89">
        <f t="shared" si="62"/>
        <v>1.5942922058595405E-2</v>
      </c>
      <c r="O99" s="89">
        <f t="shared" si="63"/>
        <v>2.6089149880073048E-3</v>
      </c>
      <c r="P99" s="89">
        <f t="shared" si="64"/>
        <v>2.6089149880073048E-3</v>
      </c>
      <c r="Q99" s="89"/>
      <c r="R99" s="89"/>
      <c r="S99" s="89"/>
      <c r="T99" s="89">
        <f>ABS(('Wyrównanie 22 Part 2'!B99-'Wyrównanie 22 Part 2'!G99)/'Wyrównanie 22 Part 2'!G99)</f>
        <v>1.2683803445120117E-3</v>
      </c>
      <c r="U99" s="89">
        <f t="shared" si="68"/>
        <v>1.6087886983444096E-6</v>
      </c>
      <c r="V99" s="89"/>
      <c r="W99" s="89"/>
      <c r="X99" s="89"/>
      <c r="Y99" s="89"/>
      <c r="Z99" s="89"/>
      <c r="AA99" s="89"/>
      <c r="AB99" s="89"/>
      <c r="AC99" s="89"/>
      <c r="AD99" s="89"/>
      <c r="AE99" s="89"/>
      <c r="AF99" s="89"/>
      <c r="AG99" s="89"/>
      <c r="AH99" s="89"/>
      <c r="AI99" s="89"/>
      <c r="AJ99" s="89"/>
      <c r="AK99" s="89"/>
      <c r="AL99" s="89"/>
      <c r="AM99" s="89"/>
      <c r="AN99" s="89"/>
      <c r="AO99" s="89"/>
      <c r="AP99" s="89"/>
      <c r="AQ99" s="89"/>
      <c r="AR99" s="89"/>
      <c r="AS99" s="89"/>
      <c r="AT99" s="89"/>
      <c r="AU99" s="89"/>
      <c r="AV99" s="89"/>
      <c r="AW99" s="89"/>
      <c r="AX99" s="89"/>
      <c r="AY99" s="89"/>
      <c r="AZ99" s="89"/>
      <c r="BA99" s="89"/>
      <c r="BB99" s="89"/>
      <c r="BC99" s="89"/>
      <c r="BD99" s="89">
        <f>ABS(('Wyrównanie 22 Part 2'!B99-'Wyrównanie 22 Part 2'!O99)/'Wyrównanie 22 Part 2'!O99)</f>
        <v>1.0926688459675768E-2</v>
      </c>
      <c r="BE99" s="89">
        <f t="shared" si="55"/>
        <v>1.1939252069481162E-4</v>
      </c>
      <c r="BF99" s="89">
        <f>'Wyrównanie 22 Part 2'!B100-'Wyrównanie 22 Part 2'!B99</f>
        <v>2.5466893039049254E-2</v>
      </c>
      <c r="BG99" s="89">
        <f t="shared" si="56"/>
        <v>2.5466893039049254E-2</v>
      </c>
      <c r="BH99" s="89">
        <f t="shared" si="57"/>
        <v>-1.5420995290556905E-2</v>
      </c>
      <c r="BI99" s="89">
        <f t="shared" si="58"/>
        <v>1.5420995290556905E-2</v>
      </c>
      <c r="BJ99" s="89">
        <f t="shared" si="59"/>
        <v>1.151223309709698E-2</v>
      </c>
      <c r="BK99" s="89">
        <f t="shared" si="60"/>
        <v>1.151223309709698E-2</v>
      </c>
      <c r="BL99" s="89"/>
      <c r="BM99" s="89"/>
      <c r="BN99" s="89"/>
      <c r="BO99" s="89"/>
      <c r="BP99" s="89"/>
      <c r="BQ99" s="89"/>
      <c r="BR99" s="89"/>
      <c r="BS99" s="89"/>
      <c r="BT99" s="89"/>
    </row>
    <row r="100" spans="1:72" s="27" customFormat="1" x14ac:dyDescent="0.25">
      <c r="A100" s="41">
        <v>94</v>
      </c>
      <c r="B100" s="89">
        <f>ABS(('Wyrównanie 22 Part 2'!B100-'Wyrównanie 22 Part 2'!C100)/'Wyrównanie 22 Part 2'!C100)</f>
        <v>3.291855764451132E-2</v>
      </c>
      <c r="C100" s="89">
        <f t="shared" si="49"/>
        <v>1.0836314373950148E-3</v>
      </c>
      <c r="D100" s="89">
        <f>'Wyrównanie 22 Part 2'!C101-'Wyrównanie 22 Part 2'!C100</f>
        <v>1.8551837046602709E-2</v>
      </c>
      <c r="E100" s="89">
        <f t="shared" si="50"/>
        <v>1.8551837046602709E-2</v>
      </c>
      <c r="F100" s="89">
        <f t="shared" si="51"/>
        <v>3.2392378404530464E-4</v>
      </c>
      <c r="G100" s="89">
        <f t="shared" si="52"/>
        <v>3.2392378404530464E-4</v>
      </c>
      <c r="H100" s="89">
        <f t="shared" si="53"/>
        <v>-8.3086577644135573E-3</v>
      </c>
      <c r="I100" s="89">
        <f t="shared" si="54"/>
        <v>8.3086577644135573E-3</v>
      </c>
      <c r="J100" s="89"/>
      <c r="K100" s="89">
        <f>ABS(('Wyrównanie 22 Part 2'!B100-'Wyrównanie 22 Part 2'!E100)/'Wyrównanie 22 Part 2'!E100)</f>
        <v>2.8428311263574785E-2</v>
      </c>
      <c r="L100" s="89">
        <f t="shared" si="61"/>
        <v>8.0816888129869294E-4</v>
      </c>
      <c r="M100" s="89">
        <f>'Wyrównanie 22 Part 2'!C101-'Wyrównanie 22 Part 2'!C100</f>
        <v>1.8551837046602709E-2</v>
      </c>
      <c r="N100" s="89">
        <f t="shared" si="62"/>
        <v>1.8551837046602709E-2</v>
      </c>
      <c r="O100" s="89"/>
      <c r="P100" s="89"/>
      <c r="Q100" s="89"/>
      <c r="R100" s="89"/>
      <c r="S100" s="89"/>
      <c r="T100" s="89"/>
      <c r="U100" s="89"/>
      <c r="V100" s="89"/>
      <c r="W100" s="89"/>
      <c r="X100" s="89"/>
      <c r="Y100" s="89"/>
      <c r="Z100" s="89"/>
      <c r="AA100" s="89"/>
      <c r="AB100" s="89"/>
      <c r="AC100" s="89"/>
      <c r="AD100" s="89"/>
      <c r="AE100" s="89"/>
      <c r="AF100" s="89"/>
      <c r="AG100" s="89"/>
      <c r="AH100" s="89"/>
      <c r="AI100" s="89"/>
      <c r="AJ100" s="89"/>
      <c r="AK100" s="89"/>
      <c r="AL100" s="89"/>
      <c r="AM100" s="89"/>
      <c r="AN100" s="89"/>
      <c r="AO100" s="89"/>
      <c r="AP100" s="89"/>
      <c r="AQ100" s="89"/>
      <c r="AR100" s="89"/>
      <c r="AS100" s="89"/>
      <c r="AT100" s="89"/>
      <c r="AU100" s="89"/>
      <c r="AV100" s="89"/>
      <c r="AW100" s="89"/>
      <c r="AX100" s="89"/>
      <c r="AY100" s="89"/>
      <c r="AZ100" s="89"/>
      <c r="BA100" s="89"/>
      <c r="BB100" s="89"/>
      <c r="BC100" s="89"/>
      <c r="BD100" s="89">
        <f>ABS(('Wyrównanie 22 Part 2'!B100-'Wyrównanie 22 Part 2'!O100)/'Wyrównanie 22 Part 2'!O100)</f>
        <v>8.2928948221828724E-3</v>
      </c>
      <c r="BE100" s="89">
        <f t="shared" si="55"/>
        <v>6.8772104531787494E-5</v>
      </c>
      <c r="BF100" s="89">
        <f>'Wyrównanie 22 Part 2'!B101-'Wyrównanie 22 Part 2'!B100</f>
        <v>1.004589774849235E-2</v>
      </c>
      <c r="BG100" s="89">
        <f t="shared" si="56"/>
        <v>1.004589774849235E-2</v>
      </c>
      <c r="BH100" s="89">
        <f t="shared" si="57"/>
        <v>-3.9087621934599248E-3</v>
      </c>
      <c r="BI100" s="89">
        <f t="shared" si="58"/>
        <v>3.9087621934599248E-3</v>
      </c>
      <c r="BJ100" s="89"/>
      <c r="BK100" s="89"/>
      <c r="BL100" s="89"/>
      <c r="BM100" s="89"/>
      <c r="BN100" s="89"/>
      <c r="BO100" s="89"/>
      <c r="BP100" s="89"/>
      <c r="BQ100" s="89"/>
      <c r="BR100" s="89"/>
      <c r="BS100" s="89"/>
      <c r="BT100" s="89"/>
    </row>
    <row r="101" spans="1:72" s="27" customFormat="1" x14ac:dyDescent="0.25">
      <c r="A101" s="41">
        <v>95</v>
      </c>
      <c r="B101" s="89">
        <f>ABS(('Wyrównanie 22 Part 2'!B101-'Wyrównanie 22 Part 2'!C101)/'Wyrównanie 22 Part 2'!C101)</f>
        <v>1.613012776914791E-3</v>
      </c>
      <c r="C101" s="89">
        <f t="shared" si="49"/>
        <v>2.6018102184903654E-6</v>
      </c>
      <c r="D101" s="89">
        <f>'Wyrównanie 22 Part 2'!C102-'Wyrównanie 22 Part 2'!C101</f>
        <v>1.8875760830648014E-2</v>
      </c>
      <c r="E101" s="89">
        <f t="shared" si="50"/>
        <v>1.8875760830648014E-2</v>
      </c>
      <c r="F101" s="89">
        <f t="shared" si="51"/>
        <v>-7.9847339803682527E-3</v>
      </c>
      <c r="G101" s="89">
        <f t="shared" si="52"/>
        <v>7.9847339803682527E-3</v>
      </c>
      <c r="H101" s="89"/>
      <c r="I101" s="89"/>
      <c r="J101" s="89"/>
      <c r="K101" s="89">
        <f>ABS(('Wyrównanie 22 Part 2'!B101-'Wyrównanie 22 Part 2'!E101)/'Wyrównanie 22 Part 2'!E101)</f>
        <v>1.7290441307366846E-3</v>
      </c>
      <c r="L101" s="89">
        <f t="shared" si="61"/>
        <v>2.9895936060349774E-6</v>
      </c>
      <c r="M101" s="89"/>
      <c r="N101" s="89"/>
      <c r="O101" s="89"/>
      <c r="P101" s="89"/>
      <c r="Q101" s="89"/>
      <c r="R101" s="89"/>
      <c r="S101" s="89"/>
      <c r="T101" s="89"/>
      <c r="U101" s="89"/>
      <c r="V101" s="89"/>
      <c r="W101" s="89"/>
      <c r="X101" s="89"/>
      <c r="Y101" s="89"/>
      <c r="Z101" s="89"/>
      <c r="AA101" s="89"/>
      <c r="AB101" s="89"/>
      <c r="AC101" s="89"/>
      <c r="AD101" s="89"/>
      <c r="AE101" s="89"/>
      <c r="AF101" s="89"/>
      <c r="AG101" s="89"/>
      <c r="AH101" s="89"/>
      <c r="AI101" s="89"/>
      <c r="AJ101" s="89"/>
      <c r="AK101" s="89"/>
      <c r="AL101" s="89"/>
      <c r="AM101" s="89"/>
      <c r="AN101" s="89"/>
      <c r="AO101" s="89"/>
      <c r="AP101" s="89"/>
      <c r="AQ101" s="89"/>
      <c r="AR101" s="89"/>
      <c r="AS101" s="89"/>
      <c r="AT101" s="89"/>
      <c r="AU101" s="89"/>
      <c r="AV101" s="89"/>
      <c r="AW101" s="89"/>
      <c r="AX101" s="89"/>
      <c r="AY101" s="89"/>
      <c r="AZ101" s="89"/>
      <c r="BA101" s="89"/>
      <c r="BB101" s="89"/>
      <c r="BC101" s="89"/>
      <c r="BD101" s="89">
        <f>ABS(('Wyrównanie 22 Part 2'!B101-'Wyrównanie 22 Part 2'!O101)/'Wyrównanie 22 Part 2'!O101)</f>
        <v>5.1732276904077603E-3</v>
      </c>
      <c r="BE101" s="89">
        <f t="shared" si="55"/>
        <v>2.676228473680161E-5</v>
      </c>
      <c r="BF101" s="89">
        <f>'Wyrównanie 22 Part 2'!B102-'Wyrównanie 22 Part 2'!B101</f>
        <v>6.1371355550324247E-3</v>
      </c>
      <c r="BG101" s="89">
        <f t="shared" si="56"/>
        <v>6.1371355550324247E-3</v>
      </c>
      <c r="BH101" s="89"/>
      <c r="BI101" s="89"/>
      <c r="BJ101" s="89"/>
      <c r="BK101" s="89"/>
      <c r="BL101" s="89"/>
      <c r="BM101" s="89"/>
      <c r="BN101" s="89"/>
      <c r="BO101" s="89"/>
      <c r="BP101" s="89"/>
      <c r="BQ101" s="89"/>
      <c r="BR101" s="89"/>
      <c r="BS101" s="89"/>
      <c r="BT101" s="89"/>
    </row>
    <row r="102" spans="1:72" s="27" customFormat="1" x14ac:dyDescent="0.25">
      <c r="A102" s="41">
        <v>96</v>
      </c>
      <c r="B102" s="89">
        <f>ABS(('Wyrównanie 22 Part 2'!B102-'Wyrównanie 22 Part 2'!C102)/'Wyrównanie 22 Part 2'!C102)</f>
        <v>4.653655927322508E-2</v>
      </c>
      <c r="C102" s="89">
        <f t="shared" si="49"/>
        <v>2.165651348990391E-3</v>
      </c>
      <c r="D102" s="89">
        <f>'Wyrównanie 22 Part 2'!C103-'Wyrównanie 22 Part 2'!C102</f>
        <v>1.0891026850279761E-2</v>
      </c>
      <c r="E102" s="89">
        <f t="shared" si="50"/>
        <v>1.0891026850279761E-2</v>
      </c>
      <c r="F102" s="89"/>
      <c r="G102" s="89"/>
      <c r="H102" s="89"/>
      <c r="I102" s="89"/>
      <c r="J102" s="89"/>
      <c r="K102" s="89"/>
      <c r="L102" s="89"/>
      <c r="M102" s="89"/>
      <c r="N102" s="89"/>
      <c r="O102" s="89"/>
      <c r="P102" s="89"/>
      <c r="Q102" s="89"/>
      <c r="R102" s="89"/>
      <c r="S102" s="89"/>
      <c r="T102" s="89"/>
      <c r="U102" s="89"/>
      <c r="V102" s="89"/>
      <c r="W102" s="89"/>
      <c r="X102" s="89"/>
      <c r="Y102" s="89"/>
      <c r="Z102" s="89"/>
      <c r="AA102" s="89"/>
      <c r="AB102" s="89"/>
      <c r="AC102" s="89"/>
      <c r="AD102" s="89"/>
      <c r="AE102" s="89"/>
      <c r="AF102" s="89"/>
      <c r="AG102" s="89"/>
      <c r="AH102" s="89"/>
      <c r="AI102" s="89"/>
      <c r="AJ102" s="89"/>
      <c r="AK102" s="89"/>
      <c r="AL102" s="89"/>
      <c r="AM102" s="89"/>
      <c r="AN102" s="89"/>
      <c r="AO102" s="89"/>
      <c r="AP102" s="89"/>
      <c r="AQ102" s="89"/>
      <c r="AR102" s="89"/>
      <c r="AS102" s="89"/>
      <c r="AT102" s="89"/>
      <c r="AU102" s="89"/>
      <c r="AV102" s="89"/>
      <c r="AW102" s="89"/>
      <c r="AX102" s="89"/>
      <c r="AY102" s="89"/>
      <c r="AZ102" s="89"/>
      <c r="BA102" s="89"/>
      <c r="BB102" s="89"/>
      <c r="BC102" s="89"/>
      <c r="BD102" s="89">
        <f>ABS(('Wyrównanie 22 Part 2'!B102-'Wyrównanie 22 Part 2'!O102)/'Wyrównanie 22 Part 2'!O102)</f>
        <v>1.6847387113432932E-2</v>
      </c>
      <c r="BE102" s="89">
        <f t="shared" si="55"/>
        <v>2.8383445254986602E-4</v>
      </c>
      <c r="BF102" s="89"/>
      <c r="BG102" s="89"/>
      <c r="BH102" s="89"/>
      <c r="BI102" s="89"/>
      <c r="BJ102" s="89"/>
      <c r="BK102" s="89"/>
      <c r="BL102" s="89"/>
      <c r="BM102" s="89"/>
      <c r="BN102" s="89"/>
      <c r="BO102" s="89"/>
      <c r="BP102" s="89"/>
      <c r="BQ102" s="89"/>
      <c r="BR102" s="89"/>
      <c r="BS102" s="89"/>
      <c r="BT102" s="89"/>
    </row>
    <row r="103" spans="1:72" s="27" customFormat="1" x14ac:dyDescent="0.25">
      <c r="A103" s="41">
        <v>97</v>
      </c>
      <c r="B103" s="89">
        <f>ABS(('Wyrównanie 22 Part 2'!B103-'Wyrównanie 22 Part 2'!C103)/'Wyrównanie 22 Part 2'!C103)</f>
        <v>3.8662719222716274E-2</v>
      </c>
      <c r="C103" s="89">
        <f t="shared" si="49"/>
        <v>1.4948058576945945E-3</v>
      </c>
      <c r="D103" s="89"/>
      <c r="E103" s="89"/>
      <c r="F103" s="89"/>
      <c r="G103" s="89"/>
      <c r="H103" s="89"/>
      <c r="I103" s="89"/>
      <c r="J103" s="89"/>
      <c r="K103" s="89"/>
      <c r="L103" s="89"/>
      <c r="M103" s="89"/>
      <c r="N103" s="89"/>
      <c r="O103" s="89"/>
      <c r="P103" s="89"/>
      <c r="Q103" s="89"/>
      <c r="R103" s="89"/>
      <c r="S103" s="89"/>
      <c r="T103" s="89"/>
      <c r="U103" s="89"/>
      <c r="V103" s="89"/>
      <c r="W103" s="89"/>
      <c r="X103" s="89"/>
      <c r="Y103" s="89"/>
      <c r="Z103" s="89"/>
      <c r="AA103" s="89"/>
      <c r="AB103" s="89"/>
      <c r="AC103" s="89"/>
      <c r="AD103" s="89"/>
      <c r="AE103" s="89"/>
      <c r="AF103" s="89"/>
      <c r="AG103" s="89"/>
      <c r="AH103" s="89"/>
      <c r="AI103" s="89"/>
      <c r="AJ103" s="89"/>
      <c r="AK103" s="89"/>
      <c r="AL103" s="89"/>
      <c r="AM103" s="89"/>
      <c r="AN103" s="89"/>
      <c r="AO103" s="89"/>
      <c r="AP103" s="89"/>
      <c r="AQ103" s="89"/>
      <c r="AR103" s="89"/>
      <c r="AS103" s="89"/>
      <c r="AT103" s="89"/>
      <c r="AU103" s="89"/>
      <c r="AV103" s="89"/>
      <c r="AW103" s="89"/>
      <c r="AX103" s="89"/>
      <c r="AY103" s="89"/>
      <c r="AZ103" s="89"/>
      <c r="BA103" s="89"/>
      <c r="BB103" s="89"/>
      <c r="BC103" s="89"/>
      <c r="BD103" s="89"/>
      <c r="BE103" s="89"/>
      <c r="BF103" s="89"/>
      <c r="BG103" s="89"/>
      <c r="BH103" s="89"/>
      <c r="BI103" s="89"/>
      <c r="BJ103" s="89"/>
      <c r="BK103" s="89"/>
      <c r="BL103" s="89"/>
      <c r="BM103" s="89"/>
      <c r="BN103" s="89"/>
      <c r="BO103" s="89"/>
      <c r="BP103" s="89"/>
      <c r="BQ103" s="89"/>
      <c r="BR103" s="89"/>
      <c r="BS103" s="89"/>
      <c r="BT103" s="89"/>
    </row>
    <row r="104" spans="1:72" s="27" customFormat="1" x14ac:dyDescent="0.25">
      <c r="A104" s="41">
        <v>98</v>
      </c>
      <c r="B104" s="89"/>
      <c r="C104" s="89"/>
      <c r="D104" s="89"/>
      <c r="E104" s="89"/>
      <c r="F104" s="89"/>
      <c r="G104" s="89"/>
      <c r="H104" s="89"/>
      <c r="I104" s="89"/>
      <c r="J104" s="89"/>
      <c r="K104" s="89"/>
      <c r="L104" s="89"/>
      <c r="M104" s="89"/>
      <c r="N104" s="89"/>
      <c r="O104" s="89"/>
      <c r="P104" s="89"/>
      <c r="Q104" s="89"/>
      <c r="R104" s="89"/>
      <c r="S104" s="89"/>
      <c r="T104" s="89"/>
      <c r="U104" s="89"/>
      <c r="V104" s="89"/>
      <c r="W104" s="89"/>
      <c r="X104" s="89"/>
      <c r="Y104" s="89"/>
      <c r="Z104" s="89"/>
      <c r="AA104" s="89"/>
      <c r="AB104" s="89"/>
      <c r="AC104" s="89"/>
      <c r="AD104" s="89"/>
      <c r="AE104" s="89"/>
      <c r="AF104" s="89"/>
      <c r="AG104" s="89"/>
      <c r="AH104" s="89"/>
      <c r="AI104" s="89"/>
      <c r="AJ104" s="89"/>
      <c r="AK104" s="89"/>
      <c r="AL104" s="89"/>
      <c r="AM104" s="89"/>
      <c r="AN104" s="89"/>
      <c r="AO104" s="89"/>
      <c r="AP104" s="89"/>
      <c r="AQ104" s="89"/>
      <c r="AR104" s="89"/>
      <c r="AS104" s="89"/>
      <c r="AT104" s="89"/>
      <c r="AU104" s="89"/>
      <c r="AV104" s="89"/>
      <c r="AW104" s="89"/>
      <c r="AX104" s="89"/>
      <c r="AY104" s="89"/>
      <c r="AZ104" s="89"/>
      <c r="BA104" s="89"/>
      <c r="BB104" s="89"/>
      <c r="BC104" s="89"/>
      <c r="BD104" s="89"/>
      <c r="BE104" s="89"/>
      <c r="BF104" s="89"/>
      <c r="BG104" s="89"/>
      <c r="BH104" s="89"/>
      <c r="BI104" s="89"/>
      <c r="BJ104" s="89"/>
      <c r="BK104" s="89"/>
      <c r="BL104" s="89"/>
      <c r="BM104" s="89"/>
      <c r="BN104" s="89"/>
      <c r="BO104" s="89"/>
      <c r="BP104" s="89"/>
      <c r="BQ104" s="89"/>
      <c r="BR104" s="89"/>
      <c r="BS104" s="89"/>
      <c r="BT104" s="89"/>
    </row>
    <row r="105" spans="1:72" s="90" customFormat="1" x14ac:dyDescent="0.25">
      <c r="A105" s="91">
        <v>99</v>
      </c>
      <c r="B105" s="92"/>
      <c r="C105" s="92"/>
      <c r="D105" s="92"/>
      <c r="E105" s="92"/>
      <c r="F105" s="92"/>
      <c r="G105" s="92"/>
      <c r="H105" s="92"/>
      <c r="I105" s="92"/>
      <c r="J105" s="92"/>
      <c r="K105" s="92"/>
      <c r="L105" s="92"/>
      <c r="M105" s="92"/>
      <c r="N105" s="92"/>
      <c r="O105" s="92"/>
      <c r="P105" s="92"/>
      <c r="Q105" s="92"/>
      <c r="R105" s="92"/>
      <c r="S105" s="92"/>
      <c r="T105" s="92"/>
      <c r="U105" s="92"/>
      <c r="V105" s="92"/>
      <c r="W105" s="92"/>
      <c r="X105" s="92"/>
      <c r="Y105" s="92"/>
      <c r="Z105" s="92"/>
      <c r="AA105" s="92"/>
      <c r="AB105" s="92"/>
      <c r="AC105" s="92"/>
      <c r="AD105" s="92"/>
      <c r="AE105" s="92"/>
      <c r="AF105" s="92"/>
      <c r="AG105" s="92"/>
      <c r="AH105" s="92"/>
      <c r="AI105" s="92"/>
      <c r="AJ105" s="92"/>
      <c r="AK105" s="92"/>
      <c r="AL105" s="92"/>
      <c r="AM105" s="92"/>
      <c r="AN105" s="92"/>
      <c r="AO105" s="92"/>
      <c r="AP105" s="92"/>
      <c r="AQ105" s="92"/>
      <c r="AR105" s="92"/>
      <c r="AS105" s="92"/>
      <c r="AT105" s="92"/>
      <c r="AU105" s="92"/>
      <c r="AV105" s="92"/>
      <c r="AW105" s="92"/>
      <c r="AX105" s="92"/>
      <c r="AY105" s="92"/>
      <c r="AZ105" s="92"/>
      <c r="BA105" s="92"/>
      <c r="BB105" s="92"/>
      <c r="BC105" s="92"/>
      <c r="BD105" s="92"/>
      <c r="BE105" s="92"/>
      <c r="BF105" s="92"/>
      <c r="BG105" s="92"/>
      <c r="BH105" s="92"/>
      <c r="BI105" s="92"/>
      <c r="BJ105" s="92"/>
      <c r="BK105" s="92"/>
      <c r="BL105" s="92"/>
      <c r="BM105" s="92"/>
      <c r="BN105" s="92"/>
      <c r="BO105" s="92"/>
      <c r="BP105" s="92"/>
      <c r="BQ105" s="92"/>
      <c r="BR105" s="92"/>
      <c r="BS105" s="92"/>
      <c r="BT105" s="92"/>
    </row>
    <row r="106" spans="1:72" x14ac:dyDescent="0.25">
      <c r="D106" s="24"/>
      <c r="E106" s="24"/>
      <c r="F106" s="24"/>
      <c r="G106" s="24"/>
      <c r="H106" s="24"/>
      <c r="I106" s="24"/>
    </row>
    <row r="107" spans="1:72" x14ac:dyDescent="0.25">
      <c r="B107" s="19" t="s">
        <v>78</v>
      </c>
      <c r="C107" s="19" t="s">
        <v>79</v>
      </c>
      <c r="D107" s="24"/>
      <c r="E107" s="25" t="s">
        <v>80</v>
      </c>
      <c r="F107" s="24"/>
      <c r="G107" s="24"/>
      <c r="H107" s="24"/>
      <c r="I107" s="24"/>
      <c r="K107" s="19" t="s">
        <v>78</v>
      </c>
      <c r="L107" s="19" t="s">
        <v>79</v>
      </c>
      <c r="M107" s="24"/>
      <c r="N107" s="25" t="s">
        <v>80</v>
      </c>
      <c r="O107" s="24"/>
      <c r="P107" s="24"/>
      <c r="Q107" s="24"/>
      <c r="R107" s="24"/>
      <c r="T107" s="19" t="s">
        <v>78</v>
      </c>
      <c r="U107" s="19" t="s">
        <v>79</v>
      </c>
      <c r="V107" s="24"/>
      <c r="W107" s="25" t="s">
        <v>80</v>
      </c>
      <c r="X107" s="24"/>
      <c r="Y107" s="24"/>
      <c r="Z107" s="24"/>
      <c r="AA107" s="24"/>
      <c r="AC107" s="19" t="s">
        <v>78</v>
      </c>
      <c r="AD107" s="19" t="s">
        <v>79</v>
      </c>
      <c r="AE107" s="24"/>
      <c r="AF107" s="25" t="s">
        <v>80</v>
      </c>
      <c r="AG107" s="24"/>
      <c r="AH107" s="24"/>
      <c r="AI107" s="24"/>
      <c r="AJ107" s="24"/>
      <c r="AL107" s="19" t="s">
        <v>78</v>
      </c>
      <c r="AM107" s="19" t="s">
        <v>79</v>
      </c>
      <c r="AN107" s="24"/>
      <c r="AO107" s="25" t="s">
        <v>80</v>
      </c>
      <c r="AP107" s="24"/>
      <c r="AQ107" s="24"/>
      <c r="AR107" s="24"/>
      <c r="AS107" s="24"/>
      <c r="AU107" s="19" t="s">
        <v>78</v>
      </c>
      <c r="AV107" s="19" t="s">
        <v>79</v>
      </c>
      <c r="AW107" s="24"/>
      <c r="AX107" s="25" t="s">
        <v>80</v>
      </c>
      <c r="AY107" s="24"/>
      <c r="AZ107" s="24"/>
      <c r="BA107" s="24"/>
      <c r="BB107" s="24"/>
      <c r="BD107" s="19" t="s">
        <v>78</v>
      </c>
      <c r="BE107" s="19" t="s">
        <v>79</v>
      </c>
      <c r="BF107" s="24"/>
      <c r="BG107" s="25" t="s">
        <v>80</v>
      </c>
      <c r="BH107" s="24"/>
      <c r="BI107" s="24"/>
      <c r="BJ107" s="24"/>
      <c r="BK107" s="24"/>
      <c r="BM107" s="19" t="s">
        <v>78</v>
      </c>
      <c r="BN107" s="19" t="s">
        <v>79</v>
      </c>
      <c r="BO107" s="24"/>
      <c r="BP107" s="25" t="s">
        <v>80</v>
      </c>
      <c r="BQ107" s="24"/>
      <c r="BR107" s="24"/>
      <c r="BS107" s="24"/>
      <c r="BT107" s="24"/>
    </row>
    <row r="108" spans="1:72" x14ac:dyDescent="0.25">
      <c r="B108">
        <f>AVERAGE(B8:B103)</f>
        <v>0.17180610475687233</v>
      </c>
      <c r="C108">
        <f>AVERAGE(C8:C103)</f>
        <v>7.6146076795379852E-2</v>
      </c>
      <c r="E108" t="s">
        <v>72</v>
      </c>
      <c r="G108" t="s">
        <v>73</v>
      </c>
      <c r="I108" t="s">
        <v>74</v>
      </c>
      <c r="K108">
        <f>AVERAGE(K10:K101)</f>
        <v>0.15129235310263925</v>
      </c>
      <c r="L108">
        <f>AVERAGE(L10:L101)</f>
        <v>5.8179892240278461E-2</v>
      </c>
      <c r="N108" t="s">
        <v>72</v>
      </c>
      <c r="P108" t="s">
        <v>73</v>
      </c>
      <c r="R108" t="s">
        <v>74</v>
      </c>
      <c r="T108">
        <f>AVERAGE(T10:T101)</f>
        <v>0.15527364095358004</v>
      </c>
      <c r="U108">
        <f>AVERAGE(U10:U101)</f>
        <v>5.5440056092782436E-2</v>
      </c>
      <c r="W108" t="s">
        <v>72</v>
      </c>
      <c r="Y108" t="s">
        <v>73</v>
      </c>
      <c r="AA108" t="s">
        <v>74</v>
      </c>
      <c r="AC108">
        <f>AVERAGE(AC10:AC101)</f>
        <v>0.4568854835221472</v>
      </c>
      <c r="AD108">
        <f>AVERAGE(AD10:AD101)</f>
        <v>7.8479139284953021</v>
      </c>
      <c r="AF108" t="s">
        <v>72</v>
      </c>
      <c r="AH108" t="s">
        <v>73</v>
      </c>
      <c r="AJ108" t="s">
        <v>74</v>
      </c>
      <c r="AL108" s="27">
        <f>AVERAGE(AL15:AL96)</f>
        <v>0.16012675830048057</v>
      </c>
      <c r="AM108">
        <f>AVERAGE(AM10:AM101)</f>
        <v>5.584287694372804E-2</v>
      </c>
      <c r="AO108" t="s">
        <v>72</v>
      </c>
      <c r="AQ108" t="s">
        <v>73</v>
      </c>
      <c r="AS108" t="s">
        <v>74</v>
      </c>
      <c r="AU108" s="27">
        <f>AVERAGE(AU15:AU96)</f>
        <v>0.15860439891754957</v>
      </c>
      <c r="AV108">
        <f>AVERAGE(AV10:AV101)</f>
        <v>5.5324971063887618E-2</v>
      </c>
      <c r="AX108" t="s">
        <v>72</v>
      </c>
      <c r="AZ108" t="s">
        <v>73</v>
      </c>
      <c r="BB108" t="s">
        <v>74</v>
      </c>
      <c r="BD108" s="27">
        <f>AVERAGE(BD9:BD102)</f>
        <v>9.6077339137346743E-2</v>
      </c>
      <c r="BE108" s="27">
        <f>AVERAGE(BE9:BE102)</f>
        <v>3.2951899921754457E-2</v>
      </c>
      <c r="BG108" t="s">
        <v>72</v>
      </c>
      <c r="BI108" t="s">
        <v>73</v>
      </c>
      <c r="BK108" t="s">
        <v>74</v>
      </c>
      <c r="BM108" s="27">
        <f>AVERAGE(BM13:BM102)</f>
        <v>0.17504209495004402</v>
      </c>
      <c r="BN108" s="27">
        <f>AVERAGE(BN10:BN102)</f>
        <v>8.0160715613640438E-2</v>
      </c>
      <c r="BP108" t="s">
        <v>72</v>
      </c>
      <c r="BR108" t="s">
        <v>73</v>
      </c>
      <c r="BT108" t="s">
        <v>74</v>
      </c>
    </row>
    <row r="109" spans="1:72" x14ac:dyDescent="0.25">
      <c r="E109" s="24">
        <f>SUM(E8:E102)</f>
        <v>0.29460302042132169</v>
      </c>
      <c r="G109" s="24">
        <f>SUM(G8:G101)</f>
        <v>4.9390607694008076E-2</v>
      </c>
      <c r="I109" s="24">
        <f>SUM(I8:I100)</f>
        <v>7.5410981410492364E-2</v>
      </c>
      <c r="N109" s="24">
        <f>SUM(N8:N100)</f>
        <v>0.26425292690612734</v>
      </c>
      <c r="P109" s="24">
        <f>SUM(P8:P99)</f>
        <v>4.0486885170984477E-2</v>
      </c>
      <c r="R109" s="24">
        <f>SUM(R8:R98)</f>
        <v>6.4206722503538149E-2</v>
      </c>
      <c r="W109" s="24">
        <f>SUM(W8:W100)</f>
        <v>0.22972914783553541</v>
      </c>
      <c r="Y109" s="24">
        <f>SUM(Y8:Y99)</f>
        <v>3.5069763115505921E-2</v>
      </c>
      <c r="AA109" s="24">
        <f>SUM(AA12:AA96)</f>
        <v>5.7140512081923708E-2</v>
      </c>
      <c r="AF109" s="24">
        <f>SUM(AF8:AF100)</f>
        <v>0.21096570497058506</v>
      </c>
      <c r="AH109" s="24">
        <f>SUM(AH8:AH99)</f>
        <v>3.3827455751163082E-2</v>
      </c>
      <c r="AJ109" s="24">
        <f>SUM(AJ12:AJ96)</f>
        <v>5.4932809395386098E-2</v>
      </c>
      <c r="AO109" s="24">
        <f>SUM(AO8:AO100)</f>
        <v>0.18565944935385481</v>
      </c>
      <c r="AQ109" s="24">
        <f>SUM(AQ8:AQ99)</f>
        <v>0.19451328114295016</v>
      </c>
      <c r="AS109" s="24">
        <f>SUM(AS12:AS96)</f>
        <v>0.36926659245418153</v>
      </c>
      <c r="AX109" s="24">
        <f>SUM(AX8:AX100)</f>
        <v>0.16961174818076513</v>
      </c>
      <c r="AZ109" s="24">
        <f>SUM(AZ8:AZ99)</f>
        <v>0.18983909416769387</v>
      </c>
      <c r="BB109" s="24">
        <f>SUM(BB12:BB96)</f>
        <v>0.35294515366227919</v>
      </c>
      <c r="BG109" s="24">
        <f>SUM(BG8:BG101)</f>
        <v>0.28583295610542675</v>
      </c>
      <c r="BI109" s="24">
        <f>SUM(BI8:BI100)</f>
        <v>0.2372586106692102</v>
      </c>
      <c r="BK109" s="24">
        <f>SUM(BK9:BK99)</f>
        <v>0.44287570091040912</v>
      </c>
      <c r="BP109" s="24">
        <f>SUM(BP8:BP101)</f>
        <v>0.2281293197943966</v>
      </c>
      <c r="BR109" s="24">
        <f>SUM(BR8:BR100)</f>
        <v>0.20084000675329244</v>
      </c>
      <c r="BT109" s="24">
        <f>SUM(BT12:BT99)</f>
        <v>0.37977851562951204</v>
      </c>
    </row>
    <row r="110" spans="1:72" x14ac:dyDescent="0.25">
      <c r="B110" s="20" t="s">
        <v>82</v>
      </c>
      <c r="C110">
        <f>AVERAGE('Wyrównanie 22 Part 2'!$B$6:$B$105)</f>
        <v>3.9920228170008488E-2</v>
      </c>
      <c r="K110" s="20" t="s">
        <v>82</v>
      </c>
      <c r="L110">
        <f>AVERAGE('Wyrównanie 22 Part 2'!$B$6:$B$105)</f>
        <v>3.9920228170008488E-2</v>
      </c>
      <c r="T110" s="20" t="s">
        <v>82</v>
      </c>
      <c r="U110">
        <f>AVERAGE('Wyrównanie 22 Part 2'!$B$6:$B$105)</f>
        <v>3.9920228170008488E-2</v>
      </c>
      <c r="AC110" s="20" t="s">
        <v>82</v>
      </c>
      <c r="AD110">
        <f>AVERAGE('Wyrównanie 22 Part 2'!$B$6:$B$105)</f>
        <v>3.9920228170008488E-2</v>
      </c>
      <c r="AL110" s="20" t="s">
        <v>82</v>
      </c>
      <c r="AM110">
        <f>AVERAGE('Wyrównanie 22 Part 2'!$B$6:$B$105)</f>
        <v>3.9920228170008488E-2</v>
      </c>
      <c r="AU110" s="20" t="s">
        <v>82</v>
      </c>
      <c r="AV110">
        <f>AVERAGE('Wyrównanie 22 Part 2'!$B$6:$B$105)</f>
        <v>3.9920228170008488E-2</v>
      </c>
      <c r="BD110" s="20" t="s">
        <v>82</v>
      </c>
      <c r="BE110">
        <f>AVERAGE('Wyrównanie 22 Part 2'!$B$6:$B$105)</f>
        <v>3.9920228170008488E-2</v>
      </c>
      <c r="BM110" s="20" t="s">
        <v>82</v>
      </c>
      <c r="BN110">
        <f>AVERAGE('Wyrównanie 22 Part 2'!$B$6:$B$105)</f>
        <v>3.9920228170008488E-2</v>
      </c>
    </row>
    <row r="111" spans="1:72" x14ac:dyDescent="0.25">
      <c r="E111" s="20" t="s">
        <v>81</v>
      </c>
      <c r="F111" s="20"/>
      <c r="G111" s="20"/>
      <c r="H111" s="20"/>
      <c r="N111" s="20" t="s">
        <v>81</v>
      </c>
      <c r="O111" s="20"/>
      <c r="P111" s="20"/>
      <c r="Q111" s="20"/>
      <c r="W111" s="20" t="s">
        <v>81</v>
      </c>
      <c r="X111" s="20"/>
      <c r="Y111" s="20"/>
      <c r="Z111" s="20"/>
      <c r="AF111" s="20" t="s">
        <v>81</v>
      </c>
      <c r="AG111" s="20"/>
      <c r="AH111" s="20"/>
      <c r="AI111" s="20"/>
      <c r="AO111" s="20" t="s">
        <v>81</v>
      </c>
      <c r="AP111" s="20"/>
      <c r="AQ111" s="20"/>
      <c r="AR111" s="20"/>
      <c r="AX111" s="20" t="s">
        <v>81</v>
      </c>
      <c r="AY111" s="20"/>
      <c r="AZ111" s="20"/>
      <c r="BA111" s="20"/>
      <c r="BG111" s="20" t="s">
        <v>81</v>
      </c>
      <c r="BH111" s="20"/>
      <c r="BI111" s="20"/>
      <c r="BJ111" s="20"/>
      <c r="BP111" s="20" t="s">
        <v>81</v>
      </c>
      <c r="BQ111" s="20"/>
      <c r="BR111" s="20"/>
      <c r="BS111" s="20"/>
    </row>
    <row r="112" spans="1:72" x14ac:dyDescent="0.25">
      <c r="E112" t="s">
        <v>72</v>
      </c>
      <c r="G112" t="s">
        <v>73</v>
      </c>
      <c r="I112" t="s">
        <v>74</v>
      </c>
      <c r="N112" t="s">
        <v>72</v>
      </c>
      <c r="P112" t="s">
        <v>73</v>
      </c>
      <c r="R112" t="s">
        <v>74</v>
      </c>
      <c r="W112" t="s">
        <v>72</v>
      </c>
      <c r="Y112" t="s">
        <v>73</v>
      </c>
      <c r="AA112" t="s">
        <v>74</v>
      </c>
      <c r="AF112" t="s">
        <v>72</v>
      </c>
      <c r="AH112" t="s">
        <v>73</v>
      </c>
      <c r="AJ112" t="s">
        <v>74</v>
      </c>
      <c r="AO112" t="s">
        <v>72</v>
      </c>
      <c r="AQ112" t="s">
        <v>73</v>
      </c>
      <c r="AS112" t="s">
        <v>74</v>
      </c>
      <c r="AX112" t="s">
        <v>72</v>
      </c>
      <c r="AZ112" t="s">
        <v>73</v>
      </c>
      <c r="BB112" t="s">
        <v>74</v>
      </c>
      <c r="BG112" t="s">
        <v>72</v>
      </c>
      <c r="BI112" t="s">
        <v>73</v>
      </c>
      <c r="BK112" t="s">
        <v>74</v>
      </c>
      <c r="BP112" t="s">
        <v>72</v>
      </c>
      <c r="BR112" t="s">
        <v>73</v>
      </c>
      <c r="BT112" t="s">
        <v>74</v>
      </c>
    </row>
    <row r="113" spans="2:72" x14ac:dyDescent="0.25">
      <c r="E113" s="24">
        <f>AVERAGE(E8:E102)</f>
        <v>3.1010844254875966E-3</v>
      </c>
      <c r="G113" s="24">
        <f>AVERAGE(G8:G101)</f>
        <v>5.2543199674476672E-4</v>
      </c>
      <c r="I113" s="24">
        <f>AVERAGE(I8:I100)</f>
        <v>8.1087076785475655E-4</v>
      </c>
      <c r="N113" s="24">
        <f>AVERAGE(N8:N100)</f>
        <v>2.903878317649751E-3</v>
      </c>
      <c r="P113" s="24">
        <f>AVERAGE(P8:P99)</f>
        <v>4.4985427967760531E-4</v>
      </c>
      <c r="R113" s="24">
        <f>AVERAGE(R8:R98)</f>
        <v>7.2142384835436127E-4</v>
      </c>
      <c r="W113" s="24">
        <f>AVERAGE(W8:W98)</f>
        <v>2.6405649176498322E-3</v>
      </c>
      <c r="Y113" s="24">
        <f>AVERAGE(Y8:Y99)</f>
        <v>4.077879432035572E-4</v>
      </c>
      <c r="AA113" s="24">
        <f>AVERAGE(AA12:AA96)</f>
        <v>6.7224131861086714E-4</v>
      </c>
      <c r="AF113" s="24">
        <f>AVERAGE(AF8:AF98)</f>
        <v>2.481949470242177E-3</v>
      </c>
      <c r="AH113" s="24">
        <f>AVERAGE(AH8:AH99)</f>
        <v>4.0270780656146527E-4</v>
      </c>
      <c r="AJ113" s="24">
        <f>AVERAGE(AJ12:AJ96)</f>
        <v>6.618410770528445E-4</v>
      </c>
      <c r="AO113" s="24">
        <f>AVERAGE(AO8:AO98)</f>
        <v>2.2920919673315408E-3</v>
      </c>
      <c r="AQ113" s="24">
        <f>AVERAGE(AQ8:AQ99)</f>
        <v>2.4314160142868768E-3</v>
      </c>
      <c r="AS113" s="24">
        <f>AVERAGE(AS12:AS96)</f>
        <v>4.6742606639769814E-3</v>
      </c>
      <c r="AX113" s="24">
        <f>AVERAGE(AX8:AX98)</f>
        <v>2.1469841541869004E-3</v>
      </c>
      <c r="AZ113" s="24">
        <f>AVERAGE(AZ8:AZ99)</f>
        <v>2.4338345406114598E-3</v>
      </c>
      <c r="BB113" s="24">
        <f>AVERAGE(BB12:BB96)</f>
        <v>4.583703294315314E-3</v>
      </c>
      <c r="BG113" s="24">
        <f>AVERAGE(BG8:BG101)</f>
        <v>3.0734726462949111E-3</v>
      </c>
      <c r="BI113" s="24">
        <f>AVERAGE(BI8:BI100)</f>
        <v>2.5788979420566325E-3</v>
      </c>
      <c r="BK113" s="24">
        <f>AVERAGE(BK12:BK99)</f>
        <v>5.0212965204129252E-3</v>
      </c>
      <c r="BP113" s="24">
        <f>AVERAGE(BP8:BP101)</f>
        <v>2.6838743505223132E-3</v>
      </c>
      <c r="BR113" s="24">
        <f>AVERAGE(BR8:BR100)</f>
        <v>2.3909524613487197E-3</v>
      </c>
      <c r="BT113" s="24">
        <f>AVERAGE(BT12:BT99)</f>
        <v>4.5756447666206266E-3</v>
      </c>
    </row>
    <row r="115" spans="2:72" x14ac:dyDescent="0.25">
      <c r="E115" s="20" t="s">
        <v>84</v>
      </c>
      <c r="N115" s="20" t="s">
        <v>84</v>
      </c>
      <c r="W115" s="20" t="s">
        <v>84</v>
      </c>
      <c r="AF115" s="20" t="s">
        <v>84</v>
      </c>
      <c r="AO115" s="20" t="s">
        <v>84</v>
      </c>
      <c r="AX115" s="20" t="s">
        <v>84</v>
      </c>
      <c r="BG115" s="20" t="s">
        <v>84</v>
      </c>
      <c r="BP115" s="20" t="s">
        <v>84</v>
      </c>
    </row>
    <row r="116" spans="2:72" x14ac:dyDescent="0.25">
      <c r="E116" t="s">
        <v>72</v>
      </c>
      <c r="G116" t="s">
        <v>73</v>
      </c>
      <c r="I116" t="s">
        <v>74</v>
      </c>
      <c r="N116" t="s">
        <v>72</v>
      </c>
      <c r="P116" t="s">
        <v>73</v>
      </c>
      <c r="R116" t="s">
        <v>74</v>
      </c>
      <c r="W116" t="s">
        <v>72</v>
      </c>
      <c r="Y116" t="s">
        <v>73</v>
      </c>
      <c r="AA116" t="s">
        <v>74</v>
      </c>
      <c r="AF116" t="s">
        <v>72</v>
      </c>
      <c r="AH116" t="s">
        <v>73</v>
      </c>
      <c r="AJ116" t="s">
        <v>74</v>
      </c>
      <c r="AO116" t="s">
        <v>72</v>
      </c>
      <c r="AQ116" t="s">
        <v>73</v>
      </c>
      <c r="AS116" t="s">
        <v>74</v>
      </c>
      <c r="AX116" t="s">
        <v>72</v>
      </c>
      <c r="AZ116" t="s">
        <v>73</v>
      </c>
      <c r="BB116" t="s">
        <v>74</v>
      </c>
      <c r="BG116" t="s">
        <v>72</v>
      </c>
      <c r="BI116" t="s">
        <v>73</v>
      </c>
      <c r="BK116" t="s">
        <v>74</v>
      </c>
      <c r="BP116" t="s">
        <v>72</v>
      </c>
      <c r="BR116" t="s">
        <v>73</v>
      </c>
      <c r="BT116" t="s">
        <v>74</v>
      </c>
    </row>
    <row r="117" spans="2:72" x14ac:dyDescent="0.25">
      <c r="E117" s="26">
        <f>E113/$C$110</f>
        <v>7.7682031582610001E-2</v>
      </c>
      <c r="F117" s="26"/>
      <c r="G117" s="26">
        <f>G113/$C$110</f>
        <v>1.3162048936872471E-2</v>
      </c>
      <c r="H117" s="26"/>
      <c r="I117" s="26">
        <f>I113/$C$110</f>
        <v>2.0312277885825122E-2</v>
      </c>
      <c r="N117" s="26">
        <f>N113/$C$110</f>
        <v>7.2742027056633768E-2</v>
      </c>
      <c r="O117" s="26"/>
      <c r="P117" s="26">
        <f>P113/$C$110</f>
        <v>1.1268830372457003E-2</v>
      </c>
      <c r="Q117" s="26"/>
      <c r="R117" s="26">
        <f>R113/$C$110</f>
        <v>1.8071636396516315E-2</v>
      </c>
      <c r="W117" s="26">
        <f>W113/$C$110</f>
        <v>6.61460377031024E-2</v>
      </c>
      <c r="X117" s="26"/>
      <c r="Y117" s="26">
        <f>Y113/$C$110</f>
        <v>1.0215070451674487E-2</v>
      </c>
      <c r="Z117" s="26"/>
      <c r="AA117" s="26">
        <f>AA113/$C$110</f>
        <v>1.6839616140168073E-2</v>
      </c>
      <c r="AF117" s="26">
        <f>AF113/$C$110</f>
        <v>6.2172727562384802E-2</v>
      </c>
      <c r="AG117" s="26"/>
      <c r="AH117" s="26">
        <f>AH113/$C$110</f>
        <v>1.0087813247120016E-2</v>
      </c>
      <c r="AI117" s="26"/>
      <c r="AJ117" s="26">
        <f>AJ113/$C$110</f>
        <v>1.6579090536112628E-2</v>
      </c>
      <c r="AO117" s="26">
        <f>AO113/$C$110</f>
        <v>5.7416805274012876E-2</v>
      </c>
      <c r="AP117" s="26"/>
      <c r="AQ117" s="26">
        <f>AQ113/$C$110</f>
        <v>6.0906866662489817E-2</v>
      </c>
      <c r="AR117" s="26"/>
      <c r="AS117" s="26">
        <f>AS113/$C$110</f>
        <v>0.11709002874609541</v>
      </c>
      <c r="AX117" s="26">
        <f>AX113/$C$110</f>
        <v>5.3781860791063806E-2</v>
      </c>
      <c r="AY117" s="26"/>
      <c r="AZ117" s="26">
        <f>AZ113/$C$110</f>
        <v>6.0967450642979183E-2</v>
      </c>
      <c r="BA117" s="26"/>
      <c r="BB117" s="26">
        <f>BB113/$C$110</f>
        <v>0.11482157052797075</v>
      </c>
      <c r="BG117" s="26">
        <f>BG113/$C$110</f>
        <v>7.6990357700509549E-2</v>
      </c>
      <c r="BH117" s="26"/>
      <c r="BI117" s="26">
        <f>BI113/$C$110</f>
        <v>6.4601282614765276E-2</v>
      </c>
      <c r="BJ117" s="26"/>
      <c r="BK117" s="26">
        <f>BK113/$C$110</f>
        <v>0.12578326203519435</v>
      </c>
      <c r="BP117" s="26">
        <f>BP113/$C$110</f>
        <v>6.7230937135240892E-2</v>
      </c>
      <c r="BQ117" s="26"/>
      <c r="BR117" s="26">
        <f>BR113/$C$110</f>
        <v>5.9893256400398255E-2</v>
      </c>
      <c r="BS117" s="26"/>
      <c r="BT117" s="26">
        <f>BT113/$C$110</f>
        <v>0.1146197047555516</v>
      </c>
    </row>
    <row r="122" spans="2:72" x14ac:dyDescent="0.25">
      <c r="B122" s="39"/>
      <c r="C122" s="39"/>
      <c r="D122" s="139" t="s">
        <v>85</v>
      </c>
      <c r="E122" s="139"/>
      <c r="F122" s="139"/>
      <c r="G122" s="139"/>
      <c r="H122" s="139"/>
      <c r="I122" s="139"/>
      <c r="J122" s="139"/>
      <c r="K122" s="139"/>
    </row>
    <row r="123" spans="2:72" x14ac:dyDescent="0.25">
      <c r="B123" s="39"/>
      <c r="C123" s="39"/>
      <c r="D123" s="139" t="s">
        <v>86</v>
      </c>
      <c r="E123" s="139"/>
      <c r="F123" s="139" t="s">
        <v>95</v>
      </c>
      <c r="G123" s="139"/>
      <c r="H123" s="139"/>
      <c r="I123" s="139" t="s">
        <v>94</v>
      </c>
      <c r="J123" s="139"/>
      <c r="K123" s="139"/>
    </row>
    <row r="124" spans="2:72" x14ac:dyDescent="0.25">
      <c r="B124" s="94" t="s">
        <v>92</v>
      </c>
      <c r="C124" s="49" t="s">
        <v>93</v>
      </c>
      <c r="D124" s="49" t="s">
        <v>78</v>
      </c>
      <c r="E124" s="49" t="s">
        <v>79</v>
      </c>
      <c r="F124" s="49" t="s">
        <v>72</v>
      </c>
      <c r="G124" s="49" t="s">
        <v>73</v>
      </c>
      <c r="H124" s="49" t="s">
        <v>74</v>
      </c>
      <c r="I124" s="49" t="s">
        <v>72</v>
      </c>
      <c r="J124" s="49" t="s">
        <v>73</v>
      </c>
      <c r="K124" s="49" t="s">
        <v>74</v>
      </c>
    </row>
    <row r="125" spans="2:72" x14ac:dyDescent="0.25">
      <c r="B125" s="39" t="s">
        <v>59</v>
      </c>
      <c r="C125" s="39">
        <v>5</v>
      </c>
      <c r="D125" s="39">
        <f>B108</f>
        <v>0.17180610475687233</v>
      </c>
      <c r="E125" s="39">
        <f>C108</f>
        <v>7.6146076795379852E-2</v>
      </c>
      <c r="F125" s="95">
        <f>E113</f>
        <v>3.1010844254875966E-3</v>
      </c>
      <c r="G125" s="95">
        <f>G113</f>
        <v>5.2543199674476672E-4</v>
      </c>
      <c r="H125" s="95">
        <f>I113</f>
        <v>8.1087076785475655E-4</v>
      </c>
      <c r="I125" s="96">
        <f>E117</f>
        <v>7.7682031582610001E-2</v>
      </c>
      <c r="J125" s="96">
        <f>G117</f>
        <v>1.3162048936872471E-2</v>
      </c>
      <c r="K125" s="96">
        <f>I117</f>
        <v>2.0312277885825122E-2</v>
      </c>
    </row>
    <row r="126" spans="2:72" x14ac:dyDescent="0.25">
      <c r="B126" s="39" t="s">
        <v>52</v>
      </c>
      <c r="C126" s="39">
        <v>9</v>
      </c>
      <c r="D126" s="39">
        <f>K108</f>
        <v>0.15129235310263925</v>
      </c>
      <c r="E126" s="39">
        <f>L108</f>
        <v>5.8179892240278461E-2</v>
      </c>
      <c r="F126" s="95">
        <f>N113</f>
        <v>2.903878317649751E-3</v>
      </c>
      <c r="G126" s="95">
        <f>P113</f>
        <v>4.4985427967760531E-4</v>
      </c>
      <c r="H126" s="95">
        <f>R113</f>
        <v>7.2142384835436127E-4</v>
      </c>
      <c r="I126" s="96">
        <f>N117</f>
        <v>7.2742027056633768E-2</v>
      </c>
      <c r="J126" s="96">
        <f>P117</f>
        <v>1.1268830372457003E-2</v>
      </c>
      <c r="K126" s="96">
        <f>R117</f>
        <v>1.8071636396516315E-2</v>
      </c>
    </row>
    <row r="127" spans="2:72" x14ac:dyDescent="0.25">
      <c r="B127" s="39" t="s">
        <v>53</v>
      </c>
      <c r="C127" s="39">
        <v>13</v>
      </c>
      <c r="D127" s="39">
        <f>T108</f>
        <v>0.15527364095358004</v>
      </c>
      <c r="E127" s="39">
        <f>U108</f>
        <v>5.5440056092782436E-2</v>
      </c>
      <c r="F127" s="95">
        <f>W113</f>
        <v>2.6405649176498322E-3</v>
      </c>
      <c r="G127" s="95">
        <f>Y113</f>
        <v>4.077879432035572E-4</v>
      </c>
      <c r="H127" s="95">
        <f>AA113</f>
        <v>6.7224131861086714E-4</v>
      </c>
      <c r="I127" s="96">
        <f>W117</f>
        <v>6.61460377031024E-2</v>
      </c>
      <c r="J127" s="96">
        <f>Y117</f>
        <v>1.0215070451674487E-2</v>
      </c>
      <c r="K127" s="96">
        <f>AA117</f>
        <v>1.6839616140168073E-2</v>
      </c>
    </row>
    <row r="128" spans="2:72" x14ac:dyDescent="0.25">
      <c r="B128" s="39" t="s">
        <v>54</v>
      </c>
      <c r="C128" s="39">
        <v>15</v>
      </c>
      <c r="D128" s="39">
        <f>AC108</f>
        <v>0.4568854835221472</v>
      </c>
      <c r="E128" s="39">
        <f>AD108</f>
        <v>7.8479139284953021</v>
      </c>
      <c r="F128" s="95">
        <f>AF113</f>
        <v>2.481949470242177E-3</v>
      </c>
      <c r="G128" s="95">
        <f>AH113</f>
        <v>4.0270780656146527E-4</v>
      </c>
      <c r="H128" s="95">
        <f>AJ113</f>
        <v>6.618410770528445E-4</v>
      </c>
      <c r="I128" s="96">
        <f>AF117</f>
        <v>6.2172727562384802E-2</v>
      </c>
      <c r="J128" s="96">
        <f>AH117</f>
        <v>1.0087813247120016E-2</v>
      </c>
      <c r="K128" s="96">
        <f>AJ117</f>
        <v>1.6579090536112628E-2</v>
      </c>
    </row>
    <row r="129" spans="2:11" x14ac:dyDescent="0.25">
      <c r="B129" s="39" t="s">
        <v>55</v>
      </c>
      <c r="C129" s="39">
        <v>19</v>
      </c>
      <c r="D129" s="92">
        <f>AL108</f>
        <v>0.16012675830048057</v>
      </c>
      <c r="E129" s="39">
        <f>AM108</f>
        <v>5.584287694372804E-2</v>
      </c>
      <c r="F129" s="95">
        <f>AO113</f>
        <v>2.2920919673315408E-3</v>
      </c>
      <c r="G129" s="95">
        <f>AQ113</f>
        <v>2.4314160142868768E-3</v>
      </c>
      <c r="H129" s="95">
        <f>AS113</f>
        <v>4.6742606639769814E-3</v>
      </c>
      <c r="I129" s="96">
        <f>AO117</f>
        <v>5.7416805274012876E-2</v>
      </c>
      <c r="J129" s="96">
        <f>AQ117</f>
        <v>6.0906866662489817E-2</v>
      </c>
      <c r="K129" s="96">
        <f>AS117</f>
        <v>0.11709002874609541</v>
      </c>
    </row>
    <row r="130" spans="2:11" x14ac:dyDescent="0.25">
      <c r="B130" s="39" t="s">
        <v>56</v>
      </c>
      <c r="C130" s="39">
        <v>21</v>
      </c>
      <c r="D130" s="92">
        <f>AU108</f>
        <v>0.15860439891754957</v>
      </c>
      <c r="E130" s="92">
        <f>AV108</f>
        <v>5.5324971063887618E-2</v>
      </c>
      <c r="F130" s="95">
        <f>AX113</f>
        <v>2.1469841541869004E-3</v>
      </c>
      <c r="G130" s="95">
        <f>AZ113</f>
        <v>2.4338345406114598E-3</v>
      </c>
      <c r="H130" s="95">
        <f>BB113</f>
        <v>4.583703294315314E-3</v>
      </c>
      <c r="I130" s="96">
        <f>AX117</f>
        <v>5.3781860791063806E-2</v>
      </c>
      <c r="J130" s="96">
        <f>AZ117</f>
        <v>6.0967450642979183E-2</v>
      </c>
      <c r="K130" s="96">
        <f>BB117</f>
        <v>0.11482157052797075</v>
      </c>
    </row>
    <row r="131" spans="2:11" x14ac:dyDescent="0.25">
      <c r="B131" s="106" t="s">
        <v>87</v>
      </c>
      <c r="C131" s="106">
        <v>7</v>
      </c>
      <c r="D131" s="107">
        <f>BD108</f>
        <v>9.6077339137346743E-2</v>
      </c>
      <c r="E131" s="107">
        <f>BE108</f>
        <v>3.2951899921754457E-2</v>
      </c>
      <c r="F131" s="108">
        <f>BG113</f>
        <v>3.0734726462949111E-3</v>
      </c>
      <c r="G131" s="108">
        <f>BI113</f>
        <v>2.5788979420566325E-3</v>
      </c>
      <c r="H131" s="108">
        <f>BK113</f>
        <v>5.0212965204129252E-3</v>
      </c>
      <c r="I131" s="109">
        <f>BG117</f>
        <v>7.6990357700509549E-2</v>
      </c>
      <c r="J131" s="109">
        <f>BI117</f>
        <v>6.4601282614765276E-2</v>
      </c>
      <c r="K131" s="109">
        <f>BK117</f>
        <v>0.12578326203519435</v>
      </c>
    </row>
    <row r="132" spans="2:11" x14ac:dyDescent="0.25">
      <c r="B132" s="39" t="s">
        <v>58</v>
      </c>
      <c r="C132" s="39">
        <v>15</v>
      </c>
      <c r="D132" s="92">
        <f>BM108</f>
        <v>0.17504209495004402</v>
      </c>
      <c r="E132" s="92">
        <f>BN108</f>
        <v>8.0160715613640438E-2</v>
      </c>
      <c r="F132" s="95">
        <f>BP113</f>
        <v>2.6838743505223132E-3</v>
      </c>
      <c r="G132" s="95">
        <f>BR113</f>
        <v>2.3909524613487197E-3</v>
      </c>
      <c r="H132" s="95">
        <f>BT113</f>
        <v>4.5756447666206266E-3</v>
      </c>
      <c r="I132" s="96">
        <f>BP117</f>
        <v>6.7230937135240892E-2</v>
      </c>
      <c r="J132" s="96">
        <f>BR117</f>
        <v>5.9893256400398255E-2</v>
      </c>
      <c r="K132" s="96">
        <f>BT117</f>
        <v>0.1146197047555516</v>
      </c>
    </row>
    <row r="133" spans="2:11" x14ac:dyDescent="0.25">
      <c r="B133" s="31"/>
      <c r="C133" s="31"/>
      <c r="D133" s="31"/>
      <c r="E133" s="31"/>
      <c r="F133" s="31"/>
      <c r="G133" s="31"/>
      <c r="H133" s="31"/>
      <c r="I133" s="31"/>
      <c r="J133" s="31"/>
      <c r="K133" s="31"/>
    </row>
  </sheetData>
  <mergeCells count="28">
    <mergeCell ref="AN4:AS4"/>
    <mergeCell ref="AL3:AS3"/>
    <mergeCell ref="AC4:AD4"/>
    <mergeCell ref="B3:I3"/>
    <mergeCell ref="K3:R3"/>
    <mergeCell ref="T3:AA3"/>
    <mergeCell ref="AC3:AJ3"/>
    <mergeCell ref="B4:C4"/>
    <mergeCell ref="D4:I4"/>
    <mergeCell ref="AU3:BB3"/>
    <mergeCell ref="BD3:BK3"/>
    <mergeCell ref="BM3:BT3"/>
    <mergeCell ref="BF4:BK4"/>
    <mergeCell ref="BM4:BN4"/>
    <mergeCell ref="BO4:BT4"/>
    <mergeCell ref="AU4:AV4"/>
    <mergeCell ref="AW4:BB4"/>
    <mergeCell ref="BD4:BE4"/>
    <mergeCell ref="D122:K122"/>
    <mergeCell ref="D123:E123"/>
    <mergeCell ref="F123:H123"/>
    <mergeCell ref="I123:K123"/>
    <mergeCell ref="AE4:AJ4"/>
    <mergeCell ref="AL4:AM4"/>
    <mergeCell ref="M4:R4"/>
    <mergeCell ref="T4:U4"/>
    <mergeCell ref="V4:AA4"/>
    <mergeCell ref="K4:L4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FFEF0E6F3044254793B12BA097666B06" ma:contentTypeVersion="15" ma:contentTypeDescription="Utwórz nowy dokument." ma:contentTypeScope="" ma:versionID="6eba57501fc6ffb57b4e9080ee68f343">
  <xsd:schema xmlns:xsd="http://www.w3.org/2001/XMLSchema" xmlns:xs="http://www.w3.org/2001/XMLSchema" xmlns:p="http://schemas.microsoft.com/office/2006/metadata/properties" xmlns:ns3="13c6ea5b-27b3-485f-9004-b29f74da9612" xmlns:ns4="55db0dcd-756b-403f-9bba-36aa6594dba2" targetNamespace="http://schemas.microsoft.com/office/2006/metadata/properties" ma:root="true" ma:fieldsID="7a1d4a46b12ebba5aa3d9381f0382abf" ns3:_="" ns4:_="">
    <xsd:import namespace="13c6ea5b-27b3-485f-9004-b29f74da9612"/>
    <xsd:import namespace="55db0dcd-756b-403f-9bba-36aa6594dba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3c6ea5b-27b3-485f-9004-b29f74da961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15" nillable="true" ma:displayName="_activity" ma:hidden="true" ma:internalName="_activity">
      <xsd:simpleType>
        <xsd:restriction base="dms:Note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5db0dcd-756b-403f-9bba-36aa6594dba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Udostępniani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Udostępnione dla — szczegóły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krót wskazówki dotyczącej udostępniania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13c6ea5b-27b3-485f-9004-b29f74da9612" xsi:nil="true"/>
  </documentManagement>
</p:properties>
</file>

<file path=customXml/itemProps1.xml><?xml version="1.0" encoding="utf-8"?>
<ds:datastoreItem xmlns:ds="http://schemas.openxmlformats.org/officeDocument/2006/customXml" ds:itemID="{FFD10D2E-98BD-4262-B419-712A9DFC452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3c6ea5b-27b3-485f-9004-b29f74da9612"/>
    <ds:schemaRef ds:uri="55db0dcd-756b-403f-9bba-36aa6594dba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12B5267-8352-41E9-826D-E21C5297D8A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ADEE720-6754-4EFE-8AD9-888F0175D5B3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13</vt:i4>
      </vt:variant>
    </vt:vector>
  </HeadingPairs>
  <TitlesOfParts>
    <vt:vector size="13" baseType="lpstr">
      <vt:lpstr>Martwi</vt:lpstr>
      <vt:lpstr>Rodzaje martwych</vt:lpstr>
      <vt:lpstr>Liczymy metody dla męzczyzn 2</vt:lpstr>
      <vt:lpstr>Liczymy metody dla kobiet 2</vt:lpstr>
      <vt:lpstr>Tablice trwania życia2</vt:lpstr>
      <vt:lpstr>Wyrównanie 22 Part 1</vt:lpstr>
      <vt:lpstr>Wyrównanie 22 Part 2</vt:lpstr>
      <vt:lpstr>Dopasowanie Part 1</vt:lpstr>
      <vt:lpstr>Dopasowanie Part 2</vt:lpstr>
      <vt:lpstr>Liczymy metody dla męzczyzn</vt:lpstr>
      <vt:lpstr>Liczymy metody dla kobiet</vt:lpstr>
      <vt:lpstr>Tablice trwania życia</vt:lpstr>
      <vt:lpstr>Porównanie</vt:lpstr>
    </vt:vector>
  </TitlesOfParts>
  <Company>*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Maurycy Jarmuła</dc:creator>
  <cp:lastModifiedBy>Maurycy Jarmuła</cp:lastModifiedBy>
  <cp:lastPrinted>2023-11-28T18:30:25Z</cp:lastPrinted>
  <dcterms:created xsi:type="dcterms:W3CDTF">2007-02-16T07:59:31Z</dcterms:created>
  <dcterms:modified xsi:type="dcterms:W3CDTF">2024-02-18T18:51:01Z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0x010100FFEF0E6F3044254793B12BA097666B06</vt:lpwstr>
  </property>
</Properties>
</file>