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ryc\Desktop\"/>
    </mc:Choice>
  </mc:AlternateContent>
  <xr:revisionPtr revIDLastSave="0" documentId="13_ncr:40009_{61650041-2B4D-41A6-9413-71A11CC388D3}" xr6:coauthVersionLast="47" xr6:coauthVersionMax="47" xr10:uidLastSave="{00000000-0000-0000-0000-000000000000}"/>
  <bookViews>
    <workbookView xWindow="-108" yWindow="-108" windowWidth="23256" windowHeight="12576" firstSheet="1" activeTab="1"/>
  </bookViews>
  <sheets>
    <sheet name="Martwi" sheetId="16" r:id="rId1"/>
    <sheet name="Rodzaje martwych" sheetId="20" r:id="rId2"/>
    <sheet name="Liczymy metody dla męzczyzn" sheetId="23" r:id="rId3"/>
    <sheet name="Liczymy metody dla kobiet" sheetId="24" r:id="rId4"/>
    <sheet name="Tablice trwania życia" sheetId="25" r:id="rId5"/>
    <sheet name="Wyrównanie 22 Part 1" sheetId="26" r:id="rId6"/>
    <sheet name="Wyrównanie 22 Part 2" sheetId="27" r:id="rId7"/>
    <sheet name="Dopasowanie Part 1" sheetId="28" r:id="rId8"/>
    <sheet name="Dopasowanie Part 2" sheetId="29" r:id="rId9"/>
  </sheets>
  <definedNames>
    <definedName name="_xlnm._FilterDatabase" localSheetId="0" hidden="1">Martwi!$A$6:$F$228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F108" i="25"/>
  <c r="S4" i="25"/>
  <c r="R4" i="25"/>
  <c r="Q4" i="25"/>
  <c r="V8" i="24"/>
  <c r="V16" i="24"/>
  <c r="U16" i="24"/>
  <c r="S16" i="24"/>
  <c r="V24" i="24"/>
  <c r="U24" i="24"/>
  <c r="S24" i="24"/>
  <c r="V32" i="24"/>
  <c r="U32" i="24"/>
  <c r="S32" i="24"/>
  <c r="V40" i="24"/>
  <c r="V48" i="24"/>
  <c r="U48" i="24"/>
  <c r="S48" i="24"/>
  <c r="V56" i="24"/>
  <c r="U56" i="24"/>
  <c r="S56" i="24"/>
  <c r="V63" i="24"/>
  <c r="V71" i="24"/>
  <c r="U78" i="24"/>
  <c r="S78" i="24"/>
  <c r="V9" i="23"/>
  <c r="V17" i="23"/>
  <c r="U17" i="23"/>
  <c r="S17" i="23"/>
  <c r="V25" i="23"/>
  <c r="V33" i="23"/>
  <c r="U33" i="23"/>
  <c r="S33" i="23"/>
  <c r="V41" i="23"/>
  <c r="U41" i="23"/>
  <c r="S41" i="23"/>
  <c r="V49" i="23"/>
  <c r="U49" i="23"/>
  <c r="S49" i="23"/>
  <c r="V57" i="23"/>
  <c r="U57" i="23"/>
  <c r="S57" i="23"/>
  <c r="V65" i="23"/>
  <c r="V73" i="23"/>
  <c r="U73" i="23"/>
  <c r="S73" i="23"/>
  <c r="V81" i="23"/>
  <c r="U81" i="23"/>
  <c r="S81" i="23"/>
  <c r="V89" i="23"/>
  <c r="V97" i="23"/>
  <c r="U97" i="23"/>
  <c r="S97" i="23"/>
  <c r="B96" i="26"/>
  <c r="V105" i="23"/>
  <c r="U105" i="23"/>
  <c r="S105" i="23"/>
  <c r="I8" i="24"/>
  <c r="I9" i="24"/>
  <c r="I10" i="24"/>
  <c r="I11" i="24"/>
  <c r="I12" i="24"/>
  <c r="X12" i="24"/>
  <c r="I13" i="24"/>
  <c r="I14" i="24"/>
  <c r="I15" i="24"/>
  <c r="I16" i="24"/>
  <c r="I17" i="24"/>
  <c r="I18" i="24"/>
  <c r="I19" i="24"/>
  <c r="I20" i="24"/>
  <c r="X20" i="24"/>
  <c r="I21" i="24"/>
  <c r="I22" i="24"/>
  <c r="I23" i="24"/>
  <c r="I24" i="24"/>
  <c r="I25" i="24"/>
  <c r="I26" i="24"/>
  <c r="I27" i="24"/>
  <c r="I28" i="24"/>
  <c r="X28" i="24"/>
  <c r="I29" i="24"/>
  <c r="I30" i="24"/>
  <c r="I31" i="24"/>
  <c r="I32" i="24"/>
  <c r="I33" i="24"/>
  <c r="I34" i="24"/>
  <c r="I35" i="24"/>
  <c r="I36" i="24"/>
  <c r="L37" i="24"/>
  <c r="I37" i="24"/>
  <c r="I38" i="24"/>
  <c r="I39" i="24"/>
  <c r="I40" i="24"/>
  <c r="I41" i="24"/>
  <c r="I42" i="24"/>
  <c r="I43" i="24"/>
  <c r="I44" i="24"/>
  <c r="L45" i="24"/>
  <c r="I45" i="24"/>
  <c r="I46" i="24"/>
  <c r="I47" i="24"/>
  <c r="I48" i="24"/>
  <c r="I49" i="24"/>
  <c r="I50" i="24"/>
  <c r="I51" i="24"/>
  <c r="I52" i="24"/>
  <c r="X52" i="24"/>
  <c r="I53" i="24"/>
  <c r="I54" i="24"/>
  <c r="I55" i="24"/>
  <c r="I56" i="24"/>
  <c r="I57" i="24"/>
  <c r="I58" i="24"/>
  <c r="I59" i="24"/>
  <c r="I60" i="24"/>
  <c r="X60" i="24"/>
  <c r="I61" i="24"/>
  <c r="I62" i="24"/>
  <c r="I63" i="24"/>
  <c r="I64" i="24"/>
  <c r="I65" i="24"/>
  <c r="I66" i="24"/>
  <c r="I67" i="24"/>
  <c r="I68" i="24"/>
  <c r="X68" i="24"/>
  <c r="I69" i="24"/>
  <c r="I70" i="24"/>
  <c r="I71" i="24"/>
  <c r="I72" i="24"/>
  <c r="I73" i="24"/>
  <c r="I74" i="24"/>
  <c r="I75" i="24"/>
  <c r="I76" i="24"/>
  <c r="X76" i="24"/>
  <c r="I77" i="24"/>
  <c r="I78" i="24"/>
  <c r="I79" i="24"/>
  <c r="I80" i="24"/>
  <c r="I81" i="24"/>
  <c r="I82" i="24"/>
  <c r="I83" i="24"/>
  <c r="I84" i="24"/>
  <c r="X84" i="24"/>
  <c r="I85" i="24"/>
  <c r="I86" i="24"/>
  <c r="I87" i="24"/>
  <c r="I88" i="24"/>
  <c r="I89" i="24"/>
  <c r="I90" i="24"/>
  <c r="I91" i="24"/>
  <c r="I92" i="24"/>
  <c r="L93" i="24"/>
  <c r="Q93" i="24"/>
  <c r="I93" i="24"/>
  <c r="I94" i="24"/>
  <c r="I95" i="24"/>
  <c r="I96" i="24"/>
  <c r="I97" i="24"/>
  <c r="I98" i="24"/>
  <c r="I99" i="24"/>
  <c r="I100" i="24"/>
  <c r="X100" i="24"/>
  <c r="W100" i="24"/>
  <c r="T100" i="24"/>
  <c r="I101" i="24"/>
  <c r="I102" i="24"/>
  <c r="I103" i="24"/>
  <c r="I104" i="24"/>
  <c r="I105" i="24"/>
  <c r="I106" i="24"/>
  <c r="I107" i="24"/>
  <c r="H8" i="24"/>
  <c r="X8" i="24"/>
  <c r="H9" i="24"/>
  <c r="X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L24" i="24"/>
  <c r="H25" i="24"/>
  <c r="X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X38" i="24"/>
  <c r="H39" i="24"/>
  <c r="H40" i="24"/>
  <c r="H41" i="24"/>
  <c r="H42" i="24"/>
  <c r="H43" i="24"/>
  <c r="X43" i="24"/>
  <c r="H44" i="24"/>
  <c r="H45" i="24"/>
  <c r="H46" i="24"/>
  <c r="H47" i="24"/>
  <c r="X47" i="24"/>
  <c r="H48" i="24"/>
  <c r="H49" i="24"/>
  <c r="H50" i="24"/>
  <c r="H51" i="24"/>
  <c r="H52" i="24"/>
  <c r="L52" i="24"/>
  <c r="M51" i="24"/>
  <c r="H53" i="24"/>
  <c r="H54" i="24"/>
  <c r="H55" i="24"/>
  <c r="H56" i="24"/>
  <c r="X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X70" i="24"/>
  <c r="H71" i="24"/>
  <c r="H72" i="24"/>
  <c r="X72" i="24"/>
  <c r="H73" i="24"/>
  <c r="X73" i="24"/>
  <c r="H74" i="24"/>
  <c r="H75" i="24"/>
  <c r="H76" i="24"/>
  <c r="L76" i="24"/>
  <c r="M75" i="24"/>
  <c r="H77" i="24"/>
  <c r="H78" i="24"/>
  <c r="H79" i="24"/>
  <c r="H80" i="24"/>
  <c r="X80" i="24"/>
  <c r="H81" i="24"/>
  <c r="L81" i="24"/>
  <c r="Q81" i="24"/>
  <c r="H82" i="24"/>
  <c r="H83" i="24"/>
  <c r="H84" i="24"/>
  <c r="H85" i="24"/>
  <c r="H86" i="24"/>
  <c r="X86" i="24"/>
  <c r="H87" i="24"/>
  <c r="L87" i="24"/>
  <c r="H88" i="24"/>
  <c r="X88" i="24"/>
  <c r="H89" i="24"/>
  <c r="X89" i="24"/>
  <c r="H90" i="24"/>
  <c r="H91" i="24"/>
  <c r="H92" i="24"/>
  <c r="H93" i="24"/>
  <c r="H94" i="24"/>
  <c r="H95" i="24"/>
  <c r="L95" i="24"/>
  <c r="H96" i="24"/>
  <c r="X96" i="24"/>
  <c r="H97" i="24"/>
  <c r="H98" i="24"/>
  <c r="H99" i="24"/>
  <c r="H100" i="24"/>
  <c r="L100" i="24"/>
  <c r="H101" i="24"/>
  <c r="H102" i="24"/>
  <c r="X102" i="24"/>
  <c r="H103" i="24"/>
  <c r="L103" i="24"/>
  <c r="H104" i="24"/>
  <c r="X104" i="24"/>
  <c r="H105" i="24"/>
  <c r="L105" i="24"/>
  <c r="H106" i="24"/>
  <c r="H10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J43" i="24"/>
  <c r="K42" i="24"/>
  <c r="G43" i="24"/>
  <c r="G44" i="24"/>
  <c r="G45" i="24"/>
  <c r="G46" i="24"/>
  <c r="G47" i="24"/>
  <c r="G48" i="24"/>
  <c r="G49" i="24"/>
  <c r="G50" i="24"/>
  <c r="J51" i="24"/>
  <c r="K50" i="24"/>
  <c r="G51" i="24"/>
  <c r="G52" i="24"/>
  <c r="G53" i="24"/>
  <c r="G54" i="24"/>
  <c r="G55" i="24"/>
  <c r="G56" i="24"/>
  <c r="G57" i="24"/>
  <c r="G58" i="24"/>
  <c r="J59" i="24"/>
  <c r="G59" i="24"/>
  <c r="G60" i="24"/>
  <c r="G61" i="24"/>
  <c r="G62" i="24"/>
  <c r="G63" i="24"/>
  <c r="G64" i="24"/>
  <c r="G65" i="24"/>
  <c r="G66" i="24"/>
  <c r="J67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J107" i="24"/>
  <c r="N107" i="24"/>
  <c r="G107" i="24"/>
  <c r="G7" i="24"/>
  <c r="H7" i="24"/>
  <c r="I7" i="24"/>
  <c r="F8" i="24"/>
  <c r="F9" i="24"/>
  <c r="F10" i="24"/>
  <c r="F11" i="24"/>
  <c r="J11" i="24"/>
  <c r="K10" i="24"/>
  <c r="F12" i="24"/>
  <c r="J12" i="24"/>
  <c r="F13" i="24"/>
  <c r="J13" i="24"/>
  <c r="K12" i="24"/>
  <c r="F14" i="24"/>
  <c r="J14" i="24"/>
  <c r="K13" i="24"/>
  <c r="F15" i="24"/>
  <c r="J15" i="24"/>
  <c r="F16" i="24"/>
  <c r="J16" i="24"/>
  <c r="K15" i="24"/>
  <c r="F17" i="24"/>
  <c r="F18" i="24"/>
  <c r="F19" i="24"/>
  <c r="J19" i="24"/>
  <c r="K18" i="24"/>
  <c r="F20" i="24"/>
  <c r="J20" i="24"/>
  <c r="K19" i="24"/>
  <c r="F21" i="24"/>
  <c r="J21" i="24"/>
  <c r="K20" i="24"/>
  <c r="F22" i="24"/>
  <c r="J22" i="24"/>
  <c r="K21" i="24"/>
  <c r="F23" i="24"/>
  <c r="F24" i="24"/>
  <c r="F25" i="24"/>
  <c r="J25" i="24"/>
  <c r="K24" i="24"/>
  <c r="F26" i="24"/>
  <c r="F27" i="24"/>
  <c r="F28" i="24"/>
  <c r="J28" i="24"/>
  <c r="K27" i="24"/>
  <c r="F29" i="24"/>
  <c r="F30" i="24"/>
  <c r="F31" i="24"/>
  <c r="F32" i="24"/>
  <c r="F33" i="24"/>
  <c r="F34" i="24"/>
  <c r="F35" i="24"/>
  <c r="F36" i="24"/>
  <c r="J36" i="24"/>
  <c r="K35" i="24"/>
  <c r="F37" i="24"/>
  <c r="J37" i="24"/>
  <c r="K36" i="24"/>
  <c r="F38" i="24"/>
  <c r="J38" i="24"/>
  <c r="K37" i="24"/>
  <c r="F39" i="24"/>
  <c r="F40" i="24"/>
  <c r="F41" i="24"/>
  <c r="F42" i="24"/>
  <c r="F43" i="24"/>
  <c r="F44" i="24"/>
  <c r="J44" i="24"/>
  <c r="F45" i="24"/>
  <c r="F46" i="24"/>
  <c r="J46" i="24"/>
  <c r="K45" i="24"/>
  <c r="F47" i="24"/>
  <c r="F48" i="24"/>
  <c r="F49" i="24"/>
  <c r="F50" i="24"/>
  <c r="F51" i="24"/>
  <c r="F52" i="24"/>
  <c r="J52" i="24"/>
  <c r="F53" i="24"/>
  <c r="J53" i="24"/>
  <c r="F54" i="24"/>
  <c r="F55" i="24"/>
  <c r="F56" i="24"/>
  <c r="F57" i="24"/>
  <c r="F58" i="24"/>
  <c r="F59" i="24"/>
  <c r="F60" i="24"/>
  <c r="J60" i="24"/>
  <c r="K59" i="24"/>
  <c r="F61" i="24"/>
  <c r="J61" i="24"/>
  <c r="K60" i="24"/>
  <c r="F62" i="24"/>
  <c r="J62" i="24"/>
  <c r="F63" i="24"/>
  <c r="F64" i="24"/>
  <c r="F65" i="24"/>
  <c r="F66" i="24"/>
  <c r="F67" i="24"/>
  <c r="F68" i="24"/>
  <c r="F69" i="24"/>
  <c r="J69" i="24"/>
  <c r="K68" i="24"/>
  <c r="F70" i="24"/>
  <c r="J70" i="24"/>
  <c r="F71" i="24"/>
  <c r="F72" i="24"/>
  <c r="F73" i="24"/>
  <c r="F74" i="24"/>
  <c r="F75" i="24"/>
  <c r="F76" i="24"/>
  <c r="J76" i="24"/>
  <c r="F77" i="24"/>
  <c r="J77" i="24"/>
  <c r="K76" i="24"/>
  <c r="F78" i="24"/>
  <c r="F79" i="24"/>
  <c r="F80" i="24"/>
  <c r="F81" i="24"/>
  <c r="F82" i="24"/>
  <c r="F83" i="24"/>
  <c r="F84" i="24"/>
  <c r="J84" i="24"/>
  <c r="K83" i="24"/>
  <c r="F85" i="24"/>
  <c r="F86" i="24"/>
  <c r="F87" i="24"/>
  <c r="F88" i="24"/>
  <c r="F89" i="24"/>
  <c r="F90" i="24"/>
  <c r="F91" i="24"/>
  <c r="F92" i="24"/>
  <c r="J92" i="24"/>
  <c r="K91" i="24"/>
  <c r="F93" i="24"/>
  <c r="J93" i="24"/>
  <c r="F94" i="24"/>
  <c r="J94" i="24"/>
  <c r="K93" i="24"/>
  <c r="F95" i="24"/>
  <c r="F96" i="24"/>
  <c r="F97" i="24"/>
  <c r="J97" i="24"/>
  <c r="F98" i="24"/>
  <c r="F99" i="24"/>
  <c r="F100" i="24"/>
  <c r="F101" i="24"/>
  <c r="J101" i="24"/>
  <c r="K100" i="24"/>
  <c r="F102" i="24"/>
  <c r="J102" i="24"/>
  <c r="K101" i="24"/>
  <c r="F103" i="24"/>
  <c r="F104" i="24"/>
  <c r="F105" i="24"/>
  <c r="J105" i="24"/>
  <c r="K104" i="24"/>
  <c r="F106" i="24"/>
  <c r="F107" i="24"/>
  <c r="F7" i="24"/>
  <c r="J7" i="24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X26" i="23"/>
  <c r="I27" i="23"/>
  <c r="I28" i="23"/>
  <c r="I29" i="23"/>
  <c r="I30" i="23"/>
  <c r="I31" i="23"/>
  <c r="I32" i="23"/>
  <c r="I33" i="23"/>
  <c r="I34" i="23"/>
  <c r="L35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L59" i="23"/>
  <c r="M58" i="23"/>
  <c r="I59" i="23"/>
  <c r="I60" i="23"/>
  <c r="I61" i="23"/>
  <c r="I62" i="23"/>
  <c r="I63" i="23"/>
  <c r="I64" i="23"/>
  <c r="I65" i="23"/>
  <c r="I66" i="23"/>
  <c r="X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X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H8" i="23"/>
  <c r="H9" i="23"/>
  <c r="H10" i="23"/>
  <c r="L10" i="23"/>
  <c r="H11" i="23"/>
  <c r="H12" i="23"/>
  <c r="H13" i="23"/>
  <c r="L13" i="23"/>
  <c r="H14" i="23"/>
  <c r="H15" i="23"/>
  <c r="H16" i="23"/>
  <c r="H17" i="23"/>
  <c r="X17" i="23"/>
  <c r="H18" i="23"/>
  <c r="H19" i="23"/>
  <c r="H20" i="23"/>
  <c r="H21" i="23"/>
  <c r="H22" i="23"/>
  <c r="X22" i="23"/>
  <c r="H23" i="23"/>
  <c r="H24" i="23"/>
  <c r="L24" i="23"/>
  <c r="H25" i="23"/>
  <c r="H26" i="23"/>
  <c r="L26" i="23"/>
  <c r="M25" i="23"/>
  <c r="H27" i="23"/>
  <c r="H28" i="23"/>
  <c r="H29" i="23"/>
  <c r="H30" i="23"/>
  <c r="L30" i="23"/>
  <c r="Q30" i="23"/>
  <c r="H31" i="23"/>
  <c r="H32" i="23"/>
  <c r="H33" i="23"/>
  <c r="H34" i="23"/>
  <c r="H35" i="23"/>
  <c r="H36" i="23"/>
  <c r="X36" i="23"/>
  <c r="H37" i="23"/>
  <c r="X37" i="23"/>
  <c r="H38" i="23"/>
  <c r="L38" i="23"/>
  <c r="H39" i="23"/>
  <c r="H40" i="23"/>
  <c r="X40" i="23"/>
  <c r="H41" i="23"/>
  <c r="X41" i="23"/>
  <c r="H42" i="23"/>
  <c r="H43" i="23"/>
  <c r="H44" i="23"/>
  <c r="H45" i="23"/>
  <c r="H46" i="23"/>
  <c r="H47" i="23"/>
  <c r="X47" i="23"/>
  <c r="H48" i="23"/>
  <c r="L48" i="23"/>
  <c r="H49" i="23"/>
  <c r="H50" i="23"/>
  <c r="L50" i="23"/>
  <c r="M49" i="23"/>
  <c r="H51" i="23"/>
  <c r="H52" i="23"/>
  <c r="H53" i="23"/>
  <c r="X53" i="23"/>
  <c r="H54" i="23"/>
  <c r="X54" i="23"/>
  <c r="H55" i="23"/>
  <c r="H56" i="23"/>
  <c r="H57" i="23"/>
  <c r="H58" i="23"/>
  <c r="H59" i="23"/>
  <c r="H60" i="23"/>
  <c r="X60" i="23"/>
  <c r="H61" i="23"/>
  <c r="X61" i="23"/>
  <c r="H62" i="23"/>
  <c r="X62" i="23"/>
  <c r="H63" i="23"/>
  <c r="H64" i="23"/>
  <c r="X64" i="23"/>
  <c r="H65" i="23"/>
  <c r="H66" i="23"/>
  <c r="L66" i="23"/>
  <c r="M65" i="23"/>
  <c r="H67" i="23"/>
  <c r="H68" i="23"/>
  <c r="X68" i="23"/>
  <c r="H69" i="23"/>
  <c r="H70" i="23"/>
  <c r="H71" i="23"/>
  <c r="H72" i="23"/>
  <c r="X72" i="23"/>
  <c r="H73" i="23"/>
  <c r="H74" i="23"/>
  <c r="L74" i="23"/>
  <c r="H75" i="23"/>
  <c r="H76" i="23"/>
  <c r="H77" i="23"/>
  <c r="H78" i="23"/>
  <c r="H79" i="23"/>
  <c r="H80" i="23"/>
  <c r="H81" i="23"/>
  <c r="H82" i="23"/>
  <c r="H83" i="23"/>
  <c r="H84" i="23"/>
  <c r="H85" i="23"/>
  <c r="L85" i="23"/>
  <c r="H86" i="23"/>
  <c r="H87" i="23"/>
  <c r="H88" i="23"/>
  <c r="X88" i="23"/>
  <c r="H89" i="23"/>
  <c r="L89" i="23"/>
  <c r="M88" i="23"/>
  <c r="H90" i="23"/>
  <c r="L90" i="23"/>
  <c r="H91" i="23"/>
  <c r="H92" i="23"/>
  <c r="X92" i="23"/>
  <c r="H93" i="23"/>
  <c r="L93" i="23"/>
  <c r="H94" i="23"/>
  <c r="H95" i="23"/>
  <c r="H96" i="23"/>
  <c r="H97" i="23"/>
  <c r="H98" i="23"/>
  <c r="H99" i="23"/>
  <c r="H100" i="23"/>
  <c r="H101" i="23"/>
  <c r="X101" i="23"/>
  <c r="H102" i="23"/>
  <c r="L102" i="23"/>
  <c r="M101" i="23"/>
  <c r="H103" i="23"/>
  <c r="X103" i="23"/>
  <c r="H104" i="23"/>
  <c r="H105" i="23"/>
  <c r="H106" i="23"/>
  <c r="H107" i="23"/>
  <c r="G8" i="23"/>
  <c r="G9" i="23"/>
  <c r="G10" i="23"/>
  <c r="G11" i="23"/>
  <c r="G12" i="23"/>
  <c r="G13" i="23"/>
  <c r="J14" i="23"/>
  <c r="K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J46" i="23"/>
  <c r="G46" i="23"/>
  <c r="G47" i="23"/>
  <c r="G48" i="23"/>
  <c r="G49" i="23"/>
  <c r="G50" i="23"/>
  <c r="G51" i="23"/>
  <c r="G52" i="23"/>
  <c r="G53" i="23"/>
  <c r="J54" i="23"/>
  <c r="K53" i="23"/>
  <c r="G54" i="23"/>
  <c r="G55" i="23"/>
  <c r="G56" i="23"/>
  <c r="G57" i="23"/>
  <c r="G58" i="23"/>
  <c r="G59" i="23"/>
  <c r="G60" i="23"/>
  <c r="G61" i="23"/>
  <c r="J62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J78" i="23"/>
  <c r="K77" i="23"/>
  <c r="G78" i="23"/>
  <c r="G79" i="23"/>
  <c r="G80" i="23"/>
  <c r="G81" i="23"/>
  <c r="G82" i="23"/>
  <c r="G83" i="23"/>
  <c r="G84" i="23"/>
  <c r="G85" i="23"/>
  <c r="J86" i="23"/>
  <c r="K85" i="23"/>
  <c r="G86" i="23"/>
  <c r="G87" i="23"/>
  <c r="G88" i="23"/>
  <c r="G89" i="23"/>
  <c r="G90" i="23"/>
  <c r="G91" i="23"/>
  <c r="G92" i="23"/>
  <c r="G93" i="23"/>
  <c r="J94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7" i="23"/>
  <c r="J8" i="23"/>
  <c r="K7" i="23"/>
  <c r="H7" i="23"/>
  <c r="I7" i="23"/>
  <c r="F8" i="23"/>
  <c r="F9" i="23"/>
  <c r="F10" i="23"/>
  <c r="F11" i="23"/>
  <c r="J11" i="23"/>
  <c r="K10" i="23"/>
  <c r="F12" i="23"/>
  <c r="F13" i="23"/>
  <c r="J13" i="23"/>
  <c r="K12" i="23"/>
  <c r="F14" i="23"/>
  <c r="F15" i="23"/>
  <c r="F16" i="23"/>
  <c r="F17" i="23"/>
  <c r="F18" i="23"/>
  <c r="J18" i="23"/>
  <c r="K17" i="23"/>
  <c r="F19" i="23"/>
  <c r="F20" i="23"/>
  <c r="F21" i="23"/>
  <c r="J21" i="23"/>
  <c r="K20" i="23"/>
  <c r="F22" i="23"/>
  <c r="F23" i="23"/>
  <c r="F24" i="23"/>
  <c r="J24" i="23"/>
  <c r="K23" i="23"/>
  <c r="F25" i="23"/>
  <c r="F26" i="23"/>
  <c r="J26" i="23"/>
  <c r="K25" i="23"/>
  <c r="F27" i="23"/>
  <c r="F28" i="23"/>
  <c r="F29" i="23"/>
  <c r="J29" i="23"/>
  <c r="K28" i="23"/>
  <c r="F30" i="23"/>
  <c r="F31" i="23"/>
  <c r="F32" i="23"/>
  <c r="F33" i="23"/>
  <c r="F34" i="23"/>
  <c r="J34" i="23"/>
  <c r="K33" i="23"/>
  <c r="F35" i="23"/>
  <c r="F36" i="23"/>
  <c r="F37" i="23"/>
  <c r="F38" i="23"/>
  <c r="F39" i="23"/>
  <c r="F40" i="23"/>
  <c r="F41" i="23"/>
  <c r="F42" i="23"/>
  <c r="J42" i="23"/>
  <c r="K41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J58" i="23"/>
  <c r="K57" i="23"/>
  <c r="F59" i="23"/>
  <c r="F60" i="23"/>
  <c r="F61" i="23"/>
  <c r="F62" i="23"/>
  <c r="F63" i="23"/>
  <c r="F64" i="23"/>
  <c r="J64" i="23"/>
  <c r="K63" i="23"/>
  <c r="F65" i="23"/>
  <c r="F66" i="23"/>
  <c r="J66" i="23"/>
  <c r="K65" i="23"/>
  <c r="F67" i="23"/>
  <c r="J67" i="23"/>
  <c r="K66" i="23"/>
  <c r="F68" i="23"/>
  <c r="F69" i="23"/>
  <c r="F70" i="23"/>
  <c r="F71" i="23"/>
  <c r="F72" i="23"/>
  <c r="F73" i="23"/>
  <c r="F74" i="23"/>
  <c r="J74" i="23"/>
  <c r="K73" i="23"/>
  <c r="F75" i="23"/>
  <c r="F76" i="23"/>
  <c r="F77" i="23"/>
  <c r="J77" i="23"/>
  <c r="K76" i="23"/>
  <c r="F78" i="23"/>
  <c r="F79" i="23"/>
  <c r="F80" i="23"/>
  <c r="F81" i="23"/>
  <c r="F82" i="23"/>
  <c r="J82" i="23"/>
  <c r="K81" i="23"/>
  <c r="F83" i="23"/>
  <c r="J83" i="23"/>
  <c r="K82" i="23"/>
  <c r="F84" i="23"/>
  <c r="F85" i="23"/>
  <c r="J85" i="23"/>
  <c r="K84" i="23"/>
  <c r="F86" i="23"/>
  <c r="F87" i="23"/>
  <c r="F88" i="23"/>
  <c r="F89" i="23"/>
  <c r="F90" i="23"/>
  <c r="J90" i="23"/>
  <c r="K89" i="23"/>
  <c r="F91" i="23"/>
  <c r="J91" i="23"/>
  <c r="K90" i="23"/>
  <c r="F92" i="23"/>
  <c r="F93" i="23"/>
  <c r="F94" i="23"/>
  <c r="F95" i="23"/>
  <c r="F96" i="23"/>
  <c r="J96" i="23"/>
  <c r="K95" i="23"/>
  <c r="F97" i="23"/>
  <c r="F98" i="23"/>
  <c r="J98" i="23"/>
  <c r="K97" i="23"/>
  <c r="F99" i="23"/>
  <c r="J99" i="23"/>
  <c r="K98" i="23"/>
  <c r="F100" i="23"/>
  <c r="F101" i="23"/>
  <c r="F102" i="23"/>
  <c r="F103" i="23"/>
  <c r="F104" i="23"/>
  <c r="F105" i="23"/>
  <c r="F106" i="23"/>
  <c r="J106" i="23"/>
  <c r="K105" i="23"/>
  <c r="F107" i="23"/>
  <c r="F7" i="23"/>
  <c r="E107" i="23"/>
  <c r="K107" i="23"/>
  <c r="M107" i="23"/>
  <c r="L10" i="24"/>
  <c r="Q10" i="24"/>
  <c r="L11" i="24"/>
  <c r="L18" i="24"/>
  <c r="L19" i="24"/>
  <c r="M18" i="24"/>
  <c r="L26" i="24"/>
  <c r="Q26" i="24"/>
  <c r="L27" i="24"/>
  <c r="M26" i="24"/>
  <c r="L43" i="24"/>
  <c r="L44" i="24"/>
  <c r="L51" i="24"/>
  <c r="L58" i="24"/>
  <c r="M57" i="24"/>
  <c r="R57" i="24"/>
  <c r="L59" i="24"/>
  <c r="L60" i="24"/>
  <c r="Q60" i="24"/>
  <c r="L66" i="24"/>
  <c r="Q66" i="24"/>
  <c r="L67" i="24"/>
  <c r="Q67" i="24"/>
  <c r="L75" i="24"/>
  <c r="L82" i="24"/>
  <c r="Q82" i="24"/>
  <c r="L89" i="24"/>
  <c r="M88" i="24"/>
  <c r="L90" i="24"/>
  <c r="Q90" i="24"/>
  <c r="L98" i="24"/>
  <c r="X107" i="24"/>
  <c r="M107" i="24"/>
  <c r="K107" i="24"/>
  <c r="E107" i="24"/>
  <c r="E106" i="24"/>
  <c r="X105" i="24"/>
  <c r="E105" i="24"/>
  <c r="E104" i="24"/>
  <c r="E103" i="24"/>
  <c r="E102" i="24"/>
  <c r="E101" i="24"/>
  <c r="J100" i="24"/>
  <c r="K99" i="24"/>
  <c r="E100" i="24"/>
  <c r="E99" i="24"/>
  <c r="X98" i="24"/>
  <c r="W98" i="24"/>
  <c r="T98" i="24"/>
  <c r="E98" i="24"/>
  <c r="E97" i="24"/>
  <c r="E96" i="24"/>
  <c r="U96" i="24"/>
  <c r="S96" i="24"/>
  <c r="E95" i="24"/>
  <c r="E94" i="24"/>
  <c r="E93" i="24"/>
  <c r="E92" i="24"/>
  <c r="E91" i="24"/>
  <c r="X90" i="24"/>
  <c r="E90" i="24"/>
  <c r="J89" i="24"/>
  <c r="K88" i="24"/>
  <c r="E89" i="24"/>
  <c r="E88" i="24"/>
  <c r="E87" i="24"/>
  <c r="E86" i="24"/>
  <c r="J85" i="24"/>
  <c r="E85" i="24"/>
  <c r="E84" i="24"/>
  <c r="E83" i="24"/>
  <c r="X82" i="24"/>
  <c r="E82" i="24"/>
  <c r="J81" i="24"/>
  <c r="E81" i="24"/>
  <c r="E80" i="24"/>
  <c r="E79" i="24"/>
  <c r="E78" i="24"/>
  <c r="E77" i="24"/>
  <c r="K75" i="24"/>
  <c r="E76" i="24"/>
  <c r="X75" i="24"/>
  <c r="E75" i="24"/>
  <c r="E74" i="24"/>
  <c r="J73" i="24"/>
  <c r="K72" i="24"/>
  <c r="E73" i="24"/>
  <c r="E72" i="24"/>
  <c r="E71" i="24"/>
  <c r="E70" i="24"/>
  <c r="E69" i="24"/>
  <c r="J68" i="24"/>
  <c r="K67" i="24"/>
  <c r="E68" i="24"/>
  <c r="E67" i="24"/>
  <c r="X66" i="24"/>
  <c r="E66" i="24"/>
  <c r="X65" i="24"/>
  <c r="J65" i="24"/>
  <c r="K64" i="24"/>
  <c r="E65" i="24"/>
  <c r="E64" i="24"/>
  <c r="E63" i="24"/>
  <c r="E62" i="24"/>
  <c r="E61" i="24"/>
  <c r="E60" i="24"/>
  <c r="X59" i="24"/>
  <c r="E59" i="24"/>
  <c r="X58" i="24"/>
  <c r="E58" i="24"/>
  <c r="J57" i="24"/>
  <c r="E57" i="24"/>
  <c r="E56" i="24"/>
  <c r="E55" i="24"/>
  <c r="E54" i="24"/>
  <c r="E53" i="24"/>
  <c r="E52" i="24"/>
  <c r="X51" i="24"/>
  <c r="E51" i="24"/>
  <c r="E50" i="24"/>
  <c r="J49" i="24"/>
  <c r="K48" i="24"/>
  <c r="E49" i="24"/>
  <c r="E48" i="24"/>
  <c r="E47" i="24"/>
  <c r="E46" i="24"/>
  <c r="J45" i="24"/>
  <c r="K44" i="24"/>
  <c r="E45" i="24"/>
  <c r="E44" i="24"/>
  <c r="M42" i="24"/>
  <c r="E43" i="24"/>
  <c r="X42" i="24"/>
  <c r="E42" i="24"/>
  <c r="J41" i="24"/>
  <c r="K40" i="24"/>
  <c r="E41" i="24"/>
  <c r="E40" i="24"/>
  <c r="E39" i="24"/>
  <c r="E38" i="24"/>
  <c r="E37" i="24"/>
  <c r="E36" i="24"/>
  <c r="J35" i="24"/>
  <c r="K34" i="24"/>
  <c r="E35" i="24"/>
  <c r="E34" i="24"/>
  <c r="J33" i="24"/>
  <c r="K32" i="24"/>
  <c r="E33" i="24"/>
  <c r="E32" i="24"/>
  <c r="E31" i="24"/>
  <c r="X30" i="24"/>
  <c r="E30" i="24"/>
  <c r="E29" i="24"/>
  <c r="E28" i="24"/>
  <c r="J27" i="24"/>
  <c r="K26" i="24"/>
  <c r="E27" i="24"/>
  <c r="X26" i="24"/>
  <c r="E26" i="24"/>
  <c r="E25" i="24"/>
  <c r="E24" i="24"/>
  <c r="E23" i="24"/>
  <c r="E22" i="24"/>
  <c r="E21" i="24"/>
  <c r="E20" i="24"/>
  <c r="E19" i="24"/>
  <c r="X18" i="24"/>
  <c r="E18" i="24"/>
  <c r="J17" i="24"/>
  <c r="K16" i="24"/>
  <c r="E17" i="24"/>
  <c r="E16" i="24"/>
  <c r="E15" i="24"/>
  <c r="X14" i="24"/>
  <c r="E14" i="24"/>
  <c r="E13" i="24"/>
  <c r="E12" i="24"/>
  <c r="E11" i="24"/>
  <c r="X10" i="24"/>
  <c r="J10" i="24"/>
  <c r="K9" i="24"/>
  <c r="E10" i="24"/>
  <c r="J9" i="24"/>
  <c r="E9" i="24"/>
  <c r="E8" i="24"/>
  <c r="E7" i="24"/>
  <c r="J16" i="23"/>
  <c r="K15" i="23"/>
  <c r="J7" i="23"/>
  <c r="X13" i="23"/>
  <c r="X25" i="23"/>
  <c r="X32" i="23"/>
  <c r="X45" i="23"/>
  <c r="X52" i="23"/>
  <c r="X57" i="23"/>
  <c r="X96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J9" i="23"/>
  <c r="K8" i="23"/>
  <c r="L9" i="23"/>
  <c r="M8" i="23"/>
  <c r="J10" i="23"/>
  <c r="K9" i="23"/>
  <c r="J17" i="23"/>
  <c r="K16" i="23"/>
  <c r="L17" i="23"/>
  <c r="M16" i="23"/>
  <c r="J19" i="23"/>
  <c r="K18" i="23"/>
  <c r="J25" i="23"/>
  <c r="J27" i="23"/>
  <c r="K26" i="23"/>
  <c r="J32" i="23"/>
  <c r="K31" i="23"/>
  <c r="J33" i="23"/>
  <c r="K32" i="23"/>
  <c r="J35" i="23"/>
  <c r="K34" i="23"/>
  <c r="J40" i="23"/>
  <c r="K39" i="23"/>
  <c r="J41" i="23"/>
  <c r="K40" i="23"/>
  <c r="L41" i="23"/>
  <c r="L47" i="23"/>
  <c r="J48" i="23"/>
  <c r="J49" i="23"/>
  <c r="K48" i="23"/>
  <c r="L49" i="23"/>
  <c r="M48" i="23"/>
  <c r="J50" i="23"/>
  <c r="K49" i="23"/>
  <c r="L54" i="23"/>
  <c r="L55" i="23"/>
  <c r="J56" i="23"/>
  <c r="K55" i="23"/>
  <c r="J57" i="23"/>
  <c r="K56" i="23"/>
  <c r="J59" i="23"/>
  <c r="K58" i="23"/>
  <c r="L61" i="23"/>
  <c r="L63" i="23"/>
  <c r="M62" i="23"/>
  <c r="J65" i="23"/>
  <c r="K64" i="23"/>
  <c r="L71" i="23"/>
  <c r="M70" i="23"/>
  <c r="J72" i="23"/>
  <c r="J73" i="23"/>
  <c r="J75" i="23"/>
  <c r="K74" i="23"/>
  <c r="L79" i="23"/>
  <c r="Q79" i="23"/>
  <c r="J80" i="23"/>
  <c r="K79" i="23"/>
  <c r="J81" i="23"/>
  <c r="L82" i="23"/>
  <c r="J88" i="23"/>
  <c r="K87" i="23"/>
  <c r="J89" i="23"/>
  <c r="K88" i="23"/>
  <c r="J93" i="23"/>
  <c r="K92" i="23"/>
  <c r="L95" i="23"/>
  <c r="M94" i="23"/>
  <c r="R94" i="23"/>
  <c r="J97" i="23"/>
  <c r="K96" i="23"/>
  <c r="J101" i="23"/>
  <c r="K100" i="23"/>
  <c r="L103" i="23"/>
  <c r="J104" i="23"/>
  <c r="K103" i="23"/>
  <c r="J105" i="23"/>
  <c r="K104" i="23"/>
  <c r="R6" i="20"/>
  <c r="S116" i="20"/>
  <c r="R116" i="20"/>
  <c r="Q116" i="20"/>
  <c r="S115" i="20"/>
  <c r="R115" i="20"/>
  <c r="Q115" i="20"/>
  <c r="S114" i="20"/>
  <c r="R114" i="20"/>
  <c r="Q114" i="20"/>
  <c r="S113" i="20"/>
  <c r="R113" i="20"/>
  <c r="Q113" i="20"/>
  <c r="S112" i="20"/>
  <c r="R112" i="20"/>
  <c r="Q112" i="20"/>
  <c r="S111" i="20"/>
  <c r="R111" i="20"/>
  <c r="Q111" i="20"/>
  <c r="S110" i="20"/>
  <c r="R110" i="20"/>
  <c r="Q110" i="20"/>
  <c r="S109" i="20"/>
  <c r="R109" i="20"/>
  <c r="Q109" i="20"/>
  <c r="S108" i="20"/>
  <c r="R108" i="20"/>
  <c r="Q108" i="20"/>
  <c r="S107" i="20"/>
  <c r="R107" i="20"/>
  <c r="Q107" i="20"/>
  <c r="S106" i="20"/>
  <c r="V107" i="24"/>
  <c r="U107" i="24"/>
  <c r="S107" i="24"/>
  <c r="R106" i="20"/>
  <c r="Q106" i="20"/>
  <c r="S105" i="20"/>
  <c r="V106" i="24"/>
  <c r="U106" i="24"/>
  <c r="S106" i="24"/>
  <c r="R105" i="20"/>
  <c r="Q105" i="20"/>
  <c r="S104" i="20"/>
  <c r="V105" i="24"/>
  <c r="U105" i="24"/>
  <c r="S105" i="24"/>
  <c r="B104" i="27"/>
  <c r="R104" i="20"/>
  <c r="Q104" i="20"/>
  <c r="S103" i="20"/>
  <c r="V104" i="24"/>
  <c r="U104" i="24"/>
  <c r="S104" i="24"/>
  <c r="R103" i="20"/>
  <c r="Q103" i="20"/>
  <c r="S102" i="20"/>
  <c r="V103" i="24"/>
  <c r="U103" i="24"/>
  <c r="S103" i="24"/>
  <c r="R102" i="20"/>
  <c r="Q102" i="20"/>
  <c r="S101" i="20"/>
  <c r="V102" i="24"/>
  <c r="R101" i="20"/>
  <c r="Q101" i="20"/>
  <c r="S100" i="20"/>
  <c r="V101" i="24"/>
  <c r="U101" i="24"/>
  <c r="S101" i="24"/>
  <c r="R100" i="20"/>
  <c r="Q100" i="20"/>
  <c r="S99" i="20"/>
  <c r="V100" i="24"/>
  <c r="U100" i="24"/>
  <c r="S100" i="24"/>
  <c r="R99" i="20"/>
  <c r="Q99" i="20"/>
  <c r="S98" i="20"/>
  <c r="V99" i="24"/>
  <c r="U99" i="24"/>
  <c r="S99" i="24"/>
  <c r="R98" i="20"/>
  <c r="Q98" i="20"/>
  <c r="S97" i="20"/>
  <c r="V98" i="24"/>
  <c r="U98" i="24"/>
  <c r="S98" i="24"/>
  <c r="R97" i="20"/>
  <c r="Q97" i="20"/>
  <c r="S96" i="20"/>
  <c r="V97" i="24"/>
  <c r="U97" i="24"/>
  <c r="S97" i="24"/>
  <c r="B96" i="27"/>
  <c r="R96" i="20"/>
  <c r="Q96" i="20"/>
  <c r="S95" i="20"/>
  <c r="V96" i="24"/>
  <c r="R95" i="20"/>
  <c r="Q95" i="20"/>
  <c r="S94" i="20"/>
  <c r="V95" i="24"/>
  <c r="U95" i="24"/>
  <c r="S95" i="24"/>
  <c r="R94" i="20"/>
  <c r="Q94" i="20"/>
  <c r="S93" i="20"/>
  <c r="V94" i="24"/>
  <c r="R93" i="20"/>
  <c r="Q93" i="20"/>
  <c r="S92" i="20"/>
  <c r="V93" i="24"/>
  <c r="U93" i="24"/>
  <c r="S93" i="24"/>
  <c r="R92" i="20"/>
  <c r="Q92" i="20"/>
  <c r="S91" i="20"/>
  <c r="V92" i="24"/>
  <c r="U92" i="24"/>
  <c r="S92" i="24"/>
  <c r="R91" i="20"/>
  <c r="Q91" i="20"/>
  <c r="S90" i="20"/>
  <c r="V91" i="24"/>
  <c r="U91" i="24"/>
  <c r="S91" i="24"/>
  <c r="R90" i="20"/>
  <c r="Q90" i="20"/>
  <c r="S89" i="20"/>
  <c r="V90" i="24"/>
  <c r="U90" i="24"/>
  <c r="S90" i="24"/>
  <c r="R89" i="20"/>
  <c r="Q89" i="20"/>
  <c r="S88" i="20"/>
  <c r="V89" i="24"/>
  <c r="U89" i="24"/>
  <c r="S89" i="24"/>
  <c r="J86" i="25"/>
  <c r="R88" i="20"/>
  <c r="Q88" i="20"/>
  <c r="S87" i="20"/>
  <c r="V88" i="24"/>
  <c r="U88" i="24"/>
  <c r="S88" i="24"/>
  <c r="R87" i="20"/>
  <c r="Q87" i="20"/>
  <c r="S86" i="20"/>
  <c r="V87" i="24"/>
  <c r="U87" i="24"/>
  <c r="S87" i="24"/>
  <c r="R86" i="20"/>
  <c r="Q86" i="20"/>
  <c r="S85" i="20"/>
  <c r="V86" i="24"/>
  <c r="R85" i="20"/>
  <c r="Q85" i="20"/>
  <c r="S84" i="20"/>
  <c r="V85" i="24"/>
  <c r="U85" i="24"/>
  <c r="S85" i="24"/>
  <c r="R84" i="20"/>
  <c r="Q84" i="20"/>
  <c r="S83" i="20"/>
  <c r="V84" i="24"/>
  <c r="U84" i="24"/>
  <c r="S84" i="24"/>
  <c r="R83" i="20"/>
  <c r="Q83" i="20"/>
  <c r="S82" i="20"/>
  <c r="V83" i="24"/>
  <c r="U83" i="24"/>
  <c r="S83" i="24"/>
  <c r="R82" i="20"/>
  <c r="Q82" i="20"/>
  <c r="S81" i="20"/>
  <c r="V82" i="24"/>
  <c r="U82" i="24"/>
  <c r="S82" i="24"/>
  <c r="R81" i="20"/>
  <c r="Q81" i="20"/>
  <c r="S80" i="20"/>
  <c r="V81" i="24"/>
  <c r="U81" i="24"/>
  <c r="S81" i="24"/>
  <c r="R80" i="20"/>
  <c r="Q80" i="20"/>
  <c r="S79" i="20"/>
  <c r="V80" i="24"/>
  <c r="U80" i="24"/>
  <c r="S80" i="24"/>
  <c r="R79" i="20"/>
  <c r="Q79" i="20"/>
  <c r="S78" i="20"/>
  <c r="V79" i="24"/>
  <c r="U79" i="24"/>
  <c r="S79" i="24"/>
  <c r="R78" i="20"/>
  <c r="Q78" i="20"/>
  <c r="S77" i="20"/>
  <c r="V78" i="24"/>
  <c r="R77" i="20"/>
  <c r="Q77" i="20"/>
  <c r="S76" i="20"/>
  <c r="V77" i="24"/>
  <c r="R76" i="20"/>
  <c r="Q76" i="20"/>
  <c r="S75" i="20"/>
  <c r="V76" i="24"/>
  <c r="U76" i="24"/>
  <c r="S76" i="24"/>
  <c r="B75" i="27"/>
  <c r="R75" i="20"/>
  <c r="Q75" i="20"/>
  <c r="S74" i="20"/>
  <c r="V75" i="24"/>
  <c r="U75" i="24"/>
  <c r="S75" i="24"/>
  <c r="R74" i="20"/>
  <c r="Q74" i="20"/>
  <c r="S73" i="20"/>
  <c r="V74" i="24"/>
  <c r="U74" i="24"/>
  <c r="S74" i="24"/>
  <c r="J71" i="25"/>
  <c r="R73" i="20"/>
  <c r="Q73" i="20"/>
  <c r="S72" i="20"/>
  <c r="V73" i="24"/>
  <c r="U73" i="24"/>
  <c r="S73" i="24"/>
  <c r="R72" i="20"/>
  <c r="Q72" i="20"/>
  <c r="S71" i="20"/>
  <c r="V72" i="24"/>
  <c r="U72" i="24"/>
  <c r="S72" i="24"/>
  <c r="R71" i="20"/>
  <c r="Q71" i="20"/>
  <c r="S70" i="20"/>
  <c r="R70" i="20"/>
  <c r="Q70" i="20"/>
  <c r="S69" i="20"/>
  <c r="V70" i="24"/>
  <c r="U70" i="24"/>
  <c r="S70" i="24"/>
  <c r="R69" i="20"/>
  <c r="Q69" i="20"/>
  <c r="S68" i="20"/>
  <c r="V69" i="24"/>
  <c r="U69" i="24"/>
  <c r="S69" i="24"/>
  <c r="J66" i="25"/>
  <c r="R68" i="20"/>
  <c r="Q68" i="20"/>
  <c r="S67" i="20"/>
  <c r="V68" i="24"/>
  <c r="U68" i="24"/>
  <c r="S68" i="24"/>
  <c r="R67" i="20"/>
  <c r="Q67" i="20"/>
  <c r="S66" i="20"/>
  <c r="V67" i="24"/>
  <c r="U67" i="24"/>
  <c r="S67" i="24"/>
  <c r="B66" i="27"/>
  <c r="R66" i="20"/>
  <c r="Q66" i="20"/>
  <c r="S65" i="20"/>
  <c r="V66" i="24"/>
  <c r="U66" i="24"/>
  <c r="S66" i="24"/>
  <c r="R65" i="20"/>
  <c r="Q65" i="20"/>
  <c r="S64" i="20"/>
  <c r="V65" i="24"/>
  <c r="U65" i="24"/>
  <c r="S65" i="24"/>
  <c r="R64" i="20"/>
  <c r="Q64" i="20"/>
  <c r="S63" i="20"/>
  <c r="V64" i="24"/>
  <c r="U64" i="24"/>
  <c r="S64" i="24"/>
  <c r="R63" i="20"/>
  <c r="Q63" i="20"/>
  <c r="S62" i="20"/>
  <c r="R62" i="20"/>
  <c r="Q62" i="20"/>
  <c r="S61" i="20"/>
  <c r="V62" i="24"/>
  <c r="U62" i="24"/>
  <c r="S62" i="24"/>
  <c r="R61" i="20"/>
  <c r="Q61" i="20"/>
  <c r="S60" i="20"/>
  <c r="V61" i="24"/>
  <c r="U61" i="24"/>
  <c r="S61" i="24"/>
  <c r="R60" i="20"/>
  <c r="Q60" i="20"/>
  <c r="S59" i="20"/>
  <c r="V60" i="24"/>
  <c r="U60" i="24"/>
  <c r="S60" i="24"/>
  <c r="R59" i="20"/>
  <c r="Q59" i="20"/>
  <c r="S58" i="20"/>
  <c r="V59" i="24"/>
  <c r="U59" i="24"/>
  <c r="S59" i="24"/>
  <c r="R58" i="20"/>
  <c r="Q58" i="20"/>
  <c r="S57" i="20"/>
  <c r="V58" i="24"/>
  <c r="U58" i="24"/>
  <c r="S58" i="24"/>
  <c r="R57" i="20"/>
  <c r="Q57" i="20"/>
  <c r="S56" i="20"/>
  <c r="V57" i="24"/>
  <c r="R56" i="20"/>
  <c r="Q56" i="20"/>
  <c r="S55" i="20"/>
  <c r="R55" i="20"/>
  <c r="Q55" i="20"/>
  <c r="S54" i="20"/>
  <c r="V55" i="24"/>
  <c r="U55" i="24"/>
  <c r="S55" i="24"/>
  <c r="R54" i="20"/>
  <c r="Q54" i="20"/>
  <c r="S53" i="20"/>
  <c r="V54" i="24"/>
  <c r="U54" i="24"/>
  <c r="S54" i="24"/>
  <c r="R53" i="20"/>
  <c r="Q53" i="20"/>
  <c r="S52" i="20"/>
  <c r="V53" i="24"/>
  <c r="U53" i="24"/>
  <c r="S53" i="24"/>
  <c r="R52" i="20"/>
  <c r="Q52" i="20"/>
  <c r="S51" i="20"/>
  <c r="V52" i="24"/>
  <c r="U52" i="24"/>
  <c r="S52" i="24"/>
  <c r="R51" i="20"/>
  <c r="Q51" i="20"/>
  <c r="S50" i="20"/>
  <c r="V51" i="24"/>
  <c r="U51" i="24"/>
  <c r="S51" i="24"/>
  <c r="R50" i="20"/>
  <c r="Q50" i="20"/>
  <c r="S49" i="20"/>
  <c r="V50" i="24"/>
  <c r="U50" i="24"/>
  <c r="S50" i="24"/>
  <c r="R49" i="20"/>
  <c r="Q49" i="20"/>
  <c r="S48" i="20"/>
  <c r="V49" i="24"/>
  <c r="U49" i="24"/>
  <c r="S49" i="24"/>
  <c r="R48" i="20"/>
  <c r="Q48" i="20"/>
  <c r="S47" i="20"/>
  <c r="R47" i="20"/>
  <c r="Q47" i="20"/>
  <c r="S46" i="20"/>
  <c r="V47" i="24"/>
  <c r="U47" i="24"/>
  <c r="S47" i="24"/>
  <c r="R46" i="20"/>
  <c r="Q46" i="20"/>
  <c r="S45" i="20"/>
  <c r="V46" i="24"/>
  <c r="U46" i="24"/>
  <c r="S46" i="24"/>
  <c r="B45" i="27"/>
  <c r="R45" i="20"/>
  <c r="Q45" i="20"/>
  <c r="S44" i="20"/>
  <c r="V45" i="24"/>
  <c r="U45" i="24"/>
  <c r="S45" i="24"/>
  <c r="R44" i="20"/>
  <c r="Q44" i="20"/>
  <c r="S43" i="20"/>
  <c r="V44" i="24"/>
  <c r="U44" i="24"/>
  <c r="S44" i="24"/>
  <c r="R43" i="20"/>
  <c r="Q43" i="20"/>
  <c r="S42" i="20"/>
  <c r="V43" i="24"/>
  <c r="U43" i="24"/>
  <c r="S43" i="24"/>
  <c r="R42" i="20"/>
  <c r="Q42" i="20"/>
  <c r="S41" i="20"/>
  <c r="V42" i="24"/>
  <c r="U42" i="24"/>
  <c r="S42" i="24"/>
  <c r="R41" i="20"/>
  <c r="Q41" i="20"/>
  <c r="S40" i="20"/>
  <c r="V41" i="24"/>
  <c r="U41" i="24"/>
  <c r="S41" i="24"/>
  <c r="R40" i="20"/>
  <c r="Q40" i="20"/>
  <c r="S39" i="20"/>
  <c r="R39" i="20"/>
  <c r="Q39" i="20"/>
  <c r="S38" i="20"/>
  <c r="V39" i="24"/>
  <c r="U39" i="24"/>
  <c r="S39" i="24"/>
  <c r="B38" i="27"/>
  <c r="R38" i="20"/>
  <c r="Q38" i="20"/>
  <c r="S37" i="20"/>
  <c r="V38" i="24"/>
  <c r="U38" i="24"/>
  <c r="S38" i="24"/>
  <c r="R37" i="20"/>
  <c r="Q37" i="20"/>
  <c r="S36" i="20"/>
  <c r="V37" i="24"/>
  <c r="U37" i="24"/>
  <c r="S37" i="24"/>
  <c r="R36" i="20"/>
  <c r="Q36" i="20"/>
  <c r="S35" i="20"/>
  <c r="V36" i="24"/>
  <c r="U36" i="24"/>
  <c r="S36" i="24"/>
  <c r="R35" i="20"/>
  <c r="Q35" i="20"/>
  <c r="S34" i="20"/>
  <c r="V35" i="24"/>
  <c r="U35" i="24"/>
  <c r="S35" i="24"/>
  <c r="R34" i="20"/>
  <c r="Q34" i="20"/>
  <c r="S33" i="20"/>
  <c r="V34" i="24"/>
  <c r="U34" i="24"/>
  <c r="S34" i="24"/>
  <c r="R33" i="20"/>
  <c r="Q33" i="20"/>
  <c r="S32" i="20"/>
  <c r="V33" i="24"/>
  <c r="U33" i="24"/>
  <c r="S33" i="24"/>
  <c r="R32" i="20"/>
  <c r="Q32" i="20"/>
  <c r="S31" i="20"/>
  <c r="R31" i="20"/>
  <c r="Q31" i="20"/>
  <c r="S30" i="20"/>
  <c r="V31" i="24"/>
  <c r="U31" i="24"/>
  <c r="S31" i="24"/>
  <c r="R30" i="20"/>
  <c r="Q30" i="20"/>
  <c r="S29" i="20"/>
  <c r="V30" i="24"/>
  <c r="R29" i="20"/>
  <c r="Q29" i="20"/>
  <c r="S28" i="20"/>
  <c r="V29" i="24"/>
  <c r="U29" i="24"/>
  <c r="S29" i="24"/>
  <c r="R28" i="20"/>
  <c r="Q28" i="20"/>
  <c r="S27" i="20"/>
  <c r="V28" i="24"/>
  <c r="U28" i="24"/>
  <c r="S28" i="24"/>
  <c r="R27" i="20"/>
  <c r="Q27" i="20"/>
  <c r="S26" i="20"/>
  <c r="V27" i="24"/>
  <c r="U27" i="24"/>
  <c r="S27" i="24"/>
  <c r="B26" i="27"/>
  <c r="R26" i="20"/>
  <c r="Q26" i="20"/>
  <c r="S25" i="20"/>
  <c r="V26" i="24"/>
  <c r="U26" i="24"/>
  <c r="S26" i="24"/>
  <c r="R25" i="20"/>
  <c r="Q25" i="20"/>
  <c r="S24" i="20"/>
  <c r="V25" i="24"/>
  <c r="U25" i="24"/>
  <c r="S25" i="24"/>
  <c r="R24" i="20"/>
  <c r="Q24" i="20"/>
  <c r="S23" i="20"/>
  <c r="R23" i="20"/>
  <c r="Q23" i="20"/>
  <c r="S22" i="20"/>
  <c r="V23" i="24"/>
  <c r="U23" i="24"/>
  <c r="S23" i="24"/>
  <c r="R22" i="20"/>
  <c r="Q22" i="20"/>
  <c r="S21" i="20"/>
  <c r="V22" i="24"/>
  <c r="R21" i="20"/>
  <c r="Q21" i="20"/>
  <c r="S20" i="20"/>
  <c r="V21" i="24"/>
  <c r="U21" i="24"/>
  <c r="S21" i="24"/>
  <c r="R20" i="20"/>
  <c r="Q20" i="20"/>
  <c r="S19" i="20"/>
  <c r="V20" i="24"/>
  <c r="U20" i="24"/>
  <c r="S20" i="24"/>
  <c r="R19" i="20"/>
  <c r="Q19" i="20"/>
  <c r="S18" i="20"/>
  <c r="V19" i="24"/>
  <c r="U19" i="24"/>
  <c r="S19" i="24"/>
  <c r="R18" i="20"/>
  <c r="Q18" i="20"/>
  <c r="S17" i="20"/>
  <c r="V18" i="24"/>
  <c r="R17" i="20"/>
  <c r="Q17" i="20"/>
  <c r="S16" i="20"/>
  <c r="V17" i="24"/>
  <c r="U17" i="24"/>
  <c r="S17" i="24"/>
  <c r="R16" i="20"/>
  <c r="Q16" i="20"/>
  <c r="S15" i="20"/>
  <c r="R15" i="20"/>
  <c r="Q15" i="20"/>
  <c r="S14" i="20"/>
  <c r="V15" i="24"/>
  <c r="U15" i="24"/>
  <c r="S15" i="24"/>
  <c r="R14" i="20"/>
  <c r="Q14" i="20"/>
  <c r="S13" i="20"/>
  <c r="V14" i="24"/>
  <c r="U14" i="24"/>
  <c r="S14" i="24"/>
  <c r="R13" i="20"/>
  <c r="Q13" i="20"/>
  <c r="S12" i="20"/>
  <c r="V13" i="24"/>
  <c r="U13" i="24"/>
  <c r="S13" i="24"/>
  <c r="B12" i="27"/>
  <c r="R12" i="20"/>
  <c r="Q12" i="20"/>
  <c r="S11" i="20"/>
  <c r="V12" i="24"/>
  <c r="U12" i="24"/>
  <c r="S12" i="24"/>
  <c r="R11" i="20"/>
  <c r="Q11" i="20"/>
  <c r="S10" i="20"/>
  <c r="V11" i="24"/>
  <c r="U11" i="24"/>
  <c r="S11" i="24"/>
  <c r="R10" i="20"/>
  <c r="Q10" i="20"/>
  <c r="S9" i="20"/>
  <c r="V10" i="24"/>
  <c r="U10" i="24"/>
  <c r="S10" i="24"/>
  <c r="R9" i="20"/>
  <c r="Q9" i="20"/>
  <c r="S8" i="20"/>
  <c r="V9" i="24"/>
  <c r="U9" i="24"/>
  <c r="S9" i="24"/>
  <c r="R8" i="20"/>
  <c r="Q8" i="20"/>
  <c r="S7" i="20"/>
  <c r="R7" i="20"/>
  <c r="Q7" i="20"/>
  <c r="S6" i="20"/>
  <c r="V7" i="24"/>
  <c r="U7" i="24"/>
  <c r="S7" i="24"/>
  <c r="Q6" i="20"/>
  <c r="I116" i="20"/>
  <c r="H116" i="20"/>
  <c r="G116" i="20"/>
  <c r="I115" i="20"/>
  <c r="H115" i="20"/>
  <c r="G115" i="20"/>
  <c r="I114" i="20"/>
  <c r="H114" i="20"/>
  <c r="G114" i="20"/>
  <c r="I113" i="20"/>
  <c r="H113" i="20"/>
  <c r="G113" i="20"/>
  <c r="I112" i="20"/>
  <c r="H112" i="20"/>
  <c r="G112" i="20"/>
  <c r="I111" i="20"/>
  <c r="H111" i="20"/>
  <c r="G111" i="20"/>
  <c r="I110" i="20"/>
  <c r="H110" i="20"/>
  <c r="G110" i="20"/>
  <c r="I109" i="20"/>
  <c r="H109" i="20"/>
  <c r="G109" i="20"/>
  <c r="I108" i="20"/>
  <c r="H108" i="20"/>
  <c r="G108" i="20"/>
  <c r="I107" i="20"/>
  <c r="H107" i="20"/>
  <c r="G107" i="20"/>
  <c r="I106" i="20"/>
  <c r="V107" i="23"/>
  <c r="U107" i="23"/>
  <c r="S107" i="23"/>
  <c r="H106" i="20"/>
  <c r="G106" i="20"/>
  <c r="I105" i="20"/>
  <c r="V106" i="23"/>
  <c r="U106" i="23"/>
  <c r="S106" i="23"/>
  <c r="H105" i="20"/>
  <c r="G105" i="20"/>
  <c r="I104" i="20"/>
  <c r="H104" i="20"/>
  <c r="G104" i="20"/>
  <c r="I103" i="20"/>
  <c r="V104" i="23"/>
  <c r="U104" i="23"/>
  <c r="S104" i="23"/>
  <c r="H103" i="20"/>
  <c r="G103" i="20"/>
  <c r="I102" i="20"/>
  <c r="V103" i="23"/>
  <c r="H102" i="20"/>
  <c r="G102" i="20"/>
  <c r="I101" i="20"/>
  <c r="V102" i="23"/>
  <c r="U102" i="23"/>
  <c r="S102" i="23"/>
  <c r="C99" i="25"/>
  <c r="H101" i="20"/>
  <c r="G101" i="20"/>
  <c r="I100" i="20"/>
  <c r="V101" i="23"/>
  <c r="U101" i="23"/>
  <c r="S101" i="23"/>
  <c r="H100" i="20"/>
  <c r="G100" i="20"/>
  <c r="I99" i="20"/>
  <c r="V100" i="23"/>
  <c r="U100" i="23"/>
  <c r="S100" i="23"/>
  <c r="C97" i="25"/>
  <c r="H99" i="20"/>
  <c r="G99" i="20"/>
  <c r="I98" i="20"/>
  <c r="V99" i="23"/>
  <c r="U99" i="23"/>
  <c r="S99" i="23"/>
  <c r="H98" i="20"/>
  <c r="G98" i="20"/>
  <c r="I97" i="20"/>
  <c r="V98" i="23"/>
  <c r="U98" i="23"/>
  <c r="S98" i="23"/>
  <c r="H97" i="20"/>
  <c r="G97" i="20"/>
  <c r="I96" i="20"/>
  <c r="H96" i="20"/>
  <c r="G96" i="20"/>
  <c r="I95" i="20"/>
  <c r="V96" i="23"/>
  <c r="U96" i="23"/>
  <c r="S96" i="23"/>
  <c r="H95" i="20"/>
  <c r="G95" i="20"/>
  <c r="I94" i="20"/>
  <c r="V95" i="23"/>
  <c r="U95" i="23"/>
  <c r="S95" i="23"/>
  <c r="B94" i="26"/>
  <c r="H94" i="20"/>
  <c r="G94" i="20"/>
  <c r="I93" i="20"/>
  <c r="V94" i="23"/>
  <c r="U94" i="23"/>
  <c r="S94" i="23"/>
  <c r="H93" i="20"/>
  <c r="G93" i="20"/>
  <c r="I92" i="20"/>
  <c r="V93" i="23"/>
  <c r="U93" i="23"/>
  <c r="S93" i="23"/>
  <c r="H92" i="20"/>
  <c r="G92" i="20"/>
  <c r="I91" i="20"/>
  <c r="V92" i="23"/>
  <c r="U92" i="23"/>
  <c r="S92" i="23"/>
  <c r="B91" i="26"/>
  <c r="H91" i="20"/>
  <c r="G91" i="20"/>
  <c r="I90" i="20"/>
  <c r="V91" i="23"/>
  <c r="U91" i="23"/>
  <c r="S91" i="23"/>
  <c r="H90" i="20"/>
  <c r="G90" i="20"/>
  <c r="I89" i="20"/>
  <c r="V90" i="23"/>
  <c r="U90" i="23"/>
  <c r="S90" i="23"/>
  <c r="H89" i="20"/>
  <c r="G89" i="20"/>
  <c r="I88" i="20"/>
  <c r="H88" i="20"/>
  <c r="G88" i="20"/>
  <c r="I87" i="20"/>
  <c r="V88" i="23"/>
  <c r="U88" i="23"/>
  <c r="S88" i="23"/>
  <c r="H87" i="20"/>
  <c r="G87" i="20"/>
  <c r="I86" i="20"/>
  <c r="V87" i="23"/>
  <c r="U87" i="23"/>
  <c r="S87" i="23"/>
  <c r="H86" i="20"/>
  <c r="G86" i="20"/>
  <c r="I85" i="20"/>
  <c r="V86" i="23"/>
  <c r="U86" i="23"/>
  <c r="S86" i="23"/>
  <c r="B85" i="26"/>
  <c r="H85" i="20"/>
  <c r="G85" i="20"/>
  <c r="I84" i="20"/>
  <c r="V85" i="23"/>
  <c r="U85" i="23"/>
  <c r="S85" i="23"/>
  <c r="B84" i="26"/>
  <c r="H84" i="20"/>
  <c r="G84" i="20"/>
  <c r="I83" i="20"/>
  <c r="V84" i="23"/>
  <c r="U84" i="23"/>
  <c r="S84" i="23"/>
  <c r="H83" i="20"/>
  <c r="G83" i="20"/>
  <c r="I82" i="20"/>
  <c r="V83" i="23"/>
  <c r="U83" i="23"/>
  <c r="S83" i="23"/>
  <c r="H82" i="20"/>
  <c r="G82" i="20"/>
  <c r="I81" i="20"/>
  <c r="V82" i="23"/>
  <c r="U82" i="23"/>
  <c r="S82" i="23"/>
  <c r="H81" i="20"/>
  <c r="G81" i="20"/>
  <c r="I80" i="20"/>
  <c r="H80" i="20"/>
  <c r="G80" i="20"/>
  <c r="I79" i="20"/>
  <c r="V80" i="23"/>
  <c r="U80" i="23"/>
  <c r="S80" i="23"/>
  <c r="H79" i="20"/>
  <c r="G79" i="20"/>
  <c r="I78" i="20"/>
  <c r="V79" i="23"/>
  <c r="U79" i="23"/>
  <c r="S79" i="23"/>
  <c r="H78" i="20"/>
  <c r="G78" i="20"/>
  <c r="I77" i="20"/>
  <c r="V78" i="23"/>
  <c r="U78" i="23"/>
  <c r="S78" i="23"/>
  <c r="H77" i="20"/>
  <c r="G77" i="20"/>
  <c r="I76" i="20"/>
  <c r="V77" i="23"/>
  <c r="U77" i="23"/>
  <c r="S77" i="23"/>
  <c r="H76" i="20"/>
  <c r="G76" i="20"/>
  <c r="I75" i="20"/>
  <c r="V76" i="23"/>
  <c r="U76" i="23"/>
  <c r="S76" i="23"/>
  <c r="H75" i="20"/>
  <c r="G75" i="20"/>
  <c r="I74" i="20"/>
  <c r="V75" i="23"/>
  <c r="U75" i="23"/>
  <c r="S75" i="23"/>
  <c r="H74" i="20"/>
  <c r="G74" i="20"/>
  <c r="I73" i="20"/>
  <c r="V74" i="23"/>
  <c r="U74" i="23"/>
  <c r="S74" i="23"/>
  <c r="H73" i="20"/>
  <c r="G73" i="20"/>
  <c r="I72" i="20"/>
  <c r="H72" i="20"/>
  <c r="G72" i="20"/>
  <c r="I71" i="20"/>
  <c r="V72" i="23"/>
  <c r="U72" i="23"/>
  <c r="S72" i="23"/>
  <c r="B71" i="26"/>
  <c r="H71" i="20"/>
  <c r="G71" i="20"/>
  <c r="I70" i="20"/>
  <c r="V71" i="23"/>
  <c r="U71" i="23"/>
  <c r="S71" i="23"/>
  <c r="C68" i="25"/>
  <c r="H70" i="20"/>
  <c r="G70" i="20"/>
  <c r="I69" i="20"/>
  <c r="V70" i="23"/>
  <c r="U70" i="23"/>
  <c r="S70" i="23"/>
  <c r="H69" i="20"/>
  <c r="G69" i="20"/>
  <c r="I68" i="20"/>
  <c r="V69" i="23"/>
  <c r="U69" i="23"/>
  <c r="S69" i="23"/>
  <c r="B68" i="26"/>
  <c r="H68" i="20"/>
  <c r="G68" i="20"/>
  <c r="I67" i="20"/>
  <c r="V68" i="23"/>
  <c r="U68" i="23"/>
  <c r="S68" i="23"/>
  <c r="H67" i="20"/>
  <c r="G67" i="20"/>
  <c r="I66" i="20"/>
  <c r="V67" i="23"/>
  <c r="U67" i="23"/>
  <c r="S67" i="23"/>
  <c r="H66" i="20"/>
  <c r="G66" i="20"/>
  <c r="I65" i="20"/>
  <c r="V66" i="23"/>
  <c r="H65" i="20"/>
  <c r="G65" i="20"/>
  <c r="I64" i="20"/>
  <c r="H64" i="20"/>
  <c r="G64" i="20"/>
  <c r="I63" i="20"/>
  <c r="V64" i="23"/>
  <c r="U64" i="23"/>
  <c r="S64" i="23"/>
  <c r="H63" i="20"/>
  <c r="G63" i="20"/>
  <c r="I62" i="20"/>
  <c r="V63" i="23"/>
  <c r="U63" i="23"/>
  <c r="S63" i="23"/>
  <c r="H62" i="20"/>
  <c r="G62" i="20"/>
  <c r="I61" i="20"/>
  <c r="V62" i="23"/>
  <c r="U62" i="23"/>
  <c r="S62" i="23"/>
  <c r="H61" i="20"/>
  <c r="G61" i="20"/>
  <c r="I60" i="20"/>
  <c r="V61" i="23"/>
  <c r="H60" i="20"/>
  <c r="G60" i="20"/>
  <c r="I59" i="20"/>
  <c r="V60" i="23"/>
  <c r="U60" i="23"/>
  <c r="S60" i="23"/>
  <c r="H59" i="20"/>
  <c r="G59" i="20"/>
  <c r="I58" i="20"/>
  <c r="V59" i="23"/>
  <c r="U59" i="23"/>
  <c r="S59" i="23"/>
  <c r="C56" i="25"/>
  <c r="H58" i="20"/>
  <c r="G58" i="20"/>
  <c r="I57" i="20"/>
  <c r="V58" i="23"/>
  <c r="H57" i="20"/>
  <c r="G57" i="20"/>
  <c r="I56" i="20"/>
  <c r="H56" i="20"/>
  <c r="G56" i="20"/>
  <c r="I55" i="20"/>
  <c r="V56" i="23"/>
  <c r="U56" i="23"/>
  <c r="S56" i="23"/>
  <c r="H55" i="20"/>
  <c r="G55" i="20"/>
  <c r="I54" i="20"/>
  <c r="V55" i="23"/>
  <c r="U55" i="23"/>
  <c r="S55" i="23"/>
  <c r="H54" i="20"/>
  <c r="G54" i="20"/>
  <c r="I53" i="20"/>
  <c r="V54" i="23"/>
  <c r="U54" i="23"/>
  <c r="S54" i="23"/>
  <c r="C51" i="25"/>
  <c r="H53" i="20"/>
  <c r="G53" i="20"/>
  <c r="I52" i="20"/>
  <c r="V53" i="23"/>
  <c r="U53" i="23"/>
  <c r="S53" i="23"/>
  <c r="H52" i="20"/>
  <c r="G52" i="20"/>
  <c r="I51" i="20"/>
  <c r="V52" i="23"/>
  <c r="U52" i="23"/>
  <c r="S52" i="23"/>
  <c r="H51" i="20"/>
  <c r="G51" i="20"/>
  <c r="I50" i="20"/>
  <c r="V51" i="23"/>
  <c r="U51" i="23"/>
  <c r="S51" i="23"/>
  <c r="H50" i="20"/>
  <c r="G50" i="20"/>
  <c r="I49" i="20"/>
  <c r="V50" i="23"/>
  <c r="U50" i="23"/>
  <c r="S50" i="23"/>
  <c r="H49" i="20"/>
  <c r="G49" i="20"/>
  <c r="I48" i="20"/>
  <c r="H48" i="20"/>
  <c r="G48" i="20"/>
  <c r="I47" i="20"/>
  <c r="V48" i="23"/>
  <c r="U48" i="23"/>
  <c r="S48" i="23"/>
  <c r="H47" i="20"/>
  <c r="G47" i="20"/>
  <c r="I46" i="20"/>
  <c r="V47" i="23"/>
  <c r="H46" i="20"/>
  <c r="G46" i="20"/>
  <c r="I45" i="20"/>
  <c r="V46" i="23"/>
  <c r="U46" i="23"/>
  <c r="S46" i="23"/>
  <c r="C43" i="25"/>
  <c r="H45" i="20"/>
  <c r="G45" i="20"/>
  <c r="I44" i="20"/>
  <c r="V45" i="23"/>
  <c r="U45" i="23"/>
  <c r="S45" i="23"/>
  <c r="B44" i="26"/>
  <c r="H44" i="20"/>
  <c r="G44" i="20"/>
  <c r="I43" i="20"/>
  <c r="V44" i="23"/>
  <c r="U44" i="23"/>
  <c r="S44" i="23"/>
  <c r="H43" i="20"/>
  <c r="G43" i="20"/>
  <c r="I42" i="20"/>
  <c r="V43" i="23"/>
  <c r="U43" i="23"/>
  <c r="S43" i="23"/>
  <c r="C40" i="25"/>
  <c r="H42" i="20"/>
  <c r="G42" i="20"/>
  <c r="I41" i="20"/>
  <c r="V42" i="23"/>
  <c r="U42" i="23"/>
  <c r="S42" i="23"/>
  <c r="H41" i="20"/>
  <c r="G41" i="20"/>
  <c r="I40" i="20"/>
  <c r="H40" i="20"/>
  <c r="G40" i="20"/>
  <c r="I39" i="20"/>
  <c r="V40" i="23"/>
  <c r="U40" i="23"/>
  <c r="S40" i="23"/>
  <c r="B39" i="26"/>
  <c r="H39" i="20"/>
  <c r="G39" i="20"/>
  <c r="I38" i="20"/>
  <c r="V39" i="23"/>
  <c r="U39" i="23"/>
  <c r="S39" i="23"/>
  <c r="H38" i="20"/>
  <c r="G38" i="20"/>
  <c r="I37" i="20"/>
  <c r="V38" i="23"/>
  <c r="U38" i="23"/>
  <c r="S38" i="23"/>
  <c r="H37" i="20"/>
  <c r="G37" i="20"/>
  <c r="I36" i="20"/>
  <c r="V37" i="23"/>
  <c r="U37" i="23"/>
  <c r="S37" i="23"/>
  <c r="H36" i="20"/>
  <c r="G36" i="20"/>
  <c r="I35" i="20"/>
  <c r="V36" i="23"/>
  <c r="U36" i="23"/>
  <c r="S36" i="23"/>
  <c r="H35" i="20"/>
  <c r="G35" i="20"/>
  <c r="I34" i="20"/>
  <c r="V35" i="23"/>
  <c r="U35" i="23"/>
  <c r="S35" i="23"/>
  <c r="H34" i="20"/>
  <c r="G34" i="20"/>
  <c r="I33" i="20"/>
  <c r="V34" i="23"/>
  <c r="U34" i="23"/>
  <c r="S34" i="23"/>
  <c r="H33" i="20"/>
  <c r="G33" i="20"/>
  <c r="I32" i="20"/>
  <c r="H32" i="20"/>
  <c r="G32" i="20"/>
  <c r="I31" i="20"/>
  <c r="V32" i="23"/>
  <c r="U32" i="23"/>
  <c r="S32" i="23"/>
  <c r="H31" i="20"/>
  <c r="G31" i="20"/>
  <c r="I30" i="20"/>
  <c r="V31" i="23"/>
  <c r="H30" i="20"/>
  <c r="G30" i="20"/>
  <c r="I29" i="20"/>
  <c r="V30" i="23"/>
  <c r="U30" i="23"/>
  <c r="S30" i="23"/>
  <c r="H29" i="20"/>
  <c r="G29" i="20"/>
  <c r="I28" i="20"/>
  <c r="V29" i="23"/>
  <c r="U29" i="23"/>
  <c r="S29" i="23"/>
  <c r="H28" i="20"/>
  <c r="G28" i="20"/>
  <c r="I27" i="20"/>
  <c r="V28" i="23"/>
  <c r="U28" i="23"/>
  <c r="S28" i="23"/>
  <c r="H27" i="20"/>
  <c r="G27" i="20"/>
  <c r="I26" i="20"/>
  <c r="V27" i="23"/>
  <c r="U27" i="23"/>
  <c r="S27" i="23"/>
  <c r="H26" i="20"/>
  <c r="G26" i="20"/>
  <c r="I25" i="20"/>
  <c r="V26" i="23"/>
  <c r="U26" i="23"/>
  <c r="S26" i="23"/>
  <c r="H25" i="20"/>
  <c r="G25" i="20"/>
  <c r="I24" i="20"/>
  <c r="H24" i="20"/>
  <c r="G24" i="20"/>
  <c r="I23" i="20"/>
  <c r="V24" i="23"/>
  <c r="U24" i="23"/>
  <c r="S24" i="23"/>
  <c r="C21" i="25"/>
  <c r="H23" i="20"/>
  <c r="G23" i="20"/>
  <c r="I22" i="20"/>
  <c r="V23" i="23"/>
  <c r="U23" i="23"/>
  <c r="S23" i="23"/>
  <c r="H22" i="20"/>
  <c r="G22" i="20"/>
  <c r="I21" i="20"/>
  <c r="V22" i="23"/>
  <c r="U22" i="23"/>
  <c r="S22" i="23"/>
  <c r="C19" i="25"/>
  <c r="H21" i="20"/>
  <c r="G21" i="20"/>
  <c r="I20" i="20"/>
  <c r="V21" i="23"/>
  <c r="U21" i="23"/>
  <c r="S21" i="23"/>
  <c r="B20" i="26"/>
  <c r="H20" i="20"/>
  <c r="G20" i="20"/>
  <c r="I19" i="20"/>
  <c r="V20" i="23"/>
  <c r="U20" i="23"/>
  <c r="S20" i="23"/>
  <c r="C17" i="25"/>
  <c r="H19" i="20"/>
  <c r="G19" i="20"/>
  <c r="I18" i="20"/>
  <c r="V19" i="23"/>
  <c r="U19" i="23"/>
  <c r="S19" i="23"/>
  <c r="H18" i="20"/>
  <c r="G18" i="20"/>
  <c r="I17" i="20"/>
  <c r="V18" i="23"/>
  <c r="U18" i="23"/>
  <c r="S18" i="23"/>
  <c r="H17" i="20"/>
  <c r="G17" i="20"/>
  <c r="I16" i="20"/>
  <c r="H16" i="20"/>
  <c r="G16" i="20"/>
  <c r="I15" i="20"/>
  <c r="V16" i="23"/>
  <c r="U16" i="23"/>
  <c r="S16" i="23"/>
  <c r="H15" i="20"/>
  <c r="G15" i="20"/>
  <c r="I14" i="20"/>
  <c r="V15" i="23"/>
  <c r="W15" i="23"/>
  <c r="T15" i="23"/>
  <c r="H14" i="20"/>
  <c r="G14" i="20"/>
  <c r="I13" i="20"/>
  <c r="V14" i="23"/>
  <c r="U14" i="23"/>
  <c r="S14" i="23"/>
  <c r="H13" i="20"/>
  <c r="G13" i="20"/>
  <c r="I12" i="20"/>
  <c r="V13" i="23"/>
  <c r="U13" i="23"/>
  <c r="S13" i="23"/>
  <c r="C10" i="25"/>
  <c r="H12" i="20"/>
  <c r="G12" i="20"/>
  <c r="I11" i="20"/>
  <c r="V12" i="23"/>
  <c r="U12" i="23"/>
  <c r="S12" i="23"/>
  <c r="H11" i="20"/>
  <c r="G11" i="20"/>
  <c r="I10" i="20"/>
  <c r="V11" i="23"/>
  <c r="U11" i="23"/>
  <c r="S11" i="23"/>
  <c r="H10" i="20"/>
  <c r="G10" i="20"/>
  <c r="I9" i="20"/>
  <c r="V10" i="23"/>
  <c r="U10" i="23"/>
  <c r="S10" i="23"/>
  <c r="H9" i="20"/>
  <c r="G9" i="20"/>
  <c r="I8" i="20"/>
  <c r="H8" i="20"/>
  <c r="G8" i="20"/>
  <c r="I7" i="20"/>
  <c r="V8" i="23"/>
  <c r="U8" i="23"/>
  <c r="S8" i="23"/>
  <c r="H7" i="20"/>
  <c r="G7" i="20"/>
  <c r="I6" i="20"/>
  <c r="V7" i="23"/>
  <c r="U7" i="23"/>
  <c r="S7" i="23"/>
  <c r="H6" i="20"/>
  <c r="G6" i="20"/>
  <c r="Q43" i="24"/>
  <c r="M65" i="24"/>
  <c r="R65" i="24"/>
  <c r="M81" i="24"/>
  <c r="R81" i="24"/>
  <c r="P81" i="24"/>
  <c r="Q19" i="24"/>
  <c r="M66" i="24"/>
  <c r="R107" i="24"/>
  <c r="Q17" i="23"/>
  <c r="C69" i="25"/>
  <c r="J78" i="24"/>
  <c r="X57" i="24"/>
  <c r="X97" i="24"/>
  <c r="L73" i="24"/>
  <c r="Q73" i="24"/>
  <c r="M59" i="24"/>
  <c r="R59" i="24"/>
  <c r="U77" i="24"/>
  <c r="S77" i="24"/>
  <c r="X49" i="24"/>
  <c r="Q89" i="24"/>
  <c r="J86" i="24"/>
  <c r="K85" i="24"/>
  <c r="L97" i="24"/>
  <c r="U22" i="24"/>
  <c r="S22" i="24"/>
  <c r="X81" i="24"/>
  <c r="L68" i="24"/>
  <c r="O107" i="24"/>
  <c r="L104" i="24"/>
  <c r="Q104" i="24"/>
  <c r="L96" i="24"/>
  <c r="M95" i="24"/>
  <c r="R95" i="24"/>
  <c r="X55" i="24"/>
  <c r="X23" i="24"/>
  <c r="J79" i="24"/>
  <c r="K78" i="24"/>
  <c r="M73" i="23"/>
  <c r="Q74" i="23"/>
  <c r="L88" i="23"/>
  <c r="M87" i="23"/>
  <c r="L53" i="23"/>
  <c r="M52" i="23"/>
  <c r="L34" i="23"/>
  <c r="X44" i="23"/>
  <c r="L101" i="23"/>
  <c r="X85" i="23"/>
  <c r="L42" i="23"/>
  <c r="M41" i="23"/>
  <c r="R41" i="23"/>
  <c r="L18" i="23"/>
  <c r="X93" i="23"/>
  <c r="X9" i="23"/>
  <c r="L80" i="23"/>
  <c r="L72" i="23"/>
  <c r="X31" i="23"/>
  <c r="X23" i="23"/>
  <c r="L16" i="23"/>
  <c r="Q16" i="23"/>
  <c r="X49" i="23"/>
  <c r="M103" i="24"/>
  <c r="O26" i="24"/>
  <c r="Q27" i="24"/>
  <c r="O59" i="24"/>
  <c r="M80" i="24"/>
  <c r="L56" i="24"/>
  <c r="M55" i="24"/>
  <c r="M89" i="24"/>
  <c r="N89" i="24"/>
  <c r="X15" i="24"/>
  <c r="Q76" i="24"/>
  <c r="M102" i="24"/>
  <c r="O102" i="24"/>
  <c r="Q103" i="24"/>
  <c r="M9" i="24"/>
  <c r="M25" i="24"/>
  <c r="O25" i="24"/>
  <c r="X95" i="24"/>
  <c r="L55" i="24"/>
  <c r="M54" i="24"/>
  <c r="R54" i="24"/>
  <c r="X31" i="24"/>
  <c r="L47" i="24"/>
  <c r="L31" i="24"/>
  <c r="M30" i="24"/>
  <c r="L23" i="24"/>
  <c r="M22" i="24"/>
  <c r="R22" i="24"/>
  <c r="X46" i="24"/>
  <c r="W46" i="24"/>
  <c r="T46" i="24"/>
  <c r="L15" i="24"/>
  <c r="O65" i="24"/>
  <c r="X22" i="24"/>
  <c r="X103" i="24"/>
  <c r="J30" i="24"/>
  <c r="K29" i="24"/>
  <c r="K14" i="24"/>
  <c r="K51" i="24"/>
  <c r="L64" i="23"/>
  <c r="M63" i="23"/>
  <c r="X71" i="23"/>
  <c r="L96" i="23"/>
  <c r="Q96" i="23"/>
  <c r="L32" i="23"/>
  <c r="X79" i="23"/>
  <c r="X15" i="23"/>
  <c r="L40" i="23"/>
  <c r="M39" i="23"/>
  <c r="L56" i="23"/>
  <c r="Q56" i="23"/>
  <c r="O101" i="23"/>
  <c r="R101" i="23"/>
  <c r="Q50" i="23"/>
  <c r="L62" i="23"/>
  <c r="Q62" i="23"/>
  <c r="X102" i="23"/>
  <c r="X94" i="23"/>
  <c r="X86" i="23"/>
  <c r="W86" i="23"/>
  <c r="T86" i="23"/>
  <c r="L70" i="23"/>
  <c r="M69" i="23"/>
  <c r="X78" i="23"/>
  <c r="X38" i="23"/>
  <c r="Q63" i="23"/>
  <c r="Q102" i="23"/>
  <c r="L86" i="23"/>
  <c r="M85" i="23"/>
  <c r="R85" i="23"/>
  <c r="K92" i="24"/>
  <c r="Q26" i="23"/>
  <c r="M29" i="23"/>
  <c r="Q88" i="23"/>
  <c r="Q9" i="23"/>
  <c r="M95" i="23"/>
  <c r="R95" i="23"/>
  <c r="P95" i="23"/>
  <c r="N51" i="24"/>
  <c r="O51" i="24"/>
  <c r="R51" i="24"/>
  <c r="O57" i="24"/>
  <c r="K11" i="24"/>
  <c r="K8" i="24"/>
  <c r="Q58" i="24"/>
  <c r="M104" i="24"/>
  <c r="Q52" i="24"/>
  <c r="K61" i="24"/>
  <c r="K43" i="24"/>
  <c r="N101" i="23"/>
  <c r="M78" i="23"/>
  <c r="B73" i="27"/>
  <c r="J43" i="25"/>
  <c r="O95" i="24"/>
  <c r="J10" i="25"/>
  <c r="J73" i="25"/>
  <c r="J64" i="25"/>
  <c r="J24" i="25"/>
  <c r="O81" i="24"/>
  <c r="Q96" i="24"/>
  <c r="B68" i="27"/>
  <c r="J94" i="25"/>
  <c r="N65" i="24"/>
  <c r="J102" i="25"/>
  <c r="B88" i="27"/>
  <c r="O94" i="23"/>
  <c r="O65" i="23"/>
  <c r="R65" i="23"/>
  <c r="N65" i="23"/>
  <c r="Q95" i="23"/>
  <c r="Q66" i="23"/>
  <c r="Q49" i="23"/>
  <c r="B53" i="26"/>
  <c r="B19" i="26"/>
  <c r="M61" i="23"/>
  <c r="Q70" i="23"/>
  <c r="Q93" i="23"/>
  <c r="M92" i="23"/>
  <c r="M89" i="23"/>
  <c r="Q90" i="23"/>
  <c r="C49" i="25"/>
  <c r="B99" i="26"/>
  <c r="Q53" i="23"/>
  <c r="B12" i="26"/>
  <c r="C42" i="25"/>
  <c r="B92" i="26"/>
  <c r="C90" i="25"/>
  <c r="R29" i="23"/>
  <c r="O29" i="23"/>
  <c r="N29" i="23"/>
  <c r="M15" i="23"/>
  <c r="B21" i="26"/>
  <c r="C83" i="25"/>
  <c r="O78" i="23"/>
  <c r="B101" i="26"/>
  <c r="M31" i="23"/>
  <c r="Q32" i="23"/>
  <c r="C11" i="25"/>
  <c r="B13" i="26"/>
  <c r="N41" i="23"/>
  <c r="C9" i="25"/>
  <c r="B11" i="26"/>
  <c r="BF11" i="28"/>
  <c r="BG11" i="28"/>
  <c r="C41" i="25"/>
  <c r="B43" i="26"/>
  <c r="BF43" i="28"/>
  <c r="R25" i="23"/>
  <c r="O25" i="23"/>
  <c r="B45" i="26"/>
  <c r="B70" i="26"/>
  <c r="C18" i="25"/>
  <c r="R63" i="23"/>
  <c r="C66" i="25"/>
  <c r="C65" i="25"/>
  <c r="B51" i="26"/>
  <c r="C82" i="25"/>
  <c r="R62" i="23"/>
  <c r="P62" i="23"/>
  <c r="O62" i="23"/>
  <c r="Q47" i="23"/>
  <c r="M46" i="23"/>
  <c r="R46" i="23"/>
  <c r="R8" i="23"/>
  <c r="N8" i="23"/>
  <c r="B23" i="26"/>
  <c r="C37" i="25"/>
  <c r="B67" i="26"/>
  <c r="C89" i="25"/>
  <c r="C34" i="25"/>
  <c r="B36" i="26"/>
  <c r="C73" i="25"/>
  <c r="B75" i="26"/>
  <c r="Q72" i="23"/>
  <c r="M71" i="23"/>
  <c r="C94" i="25"/>
  <c r="O8" i="23"/>
  <c r="M33" i="23"/>
  <c r="Q34" i="23"/>
  <c r="Q71" i="23"/>
  <c r="M37" i="23"/>
  <c r="Q38" i="23"/>
  <c r="M81" i="23"/>
  <c r="Q82" i="23"/>
  <c r="M9" i="23"/>
  <c r="Q10" i="23"/>
  <c r="N102" i="24"/>
  <c r="M92" i="24"/>
  <c r="R92" i="24"/>
  <c r="J36" i="25"/>
  <c r="Q42" i="23"/>
  <c r="O41" i="23"/>
  <c r="Q56" i="24"/>
  <c r="R55" i="24"/>
  <c r="N22" i="24"/>
  <c r="O55" i="24"/>
  <c r="O22" i="24"/>
  <c r="O89" i="24"/>
  <c r="R89" i="24"/>
  <c r="M23" i="24"/>
  <c r="O23" i="24"/>
  <c r="O9" i="24"/>
  <c r="R30" i="24"/>
  <c r="O30" i="24"/>
  <c r="Q31" i="24"/>
  <c r="R25" i="24"/>
  <c r="N25" i="24"/>
  <c r="Q23" i="24"/>
  <c r="N30" i="24"/>
  <c r="O63" i="23"/>
  <c r="O95" i="23"/>
  <c r="Q64" i="23"/>
  <c r="N85" i="23"/>
  <c r="O85" i="23"/>
  <c r="Q86" i="23"/>
  <c r="O104" i="24"/>
  <c r="R104" i="24"/>
  <c r="AW43" i="28"/>
  <c r="AX43" i="28"/>
  <c r="O15" i="23"/>
  <c r="R15" i="23"/>
  <c r="BO43" i="28"/>
  <c r="BP43" i="28"/>
  <c r="O89" i="23"/>
  <c r="N89" i="23"/>
  <c r="R89" i="23"/>
  <c r="R69" i="23"/>
  <c r="O69" i="23"/>
  <c r="O31" i="23"/>
  <c r="R31" i="23"/>
  <c r="R92" i="23"/>
  <c r="O92" i="23"/>
  <c r="AN43" i="28"/>
  <c r="AO43" i="28"/>
  <c r="O39" i="23"/>
  <c r="O61" i="23"/>
  <c r="R70" i="23"/>
  <c r="P70" i="23"/>
  <c r="O70" i="23"/>
  <c r="O71" i="23"/>
  <c r="R71" i="23"/>
  <c r="AN67" i="28"/>
  <c r="BO19" i="28"/>
  <c r="BP19" i="28"/>
  <c r="AW67" i="28"/>
  <c r="BF44" i="28"/>
  <c r="BG44" i="28"/>
  <c r="AN44" i="28"/>
  <c r="AP43" i="28"/>
  <c r="AQ43" i="28"/>
  <c r="AW44" i="28"/>
  <c r="AY43" i="28"/>
  <c r="BO44" i="28"/>
  <c r="R81" i="23"/>
  <c r="O81" i="23"/>
  <c r="BF67" i="28"/>
  <c r="BG67" i="28"/>
  <c r="N33" i="23"/>
  <c r="O33" i="23"/>
  <c r="R33" i="23"/>
  <c r="BG43" i="28"/>
  <c r="O37" i="23"/>
  <c r="R37" i="23"/>
  <c r="BO67" i="28"/>
  <c r="AX67" i="28"/>
  <c r="BP67" i="28"/>
  <c r="BQ43" i="28"/>
  <c r="BR43" i="28"/>
  <c r="BP44" i="28"/>
  <c r="AO67" i="28"/>
  <c r="J62" i="25"/>
  <c r="B64" i="27"/>
  <c r="AZ43" i="28"/>
  <c r="C13" i="25"/>
  <c r="B15" i="26"/>
  <c r="C29" i="25"/>
  <c r="B31" i="26"/>
  <c r="B14" i="27"/>
  <c r="J12" i="25"/>
  <c r="B74" i="27"/>
  <c r="J72" i="25"/>
  <c r="B26" i="26"/>
  <c r="O28" i="26"/>
  <c r="BD28" i="28"/>
  <c r="BE28" i="28"/>
  <c r="C24" i="25"/>
  <c r="BO84" i="28"/>
  <c r="AW84" i="28"/>
  <c r="AX84" i="28"/>
  <c r="BF84" i="28"/>
  <c r="AN84" i="28"/>
  <c r="B93" i="26"/>
  <c r="C91" i="25"/>
  <c r="J7" i="25"/>
  <c r="B9" i="27"/>
  <c r="C72" i="25"/>
  <c r="B74" i="26"/>
  <c r="B83" i="26"/>
  <c r="C81" i="25"/>
  <c r="J4" i="25"/>
  <c r="K4" i="25"/>
  <c r="I5" i="25"/>
  <c r="B6" i="27"/>
  <c r="B104" i="26"/>
  <c r="C102" i="25"/>
  <c r="BH43" i="28"/>
  <c r="BI43" i="28"/>
  <c r="O46" i="23"/>
  <c r="W18" i="24"/>
  <c r="T18" i="24"/>
  <c r="U18" i="24"/>
  <c r="S18" i="24"/>
  <c r="B25" i="27"/>
  <c r="BF25" i="29"/>
  <c r="BG25" i="29"/>
  <c r="J23" i="25"/>
  <c r="B41" i="27"/>
  <c r="J39" i="25"/>
  <c r="B49" i="27"/>
  <c r="J47" i="25"/>
  <c r="B57" i="27"/>
  <c r="J55" i="25"/>
  <c r="J63" i="25"/>
  <c r="B65" i="27"/>
  <c r="J79" i="25"/>
  <c r="B81" i="27"/>
  <c r="B97" i="27"/>
  <c r="J95" i="25"/>
  <c r="N46" i="23"/>
  <c r="K45" i="23"/>
  <c r="AO44" i="28"/>
  <c r="R23" i="24"/>
  <c r="P23" i="24"/>
  <c r="C92" i="25"/>
  <c r="B76" i="27"/>
  <c r="J74" i="25"/>
  <c r="J18" i="25"/>
  <c r="B20" i="27"/>
  <c r="B28" i="27"/>
  <c r="AW27" i="29"/>
  <c r="AX27" i="29"/>
  <c r="J26" i="25"/>
  <c r="B44" i="27"/>
  <c r="J42" i="25"/>
  <c r="B60" i="27"/>
  <c r="J58" i="25"/>
  <c r="B84" i="27"/>
  <c r="J82" i="25"/>
  <c r="B100" i="27"/>
  <c r="J98" i="25"/>
  <c r="W51" i="24"/>
  <c r="T51" i="24"/>
  <c r="W90" i="24"/>
  <c r="T90" i="24"/>
  <c r="W80" i="24"/>
  <c r="T80" i="24"/>
  <c r="B42" i="26"/>
  <c r="BF12" i="28"/>
  <c r="B35" i="26"/>
  <c r="C33" i="25"/>
  <c r="B79" i="27"/>
  <c r="J77" i="25"/>
  <c r="B87" i="27"/>
  <c r="J85" i="25"/>
  <c r="B103" i="27"/>
  <c r="J101" i="25"/>
  <c r="M40" i="23"/>
  <c r="O40" i="23"/>
  <c r="Q41" i="23"/>
  <c r="P41" i="23"/>
  <c r="L79" i="24"/>
  <c r="X79" i="24"/>
  <c r="L71" i="24"/>
  <c r="X71" i="24"/>
  <c r="L64" i="24"/>
  <c r="M63" i="24"/>
  <c r="Q64" i="24"/>
  <c r="O63" i="24"/>
  <c r="W84" i="24"/>
  <c r="T84" i="24"/>
  <c r="W76" i="24"/>
  <c r="T76" i="24"/>
  <c r="W68" i="24"/>
  <c r="T68" i="24"/>
  <c r="W60" i="24"/>
  <c r="T60" i="24"/>
  <c r="W52" i="24"/>
  <c r="T52" i="24"/>
  <c r="W28" i="24"/>
  <c r="T28" i="24"/>
  <c r="W20" i="24"/>
  <c r="T20" i="24"/>
  <c r="W12" i="24"/>
  <c r="T12" i="24"/>
  <c r="W31" i="23"/>
  <c r="T31" i="23"/>
  <c r="U31" i="23"/>
  <c r="S31" i="23"/>
  <c r="B30" i="26"/>
  <c r="U47" i="23"/>
  <c r="S47" i="23"/>
  <c r="W47" i="23"/>
  <c r="T47" i="23"/>
  <c r="W103" i="23"/>
  <c r="T103" i="23"/>
  <c r="U103" i="23"/>
  <c r="S103" i="23"/>
  <c r="J8" i="25"/>
  <c r="B10" i="27"/>
  <c r="BF9" i="29"/>
  <c r="BG9" i="29"/>
  <c r="J32" i="25"/>
  <c r="B34" i="27"/>
  <c r="B42" i="27"/>
  <c r="BF41" i="29"/>
  <c r="BG41" i="29"/>
  <c r="J40" i="25"/>
  <c r="J48" i="25"/>
  <c r="B50" i="27"/>
  <c r="B58" i="27"/>
  <c r="J56" i="25"/>
  <c r="B82" i="27"/>
  <c r="J80" i="25"/>
  <c r="J88" i="25"/>
  <c r="B90" i="27"/>
  <c r="W52" i="23"/>
  <c r="T52" i="23"/>
  <c r="M97" i="24"/>
  <c r="Q98" i="24"/>
  <c r="M58" i="24"/>
  <c r="Q59" i="24"/>
  <c r="P59" i="24"/>
  <c r="Q18" i="24"/>
  <c r="M17" i="24"/>
  <c r="W54" i="23"/>
  <c r="T54" i="23"/>
  <c r="K58" i="24"/>
  <c r="N59" i="24"/>
  <c r="B58" i="26"/>
  <c r="AN58" i="28"/>
  <c r="AO58" i="28"/>
  <c r="B21" i="27"/>
  <c r="J19" i="25"/>
  <c r="B13" i="27"/>
  <c r="J11" i="25"/>
  <c r="U30" i="24"/>
  <c r="S30" i="24"/>
  <c r="W30" i="24"/>
  <c r="T30" i="24"/>
  <c r="J35" i="25"/>
  <c r="B37" i="27"/>
  <c r="BO37" i="29"/>
  <c r="BP37" i="29"/>
  <c r="W59" i="24"/>
  <c r="T59" i="24"/>
  <c r="K96" i="24"/>
  <c r="C32" i="25"/>
  <c r="B34" i="26"/>
  <c r="AX44" i="28"/>
  <c r="B28" i="26"/>
  <c r="G34" i="26"/>
  <c r="T34" i="28"/>
  <c r="U34" i="28"/>
  <c r="C26" i="25"/>
  <c r="W61" i="23"/>
  <c r="T61" i="23"/>
  <c r="U61" i="23"/>
  <c r="S61" i="23"/>
  <c r="J70" i="25"/>
  <c r="B72" i="27"/>
  <c r="W37" i="23"/>
  <c r="T37" i="23"/>
  <c r="X18" i="23"/>
  <c r="L19" i="23"/>
  <c r="X10" i="23"/>
  <c r="L11" i="23"/>
  <c r="Q40" i="23"/>
  <c r="U15" i="23"/>
  <c r="S15" i="23"/>
  <c r="J9" i="25"/>
  <c r="B11" i="27"/>
  <c r="J17" i="25"/>
  <c r="B19" i="27"/>
  <c r="B27" i="27"/>
  <c r="J25" i="25"/>
  <c r="B43" i="27"/>
  <c r="J41" i="25"/>
  <c r="J65" i="25"/>
  <c r="B67" i="27"/>
  <c r="B83" i="27"/>
  <c r="AW83" i="29"/>
  <c r="AX83" i="29"/>
  <c r="J81" i="25"/>
  <c r="B91" i="27"/>
  <c r="J89" i="25"/>
  <c r="O42" i="24"/>
  <c r="R42" i="24"/>
  <c r="W82" i="24"/>
  <c r="T82" i="24"/>
  <c r="W23" i="23"/>
  <c r="T23" i="23"/>
  <c r="W85" i="23"/>
  <c r="T85" i="23"/>
  <c r="W107" i="24"/>
  <c r="T107" i="24"/>
  <c r="W22" i="23"/>
  <c r="T22" i="23"/>
  <c r="L100" i="23"/>
  <c r="L92" i="23"/>
  <c r="X83" i="23"/>
  <c r="W83" i="23"/>
  <c r="T83" i="23"/>
  <c r="J91" i="24"/>
  <c r="K90" i="24"/>
  <c r="J83" i="24"/>
  <c r="K82" i="24"/>
  <c r="W9" i="24"/>
  <c r="T9" i="24"/>
  <c r="X85" i="24"/>
  <c r="W85" i="24"/>
  <c r="T85" i="24"/>
  <c r="X77" i="24"/>
  <c r="W77" i="24"/>
  <c r="T77" i="24"/>
  <c r="L46" i="24"/>
  <c r="L38" i="24"/>
  <c r="Q38" i="24"/>
  <c r="L30" i="24"/>
  <c r="W94" i="23"/>
  <c r="T94" i="23"/>
  <c r="W44" i="23"/>
  <c r="T44" i="23"/>
  <c r="W45" i="23"/>
  <c r="T45" i="23"/>
  <c r="W64" i="23"/>
  <c r="T64" i="23"/>
  <c r="W70" i="24"/>
  <c r="T70" i="24"/>
  <c r="W47" i="24"/>
  <c r="T47" i="24"/>
  <c r="W102" i="23"/>
  <c r="T102" i="23"/>
  <c r="W32" i="23"/>
  <c r="T32" i="23"/>
  <c r="W75" i="24"/>
  <c r="T75" i="24"/>
  <c r="X12" i="23"/>
  <c r="W12" i="23"/>
  <c r="T12" i="23"/>
  <c r="W38" i="24"/>
  <c r="T38" i="24"/>
  <c r="W79" i="23"/>
  <c r="T79" i="23"/>
  <c r="W15" i="24"/>
  <c r="T15" i="24"/>
  <c r="W97" i="24"/>
  <c r="T97" i="24"/>
  <c r="W10" i="24"/>
  <c r="T10" i="24"/>
  <c r="W62" i="23"/>
  <c r="T62" i="23"/>
  <c r="W40" i="23"/>
  <c r="T40" i="23"/>
  <c r="X34" i="23"/>
  <c r="J104" i="24"/>
  <c r="K103" i="24"/>
  <c r="J88" i="24"/>
  <c r="N88" i="24"/>
  <c r="J80" i="24"/>
  <c r="J72" i="24"/>
  <c r="K71" i="24"/>
  <c r="J64" i="24"/>
  <c r="K63" i="24"/>
  <c r="J56" i="24"/>
  <c r="K55" i="24"/>
  <c r="J40" i="24"/>
  <c r="K39" i="24"/>
  <c r="J24" i="24"/>
  <c r="K23" i="24"/>
  <c r="W93" i="23"/>
  <c r="T93" i="23"/>
  <c r="W23" i="24"/>
  <c r="T23" i="24"/>
  <c r="W14" i="24"/>
  <c r="T14" i="24"/>
  <c r="W42" i="24"/>
  <c r="T42" i="24"/>
  <c r="W58" i="24"/>
  <c r="T58" i="24"/>
  <c r="W101" i="23"/>
  <c r="T101" i="23"/>
  <c r="J95" i="24"/>
  <c r="J87" i="24"/>
  <c r="K86" i="24"/>
  <c r="J71" i="24"/>
  <c r="K70" i="24"/>
  <c r="W38" i="23"/>
  <c r="T38" i="23"/>
  <c r="W22" i="24"/>
  <c r="T22" i="24"/>
  <c r="W31" i="24"/>
  <c r="T31" i="24"/>
  <c r="W55" i="24"/>
  <c r="T55" i="24"/>
  <c r="W26" i="24"/>
  <c r="T26" i="24"/>
  <c r="W92" i="23"/>
  <c r="T92" i="23"/>
  <c r="W89" i="24"/>
  <c r="T89" i="24"/>
  <c r="W43" i="24"/>
  <c r="T43" i="24"/>
  <c r="W78" i="23"/>
  <c r="T78" i="23"/>
  <c r="W71" i="23"/>
  <c r="T71" i="23"/>
  <c r="W81" i="24"/>
  <c r="T81" i="24"/>
  <c r="W13" i="23"/>
  <c r="T13" i="23"/>
  <c r="W66" i="24"/>
  <c r="T66" i="24"/>
  <c r="W105" i="24"/>
  <c r="T105" i="24"/>
  <c r="W53" i="23"/>
  <c r="T53" i="23"/>
  <c r="J99" i="24"/>
  <c r="K98" i="24"/>
  <c r="W104" i="24"/>
  <c r="T104" i="24"/>
  <c r="W96" i="24"/>
  <c r="T96" i="24"/>
  <c r="W88" i="24"/>
  <c r="T88" i="24"/>
  <c r="W73" i="24"/>
  <c r="T73" i="24"/>
  <c r="K87" i="24"/>
  <c r="BF11" i="29"/>
  <c r="BG11" i="29"/>
  <c r="BF12" i="29"/>
  <c r="C60" i="25"/>
  <c r="B62" i="26"/>
  <c r="K80" i="23"/>
  <c r="N81" i="23"/>
  <c r="K66" i="24"/>
  <c r="C52" i="25"/>
  <c r="B54" i="26"/>
  <c r="D4" i="25"/>
  <c r="B5" i="25"/>
  <c r="B6" i="26"/>
  <c r="R87" i="23"/>
  <c r="O87" i="23"/>
  <c r="M60" i="23"/>
  <c r="Q61" i="23"/>
  <c r="B59" i="26"/>
  <c r="C57" i="25"/>
  <c r="J107" i="23"/>
  <c r="K106" i="23"/>
  <c r="N107" i="23"/>
  <c r="J37" i="23"/>
  <c r="K36" i="23"/>
  <c r="X105" i="23"/>
  <c r="W105" i="23"/>
  <c r="T105" i="23"/>
  <c r="L105" i="23"/>
  <c r="M104" i="23"/>
  <c r="X97" i="23"/>
  <c r="W97" i="23"/>
  <c r="T97" i="23"/>
  <c r="L97" i="23"/>
  <c r="M96" i="23"/>
  <c r="O96" i="23"/>
  <c r="Q89" i="23"/>
  <c r="X89" i="23"/>
  <c r="W89" i="23"/>
  <c r="T89" i="23"/>
  <c r="X81" i="23"/>
  <c r="L81" i="23"/>
  <c r="X73" i="23"/>
  <c r="L73" i="23"/>
  <c r="M72" i="23"/>
  <c r="R72" i="23"/>
  <c r="P72" i="23"/>
  <c r="L65" i="23"/>
  <c r="M64" i="23"/>
  <c r="X65" i="23"/>
  <c r="Q65" i="23"/>
  <c r="P65" i="23"/>
  <c r="X51" i="23"/>
  <c r="W51" i="23"/>
  <c r="T51" i="23"/>
  <c r="X29" i="23"/>
  <c r="W29" i="23"/>
  <c r="T29" i="23"/>
  <c r="Q29" i="23"/>
  <c r="P29" i="23"/>
  <c r="O28" i="23"/>
  <c r="L29" i="23"/>
  <c r="M28" i="23"/>
  <c r="M70" i="24"/>
  <c r="Q71" i="24"/>
  <c r="X48" i="24"/>
  <c r="W48" i="24"/>
  <c r="T48" i="24"/>
  <c r="L48" i="24"/>
  <c r="M47" i="24"/>
  <c r="X40" i="24"/>
  <c r="L40" i="24"/>
  <c r="Q40" i="24"/>
  <c r="AW65" i="29"/>
  <c r="AN65" i="29"/>
  <c r="C66" i="27"/>
  <c r="B66" i="29"/>
  <c r="C66" i="29"/>
  <c r="BO65" i="29"/>
  <c r="BF65" i="29"/>
  <c r="BF64" i="29"/>
  <c r="BG64" i="29"/>
  <c r="Q15" i="24"/>
  <c r="M14" i="24"/>
  <c r="B95" i="26"/>
  <c r="C93" i="25"/>
  <c r="C98" i="25"/>
  <c r="B100" i="26"/>
  <c r="BF99" i="28"/>
  <c r="BG99" i="28"/>
  <c r="J78" i="25"/>
  <c r="B80" i="27"/>
  <c r="AN82" i="29"/>
  <c r="L63" i="24"/>
  <c r="X63" i="24"/>
  <c r="O54" i="24"/>
  <c r="Q55" i="24"/>
  <c r="P55" i="24"/>
  <c r="Q5" i="25"/>
  <c r="L4" i="25"/>
  <c r="M67" i="24"/>
  <c r="O67" i="24"/>
  <c r="Q68" i="24"/>
  <c r="O107" i="23"/>
  <c r="R107" i="23"/>
  <c r="L52" i="23"/>
  <c r="L33" i="24"/>
  <c r="M32" i="24"/>
  <c r="R32" i="24"/>
  <c r="B22" i="27"/>
  <c r="J20" i="25"/>
  <c r="R66" i="24"/>
  <c r="P66" i="24"/>
  <c r="O66" i="24"/>
  <c r="BO35" i="28"/>
  <c r="BP35" i="28"/>
  <c r="BF34" i="28"/>
  <c r="BG34" i="28"/>
  <c r="B53" i="27"/>
  <c r="J51" i="25"/>
  <c r="M43" i="24"/>
  <c r="Q44" i="24"/>
  <c r="O103" i="24"/>
  <c r="R103" i="24"/>
  <c r="P103" i="24"/>
  <c r="B30" i="27"/>
  <c r="J28" i="25"/>
  <c r="B55" i="26"/>
  <c r="C53" i="25"/>
  <c r="AW41" i="29"/>
  <c r="AX41" i="29"/>
  <c r="AN42" i="29"/>
  <c r="AN41" i="29"/>
  <c r="AO41" i="29"/>
  <c r="BO42" i="29"/>
  <c r="BO41" i="29"/>
  <c r="BP41" i="29"/>
  <c r="BF42" i="29"/>
  <c r="AW42" i="29"/>
  <c r="K80" i="24"/>
  <c r="N81" i="24"/>
  <c r="K79" i="24"/>
  <c r="N80" i="24"/>
  <c r="X99" i="24"/>
  <c r="W99" i="24"/>
  <c r="T99" i="24"/>
  <c r="Q99" i="24"/>
  <c r="L99" i="24"/>
  <c r="M98" i="24"/>
  <c r="R98" i="24"/>
  <c r="L91" i="24"/>
  <c r="X91" i="24"/>
  <c r="W91" i="24"/>
  <c r="T91" i="24"/>
  <c r="C96" i="25"/>
  <c r="B98" i="26"/>
  <c r="Q14" i="23"/>
  <c r="L14" i="23"/>
  <c r="M13" i="23"/>
  <c r="O13" i="23"/>
  <c r="X75" i="23"/>
  <c r="W75" i="23"/>
  <c r="T75" i="23"/>
  <c r="L76" i="23"/>
  <c r="M75" i="23"/>
  <c r="R75" i="23"/>
  <c r="X67" i="23"/>
  <c r="W67" i="23"/>
  <c r="T67" i="23"/>
  <c r="L68" i="23"/>
  <c r="Q68" i="23"/>
  <c r="L60" i="23"/>
  <c r="O9" i="23"/>
  <c r="N9" i="23"/>
  <c r="R9" i="23"/>
  <c r="P9" i="23"/>
  <c r="BH11" i="28"/>
  <c r="BI11" i="28"/>
  <c r="BG12" i="28"/>
  <c r="K71" i="23"/>
  <c r="N72" i="23"/>
  <c r="BF19" i="28"/>
  <c r="BG19" i="28"/>
  <c r="AW20" i="28"/>
  <c r="BO20" i="28"/>
  <c r="AW19" i="28"/>
  <c r="AX19" i="28"/>
  <c r="BF20" i="28"/>
  <c r="AN19" i="28"/>
  <c r="AO19" i="28"/>
  <c r="X59" i="23"/>
  <c r="W59" i="23"/>
  <c r="T59" i="23"/>
  <c r="K69" i="24"/>
  <c r="N70" i="24"/>
  <c r="M99" i="23"/>
  <c r="Q100" i="23"/>
  <c r="AO84" i="28"/>
  <c r="O80" i="24"/>
  <c r="R80" i="24"/>
  <c r="Q24" i="23"/>
  <c r="M23" i="23"/>
  <c r="BO90" i="29"/>
  <c r="BP90" i="29"/>
  <c r="BF90" i="29"/>
  <c r="BG90" i="29"/>
  <c r="AW90" i="29"/>
  <c r="AX90" i="29"/>
  <c r="AN90" i="29"/>
  <c r="AO90" i="29"/>
  <c r="BO92" i="28"/>
  <c r="BP92" i="28"/>
  <c r="BF92" i="28"/>
  <c r="BG92" i="28"/>
  <c r="BF93" i="28"/>
  <c r="O52" i="23"/>
  <c r="R52" i="23"/>
  <c r="B60" i="26"/>
  <c r="C58" i="25"/>
  <c r="C8" i="25"/>
  <c r="B10" i="26"/>
  <c r="BF10" i="28"/>
  <c r="B47" i="26"/>
  <c r="C45" i="25"/>
  <c r="C50" i="25"/>
  <c r="B52" i="26"/>
  <c r="BO52" i="28"/>
  <c r="B63" i="26"/>
  <c r="C61" i="25"/>
  <c r="B105" i="27"/>
  <c r="J103" i="25"/>
  <c r="L67" i="23"/>
  <c r="J63" i="24"/>
  <c r="K62" i="24"/>
  <c r="J55" i="24"/>
  <c r="J47" i="24"/>
  <c r="J100" i="23"/>
  <c r="K99" i="23"/>
  <c r="J92" i="23"/>
  <c r="J76" i="23"/>
  <c r="K75" i="23"/>
  <c r="J68" i="23"/>
  <c r="K67" i="23"/>
  <c r="J36" i="23"/>
  <c r="K35" i="23"/>
  <c r="J28" i="23"/>
  <c r="K27" i="23"/>
  <c r="J20" i="23"/>
  <c r="K19" i="23"/>
  <c r="L53" i="24"/>
  <c r="AW94" i="28"/>
  <c r="AX94" i="28"/>
  <c r="J96" i="24"/>
  <c r="K95" i="24"/>
  <c r="P63" i="23"/>
  <c r="J48" i="24"/>
  <c r="K47" i="24"/>
  <c r="P89" i="23"/>
  <c r="J70" i="23"/>
  <c r="X107" i="23"/>
  <c r="W107" i="23"/>
  <c r="T107" i="23"/>
  <c r="J106" i="24"/>
  <c r="J90" i="24"/>
  <c r="K89" i="24"/>
  <c r="J74" i="24"/>
  <c r="J66" i="24"/>
  <c r="J50" i="24"/>
  <c r="K49" i="24"/>
  <c r="J34" i="24"/>
  <c r="K33" i="24"/>
  <c r="J26" i="24"/>
  <c r="K25" i="24"/>
  <c r="J69" i="23"/>
  <c r="J61" i="23"/>
  <c r="K60" i="23"/>
  <c r="J53" i="23"/>
  <c r="K52" i="23"/>
  <c r="J45" i="23"/>
  <c r="K44" i="23"/>
  <c r="J38" i="23"/>
  <c r="K37" i="23"/>
  <c r="J30" i="23"/>
  <c r="K29" i="23"/>
  <c r="X7" i="23"/>
  <c r="W7" i="23"/>
  <c r="T7" i="23"/>
  <c r="J95" i="23"/>
  <c r="J87" i="23"/>
  <c r="J55" i="23"/>
  <c r="K54" i="23"/>
  <c r="J47" i="23"/>
  <c r="K46" i="23"/>
  <c r="J23" i="23"/>
  <c r="K22" i="23"/>
  <c r="J32" i="24"/>
  <c r="K31" i="24"/>
  <c r="X43" i="23"/>
  <c r="W43" i="23"/>
  <c r="T43" i="23"/>
  <c r="L44" i="23"/>
  <c r="J98" i="24"/>
  <c r="K97" i="24"/>
  <c r="L17" i="24"/>
  <c r="M16" i="24"/>
  <c r="X17" i="24"/>
  <c r="W17" i="24"/>
  <c r="T17" i="24"/>
  <c r="L22" i="24"/>
  <c r="C103" i="25"/>
  <c r="B105" i="26"/>
  <c r="C79" i="25"/>
  <c r="B81" i="26"/>
  <c r="AN81" i="28"/>
  <c r="C47" i="25"/>
  <c r="B49" i="26"/>
  <c r="B33" i="26"/>
  <c r="C31" i="25"/>
  <c r="C15" i="25"/>
  <c r="B17" i="26"/>
  <c r="J84" i="25"/>
  <c r="B86" i="27"/>
  <c r="B78" i="27"/>
  <c r="BO78" i="29"/>
  <c r="J76" i="25"/>
  <c r="B71" i="27"/>
  <c r="J69" i="25"/>
  <c r="J61" i="25"/>
  <c r="B63" i="27"/>
  <c r="C65" i="27"/>
  <c r="B40" i="27"/>
  <c r="J38" i="25"/>
  <c r="B16" i="27"/>
  <c r="J14" i="25"/>
  <c r="J6" i="25"/>
  <c r="B8" i="27"/>
  <c r="L36" i="23"/>
  <c r="X35" i="23"/>
  <c r="W35" i="23"/>
  <c r="T35" i="23"/>
  <c r="C7" i="25"/>
  <c r="B9" i="26"/>
  <c r="Q46" i="24"/>
  <c r="M45" i="24"/>
  <c r="O45" i="24"/>
  <c r="C87" i="25"/>
  <c r="B89" i="26"/>
  <c r="J46" i="25"/>
  <c r="B48" i="27"/>
  <c r="L94" i="24"/>
  <c r="B94" i="27"/>
  <c r="J92" i="25"/>
  <c r="X11" i="23"/>
  <c r="W11" i="23"/>
  <c r="T11" i="23"/>
  <c r="L12" i="23"/>
  <c r="L70" i="24"/>
  <c r="M29" i="24"/>
  <c r="Q30" i="24"/>
  <c r="P30" i="24"/>
  <c r="L14" i="24"/>
  <c r="B73" i="26"/>
  <c r="BO73" i="28"/>
  <c r="BP73" i="28"/>
  <c r="C71" i="25"/>
  <c r="W66" i="23"/>
  <c r="T66" i="23"/>
  <c r="U66" i="23"/>
  <c r="S66" i="23"/>
  <c r="C39" i="25"/>
  <c r="B41" i="26"/>
  <c r="B25" i="26"/>
  <c r="C23" i="25"/>
  <c r="J22" i="25"/>
  <c r="B24" i="27"/>
  <c r="X19" i="23"/>
  <c r="W19" i="23"/>
  <c r="T19" i="23"/>
  <c r="L20" i="23"/>
  <c r="M19" i="23"/>
  <c r="N19" i="23"/>
  <c r="B102" i="27"/>
  <c r="J100" i="25"/>
  <c r="B97" i="26"/>
  <c r="E95" i="26"/>
  <c r="K95" i="28"/>
  <c r="L95" i="28"/>
  <c r="C95" i="25"/>
  <c r="U57" i="24"/>
  <c r="S57" i="24"/>
  <c r="W57" i="24"/>
  <c r="T57" i="24"/>
  <c r="BP65" i="29"/>
  <c r="C88" i="25"/>
  <c r="B90" i="26"/>
  <c r="BO70" i="28"/>
  <c r="BF70" i="28"/>
  <c r="AN70" i="28"/>
  <c r="B98" i="27"/>
  <c r="J96" i="25"/>
  <c r="P71" i="23"/>
  <c r="C76" i="25"/>
  <c r="B78" i="26"/>
  <c r="BF100" i="28"/>
  <c r="O16" i="23"/>
  <c r="R16" i="23"/>
  <c r="P16" i="23"/>
  <c r="N16" i="23"/>
  <c r="B27" i="26"/>
  <c r="C25" i="25"/>
  <c r="AW74" i="28"/>
  <c r="AN74" i="28"/>
  <c r="BO74" i="28"/>
  <c r="BF74" i="28"/>
  <c r="K61" i="23"/>
  <c r="N62" i="23"/>
  <c r="O88" i="23"/>
  <c r="N88" i="23"/>
  <c r="R88" i="23"/>
  <c r="P88" i="23"/>
  <c r="K94" i="23"/>
  <c r="N95" i="23"/>
  <c r="R73" i="23"/>
  <c r="O73" i="23"/>
  <c r="Q37" i="24"/>
  <c r="M36" i="24"/>
  <c r="B52" i="27"/>
  <c r="J50" i="25"/>
  <c r="K77" i="24"/>
  <c r="B51" i="27"/>
  <c r="J49" i="25"/>
  <c r="N49" i="23"/>
  <c r="R49" i="23"/>
  <c r="P49" i="23"/>
  <c r="L21" i="23"/>
  <c r="M20" i="23"/>
  <c r="X21" i="23"/>
  <c r="W21" i="23"/>
  <c r="T21" i="23"/>
  <c r="Q13" i="23"/>
  <c r="M12" i="23"/>
  <c r="W90" i="23"/>
  <c r="T90" i="23"/>
  <c r="L83" i="23"/>
  <c r="X74" i="23"/>
  <c r="L75" i="23"/>
  <c r="M66" i="23"/>
  <c r="N66" i="23"/>
  <c r="Q67" i="23"/>
  <c r="L51" i="23"/>
  <c r="X50" i="23"/>
  <c r="W50" i="23"/>
  <c r="T50" i="23"/>
  <c r="X62" i="24"/>
  <c r="W62" i="24"/>
  <c r="T62" i="24"/>
  <c r="L62" i="24"/>
  <c r="L54" i="24"/>
  <c r="L39" i="24"/>
  <c r="X39" i="24"/>
  <c r="W39" i="24"/>
  <c r="T39" i="24"/>
  <c r="X32" i="24"/>
  <c r="L32" i="24"/>
  <c r="M31" i="24"/>
  <c r="Q24" i="24"/>
  <c r="C80" i="25"/>
  <c r="B82" i="26"/>
  <c r="B61" i="26"/>
  <c r="C59" i="25"/>
  <c r="B69" i="26"/>
  <c r="C67" i="25"/>
  <c r="C77" i="25"/>
  <c r="B79" i="26"/>
  <c r="B99" i="27"/>
  <c r="J97" i="25"/>
  <c r="Q27" i="23"/>
  <c r="L27" i="23"/>
  <c r="M26" i="23"/>
  <c r="O26" i="23"/>
  <c r="X27" i="23"/>
  <c r="W27" i="23"/>
  <c r="T27" i="23"/>
  <c r="C28" i="25"/>
  <c r="W95" i="24"/>
  <c r="T95" i="24"/>
  <c r="B37" i="26"/>
  <c r="C35" i="25"/>
  <c r="B59" i="27"/>
  <c r="J57" i="25"/>
  <c r="J87" i="25"/>
  <c r="B89" i="27"/>
  <c r="R18" i="24"/>
  <c r="P18" i="24"/>
  <c r="O18" i="24"/>
  <c r="Q48" i="23"/>
  <c r="M47" i="23"/>
  <c r="W34" i="23"/>
  <c r="T34" i="23"/>
  <c r="J52" i="25"/>
  <c r="B54" i="27"/>
  <c r="C20" i="25"/>
  <c r="B22" i="26"/>
  <c r="K93" i="23"/>
  <c r="N94" i="23"/>
  <c r="R48" i="23"/>
  <c r="O48" i="23"/>
  <c r="R40" i="23"/>
  <c r="P40" i="23"/>
  <c r="N40" i="23"/>
  <c r="B29" i="26"/>
  <c r="G35" i="26"/>
  <c r="T35" i="28"/>
  <c r="U35" i="28"/>
  <c r="C27" i="25"/>
  <c r="J102" i="23"/>
  <c r="K101" i="23"/>
  <c r="Q85" i="23"/>
  <c r="M84" i="23"/>
  <c r="X69" i="23"/>
  <c r="W69" i="23"/>
  <c r="T69" i="23"/>
  <c r="L69" i="23"/>
  <c r="M68" i="23"/>
  <c r="O68" i="23"/>
  <c r="C36" i="25"/>
  <c r="B38" i="26"/>
  <c r="C38" i="26"/>
  <c r="M17" i="23"/>
  <c r="Q18" i="23"/>
  <c r="C16" i="25"/>
  <c r="B18" i="26"/>
  <c r="AW17" i="28"/>
  <c r="Q103" i="23"/>
  <c r="M102" i="23"/>
  <c r="K24" i="23"/>
  <c r="N25" i="23"/>
  <c r="C74" i="25"/>
  <c r="B76" i="26"/>
  <c r="W18" i="23"/>
  <c r="T18" i="23"/>
  <c r="J33" i="25"/>
  <c r="B35" i="27"/>
  <c r="Q11" i="24"/>
  <c r="M10" i="24"/>
  <c r="X76" i="23"/>
  <c r="W76" i="23"/>
  <c r="T76" i="23"/>
  <c r="Q76" i="23"/>
  <c r="O75" i="23"/>
  <c r="W72" i="24"/>
  <c r="T72" i="24"/>
  <c r="N92" i="24"/>
  <c r="O92" i="24"/>
  <c r="BF94" i="28"/>
  <c r="BH93" i="28"/>
  <c r="AN94" i="28"/>
  <c r="BF30" i="28"/>
  <c r="BO30" i="28"/>
  <c r="AW30" i="28"/>
  <c r="AN30" i="28"/>
  <c r="AO30" i="28"/>
  <c r="M54" i="23"/>
  <c r="O54" i="23"/>
  <c r="Q55" i="23"/>
  <c r="C85" i="25"/>
  <c r="B87" i="26"/>
  <c r="M74" i="24"/>
  <c r="N74" i="24"/>
  <c r="Q75" i="24"/>
  <c r="M50" i="24"/>
  <c r="Q51" i="24"/>
  <c r="X99" i="23"/>
  <c r="W99" i="23"/>
  <c r="T99" i="23"/>
  <c r="L99" i="23"/>
  <c r="M98" i="23"/>
  <c r="Q99" i="23"/>
  <c r="X91" i="23"/>
  <c r="W91" i="23"/>
  <c r="T91" i="23"/>
  <c r="L91" i="23"/>
  <c r="Q91" i="23"/>
  <c r="J18" i="24"/>
  <c r="K17" i="24"/>
  <c r="K73" i="24"/>
  <c r="M78" i="24"/>
  <c r="N78" i="24"/>
  <c r="Q79" i="24"/>
  <c r="P89" i="24"/>
  <c r="Q47" i="24"/>
  <c r="M46" i="24"/>
  <c r="O46" i="24"/>
  <c r="C84" i="25"/>
  <c r="B86" i="26"/>
  <c r="C48" i="25"/>
  <c r="B50" i="26"/>
  <c r="Q35" i="23"/>
  <c r="M34" i="23"/>
  <c r="J16" i="25"/>
  <c r="B18" i="27"/>
  <c r="J31" i="25"/>
  <c r="B33" i="27"/>
  <c r="B36" i="27"/>
  <c r="J34" i="25"/>
  <c r="B95" i="27"/>
  <c r="J93" i="25"/>
  <c r="J22" i="23"/>
  <c r="K21" i="23"/>
  <c r="N87" i="23"/>
  <c r="K86" i="23"/>
  <c r="X106" i="23"/>
  <c r="W106" i="23"/>
  <c r="T106" i="23"/>
  <c r="L106" i="23"/>
  <c r="M105" i="23"/>
  <c r="R105" i="23"/>
  <c r="O105" i="23"/>
  <c r="J54" i="24"/>
  <c r="K53" i="24"/>
  <c r="J39" i="24"/>
  <c r="K38" i="24"/>
  <c r="W103" i="24"/>
  <c r="T103" i="24"/>
  <c r="W49" i="24"/>
  <c r="T49" i="24"/>
  <c r="AW70" i="28"/>
  <c r="L57" i="23"/>
  <c r="J82" i="24"/>
  <c r="K81" i="24"/>
  <c r="X93" i="24"/>
  <c r="X45" i="24"/>
  <c r="W45" i="24"/>
  <c r="T45" i="24"/>
  <c r="X19" i="24"/>
  <c r="W19" i="24"/>
  <c r="T19" i="24"/>
  <c r="W25" i="24"/>
  <c r="T25" i="24"/>
  <c r="W10" i="23"/>
  <c r="T10" i="23"/>
  <c r="J79" i="23"/>
  <c r="K78" i="23"/>
  <c r="J71" i="23"/>
  <c r="J60" i="23"/>
  <c r="K59" i="23"/>
  <c r="J52" i="23"/>
  <c r="J44" i="23"/>
  <c r="K43" i="23"/>
  <c r="J103" i="24"/>
  <c r="J31" i="24"/>
  <c r="J23" i="24"/>
  <c r="X92" i="24"/>
  <c r="W92" i="24"/>
  <c r="T92" i="24"/>
  <c r="L85" i="24"/>
  <c r="X44" i="24"/>
  <c r="W44" i="24"/>
  <c r="T44" i="24"/>
  <c r="X37" i="24"/>
  <c r="W37" i="24"/>
  <c r="T37" i="24"/>
  <c r="L21" i="24"/>
  <c r="X34" i="24"/>
  <c r="W34" i="24"/>
  <c r="T34" i="24"/>
  <c r="W26" i="23"/>
  <c r="T26" i="23"/>
  <c r="J63" i="23"/>
  <c r="K62" i="23"/>
  <c r="X95" i="23"/>
  <c r="W95" i="23"/>
  <c r="T95" i="23"/>
  <c r="X58" i="23"/>
  <c r="L87" i="23"/>
  <c r="J58" i="24"/>
  <c r="X36" i="24"/>
  <c r="L13" i="24"/>
  <c r="W79" i="24"/>
  <c r="T79" i="24"/>
  <c r="L94" i="23"/>
  <c r="L23" i="23"/>
  <c r="J42" i="24"/>
  <c r="L80" i="24"/>
  <c r="L72" i="24"/>
  <c r="AN20" i="28"/>
  <c r="J103" i="23"/>
  <c r="J39" i="23"/>
  <c r="K38" i="23"/>
  <c r="J31" i="23"/>
  <c r="J15" i="23"/>
  <c r="X55" i="23"/>
  <c r="W55" i="23"/>
  <c r="T55" i="23"/>
  <c r="L37" i="23"/>
  <c r="X94" i="24"/>
  <c r="W94" i="24"/>
  <c r="T94" i="24"/>
  <c r="J75" i="24"/>
  <c r="K74" i="24"/>
  <c r="K52" i="24"/>
  <c r="X101" i="24"/>
  <c r="L101" i="24"/>
  <c r="M100" i="24"/>
  <c r="O100" i="24"/>
  <c r="M86" i="24"/>
  <c r="Q87" i="24"/>
  <c r="X16" i="24"/>
  <c r="W16" i="24"/>
  <c r="T16" i="24"/>
  <c r="L16" i="24"/>
  <c r="M15" i="24"/>
  <c r="O15" i="24"/>
  <c r="U89" i="23"/>
  <c r="S89" i="23"/>
  <c r="C78" i="25"/>
  <c r="B80" i="26"/>
  <c r="C70" i="25"/>
  <c r="B72" i="26"/>
  <c r="U65" i="23"/>
  <c r="S65" i="23"/>
  <c r="W65" i="23"/>
  <c r="T65" i="23"/>
  <c r="B56" i="26"/>
  <c r="C54" i="25"/>
  <c r="B48" i="26"/>
  <c r="C46" i="25"/>
  <c r="C38" i="25"/>
  <c r="B40" i="26"/>
  <c r="C30" i="25"/>
  <c r="B32" i="26"/>
  <c r="W25" i="23"/>
  <c r="T25" i="23"/>
  <c r="U25" i="23"/>
  <c r="S25" i="23"/>
  <c r="B16" i="26"/>
  <c r="BF16" i="28"/>
  <c r="C14" i="25"/>
  <c r="U9" i="23"/>
  <c r="S9" i="23"/>
  <c r="W9" i="23"/>
  <c r="T9" i="23"/>
  <c r="W102" i="24"/>
  <c r="T102" i="24"/>
  <c r="U102" i="24"/>
  <c r="S102" i="24"/>
  <c r="U94" i="24"/>
  <c r="S94" i="24"/>
  <c r="U86" i="24"/>
  <c r="S86" i="24"/>
  <c r="W86" i="24"/>
  <c r="T86" i="24"/>
  <c r="B77" i="27"/>
  <c r="J75" i="25"/>
  <c r="U71" i="24"/>
  <c r="S71" i="24"/>
  <c r="W71" i="24"/>
  <c r="T71" i="24"/>
  <c r="U63" i="24"/>
  <c r="S63" i="24"/>
  <c r="W63" i="24"/>
  <c r="T63" i="24"/>
  <c r="J53" i="25"/>
  <c r="B55" i="27"/>
  <c r="B47" i="27"/>
  <c r="J45" i="25"/>
  <c r="W40" i="24"/>
  <c r="T40" i="24"/>
  <c r="U40" i="24"/>
  <c r="S40" i="24"/>
  <c r="B31" i="27"/>
  <c r="J29" i="25"/>
  <c r="J21" i="25"/>
  <c r="B23" i="27"/>
  <c r="B15" i="27"/>
  <c r="J13" i="25"/>
  <c r="W8" i="24"/>
  <c r="T8" i="24"/>
  <c r="U8" i="24"/>
  <c r="S8" i="24"/>
  <c r="Q45" i="24"/>
  <c r="M44" i="24"/>
  <c r="O99" i="23"/>
  <c r="R99" i="23"/>
  <c r="P99" i="23"/>
  <c r="N99" i="23"/>
  <c r="AW63" i="29"/>
  <c r="AN63" i="29"/>
  <c r="BO63" i="29"/>
  <c r="BF63" i="29"/>
  <c r="AN64" i="29"/>
  <c r="N39" i="23"/>
  <c r="R39" i="23"/>
  <c r="AN34" i="28"/>
  <c r="AW34" i="28"/>
  <c r="BO33" i="28"/>
  <c r="AW33" i="28"/>
  <c r="BO34" i="28"/>
  <c r="AN33" i="28"/>
  <c r="BF52" i="28"/>
  <c r="N13" i="23"/>
  <c r="R13" i="23"/>
  <c r="J51" i="23"/>
  <c r="K50" i="23"/>
  <c r="J43" i="23"/>
  <c r="K42" i="23"/>
  <c r="X104" i="23"/>
  <c r="L104" i="23"/>
  <c r="X46" i="23"/>
  <c r="W46" i="23"/>
  <c r="T46" i="23"/>
  <c r="L46" i="23"/>
  <c r="M45" i="23"/>
  <c r="O45" i="23"/>
  <c r="X39" i="23"/>
  <c r="W39" i="23"/>
  <c r="T39" i="23"/>
  <c r="L39" i="23"/>
  <c r="M38" i="23"/>
  <c r="R38" i="23"/>
  <c r="P38" i="23"/>
  <c r="BF91" i="28"/>
  <c r="C94" i="26"/>
  <c r="BO91" i="28"/>
  <c r="AN91" i="28"/>
  <c r="AW91" i="28"/>
  <c r="C93" i="26"/>
  <c r="BF78" i="29"/>
  <c r="AW78" i="29"/>
  <c r="AN78" i="29"/>
  <c r="B32" i="27"/>
  <c r="J30" i="25"/>
  <c r="M90" i="24"/>
  <c r="Q91" i="24"/>
  <c r="BF10" i="29"/>
  <c r="AN92" i="28"/>
  <c r="AW92" i="28"/>
  <c r="AN93" i="28"/>
  <c r="BO93" i="28"/>
  <c r="AW93" i="28"/>
  <c r="N9" i="24"/>
  <c r="R9" i="24"/>
  <c r="Q101" i="23"/>
  <c r="P101" i="23"/>
  <c r="M100" i="23"/>
  <c r="B92" i="27"/>
  <c r="J90" i="25"/>
  <c r="M53" i="24"/>
  <c r="Q54" i="24"/>
  <c r="P54" i="24"/>
  <c r="O23" i="23"/>
  <c r="N23" i="23"/>
  <c r="R23" i="23"/>
  <c r="X98" i="23"/>
  <c r="W98" i="23"/>
  <c r="T98" i="23"/>
  <c r="L98" i="23"/>
  <c r="X33" i="23"/>
  <c r="W33" i="23"/>
  <c r="T33" i="23"/>
  <c r="L33" i="23"/>
  <c r="X42" i="23"/>
  <c r="W42" i="23"/>
  <c r="T42" i="23"/>
  <c r="L43" i="23"/>
  <c r="X74" i="24"/>
  <c r="W74" i="24"/>
  <c r="T74" i="24"/>
  <c r="L74" i="24"/>
  <c r="X69" i="24"/>
  <c r="W69" i="24"/>
  <c r="T69" i="24"/>
  <c r="L69" i="24"/>
  <c r="M68" i="24"/>
  <c r="W32" i="24"/>
  <c r="T32" i="24"/>
  <c r="L9" i="24"/>
  <c r="M8" i="24"/>
  <c r="R8" i="24"/>
  <c r="L102" i="24"/>
  <c r="M90" i="23"/>
  <c r="N26" i="24"/>
  <c r="R26" i="24"/>
  <c r="P26" i="24"/>
  <c r="M99" i="24"/>
  <c r="Q100" i="24"/>
  <c r="L12" i="24"/>
  <c r="B103" i="26"/>
  <c r="C101" i="25"/>
  <c r="P85" i="23"/>
  <c r="O88" i="24"/>
  <c r="R88" i="24"/>
  <c r="L8" i="24"/>
  <c r="X7" i="24"/>
  <c r="W7" i="24"/>
  <c r="T7" i="24"/>
  <c r="L106" i="24"/>
  <c r="X29" i="24"/>
  <c r="W29" i="24"/>
  <c r="T29" i="24"/>
  <c r="L29" i="24"/>
  <c r="M28" i="24"/>
  <c r="P104" i="24"/>
  <c r="M72" i="24"/>
  <c r="R67" i="24"/>
  <c r="P67" i="24"/>
  <c r="L20" i="24"/>
  <c r="L42" i="24"/>
  <c r="R102" i="24"/>
  <c r="M79" i="23"/>
  <c r="Q80" i="23"/>
  <c r="K65" i="24"/>
  <c r="N66" i="24"/>
  <c r="L8" i="23"/>
  <c r="X8" i="23"/>
  <c r="W8" i="23"/>
  <c r="T8" i="23"/>
  <c r="X14" i="23"/>
  <c r="L15" i="23"/>
  <c r="X83" i="24"/>
  <c r="W83" i="24"/>
  <c r="T83" i="24"/>
  <c r="L83" i="24"/>
  <c r="M82" i="24"/>
  <c r="L35" i="24"/>
  <c r="X35" i="24"/>
  <c r="W35" i="24"/>
  <c r="T35" i="24"/>
  <c r="X64" i="24"/>
  <c r="W64" i="24"/>
  <c r="T64" i="24"/>
  <c r="L65" i="24"/>
  <c r="X77" i="23"/>
  <c r="W77" i="23"/>
  <c r="T77" i="23"/>
  <c r="L77" i="23"/>
  <c r="X28" i="23"/>
  <c r="W28" i="23"/>
  <c r="T28" i="23"/>
  <c r="L28" i="23"/>
  <c r="O75" i="24"/>
  <c r="R75" i="24"/>
  <c r="P75" i="24"/>
  <c r="L41" i="24"/>
  <c r="M40" i="24"/>
  <c r="O40" i="24"/>
  <c r="X41" i="24"/>
  <c r="W41" i="24"/>
  <c r="T41" i="24"/>
  <c r="L88" i="24"/>
  <c r="X87" i="24"/>
  <c r="W87" i="24"/>
  <c r="T87" i="24"/>
  <c r="P98" i="24"/>
  <c r="X84" i="23"/>
  <c r="W84" i="23"/>
  <c r="T84" i="23"/>
  <c r="L84" i="23"/>
  <c r="Q95" i="24"/>
  <c r="P95" i="24"/>
  <c r="M94" i="24"/>
  <c r="J84" i="23"/>
  <c r="J12" i="23"/>
  <c r="J8" i="24"/>
  <c r="L49" i="24"/>
  <c r="X63" i="23"/>
  <c r="W63" i="23"/>
  <c r="T63" i="23"/>
  <c r="L78" i="23"/>
  <c r="L22" i="23"/>
  <c r="L28" i="24"/>
  <c r="W73" i="23"/>
  <c r="T73" i="23"/>
  <c r="W57" i="23"/>
  <c r="T57" i="23"/>
  <c r="X48" i="23"/>
  <c r="W48" i="23"/>
  <c r="T48" i="23"/>
  <c r="J29" i="24"/>
  <c r="K28" i="24"/>
  <c r="Q105" i="24"/>
  <c r="X27" i="24"/>
  <c r="W27" i="24"/>
  <c r="T27" i="24"/>
  <c r="X54" i="24"/>
  <c r="W54" i="24"/>
  <c r="T54" i="24"/>
  <c r="N75" i="23"/>
  <c r="W96" i="23"/>
  <c r="T96" i="23"/>
  <c r="W81" i="23"/>
  <c r="T81" i="23"/>
  <c r="X56" i="23"/>
  <c r="W56" i="23"/>
  <c r="T56" i="23"/>
  <c r="X61" i="24"/>
  <c r="W61" i="24"/>
  <c r="T61" i="24"/>
  <c r="P51" i="24"/>
  <c r="N105" i="23"/>
  <c r="X82" i="23"/>
  <c r="W82" i="23"/>
  <c r="T82" i="23"/>
  <c r="W49" i="23"/>
  <c r="T49" i="23"/>
  <c r="W41" i="23"/>
  <c r="T41" i="23"/>
  <c r="W17" i="23"/>
  <c r="T17" i="23"/>
  <c r="X11" i="24"/>
  <c r="W11" i="24"/>
  <c r="T11" i="24"/>
  <c r="X100" i="23"/>
  <c r="W100" i="23"/>
  <c r="T100" i="23"/>
  <c r="X80" i="23"/>
  <c r="W80" i="23"/>
  <c r="T80" i="23"/>
  <c r="L45" i="23"/>
  <c r="M44" i="23"/>
  <c r="L57" i="24"/>
  <c r="Q57" i="24"/>
  <c r="P57" i="24"/>
  <c r="L36" i="24"/>
  <c r="W65" i="24"/>
  <c r="T65" i="24"/>
  <c r="R61" i="23"/>
  <c r="P61" i="23"/>
  <c r="N61" i="23"/>
  <c r="AW36" i="28"/>
  <c r="BO36" i="28"/>
  <c r="BF35" i="28"/>
  <c r="C35" i="26"/>
  <c r="AN35" i="28"/>
  <c r="O34" i="26"/>
  <c r="BD34" i="28"/>
  <c r="BE34" i="28"/>
  <c r="AW35" i="28"/>
  <c r="C34" i="26"/>
  <c r="O33" i="26"/>
  <c r="BD33" i="28"/>
  <c r="BE33" i="28"/>
  <c r="K72" i="23"/>
  <c r="N73" i="23"/>
  <c r="R58" i="23"/>
  <c r="O58" i="23"/>
  <c r="N58" i="23"/>
  <c r="C75" i="25"/>
  <c r="B77" i="26"/>
  <c r="K56" i="24"/>
  <c r="N57" i="24"/>
  <c r="AW64" i="29"/>
  <c r="BO64" i="29"/>
  <c r="C79" i="27"/>
  <c r="E76" i="27"/>
  <c r="K76" i="29"/>
  <c r="L76" i="29"/>
  <c r="O78" i="27"/>
  <c r="BD78" i="29"/>
  <c r="BE78" i="29"/>
  <c r="C80" i="27"/>
  <c r="B80" i="29"/>
  <c r="C80" i="29"/>
  <c r="C64" i="25"/>
  <c r="B66" i="26"/>
  <c r="BF98" i="28"/>
  <c r="B14" i="26"/>
  <c r="C12" i="25"/>
  <c r="J59" i="25"/>
  <c r="B61" i="27"/>
  <c r="J67" i="25"/>
  <c r="B69" i="27"/>
  <c r="Q97" i="24"/>
  <c r="M96" i="24"/>
  <c r="J44" i="25"/>
  <c r="B46" i="27"/>
  <c r="BF82" i="28"/>
  <c r="BO82" i="28"/>
  <c r="K105" i="24"/>
  <c r="K84" i="24"/>
  <c r="M56" i="23"/>
  <c r="Q57" i="23"/>
  <c r="R78" i="23"/>
  <c r="N78" i="23"/>
  <c r="N46" i="24"/>
  <c r="Q92" i="23"/>
  <c r="P92" i="23"/>
  <c r="M91" i="23"/>
  <c r="N60" i="23"/>
  <c r="O60" i="23"/>
  <c r="R60" i="23"/>
  <c r="K47" i="23"/>
  <c r="N48" i="23"/>
  <c r="AN82" i="28"/>
  <c r="M55" i="23"/>
  <c r="N63" i="24"/>
  <c r="R63" i="24"/>
  <c r="N54" i="23"/>
  <c r="R54" i="23"/>
  <c r="L31" i="23"/>
  <c r="X30" i="23"/>
  <c r="W30" i="23"/>
  <c r="T30" i="23"/>
  <c r="L25" i="23"/>
  <c r="X24" i="23"/>
  <c r="W24" i="23"/>
  <c r="T24" i="23"/>
  <c r="X50" i="24"/>
  <c r="W50" i="24"/>
  <c r="T50" i="24"/>
  <c r="L50" i="24"/>
  <c r="M49" i="24"/>
  <c r="AN71" i="28"/>
  <c r="R29" i="24"/>
  <c r="O29" i="24"/>
  <c r="Q54" i="23"/>
  <c r="M53" i="23"/>
  <c r="R26" i="23"/>
  <c r="P26" i="23"/>
  <c r="N26" i="23"/>
  <c r="B7" i="26"/>
  <c r="C5" i="25"/>
  <c r="D5" i="25"/>
  <c r="B6" i="25"/>
  <c r="K102" i="23"/>
  <c r="M37" i="24"/>
  <c r="L84" i="24"/>
  <c r="M83" i="24"/>
  <c r="Q59" i="23"/>
  <c r="Q20" i="23"/>
  <c r="X20" i="23"/>
  <c r="W20" i="23"/>
  <c r="T20" i="23"/>
  <c r="L7" i="24"/>
  <c r="Q7" i="24"/>
  <c r="W74" i="23"/>
  <c r="T74" i="23"/>
  <c r="W58" i="23"/>
  <c r="T58" i="23"/>
  <c r="U58" i="23"/>
  <c r="S58" i="23"/>
  <c r="X106" i="24"/>
  <c r="W106" i="24"/>
  <c r="T106" i="24"/>
  <c r="L107" i="24"/>
  <c r="X33" i="24"/>
  <c r="W33" i="24"/>
  <c r="T33" i="24"/>
  <c r="L34" i="24"/>
  <c r="L107" i="23"/>
  <c r="L7" i="23"/>
  <c r="Q7" i="23"/>
  <c r="X87" i="23"/>
  <c r="W87" i="23"/>
  <c r="T87" i="23"/>
  <c r="X70" i="23"/>
  <c r="W70" i="23"/>
  <c r="T70" i="23"/>
  <c r="L58" i="23"/>
  <c r="M57" i="23"/>
  <c r="W36" i="24"/>
  <c r="T36" i="24"/>
  <c r="O49" i="23"/>
  <c r="X24" i="24"/>
  <c r="W24" i="24"/>
  <c r="T24" i="24"/>
  <c r="W104" i="23"/>
  <c r="T104" i="23"/>
  <c r="K106" i="24"/>
  <c r="W88" i="23"/>
  <c r="T88" i="23"/>
  <c r="W72" i="23"/>
  <c r="T72" i="23"/>
  <c r="W93" i="24"/>
  <c r="T93" i="24"/>
  <c r="W56" i="24"/>
  <c r="T56" i="24"/>
  <c r="L78" i="24"/>
  <c r="M77" i="24"/>
  <c r="X78" i="24"/>
  <c r="W78" i="24"/>
  <c r="T78" i="24"/>
  <c r="L86" i="24"/>
  <c r="L25" i="24"/>
  <c r="L77" i="24"/>
  <c r="X67" i="24"/>
  <c r="W67" i="24"/>
  <c r="T67" i="24"/>
  <c r="L61" i="24"/>
  <c r="L92" i="24"/>
  <c r="W14" i="23"/>
  <c r="T14" i="23"/>
  <c r="X16" i="23"/>
  <c r="W16" i="23"/>
  <c r="T16" i="23"/>
  <c r="W101" i="24"/>
  <c r="T101" i="24"/>
  <c r="W68" i="23"/>
  <c r="T68" i="23"/>
  <c r="W60" i="23"/>
  <c r="T60" i="23"/>
  <c r="W36" i="23"/>
  <c r="T36" i="23"/>
  <c r="X13" i="24"/>
  <c r="W13" i="24"/>
  <c r="T13" i="24"/>
  <c r="X53" i="24"/>
  <c r="W53" i="24"/>
  <c r="T53" i="24"/>
  <c r="X21" i="24"/>
  <c r="W21" i="24"/>
  <c r="T21" i="24"/>
  <c r="BF57" i="29"/>
  <c r="BG57" i="29"/>
  <c r="BO57" i="29"/>
  <c r="BP57" i="29"/>
  <c r="AW57" i="29"/>
  <c r="AX57" i="29"/>
  <c r="AN57" i="29"/>
  <c r="AO57" i="29"/>
  <c r="AN28" i="28"/>
  <c r="G78" i="27"/>
  <c r="T78" i="29"/>
  <c r="U78" i="29"/>
  <c r="C36" i="26"/>
  <c r="Q38" i="26"/>
  <c r="BM38" i="28"/>
  <c r="BN38" i="28"/>
  <c r="E38" i="26"/>
  <c r="K38" i="28"/>
  <c r="L38" i="28"/>
  <c r="E12" i="27"/>
  <c r="K12" i="29"/>
  <c r="L12" i="29"/>
  <c r="AN73" i="28"/>
  <c r="AO73" i="28"/>
  <c r="K94" i="24"/>
  <c r="N95" i="24"/>
  <c r="BF66" i="29"/>
  <c r="BG66" i="29"/>
  <c r="AW66" i="29"/>
  <c r="AX66" i="29"/>
  <c r="BO66" i="29"/>
  <c r="AN66" i="29"/>
  <c r="AO66" i="29"/>
  <c r="BF67" i="29"/>
  <c r="AW37" i="29"/>
  <c r="AX37" i="29"/>
  <c r="R97" i="24"/>
  <c r="O97" i="24"/>
  <c r="BF49" i="29"/>
  <c r="BG49" i="29"/>
  <c r="AW49" i="29"/>
  <c r="AX49" i="29"/>
  <c r="BO49" i="29"/>
  <c r="BP49" i="29"/>
  <c r="AN49" i="29"/>
  <c r="AO49" i="29"/>
  <c r="BO19" i="29"/>
  <c r="BP19" i="29"/>
  <c r="AN19" i="29"/>
  <c r="AO19" i="29"/>
  <c r="BF19" i="29"/>
  <c r="BG19" i="29"/>
  <c r="AW19" i="29"/>
  <c r="AX19" i="29"/>
  <c r="J15" i="25"/>
  <c r="B17" i="27"/>
  <c r="N29" i="24"/>
  <c r="O81" i="27"/>
  <c r="BD81" i="29"/>
  <c r="BE81" i="29"/>
  <c r="C37" i="26"/>
  <c r="Q33" i="26"/>
  <c r="BM33" i="28"/>
  <c r="BN33" i="28"/>
  <c r="BF25" i="28"/>
  <c r="AW82" i="29"/>
  <c r="C100" i="25"/>
  <c r="B102" i="26"/>
  <c r="AW73" i="29"/>
  <c r="AN73" i="29"/>
  <c r="BO73" i="29"/>
  <c r="BO74" i="29"/>
  <c r="BF73" i="29"/>
  <c r="AN74" i="29"/>
  <c r="BF74" i="29"/>
  <c r="AW74" i="29"/>
  <c r="O38" i="23"/>
  <c r="G38" i="26"/>
  <c r="T38" i="28"/>
  <c r="U38" i="28"/>
  <c r="E35" i="26"/>
  <c r="K35" i="28"/>
  <c r="L35" i="28"/>
  <c r="Q37" i="26"/>
  <c r="BM37" i="28"/>
  <c r="BN37" i="28"/>
  <c r="BF28" i="28"/>
  <c r="AW25" i="28"/>
  <c r="O94" i="26"/>
  <c r="BD94" i="28"/>
  <c r="BE94" i="28"/>
  <c r="BF82" i="29"/>
  <c r="BG82" i="29"/>
  <c r="N32" i="24"/>
  <c r="AW58" i="28"/>
  <c r="R19" i="23"/>
  <c r="BO25" i="29"/>
  <c r="O72" i="23"/>
  <c r="C11" i="27"/>
  <c r="B11" i="29"/>
  <c r="C11" i="29"/>
  <c r="BF72" i="29"/>
  <c r="BG72" i="29"/>
  <c r="AW72" i="29"/>
  <c r="AX72" i="29"/>
  <c r="BO72" i="29"/>
  <c r="BP72" i="29"/>
  <c r="AN72" i="29"/>
  <c r="AO72" i="29"/>
  <c r="C74" i="27"/>
  <c r="B74" i="29"/>
  <c r="C74" i="29"/>
  <c r="J27" i="25"/>
  <c r="B29" i="27"/>
  <c r="AW29" i="29"/>
  <c r="AN42" i="28"/>
  <c r="BO42" i="28"/>
  <c r="C44" i="26"/>
  <c r="B44" i="28"/>
  <c r="C44" i="28"/>
  <c r="BF42" i="28"/>
  <c r="AW42" i="28"/>
  <c r="AN37" i="29"/>
  <c r="AO37" i="29"/>
  <c r="BF37" i="29"/>
  <c r="BG37" i="29"/>
  <c r="K39" i="26"/>
  <c r="AL39" i="28"/>
  <c r="AM39" i="28"/>
  <c r="N38" i="23"/>
  <c r="AN25" i="28"/>
  <c r="E33" i="26"/>
  <c r="K33" i="28"/>
  <c r="L33" i="28"/>
  <c r="Q35" i="26"/>
  <c r="BM35" i="28"/>
  <c r="BN35" i="28"/>
  <c r="I33" i="26"/>
  <c r="AC33" i="28"/>
  <c r="AD33" i="28"/>
  <c r="Q36" i="26"/>
  <c r="BM36" i="28"/>
  <c r="BN36" i="28"/>
  <c r="BO25" i="28"/>
  <c r="BO82" i="29"/>
  <c r="BP82" i="29"/>
  <c r="O19" i="23"/>
  <c r="O11" i="27"/>
  <c r="BD11" i="29"/>
  <c r="BE11" i="29"/>
  <c r="N104" i="24"/>
  <c r="BF83" i="29"/>
  <c r="BG83" i="29"/>
  <c r="AN25" i="29"/>
  <c r="R17" i="24"/>
  <c r="O17" i="24"/>
  <c r="N17" i="24"/>
  <c r="AW75" i="29"/>
  <c r="BF75" i="29"/>
  <c r="AN75" i="29"/>
  <c r="BO75" i="29"/>
  <c r="BO96" i="29"/>
  <c r="BP96" i="29"/>
  <c r="BF96" i="29"/>
  <c r="BG96" i="29"/>
  <c r="BO67" i="29"/>
  <c r="BO83" i="28"/>
  <c r="BP83" i="28"/>
  <c r="BF83" i="28"/>
  <c r="BG83" i="28"/>
  <c r="AN83" i="28"/>
  <c r="AW83" i="28"/>
  <c r="BH83" i="28"/>
  <c r="BI83" i="28"/>
  <c r="BG84" i="28"/>
  <c r="Q19" i="23"/>
  <c r="P19" i="23"/>
  <c r="M18" i="23"/>
  <c r="P97" i="24"/>
  <c r="E79" i="27"/>
  <c r="K79" i="29"/>
  <c r="L79" i="29"/>
  <c r="M38" i="26"/>
  <c r="AU38" i="28"/>
  <c r="AV38" i="28"/>
  <c r="E37" i="26"/>
  <c r="K37" i="28"/>
  <c r="L37" i="28"/>
  <c r="C95" i="26"/>
  <c r="AW52" i="28"/>
  <c r="BF27" i="29"/>
  <c r="BO83" i="29"/>
  <c r="BP83" i="29"/>
  <c r="AW25" i="29"/>
  <c r="AX25" i="29"/>
  <c r="C12" i="27"/>
  <c r="M10" i="23"/>
  <c r="Q11" i="23"/>
  <c r="N97" i="24"/>
  <c r="C44" i="25"/>
  <c r="B46" i="26"/>
  <c r="BF87" i="29"/>
  <c r="BG87" i="29"/>
  <c r="AW87" i="29"/>
  <c r="AX87" i="29"/>
  <c r="AN87" i="29"/>
  <c r="AO87" i="29"/>
  <c r="BO87" i="29"/>
  <c r="BP87" i="29"/>
  <c r="BF13" i="29"/>
  <c r="BG13" i="29"/>
  <c r="BO13" i="29"/>
  <c r="BP13" i="29"/>
  <c r="I35" i="26"/>
  <c r="AC35" i="28"/>
  <c r="AD35" i="28"/>
  <c r="I38" i="26"/>
  <c r="AC38" i="28"/>
  <c r="AD38" i="28"/>
  <c r="G41" i="26"/>
  <c r="T41" i="28"/>
  <c r="U41" i="28"/>
  <c r="AN52" i="28"/>
  <c r="BO27" i="29"/>
  <c r="BQ26" i="29"/>
  <c r="AN83" i="29"/>
  <c r="BH65" i="29"/>
  <c r="BF26" i="29"/>
  <c r="AW26" i="29"/>
  <c r="AN26" i="29"/>
  <c r="AO26" i="29"/>
  <c r="BF81" i="29"/>
  <c r="BG81" i="29"/>
  <c r="AW81" i="29"/>
  <c r="AX81" i="29"/>
  <c r="AN81" i="29"/>
  <c r="AO81" i="29"/>
  <c r="BO81" i="29"/>
  <c r="BP81" i="29"/>
  <c r="BF43" i="29"/>
  <c r="BG43" i="29"/>
  <c r="AW44" i="29"/>
  <c r="AW43" i="29"/>
  <c r="AX43" i="29"/>
  <c r="AN43" i="29"/>
  <c r="AO43" i="29"/>
  <c r="BO43" i="29"/>
  <c r="BP43" i="29"/>
  <c r="AN44" i="29"/>
  <c r="BF44" i="29"/>
  <c r="BO44" i="29"/>
  <c r="AN67" i="29"/>
  <c r="C43" i="27"/>
  <c r="B43" i="29"/>
  <c r="C43" i="29"/>
  <c r="BQ83" i="28"/>
  <c r="BR83" i="28"/>
  <c r="BP84" i="28"/>
  <c r="E40" i="26"/>
  <c r="K40" i="28"/>
  <c r="L40" i="28"/>
  <c r="E13" i="27"/>
  <c r="K13" i="29"/>
  <c r="L13" i="29"/>
  <c r="BF73" i="28"/>
  <c r="BG73" i="28"/>
  <c r="AN27" i="29"/>
  <c r="O32" i="24"/>
  <c r="BF20" i="29"/>
  <c r="AW20" i="29"/>
  <c r="BO20" i="29"/>
  <c r="AN20" i="29"/>
  <c r="O58" i="24"/>
  <c r="R58" i="24"/>
  <c r="P58" i="24"/>
  <c r="BO26" i="29"/>
  <c r="BP26" i="29"/>
  <c r="AW67" i="29"/>
  <c r="Q58" i="23"/>
  <c r="P58" i="23"/>
  <c r="Q21" i="23"/>
  <c r="K91" i="23"/>
  <c r="N92" i="23"/>
  <c r="BH42" i="29"/>
  <c r="BG42" i="29"/>
  <c r="BH41" i="29"/>
  <c r="BI41" i="29"/>
  <c r="Q33" i="24"/>
  <c r="N28" i="23"/>
  <c r="R28" i="23"/>
  <c r="Q73" i="23"/>
  <c r="P73" i="23"/>
  <c r="N37" i="23"/>
  <c r="N67" i="24"/>
  <c r="B12" i="29"/>
  <c r="C12" i="29"/>
  <c r="D11" i="29"/>
  <c r="E11" i="29"/>
  <c r="M11" i="29"/>
  <c r="N11" i="29"/>
  <c r="AN62" i="28"/>
  <c r="AO62" i="28"/>
  <c r="BF62" i="28"/>
  <c r="BG62" i="28"/>
  <c r="BO62" i="28"/>
  <c r="BP62" i="28"/>
  <c r="AW62" i="28"/>
  <c r="AX62" i="28"/>
  <c r="BG65" i="29"/>
  <c r="BH64" i="29"/>
  <c r="BI64" i="29"/>
  <c r="M56" i="24"/>
  <c r="R46" i="24"/>
  <c r="P46" i="24"/>
  <c r="M39" i="26"/>
  <c r="AU39" i="28"/>
  <c r="AV39" i="28"/>
  <c r="M67" i="23"/>
  <c r="R67" i="23"/>
  <c r="P67" i="23"/>
  <c r="Q53" i="24"/>
  <c r="M52" i="24"/>
  <c r="K46" i="24"/>
  <c r="N47" i="24"/>
  <c r="C53" i="26"/>
  <c r="B53" i="28"/>
  <c r="C53" i="28"/>
  <c r="BF51" i="28"/>
  <c r="BG51" i="28"/>
  <c r="AN51" i="28"/>
  <c r="AO51" i="28"/>
  <c r="AW51" i="28"/>
  <c r="AX51" i="28"/>
  <c r="BO51" i="28"/>
  <c r="BP51" i="28"/>
  <c r="BP42" i="29"/>
  <c r="BQ41" i="29"/>
  <c r="BR41" i="29"/>
  <c r="BQ42" i="29"/>
  <c r="R96" i="23"/>
  <c r="P96" i="23"/>
  <c r="N96" i="23"/>
  <c r="N54" i="24"/>
  <c r="K54" i="24"/>
  <c r="N55" i="24"/>
  <c r="BH19" i="28"/>
  <c r="BI19" i="28"/>
  <c r="BG20" i="28"/>
  <c r="Q52" i="23"/>
  <c r="P52" i="23"/>
  <c r="M51" i="23"/>
  <c r="AO82" i="29"/>
  <c r="AP81" i="29"/>
  <c r="Q48" i="24"/>
  <c r="Q97" i="23"/>
  <c r="R5" i="25"/>
  <c r="S5" i="25"/>
  <c r="E4" i="25"/>
  <c r="BG93" i="28"/>
  <c r="BH92" i="28"/>
  <c r="BI92" i="28"/>
  <c r="AP42" i="29"/>
  <c r="AP41" i="29"/>
  <c r="AQ41" i="29"/>
  <c r="AO42" i="29"/>
  <c r="BG27" i="29"/>
  <c r="BH26" i="29"/>
  <c r="C81" i="27"/>
  <c r="B81" i="29"/>
  <c r="C81" i="29"/>
  <c r="AW79" i="29"/>
  <c r="AX79" i="29"/>
  <c r="BO80" i="29"/>
  <c r="AN79" i="29"/>
  <c r="AO79" i="29"/>
  <c r="BF80" i="29"/>
  <c r="BF79" i="29"/>
  <c r="BG79" i="29"/>
  <c r="AW80" i="29"/>
  <c r="BO79" i="29"/>
  <c r="BP79" i="29"/>
  <c r="AN80" i="29"/>
  <c r="C82" i="27"/>
  <c r="AO65" i="29"/>
  <c r="AP65" i="29"/>
  <c r="O47" i="24"/>
  <c r="R47" i="24"/>
  <c r="P47" i="24"/>
  <c r="BF53" i="28"/>
  <c r="BG53" i="28"/>
  <c r="BO53" i="28"/>
  <c r="BP53" i="28"/>
  <c r="AW53" i="28"/>
  <c r="AX53" i="28"/>
  <c r="AN53" i="28"/>
  <c r="AO53" i="28"/>
  <c r="BF59" i="28"/>
  <c r="BG59" i="28"/>
  <c r="AN59" i="28"/>
  <c r="AW59" i="28"/>
  <c r="AX59" i="28"/>
  <c r="BO59" i="28"/>
  <c r="AO83" i="29"/>
  <c r="AP82" i="29"/>
  <c r="K40" i="26"/>
  <c r="AL40" i="28"/>
  <c r="AM40" i="28"/>
  <c r="AW48" i="28"/>
  <c r="M39" i="24"/>
  <c r="Q106" i="23"/>
  <c r="C45" i="26"/>
  <c r="BF46" i="28"/>
  <c r="BG46" i="28"/>
  <c r="BO46" i="28"/>
  <c r="BP46" i="28"/>
  <c r="AN46" i="28"/>
  <c r="AO46" i="28"/>
  <c r="BQ19" i="28"/>
  <c r="BR19" i="28"/>
  <c r="BP20" i="28"/>
  <c r="Q60" i="23"/>
  <c r="P60" i="23"/>
  <c r="M59" i="23"/>
  <c r="O98" i="24"/>
  <c r="BP27" i="29"/>
  <c r="BO95" i="28"/>
  <c r="AN95" i="28"/>
  <c r="AO95" i="28"/>
  <c r="BF95" i="28"/>
  <c r="BG95" i="28"/>
  <c r="BO94" i="28"/>
  <c r="BP94" i="28"/>
  <c r="AY65" i="29"/>
  <c r="AX65" i="29"/>
  <c r="Q81" i="23"/>
  <c r="P81" i="23"/>
  <c r="M80" i="23"/>
  <c r="O104" i="23"/>
  <c r="R104" i="23"/>
  <c r="N104" i="23"/>
  <c r="BF58" i="28"/>
  <c r="BO58" i="28"/>
  <c r="BP58" i="28"/>
  <c r="N63" i="23"/>
  <c r="Q69" i="23"/>
  <c r="P69" i="23"/>
  <c r="K68" i="23"/>
  <c r="N69" i="23"/>
  <c r="BH10" i="28"/>
  <c r="BG10" i="28"/>
  <c r="AY19" i="28"/>
  <c r="AZ19" i="28"/>
  <c r="AX20" i="28"/>
  <c r="AP26" i="29"/>
  <c r="AO27" i="29"/>
  <c r="R43" i="24"/>
  <c r="P43" i="24"/>
  <c r="O43" i="24"/>
  <c r="N43" i="24"/>
  <c r="AN21" i="29"/>
  <c r="BO21" i="29"/>
  <c r="BF21" i="29"/>
  <c r="AW21" i="29"/>
  <c r="M62" i="24"/>
  <c r="Q63" i="24"/>
  <c r="P63" i="24"/>
  <c r="BQ25" i="29"/>
  <c r="BR25" i="29"/>
  <c r="BP25" i="29"/>
  <c r="R14" i="24"/>
  <c r="O14" i="24"/>
  <c r="N14" i="24"/>
  <c r="Q105" i="23"/>
  <c r="P105" i="23"/>
  <c r="K69" i="23"/>
  <c r="N70" i="23"/>
  <c r="AX42" i="29"/>
  <c r="AY41" i="29"/>
  <c r="AZ41" i="29"/>
  <c r="AN54" i="28"/>
  <c r="AW54" i="28"/>
  <c r="BO54" i="28"/>
  <c r="BF54" i="28"/>
  <c r="AO25" i="29"/>
  <c r="AP25" i="29"/>
  <c r="AQ25" i="29"/>
  <c r="R70" i="24"/>
  <c r="O70" i="24"/>
  <c r="O64" i="23"/>
  <c r="N64" i="23"/>
  <c r="R64" i="23"/>
  <c r="P64" i="23"/>
  <c r="BH11" i="29"/>
  <c r="BI11" i="29"/>
  <c r="BG12" i="29"/>
  <c r="M36" i="23"/>
  <c r="Q37" i="23"/>
  <c r="P37" i="23"/>
  <c r="M42" i="26"/>
  <c r="AU42" i="28"/>
  <c r="AV42" i="28"/>
  <c r="G14" i="27"/>
  <c r="T14" i="29"/>
  <c r="U14" i="29"/>
  <c r="M43" i="26"/>
  <c r="AU43" i="28"/>
  <c r="AV43" i="28"/>
  <c r="R39" i="24"/>
  <c r="O39" i="24"/>
  <c r="Q85" i="24"/>
  <c r="M84" i="24"/>
  <c r="K70" i="23"/>
  <c r="N71" i="23"/>
  <c r="R34" i="23"/>
  <c r="P34" i="23"/>
  <c r="O34" i="23"/>
  <c r="N34" i="23"/>
  <c r="N18" i="24"/>
  <c r="R50" i="24"/>
  <c r="O50" i="24"/>
  <c r="AX30" i="28"/>
  <c r="AW34" i="29"/>
  <c r="C36" i="27"/>
  <c r="AN34" i="29"/>
  <c r="BO34" i="29"/>
  <c r="BF34" i="29"/>
  <c r="AN59" i="29"/>
  <c r="BO59" i="29"/>
  <c r="BF59" i="29"/>
  <c r="BF58" i="29"/>
  <c r="AW58" i="29"/>
  <c r="BO58" i="29"/>
  <c r="AN58" i="29"/>
  <c r="AW59" i="29"/>
  <c r="O12" i="23"/>
  <c r="R12" i="23"/>
  <c r="AW50" i="29"/>
  <c r="AN50" i="29"/>
  <c r="BO50" i="29"/>
  <c r="C51" i="27"/>
  <c r="BF50" i="29"/>
  <c r="C52" i="27"/>
  <c r="BG74" i="28"/>
  <c r="BH73" i="28"/>
  <c r="BI73" i="28"/>
  <c r="AO70" i="28"/>
  <c r="O97" i="27"/>
  <c r="BD97" i="29"/>
  <c r="BE97" i="29"/>
  <c r="C96" i="27"/>
  <c r="B96" i="29"/>
  <c r="C96" i="29"/>
  <c r="M35" i="23"/>
  <c r="Q36" i="23"/>
  <c r="Q17" i="24"/>
  <c r="P17" i="24"/>
  <c r="BO21" i="28"/>
  <c r="AW22" i="28"/>
  <c r="AN22" i="28"/>
  <c r="BO22" i="28"/>
  <c r="BF22" i="28"/>
  <c r="BF21" i="28"/>
  <c r="C21" i="26"/>
  <c r="AW21" i="28"/>
  <c r="AN21" i="28"/>
  <c r="BG70" i="28"/>
  <c r="Q70" i="24"/>
  <c r="P70" i="24"/>
  <c r="M69" i="24"/>
  <c r="R16" i="24"/>
  <c r="N16" i="24"/>
  <c r="R66" i="23"/>
  <c r="P66" i="23"/>
  <c r="O49" i="26"/>
  <c r="BD49" i="28"/>
  <c r="BE49" i="28"/>
  <c r="I15" i="27"/>
  <c r="Q101" i="24"/>
  <c r="AO20" i="28"/>
  <c r="AP19" i="28"/>
  <c r="K22" i="24"/>
  <c r="N23" i="24"/>
  <c r="AW49" i="28"/>
  <c r="AN50" i="28"/>
  <c r="BO50" i="28"/>
  <c r="BF50" i="28"/>
  <c r="BO49" i="28"/>
  <c r="BP49" i="28"/>
  <c r="AW50" i="28"/>
  <c r="C52" i="26"/>
  <c r="AN49" i="28"/>
  <c r="AO49" i="28"/>
  <c r="BF49" i="28"/>
  <c r="BG49" i="28"/>
  <c r="O74" i="24"/>
  <c r="R74" i="24"/>
  <c r="BG30" i="28"/>
  <c r="AW29" i="28"/>
  <c r="AY29" i="28"/>
  <c r="AN29" i="28"/>
  <c r="BO28" i="28"/>
  <c r="BF29" i="28"/>
  <c r="BG29" i="28"/>
  <c r="AW28" i="28"/>
  <c r="AX28" i="28"/>
  <c r="BO29" i="28"/>
  <c r="P48" i="23"/>
  <c r="BF36" i="28"/>
  <c r="BG36" i="28"/>
  <c r="AN36" i="28"/>
  <c r="AO36" i="28"/>
  <c r="AW81" i="28"/>
  <c r="AX81" i="28"/>
  <c r="BF81" i="28"/>
  <c r="BG81" i="28"/>
  <c r="BO81" i="28"/>
  <c r="BP81" i="28"/>
  <c r="C84" i="26"/>
  <c r="AW82" i="28"/>
  <c r="M38" i="24"/>
  <c r="Q39" i="24"/>
  <c r="P39" i="24"/>
  <c r="Q75" i="23"/>
  <c r="P75" i="23"/>
  <c r="M74" i="23"/>
  <c r="BP74" i="28"/>
  <c r="BQ73" i="28"/>
  <c r="BR73" i="28"/>
  <c r="BP70" i="28"/>
  <c r="C27" i="26"/>
  <c r="B27" i="28"/>
  <c r="C27" i="28"/>
  <c r="AW71" i="29"/>
  <c r="AN71" i="29"/>
  <c r="C73" i="27"/>
  <c r="BO71" i="29"/>
  <c r="BF71" i="29"/>
  <c r="O36" i="26"/>
  <c r="BD36" i="28"/>
  <c r="BE36" i="28"/>
  <c r="BF33" i="28"/>
  <c r="N98" i="24"/>
  <c r="R45" i="24"/>
  <c r="P45" i="24"/>
  <c r="O66" i="23"/>
  <c r="Q15" i="27"/>
  <c r="BM15" i="29"/>
  <c r="BN15" i="29"/>
  <c r="K14" i="23"/>
  <c r="N15" i="23"/>
  <c r="M71" i="24"/>
  <c r="Q72" i="24"/>
  <c r="K57" i="24"/>
  <c r="N58" i="24"/>
  <c r="K30" i="24"/>
  <c r="N31" i="24"/>
  <c r="BF36" i="29"/>
  <c r="AN35" i="29"/>
  <c r="BO35" i="29"/>
  <c r="AW36" i="29"/>
  <c r="AN36" i="29"/>
  <c r="BF35" i="29"/>
  <c r="BO36" i="29"/>
  <c r="AW35" i="29"/>
  <c r="R78" i="24"/>
  <c r="O78" i="24"/>
  <c r="BO86" i="28"/>
  <c r="BF86" i="28"/>
  <c r="AN86" i="28"/>
  <c r="AW86" i="28"/>
  <c r="AO94" i="28"/>
  <c r="AP94" i="28"/>
  <c r="AQ94" i="28"/>
  <c r="BF75" i="28"/>
  <c r="AN75" i="28"/>
  <c r="AW75" i="28"/>
  <c r="BO75" i="28"/>
  <c r="R68" i="23"/>
  <c r="P68" i="23"/>
  <c r="N68" i="23"/>
  <c r="BO53" i="29"/>
  <c r="BF53" i="29"/>
  <c r="AW53" i="29"/>
  <c r="AN53" i="29"/>
  <c r="BF99" i="29"/>
  <c r="BF98" i="29"/>
  <c r="AN27" i="28"/>
  <c r="AW26" i="28"/>
  <c r="AX26" i="28"/>
  <c r="AN26" i="28"/>
  <c r="AO26" i="28"/>
  <c r="BO26" i="28"/>
  <c r="BP26" i="28"/>
  <c r="BF27" i="28"/>
  <c r="BO27" i="28"/>
  <c r="C29" i="26"/>
  <c r="B29" i="28"/>
  <c r="C29" i="28"/>
  <c r="AW27" i="28"/>
  <c r="C28" i="26"/>
  <c r="BF26" i="28"/>
  <c r="BG26" i="28"/>
  <c r="AW41" i="28"/>
  <c r="AN41" i="28"/>
  <c r="BF41" i="28"/>
  <c r="O44" i="26"/>
  <c r="BD44" i="28"/>
  <c r="BE44" i="28"/>
  <c r="BO41" i="28"/>
  <c r="C43" i="26"/>
  <c r="M13" i="24"/>
  <c r="Q14" i="24"/>
  <c r="M11" i="23"/>
  <c r="Q12" i="23"/>
  <c r="BF9" i="28"/>
  <c r="C11" i="26"/>
  <c r="B11" i="28"/>
  <c r="C11" i="28"/>
  <c r="O52" i="26"/>
  <c r="BD52" i="28"/>
  <c r="BE52" i="28"/>
  <c r="C51" i="26"/>
  <c r="B51" i="28"/>
  <c r="C51" i="28"/>
  <c r="M12" i="24"/>
  <c r="Q13" i="24"/>
  <c r="AX70" i="28"/>
  <c r="BP30" i="28"/>
  <c r="BQ29" i="28"/>
  <c r="BR29" i="28"/>
  <c r="N45" i="24"/>
  <c r="M45" i="26"/>
  <c r="AU45" i="28"/>
  <c r="AV45" i="28"/>
  <c r="Q43" i="26"/>
  <c r="BM43" i="28"/>
  <c r="BN43" i="28"/>
  <c r="K30" i="23"/>
  <c r="N31" i="23"/>
  <c r="Q80" i="24"/>
  <c r="P80" i="24"/>
  <c r="M79" i="24"/>
  <c r="Q87" i="23"/>
  <c r="P87" i="23"/>
  <c r="M86" i="23"/>
  <c r="K102" i="24"/>
  <c r="N103" i="24"/>
  <c r="C35" i="27"/>
  <c r="B35" i="29"/>
  <c r="C35" i="29"/>
  <c r="AN33" i="29"/>
  <c r="AO33" i="29"/>
  <c r="BO33" i="29"/>
  <c r="BP33" i="29"/>
  <c r="BF33" i="29"/>
  <c r="BG33" i="29"/>
  <c r="AW33" i="29"/>
  <c r="AX33" i="29"/>
  <c r="AN85" i="28"/>
  <c r="BO85" i="28"/>
  <c r="AW85" i="28"/>
  <c r="C85" i="26"/>
  <c r="BF85" i="28"/>
  <c r="BG94" i="28"/>
  <c r="BH94" i="28"/>
  <c r="O17" i="23"/>
  <c r="R17" i="23"/>
  <c r="P17" i="23"/>
  <c r="N17" i="23"/>
  <c r="BF78" i="28"/>
  <c r="BG78" i="28"/>
  <c r="AW78" i="28"/>
  <c r="AX78" i="28"/>
  <c r="BO78" i="28"/>
  <c r="BP78" i="28"/>
  <c r="M61" i="24"/>
  <c r="Q62" i="24"/>
  <c r="M82" i="23"/>
  <c r="Q83" i="23"/>
  <c r="N20" i="23"/>
  <c r="R20" i="23"/>
  <c r="P20" i="23"/>
  <c r="O20" i="23"/>
  <c r="AW52" i="29"/>
  <c r="AN51" i="29"/>
  <c r="AN52" i="29"/>
  <c r="BO52" i="29"/>
  <c r="BF52" i="29"/>
  <c r="BO51" i="29"/>
  <c r="BF51" i="29"/>
  <c r="AW51" i="29"/>
  <c r="AP73" i="28"/>
  <c r="AQ73" i="28"/>
  <c r="AO74" i="28"/>
  <c r="C98" i="27"/>
  <c r="B98" i="29"/>
  <c r="C98" i="29"/>
  <c r="BF97" i="29"/>
  <c r="BO97" i="29"/>
  <c r="M93" i="24"/>
  <c r="Q94" i="24"/>
  <c r="AN16" i="29"/>
  <c r="AO16" i="29"/>
  <c r="BO16" i="29"/>
  <c r="BP16" i="29"/>
  <c r="BF16" i="29"/>
  <c r="BG16" i="29"/>
  <c r="C18" i="27"/>
  <c r="B18" i="29"/>
  <c r="C18" i="29"/>
  <c r="O19" i="27"/>
  <c r="BD19" i="29"/>
  <c r="BE19" i="29"/>
  <c r="AW16" i="29"/>
  <c r="AX16" i="29"/>
  <c r="BP78" i="29"/>
  <c r="G42" i="26"/>
  <c r="T42" i="28"/>
  <c r="U42" i="28"/>
  <c r="Q42" i="26"/>
  <c r="BM42" i="28"/>
  <c r="BN42" i="28"/>
  <c r="Q16" i="24"/>
  <c r="P16" i="24"/>
  <c r="K41" i="24"/>
  <c r="N42" i="24"/>
  <c r="M20" i="24"/>
  <c r="Q21" i="24"/>
  <c r="N39" i="24"/>
  <c r="N50" i="24"/>
  <c r="R98" i="23"/>
  <c r="O98" i="23"/>
  <c r="O84" i="23"/>
  <c r="R84" i="23"/>
  <c r="BF88" i="29"/>
  <c r="AW88" i="29"/>
  <c r="C89" i="27"/>
  <c r="BF89" i="29"/>
  <c r="AW89" i="29"/>
  <c r="AN89" i="29"/>
  <c r="AN88" i="29"/>
  <c r="BO89" i="29"/>
  <c r="BO88" i="29"/>
  <c r="N36" i="24"/>
  <c r="O36" i="24"/>
  <c r="R36" i="24"/>
  <c r="AW73" i="28"/>
  <c r="AX73" i="28"/>
  <c r="BI65" i="29"/>
  <c r="J54" i="25"/>
  <c r="B56" i="27"/>
  <c r="E55" i="27"/>
  <c r="K55" i="29"/>
  <c r="L55" i="29"/>
  <c r="C63" i="25"/>
  <c r="B65" i="26"/>
  <c r="AN48" i="29"/>
  <c r="BO48" i="29"/>
  <c r="BF48" i="29"/>
  <c r="O51" i="27"/>
  <c r="BD51" i="29"/>
  <c r="BE51" i="29"/>
  <c r="C50" i="27"/>
  <c r="B50" i="29"/>
  <c r="C50" i="29"/>
  <c r="AW48" i="29"/>
  <c r="AN86" i="29"/>
  <c r="BF86" i="29"/>
  <c r="C88" i="27"/>
  <c r="BO86" i="29"/>
  <c r="AW86" i="29"/>
  <c r="O84" i="26"/>
  <c r="BD84" i="28"/>
  <c r="BE84" i="28"/>
  <c r="C83" i="26"/>
  <c r="B83" i="28"/>
  <c r="C83" i="28"/>
  <c r="AN94" i="29"/>
  <c r="AO94" i="29"/>
  <c r="BO95" i="29"/>
  <c r="BO94" i="29"/>
  <c r="BP94" i="29"/>
  <c r="BF95" i="29"/>
  <c r="C97" i="27"/>
  <c r="BF94" i="29"/>
  <c r="BG94" i="29"/>
  <c r="AW94" i="29"/>
  <c r="AX94" i="29"/>
  <c r="AN95" i="29"/>
  <c r="BO17" i="28"/>
  <c r="BP17" i="28"/>
  <c r="AN17" i="28"/>
  <c r="AO17" i="28"/>
  <c r="BF17" i="28"/>
  <c r="BG17" i="28"/>
  <c r="AW18" i="28"/>
  <c r="AN18" i="28"/>
  <c r="BF18" i="28"/>
  <c r="BO18" i="28"/>
  <c r="C20" i="26"/>
  <c r="R47" i="23"/>
  <c r="P47" i="23"/>
  <c r="O47" i="23"/>
  <c r="N47" i="23"/>
  <c r="AW60" i="28"/>
  <c r="BF60" i="28"/>
  <c r="AN60" i="28"/>
  <c r="C60" i="26"/>
  <c r="B60" i="28"/>
  <c r="C60" i="28"/>
  <c r="C61" i="26"/>
  <c r="AN61" i="28"/>
  <c r="BF61" i="28"/>
  <c r="AW61" i="28"/>
  <c r="BO61" i="28"/>
  <c r="BO60" i="28"/>
  <c r="BH99" i="28"/>
  <c r="BI99" i="28"/>
  <c r="BG100" i="28"/>
  <c r="M21" i="24"/>
  <c r="Q22" i="24"/>
  <c r="P22" i="24"/>
  <c r="Q41" i="26"/>
  <c r="BM41" i="28"/>
  <c r="BN41" i="28"/>
  <c r="K43" i="26"/>
  <c r="AL43" i="28"/>
  <c r="AM43" i="28"/>
  <c r="M22" i="23"/>
  <c r="Q23" i="23"/>
  <c r="P23" i="23"/>
  <c r="K51" i="23"/>
  <c r="N52" i="23"/>
  <c r="AN17" i="29"/>
  <c r="BO17" i="29"/>
  <c r="AN18" i="29"/>
  <c r="BF17" i="29"/>
  <c r="BO18" i="29"/>
  <c r="AW17" i="29"/>
  <c r="BF18" i="29"/>
  <c r="C19" i="27"/>
  <c r="C20" i="27"/>
  <c r="AW18" i="29"/>
  <c r="N10" i="24"/>
  <c r="O10" i="24"/>
  <c r="R10" i="24"/>
  <c r="P10" i="24"/>
  <c r="AW37" i="28"/>
  <c r="AX37" i="28"/>
  <c r="AN38" i="28"/>
  <c r="AO38" i="28"/>
  <c r="AN37" i="28"/>
  <c r="BO38" i="28"/>
  <c r="BP38" i="28"/>
  <c r="BO37" i="28"/>
  <c r="BF37" i="28"/>
  <c r="AW38" i="28"/>
  <c r="BF38" i="28"/>
  <c r="AX58" i="28"/>
  <c r="Q32" i="24"/>
  <c r="P32" i="24"/>
  <c r="AX74" i="28"/>
  <c r="AN78" i="28"/>
  <c r="AO78" i="28"/>
  <c r="BF90" i="28"/>
  <c r="BF89" i="28"/>
  <c r="BG89" i="28"/>
  <c r="C92" i="26"/>
  <c r="O93" i="26"/>
  <c r="BD93" i="28"/>
  <c r="BE93" i="28"/>
  <c r="AN90" i="28"/>
  <c r="AW89" i="28"/>
  <c r="AX89" i="28"/>
  <c r="E94" i="26"/>
  <c r="K94" i="28"/>
  <c r="L94" i="28"/>
  <c r="AN89" i="28"/>
  <c r="AO89" i="28"/>
  <c r="BO90" i="28"/>
  <c r="BQ90" i="28"/>
  <c r="BO89" i="28"/>
  <c r="BP89" i="28"/>
  <c r="AW90" i="28"/>
  <c r="AN40" i="29"/>
  <c r="BO40" i="29"/>
  <c r="C42" i="27"/>
  <c r="BF40" i="29"/>
  <c r="AW40" i="29"/>
  <c r="O16" i="24"/>
  <c r="M43" i="23"/>
  <c r="Q44" i="23"/>
  <c r="Q78" i="24"/>
  <c r="Q41" i="24"/>
  <c r="Q83" i="24"/>
  <c r="C10" i="27"/>
  <c r="M10" i="29"/>
  <c r="P13" i="23"/>
  <c r="Q94" i="23"/>
  <c r="P94" i="23"/>
  <c r="M93" i="23"/>
  <c r="O102" i="23"/>
  <c r="R102" i="23"/>
  <c r="P102" i="23"/>
  <c r="N102" i="23"/>
  <c r="BJ92" i="28"/>
  <c r="BK92" i="28"/>
  <c r="BI93" i="28"/>
  <c r="AW68" i="28"/>
  <c r="BF68" i="28"/>
  <c r="AN68" i="28"/>
  <c r="C69" i="26"/>
  <c r="B69" i="28"/>
  <c r="C69" i="28"/>
  <c r="AW69" i="28"/>
  <c r="BO68" i="28"/>
  <c r="AN69" i="28"/>
  <c r="BO69" i="28"/>
  <c r="BF69" i="28"/>
  <c r="BH69" i="28"/>
  <c r="O31" i="24"/>
  <c r="R31" i="24"/>
  <c r="P31" i="24"/>
  <c r="M50" i="23"/>
  <c r="Q51" i="23"/>
  <c r="N98" i="23"/>
  <c r="BO96" i="28"/>
  <c r="BF96" i="28"/>
  <c r="E97" i="26"/>
  <c r="K97" i="28"/>
  <c r="L97" i="28"/>
  <c r="C99" i="26"/>
  <c r="C96" i="26"/>
  <c r="B96" i="28"/>
  <c r="C96" i="28"/>
  <c r="O96" i="26"/>
  <c r="BD96" i="28"/>
  <c r="BE96" i="28"/>
  <c r="BO97" i="28"/>
  <c r="BF97" i="28"/>
  <c r="C97" i="26"/>
  <c r="E96" i="26"/>
  <c r="K96" i="28"/>
  <c r="L96" i="28"/>
  <c r="O98" i="26"/>
  <c r="BD98" i="28"/>
  <c r="BE98" i="28"/>
  <c r="O97" i="26"/>
  <c r="O95" i="26"/>
  <c r="BD95" i="28"/>
  <c r="BE95" i="28"/>
  <c r="C98" i="26"/>
  <c r="BD97" i="28"/>
  <c r="BE97" i="28"/>
  <c r="O27" i="27"/>
  <c r="BD27" i="29"/>
  <c r="BE27" i="29"/>
  <c r="BO24" i="29"/>
  <c r="BF24" i="29"/>
  <c r="AW24" i="29"/>
  <c r="C26" i="27"/>
  <c r="AN24" i="29"/>
  <c r="E93" i="26"/>
  <c r="K93" i="28"/>
  <c r="L93" i="28"/>
  <c r="O92" i="26"/>
  <c r="BD92" i="28"/>
  <c r="BE92" i="28"/>
  <c r="C91" i="26"/>
  <c r="B91" i="28"/>
  <c r="C91" i="28"/>
  <c r="G95" i="26"/>
  <c r="T95" i="28"/>
  <c r="U95" i="28"/>
  <c r="M65" i="29"/>
  <c r="N65" i="29"/>
  <c r="D65" i="29"/>
  <c r="E65" i="29"/>
  <c r="AE65" i="29"/>
  <c r="AF65" i="29"/>
  <c r="V65" i="29"/>
  <c r="W65" i="29"/>
  <c r="B65" i="29"/>
  <c r="C65" i="29"/>
  <c r="C19" i="26"/>
  <c r="B19" i="28"/>
  <c r="C19" i="28"/>
  <c r="O20" i="26"/>
  <c r="BD20" i="28"/>
  <c r="BE20" i="28"/>
  <c r="M77" i="23"/>
  <c r="Q78" i="23"/>
  <c r="P78" i="23"/>
  <c r="M76" i="23"/>
  <c r="Q77" i="23"/>
  <c r="N82" i="24"/>
  <c r="R82" i="24"/>
  <c r="P82" i="24"/>
  <c r="M41" i="24"/>
  <c r="Q42" i="24"/>
  <c r="P42" i="24"/>
  <c r="Q8" i="24"/>
  <c r="M7" i="24"/>
  <c r="N90" i="23"/>
  <c r="R90" i="23"/>
  <c r="P90" i="23"/>
  <c r="O90" i="23"/>
  <c r="Q9" i="24"/>
  <c r="P9" i="24"/>
  <c r="AN91" i="29"/>
  <c r="C90" i="27"/>
  <c r="BO91" i="29"/>
  <c r="AW91" i="29"/>
  <c r="BF91" i="29"/>
  <c r="O89" i="27"/>
  <c r="BD89" i="29"/>
  <c r="BE89" i="29"/>
  <c r="B95" i="28"/>
  <c r="C95" i="28"/>
  <c r="AE94" i="28"/>
  <c r="M94" i="28"/>
  <c r="D94" i="28"/>
  <c r="AE95" i="28"/>
  <c r="V94" i="28"/>
  <c r="AO91" i="28"/>
  <c r="AP90" i="28"/>
  <c r="M103" i="23"/>
  <c r="Q104" i="23"/>
  <c r="P104" i="23"/>
  <c r="BQ81" i="29"/>
  <c r="AO34" i="28"/>
  <c r="AP33" i="28"/>
  <c r="AO63" i="29"/>
  <c r="G21" i="27"/>
  <c r="T21" i="29"/>
  <c r="U21" i="29"/>
  <c r="O14" i="27"/>
  <c r="BD14" i="29"/>
  <c r="BE14" i="29"/>
  <c r="G17" i="27"/>
  <c r="T17" i="29"/>
  <c r="U17" i="29"/>
  <c r="AC15" i="29"/>
  <c r="AD15" i="29"/>
  <c r="M21" i="27"/>
  <c r="AU21" i="29"/>
  <c r="AV21" i="29"/>
  <c r="C16" i="27"/>
  <c r="O17" i="27"/>
  <c r="BD17" i="29"/>
  <c r="BE17" i="29"/>
  <c r="Q18" i="27"/>
  <c r="BM18" i="29"/>
  <c r="BN18" i="29"/>
  <c r="I21" i="27"/>
  <c r="AC21" i="29"/>
  <c r="AD21" i="29"/>
  <c r="E19" i="27"/>
  <c r="K19" i="29"/>
  <c r="L19" i="29"/>
  <c r="K24" i="27"/>
  <c r="AL24" i="29"/>
  <c r="AM24" i="29"/>
  <c r="G15" i="27"/>
  <c r="T15" i="29"/>
  <c r="U15" i="29"/>
  <c r="G19" i="27"/>
  <c r="T19" i="29"/>
  <c r="U19" i="29"/>
  <c r="Q20" i="27"/>
  <c r="BM20" i="29"/>
  <c r="BN20" i="29"/>
  <c r="Q19" i="27"/>
  <c r="BM19" i="29"/>
  <c r="BN19" i="29"/>
  <c r="E14" i="27"/>
  <c r="K14" i="29"/>
  <c r="L14" i="29"/>
  <c r="I17" i="27"/>
  <c r="AC17" i="29"/>
  <c r="AD17" i="29"/>
  <c r="BO15" i="29"/>
  <c r="E18" i="27"/>
  <c r="K18" i="29"/>
  <c r="L18" i="29"/>
  <c r="K22" i="27"/>
  <c r="AL22" i="29"/>
  <c r="AM22" i="29"/>
  <c r="I19" i="27"/>
  <c r="AC19" i="29"/>
  <c r="AD19" i="29"/>
  <c r="O13" i="27"/>
  <c r="BD13" i="29"/>
  <c r="BE13" i="29"/>
  <c r="G16" i="27"/>
  <c r="T16" i="29"/>
  <c r="U16" i="29"/>
  <c r="BF15" i="29"/>
  <c r="O12" i="27"/>
  <c r="BD12" i="29"/>
  <c r="BE12" i="29"/>
  <c r="G20" i="27"/>
  <c r="T20" i="29"/>
  <c r="U20" i="29"/>
  <c r="O16" i="27"/>
  <c r="BD16" i="29"/>
  <c r="BE16" i="29"/>
  <c r="O15" i="27"/>
  <c r="BD15" i="29"/>
  <c r="BE15" i="29"/>
  <c r="K19" i="27"/>
  <c r="AL19" i="29"/>
  <c r="AM19" i="29"/>
  <c r="AN15" i="29"/>
  <c r="BF14" i="29"/>
  <c r="K17" i="27"/>
  <c r="AL17" i="29"/>
  <c r="AM17" i="29"/>
  <c r="C13" i="27"/>
  <c r="M19" i="27"/>
  <c r="AU19" i="29"/>
  <c r="AV19" i="29"/>
  <c r="K23" i="27"/>
  <c r="AL23" i="29"/>
  <c r="AM23" i="29"/>
  <c r="I20" i="27"/>
  <c r="AC20" i="29"/>
  <c r="AD20" i="29"/>
  <c r="M22" i="27"/>
  <c r="AU22" i="29"/>
  <c r="AV22" i="29"/>
  <c r="E16" i="27"/>
  <c r="K16" i="29"/>
  <c r="L16" i="29"/>
  <c r="BO14" i="29"/>
  <c r="Q16" i="27"/>
  <c r="BM16" i="29"/>
  <c r="BN16" i="29"/>
  <c r="M24" i="27"/>
  <c r="AU24" i="29"/>
  <c r="AV24" i="29"/>
  <c r="Q17" i="27"/>
  <c r="BM17" i="29"/>
  <c r="BN17" i="29"/>
  <c r="O18" i="27"/>
  <c r="BD18" i="29"/>
  <c r="BE18" i="29"/>
  <c r="I18" i="27"/>
  <c r="AC18" i="29"/>
  <c r="AD18" i="29"/>
  <c r="K18" i="27"/>
  <c r="AL18" i="29"/>
  <c r="AM18" i="29"/>
  <c r="E17" i="27"/>
  <c r="K17" i="29"/>
  <c r="L17" i="29"/>
  <c r="C14" i="27"/>
  <c r="K21" i="27"/>
  <c r="AL21" i="29"/>
  <c r="AM21" i="29"/>
  <c r="I22" i="27"/>
  <c r="AC22" i="29"/>
  <c r="AD22" i="29"/>
  <c r="I16" i="27"/>
  <c r="AC16" i="29"/>
  <c r="AD16" i="29"/>
  <c r="Q21" i="27"/>
  <c r="BM21" i="29"/>
  <c r="BN21" i="29"/>
  <c r="C15" i="27"/>
  <c r="M23" i="27"/>
  <c r="AU23" i="29"/>
  <c r="AV23" i="29"/>
  <c r="M18" i="27"/>
  <c r="AU18" i="29"/>
  <c r="AV18" i="29"/>
  <c r="M20" i="27"/>
  <c r="AU20" i="29"/>
  <c r="AV20" i="29"/>
  <c r="E15" i="27"/>
  <c r="K15" i="29"/>
  <c r="L15" i="29"/>
  <c r="G18" i="27"/>
  <c r="T18" i="29"/>
  <c r="U18" i="29"/>
  <c r="C17" i="27"/>
  <c r="E51" i="27"/>
  <c r="K51" i="29"/>
  <c r="L51" i="29"/>
  <c r="C49" i="27"/>
  <c r="O50" i="27"/>
  <c r="BD50" i="29"/>
  <c r="BE50" i="29"/>
  <c r="AW47" i="29"/>
  <c r="BO47" i="29"/>
  <c r="AN47" i="29"/>
  <c r="BF47" i="29"/>
  <c r="BO77" i="29"/>
  <c r="BF76" i="29"/>
  <c r="O75" i="27"/>
  <c r="BD75" i="29"/>
  <c r="BE75" i="29"/>
  <c r="E75" i="27"/>
  <c r="K75" i="29"/>
  <c r="L75" i="29"/>
  <c r="G77" i="27"/>
  <c r="T77" i="29"/>
  <c r="U77" i="29"/>
  <c r="O74" i="27"/>
  <c r="BD74" i="29"/>
  <c r="BE74" i="29"/>
  <c r="E78" i="27"/>
  <c r="K78" i="29"/>
  <c r="L78" i="29"/>
  <c r="AW77" i="29"/>
  <c r="AN77" i="29"/>
  <c r="AP77" i="29"/>
  <c r="O77" i="27"/>
  <c r="BD77" i="29"/>
  <c r="BE77" i="29"/>
  <c r="AW76" i="29"/>
  <c r="BF77" i="29"/>
  <c r="BH77" i="29"/>
  <c r="C77" i="27"/>
  <c r="O79" i="27"/>
  <c r="BD79" i="29"/>
  <c r="BE79" i="29"/>
  <c r="AN76" i="29"/>
  <c r="C75" i="27"/>
  <c r="E80" i="27"/>
  <c r="K80" i="29"/>
  <c r="L80" i="29"/>
  <c r="O80" i="27"/>
  <c r="BD80" i="29"/>
  <c r="BE80" i="29"/>
  <c r="O76" i="27"/>
  <c r="BD76" i="29"/>
  <c r="BE76" i="29"/>
  <c r="C76" i="27"/>
  <c r="BO76" i="29"/>
  <c r="E77" i="27"/>
  <c r="K77" i="29"/>
  <c r="L77" i="29"/>
  <c r="C78" i="27"/>
  <c r="C6" i="25"/>
  <c r="B8" i="26"/>
  <c r="C10" i="26"/>
  <c r="M83" i="23"/>
  <c r="Q84" i="23"/>
  <c r="P84" i="23"/>
  <c r="M19" i="24"/>
  <c r="Q20" i="24"/>
  <c r="M11" i="24"/>
  <c r="Q12" i="24"/>
  <c r="P8" i="24"/>
  <c r="M42" i="23"/>
  <c r="Q43" i="23"/>
  <c r="R100" i="23"/>
  <c r="P100" i="23"/>
  <c r="O100" i="23"/>
  <c r="N100" i="23"/>
  <c r="AX92" i="28"/>
  <c r="AY91" i="28"/>
  <c r="BP91" i="28"/>
  <c r="BQ91" i="28"/>
  <c r="BG16" i="28"/>
  <c r="BH16" i="28"/>
  <c r="AO33" i="28"/>
  <c r="AX63" i="29"/>
  <c r="AN22" i="29"/>
  <c r="BO22" i="29"/>
  <c r="BF22" i="29"/>
  <c r="C25" i="27"/>
  <c r="Q28" i="27"/>
  <c r="BM28" i="29"/>
  <c r="BN28" i="29"/>
  <c r="E25" i="27"/>
  <c r="K25" i="29"/>
  <c r="L25" i="29"/>
  <c r="O26" i="27"/>
  <c r="BD26" i="29"/>
  <c r="BE26" i="29"/>
  <c r="AW22" i="29"/>
  <c r="E27" i="27"/>
  <c r="K27" i="29"/>
  <c r="L27" i="29"/>
  <c r="O24" i="27"/>
  <c r="BD24" i="29"/>
  <c r="BE24" i="29"/>
  <c r="I24" i="27"/>
  <c r="AC24" i="29"/>
  <c r="AD24" i="29"/>
  <c r="C21" i="27"/>
  <c r="I30" i="27"/>
  <c r="AC30" i="29"/>
  <c r="AD30" i="29"/>
  <c r="Q24" i="27"/>
  <c r="BM24" i="29"/>
  <c r="BN24" i="29"/>
  <c r="I29" i="27"/>
  <c r="AC29" i="29"/>
  <c r="AD29" i="29"/>
  <c r="M28" i="27"/>
  <c r="AU28" i="29"/>
  <c r="AV28" i="29"/>
  <c r="C22" i="27"/>
  <c r="Q23" i="27"/>
  <c r="BM23" i="29"/>
  <c r="BN23" i="29"/>
  <c r="G25" i="27"/>
  <c r="T25" i="29"/>
  <c r="U25" i="29"/>
  <c r="K26" i="27"/>
  <c r="AL26" i="29"/>
  <c r="AM26" i="29"/>
  <c r="K27" i="27"/>
  <c r="AL27" i="29"/>
  <c r="AM27" i="29"/>
  <c r="G24" i="27"/>
  <c r="T24" i="29"/>
  <c r="U24" i="29"/>
  <c r="E24" i="27"/>
  <c r="K24" i="29"/>
  <c r="L24" i="29"/>
  <c r="K25" i="27"/>
  <c r="AL25" i="29"/>
  <c r="AM25" i="29"/>
  <c r="K28" i="27"/>
  <c r="AL28" i="29"/>
  <c r="AM28" i="29"/>
  <c r="AN23" i="29"/>
  <c r="M27" i="27"/>
  <c r="AU27" i="29"/>
  <c r="AV27" i="29"/>
  <c r="O20" i="27"/>
  <c r="BD20" i="29"/>
  <c r="BE20" i="29"/>
  <c r="Q29" i="27"/>
  <c r="BM29" i="29"/>
  <c r="BN29" i="29"/>
  <c r="O21" i="27"/>
  <c r="BD21" i="29"/>
  <c r="BE21" i="29"/>
  <c r="I25" i="27"/>
  <c r="AC25" i="29"/>
  <c r="AD25" i="29"/>
  <c r="Q27" i="27"/>
  <c r="BM27" i="29"/>
  <c r="BN27" i="29"/>
  <c r="E20" i="27"/>
  <c r="K20" i="29"/>
  <c r="L20" i="29"/>
  <c r="C23" i="27"/>
  <c r="B23" i="29"/>
  <c r="C23" i="29"/>
  <c r="BO23" i="29"/>
  <c r="G23" i="27"/>
  <c r="E26" i="27"/>
  <c r="K26" i="29"/>
  <c r="L26" i="29"/>
  <c r="O25" i="27"/>
  <c r="BD25" i="29"/>
  <c r="BE25" i="29"/>
  <c r="Q25" i="27"/>
  <c r="BM25" i="29"/>
  <c r="BN25" i="29"/>
  <c r="G22" i="27"/>
  <c r="T22" i="29"/>
  <c r="U22" i="29"/>
  <c r="I26" i="27"/>
  <c r="AC26" i="29"/>
  <c r="AD26" i="29"/>
  <c r="G27" i="27"/>
  <c r="T27" i="29"/>
  <c r="U27" i="29"/>
  <c r="BF23" i="29"/>
  <c r="E21" i="27"/>
  <c r="K21" i="29"/>
  <c r="L21" i="29"/>
  <c r="T23" i="29"/>
  <c r="U23" i="29"/>
  <c r="G26" i="27"/>
  <c r="T26" i="29"/>
  <c r="U26" i="29"/>
  <c r="K29" i="27"/>
  <c r="AL29" i="29"/>
  <c r="AM29" i="29"/>
  <c r="M26" i="27"/>
  <c r="AU26" i="29"/>
  <c r="AV26" i="29"/>
  <c r="Q26" i="27"/>
  <c r="BM26" i="29"/>
  <c r="BN26" i="29"/>
  <c r="G29" i="27"/>
  <c r="T29" i="29"/>
  <c r="U29" i="29"/>
  <c r="G28" i="27"/>
  <c r="T28" i="29"/>
  <c r="U28" i="29"/>
  <c r="O23" i="27"/>
  <c r="BD23" i="29"/>
  <c r="BE23" i="29"/>
  <c r="I27" i="27"/>
  <c r="AC27" i="29"/>
  <c r="AD27" i="29"/>
  <c r="M29" i="27"/>
  <c r="AU29" i="29"/>
  <c r="AV29" i="29"/>
  <c r="I23" i="27"/>
  <c r="AC23" i="29"/>
  <c r="AD23" i="29"/>
  <c r="I28" i="27"/>
  <c r="AC28" i="29"/>
  <c r="AD28" i="29"/>
  <c r="E23" i="27"/>
  <c r="K23" i="29"/>
  <c r="L23" i="29"/>
  <c r="O22" i="27"/>
  <c r="BD22" i="29"/>
  <c r="BE22" i="29"/>
  <c r="AW23" i="29"/>
  <c r="C24" i="27"/>
  <c r="Q30" i="27"/>
  <c r="BM30" i="29"/>
  <c r="BN30" i="29"/>
  <c r="E22" i="27"/>
  <c r="K22" i="29"/>
  <c r="L22" i="29"/>
  <c r="C56" i="27"/>
  <c r="AW54" i="29"/>
  <c r="AN55" i="29"/>
  <c r="C53" i="27"/>
  <c r="BO55" i="29"/>
  <c r="O52" i="27"/>
  <c r="BD52" i="29"/>
  <c r="BE52" i="29"/>
  <c r="AN54" i="29"/>
  <c r="E56" i="27"/>
  <c r="K56" i="29"/>
  <c r="L56" i="29"/>
  <c r="BO54" i="29"/>
  <c r="BF54" i="29"/>
  <c r="C54" i="27"/>
  <c r="AW80" i="28"/>
  <c r="AN80" i="28"/>
  <c r="AN79" i="28"/>
  <c r="C81" i="26"/>
  <c r="BO79" i="28"/>
  <c r="E82" i="26"/>
  <c r="K82" i="28"/>
  <c r="L82" i="28"/>
  <c r="AW79" i="28"/>
  <c r="BF79" i="28"/>
  <c r="C82" i="26"/>
  <c r="O82" i="26"/>
  <c r="BD82" i="28"/>
  <c r="BE82" i="28"/>
  <c r="O81" i="26"/>
  <c r="BD81" i="28"/>
  <c r="BE81" i="28"/>
  <c r="C80" i="26"/>
  <c r="B80" i="28"/>
  <c r="C80" i="28"/>
  <c r="E83" i="26"/>
  <c r="K83" i="28"/>
  <c r="L83" i="28"/>
  <c r="BF80" i="28"/>
  <c r="O83" i="26"/>
  <c r="BD83" i="28"/>
  <c r="BE83" i="28"/>
  <c r="BO80" i="28"/>
  <c r="Q84" i="24"/>
  <c r="M64" i="24"/>
  <c r="Q65" i="24"/>
  <c r="P65" i="24"/>
  <c r="R79" i="23"/>
  <c r="P79" i="23"/>
  <c r="O79" i="23"/>
  <c r="N79" i="23"/>
  <c r="Q29" i="24"/>
  <c r="P29" i="24"/>
  <c r="AP91" i="28"/>
  <c r="AQ91" i="28"/>
  <c r="AO92" i="28"/>
  <c r="AO78" i="29"/>
  <c r="AP78" i="29"/>
  <c r="B94" i="28"/>
  <c r="C94" i="28"/>
  <c r="AE93" i="28"/>
  <c r="D93" i="28"/>
  <c r="V93" i="28"/>
  <c r="M93" i="28"/>
  <c r="Q39" i="23"/>
  <c r="P39" i="23"/>
  <c r="N43" i="23"/>
  <c r="I31" i="27"/>
  <c r="BQ33" i="28"/>
  <c r="BP34" i="28"/>
  <c r="BQ34" i="28"/>
  <c r="B85" i="27"/>
  <c r="Q84" i="27"/>
  <c r="BM84" i="29"/>
  <c r="BN84" i="29"/>
  <c r="J83" i="25"/>
  <c r="AW16" i="28"/>
  <c r="AX16" i="28"/>
  <c r="AN16" i="28"/>
  <c r="AN15" i="28"/>
  <c r="AO15" i="28"/>
  <c r="BO16" i="28"/>
  <c r="BF15" i="28"/>
  <c r="BG15" i="28"/>
  <c r="C17" i="26"/>
  <c r="B17" i="28"/>
  <c r="C17" i="28"/>
  <c r="C18" i="26"/>
  <c r="E19" i="26"/>
  <c r="K19" i="28"/>
  <c r="L19" i="28"/>
  <c r="O19" i="26"/>
  <c r="BD19" i="28"/>
  <c r="BE19" i="28"/>
  <c r="O18" i="26"/>
  <c r="BD18" i="28"/>
  <c r="BE18" i="28"/>
  <c r="BO15" i="28"/>
  <c r="BP15" i="28"/>
  <c r="AN47" i="28"/>
  <c r="C48" i="26"/>
  <c r="BF48" i="28"/>
  <c r="AN48" i="28"/>
  <c r="BO47" i="28"/>
  <c r="AW47" i="28"/>
  <c r="AY47" i="28"/>
  <c r="BF47" i="28"/>
  <c r="O51" i="26"/>
  <c r="BD51" i="28"/>
  <c r="BE51" i="28"/>
  <c r="G49" i="26"/>
  <c r="T49" i="28"/>
  <c r="U49" i="28"/>
  <c r="G50" i="26"/>
  <c r="T50" i="28"/>
  <c r="U50" i="28"/>
  <c r="G47" i="26"/>
  <c r="T47" i="28"/>
  <c r="U47" i="28"/>
  <c r="Q48" i="26"/>
  <c r="BM48" i="28"/>
  <c r="BN48" i="28"/>
  <c r="BO48" i="28"/>
  <c r="O46" i="26"/>
  <c r="BD46" i="28"/>
  <c r="BE46" i="28"/>
  <c r="O48" i="26"/>
  <c r="BD48" i="28"/>
  <c r="BE48" i="28"/>
  <c r="E48" i="26"/>
  <c r="K48" i="28"/>
  <c r="L48" i="28"/>
  <c r="E50" i="26"/>
  <c r="K50" i="28"/>
  <c r="L50" i="28"/>
  <c r="O45" i="26"/>
  <c r="BD45" i="28"/>
  <c r="BE45" i="28"/>
  <c r="E46" i="26"/>
  <c r="K46" i="28"/>
  <c r="L46" i="28"/>
  <c r="E47" i="26"/>
  <c r="K47" i="28"/>
  <c r="L47" i="28"/>
  <c r="E49" i="26"/>
  <c r="K49" i="28"/>
  <c r="L49" i="28"/>
  <c r="O50" i="26"/>
  <c r="BD50" i="28"/>
  <c r="BE50" i="28"/>
  <c r="I48" i="26"/>
  <c r="AC48" i="28"/>
  <c r="AD48" i="28"/>
  <c r="I49" i="26"/>
  <c r="AC49" i="28"/>
  <c r="AD49" i="28"/>
  <c r="O47" i="26"/>
  <c r="BD47" i="28"/>
  <c r="BE47" i="28"/>
  <c r="C50" i="26"/>
  <c r="E52" i="26"/>
  <c r="K52" i="28"/>
  <c r="L52" i="28"/>
  <c r="E51" i="26"/>
  <c r="K51" i="28"/>
  <c r="L51" i="28"/>
  <c r="C46" i="26"/>
  <c r="G48" i="26"/>
  <c r="T48" i="28"/>
  <c r="U48" i="28"/>
  <c r="E45" i="26"/>
  <c r="K45" i="28"/>
  <c r="L45" i="28"/>
  <c r="C47" i="26"/>
  <c r="C49" i="26"/>
  <c r="Q49" i="26"/>
  <c r="BM49" i="28"/>
  <c r="BN49" i="28"/>
  <c r="R86" i="24"/>
  <c r="N86" i="24"/>
  <c r="O86" i="24"/>
  <c r="N75" i="24"/>
  <c r="P54" i="23"/>
  <c r="M48" i="24"/>
  <c r="Q49" i="24"/>
  <c r="R40" i="24"/>
  <c r="P40" i="24"/>
  <c r="N40" i="24"/>
  <c r="Q15" i="23"/>
  <c r="P15" i="23"/>
  <c r="M14" i="23"/>
  <c r="O28" i="24"/>
  <c r="R28" i="24"/>
  <c r="N28" i="24"/>
  <c r="O68" i="24"/>
  <c r="N68" i="24"/>
  <c r="R68" i="24"/>
  <c r="P68" i="24"/>
  <c r="M32" i="23"/>
  <c r="Q33" i="23"/>
  <c r="P33" i="23"/>
  <c r="BG25" i="28"/>
  <c r="AX78" i="29"/>
  <c r="AY77" i="29"/>
  <c r="AY78" i="29"/>
  <c r="BH90" i="28"/>
  <c r="BG91" i="28"/>
  <c r="BH91" i="28"/>
  <c r="AX52" i="28"/>
  <c r="AY52" i="28"/>
  <c r="AY51" i="28"/>
  <c r="J91" i="25"/>
  <c r="B93" i="27"/>
  <c r="C94" i="27"/>
  <c r="C22" i="25"/>
  <c r="B24" i="26"/>
  <c r="E20" i="26"/>
  <c r="K20" i="28"/>
  <c r="L20" i="28"/>
  <c r="B88" i="26"/>
  <c r="K88" i="26"/>
  <c r="C86" i="25"/>
  <c r="Q45" i="23"/>
  <c r="M35" i="24"/>
  <c r="Q36" i="24"/>
  <c r="P36" i="24"/>
  <c r="K7" i="24"/>
  <c r="N8" i="24"/>
  <c r="BG28" i="28"/>
  <c r="BH28" i="28"/>
  <c r="R72" i="24"/>
  <c r="P72" i="24"/>
  <c r="O72" i="24"/>
  <c r="N72" i="24"/>
  <c r="Q69" i="24"/>
  <c r="BH10" i="29"/>
  <c r="BH9" i="29"/>
  <c r="BI9" i="29"/>
  <c r="BG10" i="29"/>
  <c r="O90" i="24"/>
  <c r="R90" i="24"/>
  <c r="P90" i="24"/>
  <c r="N90" i="24"/>
  <c r="BH78" i="29"/>
  <c r="BG78" i="29"/>
  <c r="N51" i="23"/>
  <c r="AO52" i="28"/>
  <c r="AP52" i="28"/>
  <c r="AX33" i="28"/>
  <c r="BO30" i="29"/>
  <c r="C32" i="27"/>
  <c r="B32" i="29"/>
  <c r="C32" i="29"/>
  <c r="O33" i="27"/>
  <c r="BD33" i="29"/>
  <c r="BE33" i="29"/>
  <c r="BF30" i="29"/>
  <c r="O34" i="27"/>
  <c r="BD34" i="29"/>
  <c r="BE34" i="29"/>
  <c r="Q31" i="27"/>
  <c r="BM31" i="29"/>
  <c r="BN31" i="29"/>
  <c r="E28" i="27"/>
  <c r="K28" i="29"/>
  <c r="L28" i="29"/>
  <c r="O28" i="27"/>
  <c r="BD28" i="29"/>
  <c r="BE28" i="29"/>
  <c r="C33" i="27"/>
  <c r="C31" i="27"/>
  <c r="O32" i="27"/>
  <c r="BD32" i="29"/>
  <c r="BE32" i="29"/>
  <c r="C29" i="27"/>
  <c r="G30" i="27"/>
  <c r="T30" i="29"/>
  <c r="U30" i="29"/>
  <c r="G31" i="27"/>
  <c r="T31" i="29"/>
  <c r="U31" i="29"/>
  <c r="E30" i="27"/>
  <c r="K30" i="29"/>
  <c r="L30" i="29"/>
  <c r="O30" i="27"/>
  <c r="BD30" i="29"/>
  <c r="BE30" i="29"/>
  <c r="AC31" i="29"/>
  <c r="AD31" i="29"/>
  <c r="O29" i="27"/>
  <c r="BD29" i="29"/>
  <c r="BE29" i="29"/>
  <c r="AN30" i="29"/>
  <c r="E34" i="27"/>
  <c r="K34" i="29"/>
  <c r="L34" i="29"/>
  <c r="E29" i="27"/>
  <c r="K29" i="29"/>
  <c r="L29" i="29"/>
  <c r="G32" i="27"/>
  <c r="T32" i="29"/>
  <c r="U32" i="29"/>
  <c r="AW30" i="29"/>
  <c r="E33" i="27"/>
  <c r="K33" i="29"/>
  <c r="L33" i="29"/>
  <c r="E31" i="27"/>
  <c r="K31" i="29"/>
  <c r="L31" i="29"/>
  <c r="J60" i="25"/>
  <c r="B62" i="27"/>
  <c r="BO55" i="28"/>
  <c r="BF55" i="28"/>
  <c r="AN55" i="28"/>
  <c r="AW55" i="28"/>
  <c r="O53" i="26"/>
  <c r="BD53" i="28"/>
  <c r="BE53" i="28"/>
  <c r="C54" i="26"/>
  <c r="K11" i="23"/>
  <c r="N12" i="23"/>
  <c r="Q35" i="24"/>
  <c r="M34" i="24"/>
  <c r="O99" i="24"/>
  <c r="R99" i="24"/>
  <c r="P99" i="24"/>
  <c r="N99" i="24"/>
  <c r="Q102" i="24"/>
  <c r="P102" i="24"/>
  <c r="M101" i="24"/>
  <c r="Q98" i="23"/>
  <c r="M97" i="23"/>
  <c r="AY92" i="28"/>
  <c r="AZ92" i="28"/>
  <c r="AX93" i="28"/>
  <c r="AY93" i="28"/>
  <c r="D10" i="29"/>
  <c r="AX25" i="28"/>
  <c r="B93" i="28"/>
  <c r="C93" i="28"/>
  <c r="D92" i="28"/>
  <c r="M92" i="28"/>
  <c r="AE92" i="28"/>
  <c r="V92" i="28"/>
  <c r="N45" i="23"/>
  <c r="R45" i="23"/>
  <c r="BP52" i="28"/>
  <c r="BQ51" i="28"/>
  <c r="AP64" i="29"/>
  <c r="AP63" i="29"/>
  <c r="AO64" i="29"/>
  <c r="R44" i="24"/>
  <c r="P44" i="24"/>
  <c r="N44" i="24"/>
  <c r="O44" i="24"/>
  <c r="B7" i="27"/>
  <c r="J5" i="25"/>
  <c r="K5" i="25"/>
  <c r="I6" i="25"/>
  <c r="B39" i="27"/>
  <c r="M32" i="27"/>
  <c r="AU32" i="29"/>
  <c r="AV32" i="29"/>
  <c r="J37" i="25"/>
  <c r="B101" i="27"/>
  <c r="J99" i="25"/>
  <c r="O32" i="26"/>
  <c r="BD32" i="28"/>
  <c r="BE32" i="28"/>
  <c r="C32" i="26"/>
  <c r="K37" i="26"/>
  <c r="AL37" i="28"/>
  <c r="AM37" i="28"/>
  <c r="Q39" i="26"/>
  <c r="BM39" i="28"/>
  <c r="BN39" i="28"/>
  <c r="K35" i="26"/>
  <c r="AL35" i="28"/>
  <c r="AM35" i="28"/>
  <c r="E30" i="26"/>
  <c r="K30" i="28"/>
  <c r="L30" i="28"/>
  <c r="O35" i="26"/>
  <c r="BD35" i="28"/>
  <c r="BE35" i="28"/>
  <c r="C33" i="26"/>
  <c r="C30" i="26"/>
  <c r="C31" i="26"/>
  <c r="E34" i="26"/>
  <c r="K34" i="28"/>
  <c r="L34" i="28"/>
  <c r="M40" i="26"/>
  <c r="AU40" i="28"/>
  <c r="AV40" i="28"/>
  <c r="E36" i="26"/>
  <c r="K36" i="28"/>
  <c r="L36" i="28"/>
  <c r="M37" i="26"/>
  <c r="AU37" i="28"/>
  <c r="AV37" i="28"/>
  <c r="I36" i="26"/>
  <c r="AC36" i="28"/>
  <c r="AD36" i="28"/>
  <c r="I37" i="26"/>
  <c r="AC37" i="28"/>
  <c r="AD37" i="28"/>
  <c r="I34" i="26"/>
  <c r="AC34" i="28"/>
  <c r="AD34" i="28"/>
  <c r="M35" i="26"/>
  <c r="AU35" i="28"/>
  <c r="AV35" i="28"/>
  <c r="I32" i="26"/>
  <c r="AC32" i="28"/>
  <c r="AD32" i="28"/>
  <c r="AW31" i="28"/>
  <c r="M41" i="26"/>
  <c r="AU41" i="28"/>
  <c r="AV41" i="28"/>
  <c r="K38" i="26"/>
  <c r="AL38" i="28"/>
  <c r="AM38" i="28"/>
  <c r="O31" i="26"/>
  <c r="BD31" i="28"/>
  <c r="BE31" i="28"/>
  <c r="E31" i="26"/>
  <c r="K31" i="28"/>
  <c r="L31" i="28"/>
  <c r="O29" i="26"/>
  <c r="BD29" i="28"/>
  <c r="BE29" i="28"/>
  <c r="M36" i="26"/>
  <c r="AU36" i="28"/>
  <c r="AV36" i="28"/>
  <c r="E29" i="26"/>
  <c r="K29" i="28"/>
  <c r="L29" i="28"/>
  <c r="AN31" i="28"/>
  <c r="E32" i="26"/>
  <c r="K32" i="28"/>
  <c r="L32" i="28"/>
  <c r="G37" i="26"/>
  <c r="T37" i="28"/>
  <c r="U37" i="28"/>
  <c r="Q34" i="26"/>
  <c r="BM34" i="28"/>
  <c r="BN34" i="28"/>
  <c r="BO31" i="28"/>
  <c r="I39" i="26"/>
  <c r="AC39" i="28"/>
  <c r="AD39" i="28"/>
  <c r="AN32" i="28"/>
  <c r="Q32" i="26"/>
  <c r="BM32" i="28"/>
  <c r="BN32" i="28"/>
  <c r="G36" i="26"/>
  <c r="T36" i="28"/>
  <c r="U36" i="28"/>
  <c r="K41" i="26"/>
  <c r="AL41" i="28"/>
  <c r="AM41" i="28"/>
  <c r="AW32" i="28"/>
  <c r="AY32" i="28"/>
  <c r="O30" i="26"/>
  <c r="BD30" i="28"/>
  <c r="BE30" i="28"/>
  <c r="G33" i="26"/>
  <c r="T33" i="28"/>
  <c r="U33" i="28"/>
  <c r="G31" i="26"/>
  <c r="T31" i="28"/>
  <c r="U31" i="28"/>
  <c r="K34" i="26"/>
  <c r="AL34" i="28"/>
  <c r="AM34" i="28"/>
  <c r="BO32" i="28"/>
  <c r="BQ32" i="28"/>
  <c r="BF31" i="28"/>
  <c r="K36" i="26"/>
  <c r="AL36" i="28"/>
  <c r="AM36" i="28"/>
  <c r="BF32" i="28"/>
  <c r="G32" i="26"/>
  <c r="T32" i="28"/>
  <c r="U32" i="28"/>
  <c r="R100" i="24"/>
  <c r="P100" i="24"/>
  <c r="N100" i="24"/>
  <c r="K83" i="23"/>
  <c r="N84" i="23"/>
  <c r="M27" i="23"/>
  <c r="Q28" i="23"/>
  <c r="P28" i="23"/>
  <c r="Q8" i="23"/>
  <c r="P8" i="23"/>
  <c r="M7" i="23"/>
  <c r="AX17" i="28"/>
  <c r="AY16" i="28"/>
  <c r="AZ16" i="28"/>
  <c r="AX48" i="28"/>
  <c r="Q106" i="24"/>
  <c r="M105" i="24"/>
  <c r="M73" i="24"/>
  <c r="Q74" i="24"/>
  <c r="P74" i="24"/>
  <c r="O53" i="24"/>
  <c r="R53" i="24"/>
  <c r="P53" i="24"/>
  <c r="BP93" i="28"/>
  <c r="BQ93" i="28"/>
  <c r="BQ92" i="28"/>
  <c r="BR92" i="28"/>
  <c r="BP25" i="28"/>
  <c r="BQ25" i="28"/>
  <c r="AN32" i="29"/>
  <c r="BO32" i="29"/>
  <c r="BF32" i="29"/>
  <c r="BO31" i="29"/>
  <c r="O35" i="27"/>
  <c r="BD35" i="29"/>
  <c r="BE35" i="29"/>
  <c r="C34" i="27"/>
  <c r="BF31" i="29"/>
  <c r="G38" i="27"/>
  <c r="T38" i="29"/>
  <c r="U38" i="29"/>
  <c r="AW32" i="29"/>
  <c r="AN31" i="29"/>
  <c r="AW31" i="29"/>
  <c r="AX91" i="28"/>
  <c r="AY90" i="28"/>
  <c r="Q46" i="23"/>
  <c r="P46" i="23"/>
  <c r="AX82" i="29"/>
  <c r="AY82" i="29"/>
  <c r="BG52" i="28"/>
  <c r="BH52" i="28"/>
  <c r="BH51" i="28"/>
  <c r="BP33" i="28"/>
  <c r="BH63" i="29"/>
  <c r="BG63" i="29"/>
  <c r="B70" i="27"/>
  <c r="Q70" i="27"/>
  <c r="BM70" i="29"/>
  <c r="BN70" i="29"/>
  <c r="J68" i="25"/>
  <c r="C62" i="25"/>
  <c r="B64" i="26"/>
  <c r="M27" i="24"/>
  <c r="Q28" i="24"/>
  <c r="P28" i="24"/>
  <c r="M21" i="23"/>
  <c r="Q22" i="23"/>
  <c r="O94" i="24"/>
  <c r="N94" i="24"/>
  <c r="R94" i="24"/>
  <c r="P94" i="24"/>
  <c r="M87" i="24"/>
  <c r="Q88" i="24"/>
  <c r="P88" i="24"/>
  <c r="O82" i="24"/>
  <c r="G99" i="26"/>
  <c r="T99" i="28"/>
  <c r="U99" i="28"/>
  <c r="Q98" i="26"/>
  <c r="BM98" i="28"/>
  <c r="BN98" i="28"/>
  <c r="O8" i="24"/>
  <c r="AO93" i="28"/>
  <c r="AP92" i="28"/>
  <c r="AP93" i="28"/>
  <c r="AX34" i="28"/>
  <c r="AY33" i="28"/>
  <c r="BP63" i="29"/>
  <c r="BO40" i="28"/>
  <c r="I43" i="26"/>
  <c r="AC43" i="28"/>
  <c r="AD43" i="28"/>
  <c r="K45" i="26"/>
  <c r="AL45" i="28"/>
  <c r="AM45" i="28"/>
  <c r="I42" i="26"/>
  <c r="AC42" i="28"/>
  <c r="AD42" i="28"/>
  <c r="O40" i="26"/>
  <c r="BD40" i="28"/>
  <c r="BE40" i="28"/>
  <c r="M46" i="26"/>
  <c r="AU46" i="28"/>
  <c r="AV46" i="28"/>
  <c r="O39" i="26"/>
  <c r="BD39" i="28"/>
  <c r="BE39" i="28"/>
  <c r="AN40" i="28"/>
  <c r="I45" i="26"/>
  <c r="AC45" i="28"/>
  <c r="AD45" i="28"/>
  <c r="C40" i="26"/>
  <c r="AW40" i="28"/>
  <c r="O43" i="26"/>
  <c r="BD43" i="28"/>
  <c r="BE43" i="28"/>
  <c r="E43" i="26"/>
  <c r="K43" i="28"/>
  <c r="L43" i="28"/>
  <c r="Q44" i="26"/>
  <c r="BM44" i="28"/>
  <c r="BN44" i="28"/>
  <c r="BO39" i="28"/>
  <c r="G40" i="26"/>
  <c r="T40" i="28"/>
  <c r="U40" i="28"/>
  <c r="G43" i="26"/>
  <c r="T43" i="28"/>
  <c r="U43" i="28"/>
  <c r="K44" i="26"/>
  <c r="AL44" i="28"/>
  <c r="AM44" i="28"/>
  <c r="BF39" i="28"/>
  <c r="G45" i="26"/>
  <c r="T45" i="28"/>
  <c r="U45" i="28"/>
  <c r="I46" i="26"/>
  <c r="AC46" i="28"/>
  <c r="AD46" i="28"/>
  <c r="M44" i="26"/>
  <c r="AU44" i="28"/>
  <c r="AV44" i="28"/>
  <c r="M47" i="26"/>
  <c r="AU47" i="28"/>
  <c r="AV47" i="28"/>
  <c r="E39" i="26"/>
  <c r="K39" i="28"/>
  <c r="L39" i="28"/>
  <c r="O37" i="26"/>
  <c r="BD37" i="28"/>
  <c r="BE37" i="28"/>
  <c r="AW39" i="28"/>
  <c r="C42" i="26"/>
  <c r="Q45" i="26"/>
  <c r="BM45" i="28"/>
  <c r="BN45" i="28"/>
  <c r="I44" i="26"/>
  <c r="AC44" i="28"/>
  <c r="AD44" i="28"/>
  <c r="AN39" i="28"/>
  <c r="G46" i="26"/>
  <c r="T46" i="28"/>
  <c r="U46" i="28"/>
  <c r="I41" i="26"/>
  <c r="AC41" i="28"/>
  <c r="AD41" i="28"/>
  <c r="O42" i="26"/>
  <c r="BD42" i="28"/>
  <c r="BE42" i="28"/>
  <c r="C39" i="26"/>
  <c r="B39" i="28"/>
  <c r="C39" i="28"/>
  <c r="G44" i="26"/>
  <c r="T44" i="28"/>
  <c r="U44" i="28"/>
  <c r="K46" i="26"/>
  <c r="AL46" i="28"/>
  <c r="AM46" i="28"/>
  <c r="Q47" i="26"/>
  <c r="BM47" i="28"/>
  <c r="BN47" i="28"/>
  <c r="C41" i="26"/>
  <c r="BF40" i="28"/>
  <c r="O41" i="26"/>
  <c r="BD41" i="28"/>
  <c r="BE41" i="28"/>
  <c r="E42" i="26"/>
  <c r="K42" i="28"/>
  <c r="L42" i="28"/>
  <c r="E44" i="26"/>
  <c r="K44" i="28"/>
  <c r="L44" i="28"/>
  <c r="G39" i="26"/>
  <c r="T39" i="28"/>
  <c r="U39" i="28"/>
  <c r="E41" i="26"/>
  <c r="K41" i="28"/>
  <c r="L41" i="28"/>
  <c r="K47" i="26"/>
  <c r="AL47" i="28"/>
  <c r="AM47" i="28"/>
  <c r="Q46" i="26"/>
  <c r="BM46" i="28"/>
  <c r="BN46" i="28"/>
  <c r="O38" i="26"/>
  <c r="BD38" i="28"/>
  <c r="BE38" i="28"/>
  <c r="I47" i="26"/>
  <c r="AC47" i="28"/>
  <c r="AD47" i="28"/>
  <c r="BO71" i="28"/>
  <c r="AN72" i="28"/>
  <c r="AP71" i="28"/>
  <c r="BF71" i="28"/>
  <c r="AW71" i="28"/>
  <c r="O71" i="26"/>
  <c r="BD71" i="28"/>
  <c r="BE71" i="28"/>
  <c r="E71" i="26"/>
  <c r="K71" i="28"/>
  <c r="L71" i="28"/>
  <c r="AW72" i="28"/>
  <c r="BO72" i="28"/>
  <c r="BF72" i="28"/>
  <c r="C72" i="26"/>
  <c r="B72" i="28"/>
  <c r="C72" i="28"/>
  <c r="O72" i="26"/>
  <c r="BD72" i="28"/>
  <c r="BE72" i="28"/>
  <c r="C70" i="26"/>
  <c r="C73" i="26"/>
  <c r="E72" i="26"/>
  <c r="K72" i="28"/>
  <c r="L72" i="28"/>
  <c r="C74" i="26"/>
  <c r="O70" i="26"/>
  <c r="BD70" i="28"/>
  <c r="BE70" i="28"/>
  <c r="C71" i="26"/>
  <c r="O73" i="26"/>
  <c r="BD73" i="28"/>
  <c r="BE73" i="28"/>
  <c r="R15" i="24"/>
  <c r="P15" i="24"/>
  <c r="N15" i="24"/>
  <c r="N53" i="24"/>
  <c r="Q61" i="24"/>
  <c r="M60" i="24"/>
  <c r="N77" i="24"/>
  <c r="R77" i="24"/>
  <c r="O77" i="24"/>
  <c r="N53" i="23"/>
  <c r="O53" i="23"/>
  <c r="R53" i="23"/>
  <c r="P53" i="23"/>
  <c r="M37" i="27"/>
  <c r="AU37" i="29"/>
  <c r="BF46" i="29"/>
  <c r="C44" i="27"/>
  <c r="G49" i="27"/>
  <c r="T49" i="29"/>
  <c r="U49" i="29"/>
  <c r="Q40" i="27"/>
  <c r="BM40" i="29"/>
  <c r="BN40" i="29"/>
  <c r="I44" i="27"/>
  <c r="AC44" i="29"/>
  <c r="AD44" i="29"/>
  <c r="M52" i="27"/>
  <c r="AU52" i="29"/>
  <c r="AV52" i="29"/>
  <c r="O43" i="27"/>
  <c r="BD43" i="29"/>
  <c r="E44" i="27"/>
  <c r="K44" i="29"/>
  <c r="L44" i="29"/>
  <c r="Q51" i="27"/>
  <c r="BM51" i="29"/>
  <c r="BN51" i="29"/>
  <c r="G52" i="27"/>
  <c r="T52" i="29"/>
  <c r="U52" i="29"/>
  <c r="Q50" i="27"/>
  <c r="BM50" i="29"/>
  <c r="BN50" i="29"/>
  <c r="K46" i="27"/>
  <c r="AL46" i="29"/>
  <c r="AM46" i="29"/>
  <c r="K40" i="27"/>
  <c r="AL40" i="29"/>
  <c r="AM40" i="29"/>
  <c r="I49" i="27"/>
  <c r="AC49" i="29"/>
  <c r="AD49" i="29"/>
  <c r="G48" i="27"/>
  <c r="T48" i="29"/>
  <c r="U48" i="29"/>
  <c r="K52" i="27"/>
  <c r="AL52" i="29"/>
  <c r="AM52" i="29"/>
  <c r="E47" i="27"/>
  <c r="K47" i="29"/>
  <c r="L47" i="29"/>
  <c r="K49" i="27"/>
  <c r="AL49" i="29"/>
  <c r="AM49" i="29"/>
  <c r="G41" i="27"/>
  <c r="T41" i="29"/>
  <c r="U41" i="29"/>
  <c r="AW46" i="29"/>
  <c r="C45" i="27"/>
  <c r="M43" i="27"/>
  <c r="AU43" i="29"/>
  <c r="AV43" i="29"/>
  <c r="BO46" i="29"/>
  <c r="O45" i="27"/>
  <c r="BD45" i="29"/>
  <c r="BE45" i="29"/>
  <c r="O46" i="27"/>
  <c r="BD46" i="29"/>
  <c r="BE46" i="29"/>
  <c r="I50" i="27"/>
  <c r="AC50" i="29"/>
  <c r="AD50" i="29"/>
  <c r="C46" i="27"/>
  <c r="B46" i="29"/>
  <c r="C46" i="29"/>
  <c r="AW45" i="29"/>
  <c r="I53" i="27"/>
  <c r="AC53" i="29"/>
  <c r="AD53" i="29"/>
  <c r="Q47" i="27"/>
  <c r="BM47" i="29"/>
  <c r="BN47" i="29"/>
  <c r="G50" i="27"/>
  <c r="T50" i="29"/>
  <c r="U50" i="29"/>
  <c r="C48" i="27"/>
  <c r="I48" i="27"/>
  <c r="AC48" i="29"/>
  <c r="AD48" i="29"/>
  <c r="C47" i="27"/>
  <c r="I52" i="27"/>
  <c r="AC52" i="29"/>
  <c r="AD52" i="29"/>
  <c r="AN46" i="29"/>
  <c r="Q49" i="27"/>
  <c r="BM49" i="29"/>
  <c r="BN49" i="29"/>
  <c r="M50" i="27"/>
  <c r="AU50" i="29"/>
  <c r="AV50" i="29"/>
  <c r="O47" i="27"/>
  <c r="BD47" i="29"/>
  <c r="BE47" i="29"/>
  <c r="BF45" i="29"/>
  <c r="E50" i="27"/>
  <c r="K50" i="29"/>
  <c r="L50" i="29"/>
  <c r="Q43" i="27"/>
  <c r="BM43" i="29"/>
  <c r="BN43" i="29"/>
  <c r="K43" i="27"/>
  <c r="AL43" i="29"/>
  <c r="AM43" i="29"/>
  <c r="G47" i="27"/>
  <c r="T47" i="29"/>
  <c r="U47" i="29"/>
  <c r="K51" i="27"/>
  <c r="AL51" i="29"/>
  <c r="AM51" i="29"/>
  <c r="I51" i="27"/>
  <c r="AC51" i="29"/>
  <c r="AD51" i="29"/>
  <c r="M44" i="27"/>
  <c r="AU44" i="29"/>
  <c r="AV44" i="29"/>
  <c r="I47" i="27"/>
  <c r="AC47" i="29"/>
  <c r="AD47" i="29"/>
  <c r="O49" i="27"/>
  <c r="BD49" i="29"/>
  <c r="BE49" i="29"/>
  <c r="K50" i="27"/>
  <c r="AL50" i="29"/>
  <c r="AM50" i="29"/>
  <c r="Q52" i="27"/>
  <c r="BM52" i="29"/>
  <c r="BN52" i="29"/>
  <c r="E49" i="27"/>
  <c r="K49" i="29"/>
  <c r="L49" i="29"/>
  <c r="E48" i="27"/>
  <c r="K48" i="29"/>
  <c r="L48" i="29"/>
  <c r="BO45" i="29"/>
  <c r="Q53" i="27"/>
  <c r="BM53" i="29"/>
  <c r="BN53" i="29"/>
  <c r="O44" i="27"/>
  <c r="BD44" i="29"/>
  <c r="BE44" i="29"/>
  <c r="Q48" i="27"/>
  <c r="BM48" i="29"/>
  <c r="BN48" i="29"/>
  <c r="Q46" i="27"/>
  <c r="BM46" i="29"/>
  <c r="BN46" i="29"/>
  <c r="O48" i="27"/>
  <c r="BD48" i="29"/>
  <c r="BE48" i="29"/>
  <c r="G46" i="27"/>
  <c r="T46" i="29"/>
  <c r="U46" i="29"/>
  <c r="M51" i="27"/>
  <c r="AU51" i="29"/>
  <c r="AV51" i="29"/>
  <c r="E46" i="27"/>
  <c r="K46" i="29"/>
  <c r="L46" i="29"/>
  <c r="E45" i="27"/>
  <c r="K45" i="29"/>
  <c r="L45" i="29"/>
  <c r="M42" i="27"/>
  <c r="AU42" i="29"/>
  <c r="AV42" i="29"/>
  <c r="AN45" i="29"/>
  <c r="G51" i="27"/>
  <c r="T51" i="29"/>
  <c r="U51" i="29"/>
  <c r="D79" i="29"/>
  <c r="M80" i="29"/>
  <c r="V79" i="29"/>
  <c r="D80" i="29"/>
  <c r="V80" i="29"/>
  <c r="M79" i="29"/>
  <c r="AE79" i="29"/>
  <c r="AE80" i="29"/>
  <c r="G69" i="27"/>
  <c r="T69" i="29"/>
  <c r="U69" i="29"/>
  <c r="V36" i="28"/>
  <c r="B37" i="28"/>
  <c r="C37" i="28"/>
  <c r="M36" i="28"/>
  <c r="D36" i="28"/>
  <c r="AE36" i="28"/>
  <c r="Q107" i="23"/>
  <c r="P107" i="23"/>
  <c r="M106" i="23"/>
  <c r="R37" i="24"/>
  <c r="P37" i="24"/>
  <c r="O37" i="24"/>
  <c r="N37" i="24"/>
  <c r="AP70" i="28"/>
  <c r="AO71" i="28"/>
  <c r="Q25" i="23"/>
  <c r="P25" i="23"/>
  <c r="M24" i="23"/>
  <c r="M30" i="23"/>
  <c r="Q31" i="23"/>
  <c r="P31" i="23"/>
  <c r="BO13" i="28"/>
  <c r="BP13" i="28"/>
  <c r="Q16" i="26"/>
  <c r="BM16" i="28"/>
  <c r="BN16" i="28"/>
  <c r="C13" i="26"/>
  <c r="BF13" i="28"/>
  <c r="O14" i="26"/>
  <c r="G16" i="26"/>
  <c r="T16" i="28"/>
  <c r="U16" i="28"/>
  <c r="E15" i="26"/>
  <c r="K15" i="28"/>
  <c r="L15" i="28"/>
  <c r="E14" i="26"/>
  <c r="K14" i="28"/>
  <c r="L14" i="28"/>
  <c r="G15" i="26"/>
  <c r="T15" i="28"/>
  <c r="U15" i="28"/>
  <c r="C12" i="26"/>
  <c r="C15" i="26"/>
  <c r="G17" i="26"/>
  <c r="T17" i="28"/>
  <c r="U17" i="28"/>
  <c r="BO14" i="28"/>
  <c r="C16" i="26"/>
  <c r="C14" i="26"/>
  <c r="O12" i="26"/>
  <c r="BD12" i="28"/>
  <c r="BE12" i="28"/>
  <c r="G20" i="26"/>
  <c r="T20" i="28"/>
  <c r="U20" i="28"/>
  <c r="I16" i="26"/>
  <c r="AC16" i="28"/>
  <c r="AD16" i="28"/>
  <c r="O17" i="26"/>
  <c r="BD17" i="28"/>
  <c r="BE17" i="28"/>
  <c r="E17" i="26"/>
  <c r="K17" i="28"/>
  <c r="L17" i="28"/>
  <c r="E13" i="26"/>
  <c r="K13" i="28"/>
  <c r="L13" i="28"/>
  <c r="M19" i="26"/>
  <c r="AU19" i="28"/>
  <c r="AV19" i="28"/>
  <c r="E18" i="26"/>
  <c r="K18" i="28"/>
  <c r="L18" i="28"/>
  <c r="E16" i="26"/>
  <c r="K16" i="28"/>
  <c r="L16" i="28"/>
  <c r="BF14" i="28"/>
  <c r="O16" i="26"/>
  <c r="BD16" i="28"/>
  <c r="BE16" i="28"/>
  <c r="O15" i="26"/>
  <c r="BD15" i="28"/>
  <c r="BE15" i="28"/>
  <c r="BD14" i="28"/>
  <c r="BE14" i="28"/>
  <c r="O13" i="26"/>
  <c r="BD13" i="28"/>
  <c r="BE13" i="28"/>
  <c r="BG35" i="28"/>
  <c r="BH35" i="28"/>
  <c r="BH34" i="28"/>
  <c r="AX36" i="28"/>
  <c r="AY35" i="28"/>
  <c r="AY36" i="28"/>
  <c r="Q77" i="24"/>
  <c r="M76" i="24"/>
  <c r="Q34" i="24"/>
  <c r="M33" i="24"/>
  <c r="R49" i="24"/>
  <c r="P49" i="24"/>
  <c r="N49" i="24"/>
  <c r="O49" i="24"/>
  <c r="N96" i="24"/>
  <c r="R96" i="24"/>
  <c r="P96" i="24"/>
  <c r="O96" i="24"/>
  <c r="BG98" i="28"/>
  <c r="BH97" i="28"/>
  <c r="BH98" i="28"/>
  <c r="R44" i="23"/>
  <c r="P44" i="23"/>
  <c r="O44" i="23"/>
  <c r="N44" i="23"/>
  <c r="O55" i="23"/>
  <c r="N55" i="23"/>
  <c r="R55" i="23"/>
  <c r="P55" i="23"/>
  <c r="B79" i="29"/>
  <c r="C79" i="29"/>
  <c r="D78" i="29"/>
  <c r="AE78" i="29"/>
  <c r="M78" i="29"/>
  <c r="V78" i="29"/>
  <c r="AX64" i="29"/>
  <c r="AY63" i="29"/>
  <c r="AY64" i="29"/>
  <c r="AY34" i="28"/>
  <c r="AX35" i="28"/>
  <c r="BP36" i="28"/>
  <c r="BQ35" i="28"/>
  <c r="BQ36" i="28"/>
  <c r="M24" i="24"/>
  <c r="Q25" i="24"/>
  <c r="P25" i="24"/>
  <c r="N57" i="23"/>
  <c r="O57" i="23"/>
  <c r="R57" i="23"/>
  <c r="P57" i="23"/>
  <c r="M106" i="24"/>
  <c r="Q107" i="24"/>
  <c r="P107" i="24"/>
  <c r="R6" i="25"/>
  <c r="D6" i="25"/>
  <c r="B7" i="25"/>
  <c r="E5" i="25"/>
  <c r="Q50" i="24"/>
  <c r="AO28" i="28"/>
  <c r="AP27" i="28"/>
  <c r="AP28" i="28"/>
  <c r="AW68" i="29"/>
  <c r="C71" i="27"/>
  <c r="O69" i="27"/>
  <c r="BD69" i="29"/>
  <c r="BE69" i="29"/>
  <c r="BO68" i="29"/>
  <c r="E73" i="27"/>
  <c r="K73" i="29"/>
  <c r="L73" i="29"/>
  <c r="I73" i="27"/>
  <c r="AC73" i="29"/>
  <c r="AD73" i="29"/>
  <c r="Q73" i="27"/>
  <c r="BM73" i="29"/>
  <c r="BN73" i="29"/>
  <c r="I72" i="27"/>
  <c r="AC72" i="29"/>
  <c r="AD72" i="29"/>
  <c r="AW69" i="29"/>
  <c r="AN68" i="29"/>
  <c r="K75" i="27"/>
  <c r="AL75" i="29"/>
  <c r="AM75" i="29"/>
  <c r="O68" i="27"/>
  <c r="BD68" i="29"/>
  <c r="BE68" i="29"/>
  <c r="AN69" i="29"/>
  <c r="BO69" i="29"/>
  <c r="Q76" i="27"/>
  <c r="BM76" i="29"/>
  <c r="BN76" i="29"/>
  <c r="G72" i="27"/>
  <c r="T72" i="29"/>
  <c r="U72" i="29"/>
  <c r="C67" i="27"/>
  <c r="Q72" i="27"/>
  <c r="BM72" i="29"/>
  <c r="BN72" i="29"/>
  <c r="BF69" i="29"/>
  <c r="BF68" i="29"/>
  <c r="E70" i="27"/>
  <c r="K70" i="29"/>
  <c r="L70" i="29"/>
  <c r="O72" i="27"/>
  <c r="BD72" i="29"/>
  <c r="BE72" i="29"/>
  <c r="C68" i="27"/>
  <c r="M75" i="27"/>
  <c r="AU75" i="29"/>
  <c r="AV75" i="29"/>
  <c r="K74" i="27"/>
  <c r="AL74" i="29"/>
  <c r="AM74" i="29"/>
  <c r="G70" i="27"/>
  <c r="T70" i="29"/>
  <c r="U70" i="29"/>
  <c r="G74" i="27"/>
  <c r="T74" i="29"/>
  <c r="U74" i="29"/>
  <c r="M73" i="27"/>
  <c r="AU73" i="29"/>
  <c r="AV73" i="29"/>
  <c r="E68" i="27"/>
  <c r="K68" i="29"/>
  <c r="L68" i="29"/>
  <c r="Q74" i="27"/>
  <c r="BM74" i="29"/>
  <c r="BN74" i="29"/>
  <c r="I75" i="27"/>
  <c r="AC75" i="29"/>
  <c r="AD75" i="29"/>
  <c r="C69" i="27"/>
  <c r="B69" i="29"/>
  <c r="C69" i="29"/>
  <c r="I76" i="27"/>
  <c r="AC76" i="29"/>
  <c r="AD76" i="29"/>
  <c r="E67" i="27"/>
  <c r="K67" i="29"/>
  <c r="L67" i="29"/>
  <c r="K72" i="27"/>
  <c r="AL72" i="29"/>
  <c r="AM72" i="29"/>
  <c r="K73" i="27"/>
  <c r="AL73" i="29"/>
  <c r="AM73" i="29"/>
  <c r="M74" i="27"/>
  <c r="AU74" i="29"/>
  <c r="AV74" i="29"/>
  <c r="O71" i="27"/>
  <c r="BD71" i="29"/>
  <c r="BE71" i="29"/>
  <c r="G75" i="27"/>
  <c r="T75" i="29"/>
  <c r="U75" i="29"/>
  <c r="E69" i="27"/>
  <c r="K69" i="29"/>
  <c r="L69" i="29"/>
  <c r="I71" i="27"/>
  <c r="AC71" i="29"/>
  <c r="AD71" i="29"/>
  <c r="G73" i="27"/>
  <c r="T73" i="29"/>
  <c r="U73" i="29"/>
  <c r="G71" i="27"/>
  <c r="T71" i="29"/>
  <c r="U71" i="29"/>
  <c r="O66" i="27"/>
  <c r="BD66" i="29"/>
  <c r="BE66" i="29"/>
  <c r="Q75" i="27"/>
  <c r="BM75" i="29"/>
  <c r="BN75" i="29"/>
  <c r="O70" i="27"/>
  <c r="BD70" i="29"/>
  <c r="BE70" i="29"/>
  <c r="I70" i="27"/>
  <c r="AC70" i="29"/>
  <c r="AD70" i="29"/>
  <c r="O67" i="27"/>
  <c r="BD67" i="29"/>
  <c r="BE67" i="29"/>
  <c r="E72" i="27"/>
  <c r="K72" i="29"/>
  <c r="L72" i="29"/>
  <c r="Q71" i="27"/>
  <c r="BM71" i="29"/>
  <c r="BN71" i="29"/>
  <c r="E71" i="27"/>
  <c r="K71" i="29"/>
  <c r="L71" i="29"/>
  <c r="C70" i="27"/>
  <c r="I74" i="27"/>
  <c r="AC74" i="29"/>
  <c r="AD74" i="29"/>
  <c r="M79" i="27"/>
  <c r="AU79" i="29"/>
  <c r="AV79" i="29"/>
  <c r="M85" i="24"/>
  <c r="Q86" i="24"/>
  <c r="C8" i="26"/>
  <c r="B8" i="28"/>
  <c r="AD110" i="28"/>
  <c r="O56" i="24"/>
  <c r="R56" i="24"/>
  <c r="P56" i="24"/>
  <c r="N56" i="24"/>
  <c r="AP81" i="28"/>
  <c r="AP82" i="28"/>
  <c r="AO82" i="28"/>
  <c r="AP80" i="28"/>
  <c r="AO81" i="28"/>
  <c r="V33" i="28"/>
  <c r="D33" i="28"/>
  <c r="AE33" i="28"/>
  <c r="B34" i="28"/>
  <c r="C34" i="28"/>
  <c r="M33" i="28"/>
  <c r="B36" i="28"/>
  <c r="C36" i="28"/>
  <c r="D35" i="28"/>
  <c r="AE35" i="28"/>
  <c r="V35" i="28"/>
  <c r="M35" i="28"/>
  <c r="B57" i="26"/>
  <c r="C55" i="25"/>
  <c r="O91" i="23"/>
  <c r="N91" i="23"/>
  <c r="R91" i="23"/>
  <c r="P91" i="23"/>
  <c r="BP82" i="28"/>
  <c r="BQ82" i="28"/>
  <c r="BF61" i="29"/>
  <c r="M57" i="27"/>
  <c r="AU57" i="29"/>
  <c r="AV57" i="29"/>
  <c r="Q54" i="27"/>
  <c r="BM54" i="29"/>
  <c r="BN54" i="29"/>
  <c r="O59" i="27"/>
  <c r="BD59" i="29"/>
  <c r="BE59" i="29"/>
  <c r="K65" i="27"/>
  <c r="AL65" i="29"/>
  <c r="AM65" i="29"/>
  <c r="O58" i="27"/>
  <c r="BD58" i="29"/>
  <c r="BE58" i="29"/>
  <c r="E57" i="27"/>
  <c r="K57" i="29"/>
  <c r="L57" i="29"/>
  <c r="I63" i="27"/>
  <c r="AC63" i="29"/>
  <c r="AD63" i="29"/>
  <c r="K63" i="27"/>
  <c r="AL63" i="29"/>
  <c r="AM63" i="29"/>
  <c r="Q63" i="27"/>
  <c r="BM63" i="29"/>
  <c r="BN63" i="29"/>
  <c r="I61" i="27"/>
  <c r="AC61" i="29"/>
  <c r="AD61" i="29"/>
  <c r="BO61" i="29"/>
  <c r="I54" i="27"/>
  <c r="AC54" i="29"/>
  <c r="AD54" i="29"/>
  <c r="I59" i="27"/>
  <c r="AC59" i="29"/>
  <c r="AD59" i="29"/>
  <c r="E64" i="27"/>
  <c r="K64" i="29"/>
  <c r="L64" i="29"/>
  <c r="K58" i="27"/>
  <c r="AL58" i="29"/>
  <c r="AM58" i="29"/>
  <c r="BO60" i="29"/>
  <c r="K67" i="27"/>
  <c r="AL67" i="29"/>
  <c r="AM67" i="29"/>
  <c r="Q65" i="27"/>
  <c r="BM65" i="29"/>
  <c r="BN65" i="29"/>
  <c r="AN60" i="29"/>
  <c r="G62" i="27"/>
  <c r="T62" i="29"/>
  <c r="U62" i="29"/>
  <c r="BF60" i="29"/>
  <c r="E61" i="27"/>
  <c r="K61" i="29"/>
  <c r="L61" i="29"/>
  <c r="AN61" i="29"/>
  <c r="O63" i="27"/>
  <c r="BD63" i="29"/>
  <c r="BE63" i="29"/>
  <c r="G55" i="27"/>
  <c r="T55" i="29"/>
  <c r="U55" i="29"/>
  <c r="AW60" i="29"/>
  <c r="I68" i="27"/>
  <c r="AC68" i="29"/>
  <c r="AD68" i="29"/>
  <c r="G67" i="27"/>
  <c r="T67" i="29"/>
  <c r="U67" i="29"/>
  <c r="I67" i="27"/>
  <c r="AC67" i="29"/>
  <c r="AD67" i="29"/>
  <c r="O62" i="27"/>
  <c r="BD62" i="29"/>
  <c r="BE62" i="29"/>
  <c r="C59" i="27"/>
  <c r="BF65" i="28"/>
  <c r="AW65" i="28"/>
  <c r="AN65" i="28"/>
  <c r="AW66" i="28"/>
  <c r="M75" i="26"/>
  <c r="AU75" i="28"/>
  <c r="AV75" i="28"/>
  <c r="Q73" i="26"/>
  <c r="BM73" i="28"/>
  <c r="BN73" i="28"/>
  <c r="G71" i="26"/>
  <c r="T71" i="28"/>
  <c r="U71" i="28"/>
  <c r="K74" i="26"/>
  <c r="AL74" i="28"/>
  <c r="AM74" i="28"/>
  <c r="O64" i="26"/>
  <c r="BD64" i="28"/>
  <c r="BE64" i="28"/>
  <c r="C67" i="26"/>
  <c r="Q72" i="26"/>
  <c r="BM72" i="28"/>
  <c r="BN72" i="28"/>
  <c r="C68" i="26"/>
  <c r="I72" i="26"/>
  <c r="AC72" i="28"/>
  <c r="AD72" i="28"/>
  <c r="AN66" i="28"/>
  <c r="K75" i="26"/>
  <c r="AL75" i="28"/>
  <c r="AM75" i="28"/>
  <c r="G72" i="26"/>
  <c r="T72" i="28"/>
  <c r="U72" i="28"/>
  <c r="BO65" i="28"/>
  <c r="BF66" i="28"/>
  <c r="E70" i="26"/>
  <c r="K70" i="28"/>
  <c r="L70" i="28"/>
  <c r="C66" i="26"/>
  <c r="B66" i="28"/>
  <c r="C66" i="28"/>
  <c r="I70" i="26"/>
  <c r="AC70" i="28"/>
  <c r="AD70" i="28"/>
  <c r="M73" i="26"/>
  <c r="AU73" i="28"/>
  <c r="AV73" i="28"/>
  <c r="I71" i="26"/>
  <c r="AC71" i="28"/>
  <c r="AD71" i="28"/>
  <c r="Q71" i="26"/>
  <c r="BM71" i="28"/>
  <c r="BN71" i="28"/>
  <c r="E69" i="26"/>
  <c r="K69" i="28"/>
  <c r="L69" i="28"/>
  <c r="I73" i="26"/>
  <c r="AC73" i="28"/>
  <c r="AD73" i="28"/>
  <c r="G69" i="26"/>
  <c r="T69" i="28"/>
  <c r="U69" i="28"/>
  <c r="K73" i="26"/>
  <c r="AL73" i="28"/>
  <c r="AM73" i="28"/>
  <c r="M76" i="26"/>
  <c r="AU76" i="28"/>
  <c r="AV76" i="28"/>
  <c r="Q70" i="26"/>
  <c r="BM70" i="28"/>
  <c r="BN70" i="28"/>
  <c r="M74" i="26"/>
  <c r="AU74" i="28"/>
  <c r="AV74" i="28"/>
  <c r="G70" i="26"/>
  <c r="T70" i="28"/>
  <c r="U70" i="28"/>
  <c r="O67" i="26"/>
  <c r="BD67" i="28"/>
  <c r="BE67" i="28"/>
  <c r="E68" i="26"/>
  <c r="K68" i="28"/>
  <c r="L68" i="28"/>
  <c r="E67" i="26"/>
  <c r="K67" i="28"/>
  <c r="L67" i="28"/>
  <c r="O69" i="26"/>
  <c r="BD69" i="28"/>
  <c r="BE69" i="28"/>
  <c r="BO66" i="28"/>
  <c r="C65" i="26"/>
  <c r="O68" i="26"/>
  <c r="BD68" i="28"/>
  <c r="BE68" i="28"/>
  <c r="O66" i="26"/>
  <c r="BD66" i="28"/>
  <c r="BE66" i="28"/>
  <c r="E65" i="26"/>
  <c r="K65" i="28"/>
  <c r="L65" i="28"/>
  <c r="I65" i="26"/>
  <c r="AC65" i="28"/>
  <c r="AD65" i="28"/>
  <c r="Q65" i="26"/>
  <c r="BM65" i="28"/>
  <c r="BN65" i="28"/>
  <c r="Q67" i="26"/>
  <c r="BM67" i="28"/>
  <c r="BN67" i="28"/>
  <c r="Q66" i="26"/>
  <c r="BM66" i="28"/>
  <c r="BN66" i="28"/>
  <c r="E63" i="26"/>
  <c r="K63" i="28"/>
  <c r="L63" i="28"/>
  <c r="M68" i="26"/>
  <c r="AU68" i="28"/>
  <c r="AV68" i="28"/>
  <c r="M69" i="26"/>
  <c r="AU69" i="28"/>
  <c r="AV69" i="28"/>
  <c r="K70" i="26"/>
  <c r="AL70" i="28"/>
  <c r="AM70" i="28"/>
  <c r="M72" i="26"/>
  <c r="AU72" i="28"/>
  <c r="AV72" i="28"/>
  <c r="I68" i="26"/>
  <c r="AC68" i="28"/>
  <c r="AD68" i="28"/>
  <c r="E64" i="26"/>
  <c r="K64" i="28"/>
  <c r="L64" i="28"/>
  <c r="I67" i="26"/>
  <c r="AC67" i="28"/>
  <c r="AD67" i="28"/>
  <c r="G67" i="26"/>
  <c r="T67" i="28"/>
  <c r="U67" i="28"/>
  <c r="G68" i="26"/>
  <c r="T68" i="28"/>
  <c r="U68" i="28"/>
  <c r="I69" i="26"/>
  <c r="AC69" i="28"/>
  <c r="AD69" i="28"/>
  <c r="I66" i="26"/>
  <c r="AC66" i="28"/>
  <c r="AD66" i="28"/>
  <c r="G66" i="26"/>
  <c r="T66" i="28"/>
  <c r="U66" i="28"/>
  <c r="G65" i="26"/>
  <c r="T65" i="28"/>
  <c r="U65" i="28"/>
  <c r="K72" i="26"/>
  <c r="AL72" i="28"/>
  <c r="AM72" i="28"/>
  <c r="E66" i="26"/>
  <c r="K66" i="28"/>
  <c r="L66" i="28"/>
  <c r="K67" i="26"/>
  <c r="AL67" i="28"/>
  <c r="AM67" i="28"/>
  <c r="E62" i="26"/>
  <c r="K62" i="28"/>
  <c r="L62" i="28"/>
  <c r="Q69" i="26"/>
  <c r="BM69" i="28"/>
  <c r="BN69" i="28"/>
  <c r="K71" i="26"/>
  <c r="AL71" i="28"/>
  <c r="AM71" i="28"/>
  <c r="G64" i="26"/>
  <c r="T64" i="28"/>
  <c r="U64" i="28"/>
  <c r="K69" i="26"/>
  <c r="AL69" i="28"/>
  <c r="AM69" i="28"/>
  <c r="O63" i="26"/>
  <c r="BD63" i="28"/>
  <c r="BE63" i="28"/>
  <c r="Q68" i="26"/>
  <c r="BM68" i="28"/>
  <c r="BN68" i="28"/>
  <c r="M71" i="26"/>
  <c r="AU71" i="28"/>
  <c r="AV71" i="28"/>
  <c r="O65" i="26"/>
  <c r="BD65" i="28"/>
  <c r="BE65" i="28"/>
  <c r="M70" i="26"/>
  <c r="AU70" i="28"/>
  <c r="AV70" i="28"/>
  <c r="K68" i="26"/>
  <c r="AL68" i="28"/>
  <c r="AM68" i="28"/>
  <c r="C64" i="26"/>
  <c r="BO77" i="28"/>
  <c r="AN77" i="28"/>
  <c r="BF77" i="28"/>
  <c r="BO76" i="28"/>
  <c r="AN76" i="28"/>
  <c r="AW76" i="28"/>
  <c r="AW77" i="28"/>
  <c r="BF76" i="28"/>
  <c r="M77" i="26"/>
  <c r="AU77" i="28"/>
  <c r="AV77" i="28"/>
  <c r="G73" i="26"/>
  <c r="T73" i="28"/>
  <c r="U73" i="28"/>
  <c r="K76" i="26"/>
  <c r="AL76" i="28"/>
  <c r="AM76" i="28"/>
  <c r="K77" i="26"/>
  <c r="AL77" i="28"/>
  <c r="AM77" i="28"/>
  <c r="K78" i="26"/>
  <c r="AL78" i="28"/>
  <c r="AM78" i="28"/>
  <c r="G74" i="26"/>
  <c r="T74" i="28"/>
  <c r="U74" i="28"/>
  <c r="O76" i="26"/>
  <c r="BD76" i="28"/>
  <c r="BE76" i="28"/>
  <c r="I77" i="26"/>
  <c r="AC77" i="28"/>
  <c r="AD77" i="28"/>
  <c r="Q75" i="26"/>
  <c r="BM75" i="28"/>
  <c r="BN75" i="28"/>
  <c r="I76" i="26"/>
  <c r="AC76" i="28"/>
  <c r="AD76" i="28"/>
  <c r="I75" i="26"/>
  <c r="AC75" i="28"/>
  <c r="AD75" i="28"/>
  <c r="O79" i="26"/>
  <c r="BD79" i="28"/>
  <c r="BE79" i="28"/>
  <c r="Q74" i="26"/>
  <c r="BM74" i="28"/>
  <c r="BN74" i="28"/>
  <c r="E73" i="26"/>
  <c r="K73" i="28"/>
  <c r="L73" i="28"/>
  <c r="O74" i="26"/>
  <c r="BD74" i="28"/>
  <c r="BE74" i="28"/>
  <c r="K83" i="26"/>
  <c r="AL83" i="28"/>
  <c r="AM83" i="28"/>
  <c r="C78" i="26"/>
  <c r="Q76" i="26"/>
  <c r="BM76" i="28"/>
  <c r="BN76" i="28"/>
  <c r="I74" i="26"/>
  <c r="AC74" i="28"/>
  <c r="AD74" i="28"/>
  <c r="M78" i="26"/>
  <c r="AU78" i="28"/>
  <c r="AV78" i="28"/>
  <c r="Q77" i="26"/>
  <c r="BM77" i="28"/>
  <c r="BN77" i="28"/>
  <c r="C76" i="26"/>
  <c r="C75" i="26"/>
  <c r="G76" i="26"/>
  <c r="T76" i="28"/>
  <c r="U76" i="28"/>
  <c r="O77" i="26"/>
  <c r="BD77" i="28"/>
  <c r="BE77" i="28"/>
  <c r="I78" i="26"/>
  <c r="AC78" i="28"/>
  <c r="AD78" i="28"/>
  <c r="Q79" i="26"/>
  <c r="BM79" i="28"/>
  <c r="BN79" i="28"/>
  <c r="G79" i="26"/>
  <c r="T79" i="28"/>
  <c r="U79" i="28"/>
  <c r="E80" i="26"/>
  <c r="K80" i="28"/>
  <c r="L80" i="28"/>
  <c r="E74" i="26"/>
  <c r="K74" i="28"/>
  <c r="L74" i="28"/>
  <c r="G75" i="26"/>
  <c r="T75" i="28"/>
  <c r="U75" i="28"/>
  <c r="G78" i="26"/>
  <c r="T78" i="28"/>
  <c r="U78" i="28"/>
  <c r="E75" i="26"/>
  <c r="K75" i="28"/>
  <c r="L75" i="28"/>
  <c r="G80" i="26"/>
  <c r="T80" i="28"/>
  <c r="U80" i="28"/>
  <c r="I79" i="26"/>
  <c r="AC79" i="28"/>
  <c r="AD79" i="28"/>
  <c r="M81" i="26"/>
  <c r="AU81" i="28"/>
  <c r="AV81" i="28"/>
  <c r="E79" i="26"/>
  <c r="K79" i="28"/>
  <c r="L79" i="28"/>
  <c r="O78" i="26"/>
  <c r="BD78" i="28"/>
  <c r="BE78" i="28"/>
  <c r="C79" i="26"/>
  <c r="O75" i="26"/>
  <c r="BD75" i="28"/>
  <c r="BE75" i="28"/>
  <c r="Q80" i="26"/>
  <c r="BM80" i="28"/>
  <c r="BN80" i="28"/>
  <c r="E77" i="26"/>
  <c r="K77" i="28"/>
  <c r="L77" i="28"/>
  <c r="E78" i="26"/>
  <c r="K78" i="28"/>
  <c r="L78" i="28"/>
  <c r="I80" i="26"/>
  <c r="AC80" i="28"/>
  <c r="AD80" i="28"/>
  <c r="E81" i="26"/>
  <c r="K81" i="28"/>
  <c r="L81" i="28"/>
  <c r="O80" i="26"/>
  <c r="BD80" i="28"/>
  <c r="BE80" i="28"/>
  <c r="E76" i="26"/>
  <c r="K76" i="28"/>
  <c r="L76" i="28"/>
  <c r="G81" i="26"/>
  <c r="T81" i="28"/>
  <c r="U81" i="28"/>
  <c r="Q78" i="26"/>
  <c r="BM78" i="28"/>
  <c r="BN78" i="28"/>
  <c r="G77" i="26"/>
  <c r="T77" i="28"/>
  <c r="U77" i="28"/>
  <c r="C77" i="26"/>
  <c r="B77" i="28"/>
  <c r="C77" i="28"/>
  <c r="AO35" i="28"/>
  <c r="AP34" i="28"/>
  <c r="AP35" i="28"/>
  <c r="V38" i="28"/>
  <c r="M37" i="28"/>
  <c r="AE37" i="28"/>
  <c r="D37" i="28"/>
  <c r="V37" i="28"/>
  <c r="M38" i="28"/>
  <c r="D38" i="28"/>
  <c r="AE38" i="28"/>
  <c r="B38" i="28"/>
  <c r="C38" i="28"/>
  <c r="Q92" i="24"/>
  <c r="P92" i="24"/>
  <c r="M91" i="24"/>
  <c r="N83" i="24"/>
  <c r="O83" i="24"/>
  <c r="R83" i="24"/>
  <c r="P83" i="24"/>
  <c r="O56" i="23"/>
  <c r="R56" i="23"/>
  <c r="P56" i="23"/>
  <c r="N56" i="23"/>
  <c r="AO25" i="28"/>
  <c r="BH82" i="28"/>
  <c r="BG82" i="28"/>
  <c r="BQ64" i="29"/>
  <c r="BP64" i="29"/>
  <c r="BQ63" i="29"/>
  <c r="V34" i="28"/>
  <c r="M34" i="28"/>
  <c r="D34" i="28"/>
  <c r="B35" i="28"/>
  <c r="C35" i="28"/>
  <c r="AE34" i="28"/>
  <c r="AX29" i="29"/>
  <c r="BF101" i="28"/>
  <c r="C100" i="26"/>
  <c r="B100" i="28"/>
  <c r="C100" i="28"/>
  <c r="M17" i="26"/>
  <c r="AU17" i="28"/>
  <c r="AV17" i="28"/>
  <c r="M78" i="27"/>
  <c r="AU78" i="29"/>
  <c r="AV78" i="29"/>
  <c r="M76" i="27"/>
  <c r="AU76" i="29"/>
  <c r="AV76" i="29"/>
  <c r="Q21" i="26"/>
  <c r="BM21" i="28"/>
  <c r="BN21" i="28"/>
  <c r="Q20" i="26"/>
  <c r="BM20" i="28"/>
  <c r="BN20" i="28"/>
  <c r="BH82" i="29"/>
  <c r="I97" i="26"/>
  <c r="AC97" i="28"/>
  <c r="AD97" i="28"/>
  <c r="E101" i="26"/>
  <c r="K101" i="28"/>
  <c r="L101" i="28"/>
  <c r="C57" i="27"/>
  <c r="E53" i="27"/>
  <c r="K53" i="29"/>
  <c r="L53" i="29"/>
  <c r="O56" i="27"/>
  <c r="BD56" i="29"/>
  <c r="BE56" i="29"/>
  <c r="O54" i="27"/>
  <c r="BD54" i="29"/>
  <c r="BE54" i="29"/>
  <c r="E98" i="26"/>
  <c r="K98" i="28"/>
  <c r="L98" i="28"/>
  <c r="C28" i="27"/>
  <c r="AO20" i="29"/>
  <c r="AP19" i="29"/>
  <c r="AQ19" i="29"/>
  <c r="R10" i="23"/>
  <c r="P10" i="23"/>
  <c r="O10" i="23"/>
  <c r="N10" i="23"/>
  <c r="AO83" i="28"/>
  <c r="AP83" i="28"/>
  <c r="AQ83" i="28"/>
  <c r="BH74" i="29"/>
  <c r="BG75" i="29"/>
  <c r="BP42" i="28"/>
  <c r="BQ42" i="28"/>
  <c r="BG74" i="29"/>
  <c r="BH73" i="29"/>
  <c r="AO44" i="29"/>
  <c r="AP43" i="29"/>
  <c r="AQ43" i="29"/>
  <c r="AO75" i="29"/>
  <c r="AP74" i="29"/>
  <c r="AY73" i="29"/>
  <c r="AX74" i="29"/>
  <c r="BP66" i="29"/>
  <c r="BQ65" i="29"/>
  <c r="BR65" i="29"/>
  <c r="K22" i="26"/>
  <c r="AL22" i="28"/>
  <c r="AM22" i="28"/>
  <c r="M20" i="26"/>
  <c r="AU20" i="28"/>
  <c r="AV20" i="28"/>
  <c r="BH81" i="29"/>
  <c r="E100" i="26"/>
  <c r="K100" i="28"/>
  <c r="L100" i="28"/>
  <c r="O100" i="26"/>
  <c r="BD100" i="28"/>
  <c r="BE100" i="28"/>
  <c r="O102" i="26"/>
  <c r="BD102" i="28"/>
  <c r="BE102" i="28"/>
  <c r="E52" i="27"/>
  <c r="K52" i="29"/>
  <c r="L52" i="29"/>
  <c r="G54" i="27"/>
  <c r="T54" i="29"/>
  <c r="U54" i="29"/>
  <c r="M25" i="27"/>
  <c r="AU25" i="29"/>
  <c r="AV25" i="29"/>
  <c r="BQ82" i="29"/>
  <c r="BQ78" i="29"/>
  <c r="C30" i="27"/>
  <c r="B30" i="29"/>
  <c r="C30" i="29"/>
  <c r="BP20" i="29"/>
  <c r="BQ19" i="29"/>
  <c r="BR19" i="29"/>
  <c r="AX75" i="29"/>
  <c r="AY74" i="29"/>
  <c r="AO42" i="28"/>
  <c r="AP42" i="28"/>
  <c r="AO74" i="29"/>
  <c r="AP73" i="29"/>
  <c r="AQ73" i="29"/>
  <c r="M23" i="26"/>
  <c r="AU23" i="28"/>
  <c r="AV23" i="28"/>
  <c r="K23" i="26"/>
  <c r="AL23" i="28"/>
  <c r="AM23" i="28"/>
  <c r="Q18" i="26"/>
  <c r="BM18" i="28"/>
  <c r="BN18" i="28"/>
  <c r="C110" i="29"/>
  <c r="G98" i="26"/>
  <c r="T98" i="28"/>
  <c r="U98" i="28"/>
  <c r="C103" i="26"/>
  <c r="O101" i="26"/>
  <c r="BD101" i="28"/>
  <c r="BE101" i="28"/>
  <c r="AY81" i="29"/>
  <c r="O99" i="26"/>
  <c r="BD99" i="28"/>
  <c r="BE99" i="28"/>
  <c r="AX20" i="29"/>
  <c r="AY19" i="29"/>
  <c r="AZ19" i="29"/>
  <c r="AX26" i="29"/>
  <c r="AY26" i="29"/>
  <c r="AZ26" i="29"/>
  <c r="BF28" i="29"/>
  <c r="BG28" i="29"/>
  <c r="BO28" i="29"/>
  <c r="AW28" i="29"/>
  <c r="AN28" i="29"/>
  <c r="BG73" i="29"/>
  <c r="BH72" i="29"/>
  <c r="BI72" i="29"/>
  <c r="BH81" i="28"/>
  <c r="M22" i="26"/>
  <c r="AU22" i="28"/>
  <c r="AV22" i="28"/>
  <c r="Q19" i="26"/>
  <c r="BM19" i="28"/>
  <c r="BN19" i="28"/>
  <c r="BN110" i="29"/>
  <c r="E99" i="26"/>
  <c r="K99" i="28"/>
  <c r="L99" i="28"/>
  <c r="Q96" i="26"/>
  <c r="BM96" i="28"/>
  <c r="BN96" i="28"/>
  <c r="I38" i="27"/>
  <c r="AC38" i="29"/>
  <c r="AD38" i="29"/>
  <c r="E54" i="27"/>
  <c r="K54" i="29"/>
  <c r="L54" i="29"/>
  <c r="AW55" i="29"/>
  <c r="C55" i="27"/>
  <c r="V54" i="29"/>
  <c r="BH29" i="28"/>
  <c r="BI29" i="28"/>
  <c r="BG20" i="29"/>
  <c r="BH19" i="29"/>
  <c r="BI19" i="29"/>
  <c r="AX44" i="29"/>
  <c r="AY43" i="29"/>
  <c r="AZ43" i="29"/>
  <c r="BG26" i="29"/>
  <c r="BH25" i="29"/>
  <c r="BI25" i="29"/>
  <c r="N18" i="23"/>
  <c r="R18" i="23"/>
  <c r="P18" i="23"/>
  <c r="O18" i="23"/>
  <c r="BP67" i="29"/>
  <c r="BQ66" i="29"/>
  <c r="BP74" i="29"/>
  <c r="BQ73" i="29"/>
  <c r="K77" i="27"/>
  <c r="AL77" i="29"/>
  <c r="AM77" i="29"/>
  <c r="G18" i="26"/>
  <c r="T18" i="28"/>
  <c r="U18" i="28"/>
  <c r="G19" i="26"/>
  <c r="T19" i="28"/>
  <c r="U19" i="28"/>
  <c r="I18" i="26"/>
  <c r="AC18" i="28"/>
  <c r="AD18" i="28"/>
  <c r="M24" i="26"/>
  <c r="AU24" i="28"/>
  <c r="AV24" i="28"/>
  <c r="K19" i="26"/>
  <c r="AL19" i="28"/>
  <c r="AM19" i="28"/>
  <c r="M21" i="26"/>
  <c r="AU21" i="28"/>
  <c r="AV21" i="28"/>
  <c r="Q97" i="26"/>
  <c r="BM97" i="28"/>
  <c r="BN97" i="28"/>
  <c r="C101" i="26"/>
  <c r="BQ45" i="28"/>
  <c r="O57" i="27"/>
  <c r="BD57" i="29"/>
  <c r="BE57" i="29"/>
  <c r="G53" i="27"/>
  <c r="T53" i="29"/>
  <c r="U53" i="29"/>
  <c r="Q22" i="27"/>
  <c r="BM22" i="29"/>
  <c r="BN22" i="29"/>
  <c r="O31" i="27"/>
  <c r="BD31" i="29"/>
  <c r="BE31" i="29"/>
  <c r="P78" i="24"/>
  <c r="G96" i="26"/>
  <c r="T96" i="28"/>
  <c r="U96" i="28"/>
  <c r="AY58" i="28"/>
  <c r="AZ58" i="28"/>
  <c r="AY42" i="29"/>
  <c r="BA41" i="29"/>
  <c r="BB41" i="29"/>
  <c r="BF29" i="29"/>
  <c r="AX67" i="29"/>
  <c r="AY66" i="29"/>
  <c r="AZ66" i="29"/>
  <c r="AO67" i="29"/>
  <c r="AP66" i="29"/>
  <c r="AQ66" i="29"/>
  <c r="AN45" i="28"/>
  <c r="K42" i="26"/>
  <c r="AL42" i="28"/>
  <c r="AM42" i="28"/>
  <c r="AW45" i="28"/>
  <c r="AW46" i="28"/>
  <c r="BO45" i="28"/>
  <c r="BF45" i="28"/>
  <c r="Q40" i="26"/>
  <c r="BM40" i="28"/>
  <c r="BN40" i="28"/>
  <c r="BH27" i="29"/>
  <c r="BI27" i="29"/>
  <c r="BP73" i="29"/>
  <c r="BQ72" i="29"/>
  <c r="BR72" i="29"/>
  <c r="M77" i="27"/>
  <c r="AU77" i="29"/>
  <c r="AV77" i="29"/>
  <c r="K76" i="27"/>
  <c r="AL76" i="29"/>
  <c r="AM76" i="29"/>
  <c r="I20" i="26"/>
  <c r="AC20" i="28"/>
  <c r="AD20" i="28"/>
  <c r="Q17" i="26"/>
  <c r="BM17" i="28"/>
  <c r="BN17" i="28"/>
  <c r="I17" i="26"/>
  <c r="AC17" i="28"/>
  <c r="AD17" i="28"/>
  <c r="I96" i="26"/>
  <c r="AC96" i="28"/>
  <c r="AD96" i="28"/>
  <c r="C102" i="26"/>
  <c r="BQ52" i="28"/>
  <c r="O55" i="27"/>
  <c r="BD55" i="29"/>
  <c r="BE55" i="29"/>
  <c r="K20" i="27"/>
  <c r="AL20" i="29"/>
  <c r="AM20" i="29"/>
  <c r="M99" i="28"/>
  <c r="BO29" i="29"/>
  <c r="AY25" i="29"/>
  <c r="BP44" i="29"/>
  <c r="BQ43" i="29"/>
  <c r="BR43" i="29"/>
  <c r="C27" i="27"/>
  <c r="B27" i="29"/>
  <c r="C27" i="29"/>
  <c r="I40" i="26"/>
  <c r="AC40" i="28"/>
  <c r="AD40" i="28"/>
  <c r="AY42" i="28"/>
  <c r="AX42" i="28"/>
  <c r="AP72" i="29"/>
  <c r="AO73" i="29"/>
  <c r="BG67" i="29"/>
  <c r="BH66" i="29"/>
  <c r="AX83" i="28"/>
  <c r="AY83" i="28"/>
  <c r="AZ83" i="28"/>
  <c r="K78" i="27"/>
  <c r="AL78" i="29"/>
  <c r="AM78" i="29"/>
  <c r="I21" i="26"/>
  <c r="AC21" i="28"/>
  <c r="AD21" i="28"/>
  <c r="K18" i="26"/>
  <c r="AL18" i="28"/>
  <c r="AM18" i="28"/>
  <c r="I19" i="26"/>
  <c r="AC19" i="28"/>
  <c r="AD19" i="28"/>
  <c r="K21" i="26"/>
  <c r="AL21" i="28"/>
  <c r="AM21" i="28"/>
  <c r="K20" i="26"/>
  <c r="AL20" i="28"/>
  <c r="AM20" i="28"/>
  <c r="G97" i="26"/>
  <c r="T97" i="28"/>
  <c r="U97" i="28"/>
  <c r="I98" i="26"/>
  <c r="AC98" i="28"/>
  <c r="AD98" i="28"/>
  <c r="O53" i="27"/>
  <c r="BD53" i="29"/>
  <c r="BE53" i="29"/>
  <c r="BF55" i="29"/>
  <c r="BJ64" i="29"/>
  <c r="BK64" i="29"/>
  <c r="BH12" i="29"/>
  <c r="E32" i="27"/>
  <c r="K32" i="29"/>
  <c r="L32" i="29"/>
  <c r="AN29" i="29"/>
  <c r="BG44" i="29"/>
  <c r="BH43" i="29"/>
  <c r="BI43" i="29"/>
  <c r="BQ74" i="29"/>
  <c r="BP75" i="29"/>
  <c r="BH42" i="28"/>
  <c r="BG42" i="28"/>
  <c r="AY72" i="29"/>
  <c r="AZ72" i="29"/>
  <c r="AX73" i="29"/>
  <c r="U4" i="25"/>
  <c r="T4" i="25"/>
  <c r="V4" i="25"/>
  <c r="AZ65" i="29"/>
  <c r="BA65" i="29"/>
  <c r="BB65" i="29"/>
  <c r="R59" i="23"/>
  <c r="P59" i="23"/>
  <c r="N59" i="23"/>
  <c r="O59" i="23"/>
  <c r="BH79" i="29"/>
  <c r="BI79" i="29"/>
  <c r="BG80" i="29"/>
  <c r="BH80" i="29"/>
  <c r="BP29" i="29"/>
  <c r="BQ28" i="29"/>
  <c r="K86" i="26"/>
  <c r="AL86" i="28"/>
  <c r="AM86" i="28"/>
  <c r="K82" i="26"/>
  <c r="AL82" i="28"/>
  <c r="AM82" i="28"/>
  <c r="Q81" i="26"/>
  <c r="BM81" i="28"/>
  <c r="BN81" i="28"/>
  <c r="O9" i="26"/>
  <c r="BD9" i="28"/>
  <c r="E11" i="26"/>
  <c r="K11" i="28"/>
  <c r="L11" i="28"/>
  <c r="I15" i="26"/>
  <c r="AC15" i="28"/>
  <c r="AD15" i="28"/>
  <c r="G14" i="26"/>
  <c r="T14" i="28"/>
  <c r="U14" i="28"/>
  <c r="AD110" i="29"/>
  <c r="AP51" i="28"/>
  <c r="D95" i="28"/>
  <c r="BI10" i="28"/>
  <c r="BJ10" i="28"/>
  <c r="BK10" i="28"/>
  <c r="BH58" i="28"/>
  <c r="BI58" i="28"/>
  <c r="BG58" i="28"/>
  <c r="AO59" i="28"/>
  <c r="AP58" i="28"/>
  <c r="AQ58" i="28"/>
  <c r="AQ65" i="29"/>
  <c r="AR65" i="29"/>
  <c r="AS65" i="29"/>
  <c r="AQ42" i="29"/>
  <c r="AR42" i="29"/>
  <c r="AS42" i="29"/>
  <c r="AR41" i="29"/>
  <c r="AS41" i="29"/>
  <c r="BS42" i="29"/>
  <c r="BT42" i="29"/>
  <c r="BR42" i="29"/>
  <c r="BS41" i="29"/>
  <c r="BT41" i="29"/>
  <c r="AP28" i="29"/>
  <c r="AO29" i="29"/>
  <c r="BA25" i="29"/>
  <c r="BB25" i="29"/>
  <c r="AZ25" i="29"/>
  <c r="M84" i="26"/>
  <c r="AU84" i="28"/>
  <c r="AV84" i="28"/>
  <c r="M80" i="26"/>
  <c r="AU80" i="28"/>
  <c r="AV80" i="28"/>
  <c r="K79" i="26"/>
  <c r="AL79" i="28"/>
  <c r="AM79" i="28"/>
  <c r="G13" i="26"/>
  <c r="T13" i="28"/>
  <c r="U13" i="28"/>
  <c r="K15" i="26"/>
  <c r="AL15" i="28"/>
  <c r="O11" i="26"/>
  <c r="BD11" i="28"/>
  <c r="BE11" i="28"/>
  <c r="BI12" i="29"/>
  <c r="BJ11" i="29"/>
  <c r="BK11" i="29"/>
  <c r="BG54" i="28"/>
  <c r="BH53" i="28"/>
  <c r="BI53" i="28"/>
  <c r="BQ80" i="29"/>
  <c r="BP80" i="29"/>
  <c r="BQ79" i="29"/>
  <c r="BR79" i="29"/>
  <c r="AQ81" i="29"/>
  <c r="K81" i="26"/>
  <c r="AL81" i="28"/>
  <c r="AM81" i="28"/>
  <c r="I81" i="26"/>
  <c r="AC81" i="28"/>
  <c r="AD81" i="28"/>
  <c r="M86" i="26"/>
  <c r="AU86" i="28"/>
  <c r="AV86" i="28"/>
  <c r="K85" i="26"/>
  <c r="AL85" i="28"/>
  <c r="AM85" i="28"/>
  <c r="M79" i="26"/>
  <c r="AU79" i="28"/>
  <c r="AV79" i="28"/>
  <c r="C9" i="26"/>
  <c r="G12" i="26"/>
  <c r="T12" i="28"/>
  <c r="E12" i="26"/>
  <c r="K12" i="28"/>
  <c r="L12" i="28"/>
  <c r="N67" i="23"/>
  <c r="BQ53" i="28"/>
  <c r="BR53" i="28"/>
  <c r="BP54" i="28"/>
  <c r="AE81" i="29"/>
  <c r="AF81" i="29"/>
  <c r="B82" i="29"/>
  <c r="C82" i="29"/>
  <c r="V81" i="29"/>
  <c r="W81" i="29"/>
  <c r="M81" i="29"/>
  <c r="N81" i="29"/>
  <c r="D81" i="29"/>
  <c r="E81" i="29"/>
  <c r="I82" i="26"/>
  <c r="AC82" i="28"/>
  <c r="AD82" i="28"/>
  <c r="I84" i="26"/>
  <c r="AC84" i="28"/>
  <c r="AD84" i="28"/>
  <c r="M82" i="26"/>
  <c r="AU82" i="28"/>
  <c r="AV82" i="28"/>
  <c r="Q14" i="26"/>
  <c r="BM14" i="28"/>
  <c r="BN14" i="28"/>
  <c r="M16" i="26"/>
  <c r="AU16" i="28"/>
  <c r="P50" i="24"/>
  <c r="O67" i="23"/>
  <c r="AX54" i="28"/>
  <c r="AY53" i="28"/>
  <c r="AZ53" i="28"/>
  <c r="R62" i="24"/>
  <c r="P62" i="24"/>
  <c r="N62" i="24"/>
  <c r="O62" i="24"/>
  <c r="BP95" i="28"/>
  <c r="BQ94" i="28"/>
  <c r="BR94" i="28"/>
  <c r="AQ82" i="29"/>
  <c r="AR81" i="29"/>
  <c r="AS81" i="29"/>
  <c r="AO80" i="29"/>
  <c r="AP79" i="29"/>
  <c r="AQ79" i="29"/>
  <c r="AP80" i="29"/>
  <c r="R51" i="23"/>
  <c r="O51" i="23"/>
  <c r="Q84" i="26"/>
  <c r="BM84" i="28"/>
  <c r="BN84" i="28"/>
  <c r="I83" i="26"/>
  <c r="AC83" i="28"/>
  <c r="AD83" i="28"/>
  <c r="G82" i="26"/>
  <c r="T82" i="28"/>
  <c r="U82" i="28"/>
  <c r="Q82" i="26"/>
  <c r="BM82" i="28"/>
  <c r="BN82" i="28"/>
  <c r="K84" i="26"/>
  <c r="AL84" i="28"/>
  <c r="AM84" i="28"/>
  <c r="M87" i="26"/>
  <c r="AU87" i="28"/>
  <c r="AV87" i="28"/>
  <c r="L110" i="28"/>
  <c r="K16" i="26"/>
  <c r="AL16" i="28"/>
  <c r="AM16" i="28"/>
  <c r="O10" i="26"/>
  <c r="BD10" i="28"/>
  <c r="BE10" i="28"/>
  <c r="K17" i="26"/>
  <c r="AL17" i="28"/>
  <c r="AM17" i="28"/>
  <c r="V95" i="28"/>
  <c r="AP53" i="28"/>
  <c r="AQ53" i="28"/>
  <c r="AO54" i="28"/>
  <c r="AX21" i="29"/>
  <c r="AY20" i="29"/>
  <c r="AQ26" i="29"/>
  <c r="AR25" i="29"/>
  <c r="AS25" i="29"/>
  <c r="R80" i="23"/>
  <c r="P80" i="23"/>
  <c r="N80" i="23"/>
  <c r="O80" i="23"/>
  <c r="BJ25" i="29"/>
  <c r="BK25" i="29"/>
  <c r="BI26" i="29"/>
  <c r="R52" i="24"/>
  <c r="P52" i="24"/>
  <c r="O52" i="24"/>
  <c r="N52" i="24"/>
  <c r="M85" i="26"/>
  <c r="AU85" i="28"/>
  <c r="AV85" i="28"/>
  <c r="Q83" i="26"/>
  <c r="BM83" i="28"/>
  <c r="BN83" i="28"/>
  <c r="BQ81" i="28"/>
  <c r="Q13" i="26"/>
  <c r="BM13" i="28"/>
  <c r="I13" i="26"/>
  <c r="AC13" i="28"/>
  <c r="Q15" i="26"/>
  <c r="BM15" i="28"/>
  <c r="BN15" i="28"/>
  <c r="M95" i="28"/>
  <c r="BG21" i="29"/>
  <c r="BH20" i="29"/>
  <c r="BR26" i="29"/>
  <c r="BS25" i="29"/>
  <c r="BT25" i="29"/>
  <c r="V27" i="29"/>
  <c r="W27" i="29"/>
  <c r="M27" i="29"/>
  <c r="N27" i="29"/>
  <c r="AE27" i="29"/>
  <c r="AF27" i="29"/>
  <c r="D27" i="29"/>
  <c r="E27" i="29"/>
  <c r="B28" i="29"/>
  <c r="C28" i="29"/>
  <c r="AX80" i="29"/>
  <c r="AY80" i="29"/>
  <c r="AY79" i="29"/>
  <c r="AZ79" i="29"/>
  <c r="P51" i="23"/>
  <c r="AO21" i="29"/>
  <c r="AP20" i="29"/>
  <c r="AP25" i="28"/>
  <c r="K80" i="26"/>
  <c r="AL80" i="28"/>
  <c r="AM80" i="28"/>
  <c r="G83" i="26"/>
  <c r="T83" i="28"/>
  <c r="U83" i="28"/>
  <c r="M83" i="26"/>
  <c r="AU83" i="28"/>
  <c r="AV83" i="28"/>
  <c r="I14" i="26"/>
  <c r="AC14" i="28"/>
  <c r="AD14" i="28"/>
  <c r="E10" i="26"/>
  <c r="K10" i="28"/>
  <c r="M18" i="26"/>
  <c r="AU18" i="28"/>
  <c r="AV18" i="28"/>
  <c r="P14" i="24"/>
  <c r="BP21" i="29"/>
  <c r="BQ20" i="29"/>
  <c r="B45" i="28"/>
  <c r="C45" i="28"/>
  <c r="M44" i="28"/>
  <c r="N44" i="28"/>
  <c r="AE44" i="28"/>
  <c r="AF44" i="28"/>
  <c r="V44" i="28"/>
  <c r="W44" i="28"/>
  <c r="D44" i="28"/>
  <c r="E44" i="28"/>
  <c r="BP59" i="28"/>
  <c r="BQ58" i="28"/>
  <c r="BR58" i="28"/>
  <c r="BH28" i="29"/>
  <c r="BG29" i="29"/>
  <c r="BI42" i="29"/>
  <c r="BJ41" i="29"/>
  <c r="BK41" i="29"/>
  <c r="BJ26" i="29"/>
  <c r="BK26" i="29"/>
  <c r="BI69" i="28"/>
  <c r="AY59" i="28"/>
  <c r="AX60" i="28"/>
  <c r="BP52" i="29"/>
  <c r="BQ51" i="29"/>
  <c r="N82" i="23"/>
  <c r="O82" i="23"/>
  <c r="R82" i="23"/>
  <c r="P82" i="23"/>
  <c r="BQ35" i="29"/>
  <c r="BP36" i="29"/>
  <c r="BQ36" i="29"/>
  <c r="AY82" i="28"/>
  <c r="AY81" i="28"/>
  <c r="AZ81" i="28"/>
  <c r="AX82" i="28"/>
  <c r="K62" i="27"/>
  <c r="AL62" i="29"/>
  <c r="AM62" i="29"/>
  <c r="O60" i="27"/>
  <c r="BD60" i="29"/>
  <c r="BE60" i="29"/>
  <c r="E65" i="27"/>
  <c r="K65" i="29"/>
  <c r="L65" i="29"/>
  <c r="K66" i="27"/>
  <c r="AL66" i="29"/>
  <c r="AM66" i="29"/>
  <c r="G57" i="27"/>
  <c r="T57" i="29"/>
  <c r="U57" i="29"/>
  <c r="I56" i="27"/>
  <c r="AC56" i="29"/>
  <c r="AD56" i="29"/>
  <c r="Q67" i="27"/>
  <c r="BM67" i="29"/>
  <c r="BN67" i="29"/>
  <c r="E60" i="27"/>
  <c r="K60" i="29"/>
  <c r="L60" i="29"/>
  <c r="E58" i="27"/>
  <c r="K58" i="29"/>
  <c r="L58" i="29"/>
  <c r="I66" i="27"/>
  <c r="AC66" i="29"/>
  <c r="AD66" i="29"/>
  <c r="C61" i="27"/>
  <c r="B61" i="29"/>
  <c r="C61" i="29"/>
  <c r="M60" i="27"/>
  <c r="AU60" i="29"/>
  <c r="AV60" i="29"/>
  <c r="M64" i="27"/>
  <c r="AU64" i="29"/>
  <c r="AV64" i="29"/>
  <c r="AM110" i="28"/>
  <c r="E43" i="27"/>
  <c r="K43" i="29"/>
  <c r="L43" i="29"/>
  <c r="U110" i="29"/>
  <c r="I39" i="27"/>
  <c r="AC39" i="29"/>
  <c r="M49" i="27"/>
  <c r="AU49" i="29"/>
  <c r="AV49" i="29"/>
  <c r="I46" i="27"/>
  <c r="AC46" i="29"/>
  <c r="AD46" i="29"/>
  <c r="Q42" i="27"/>
  <c r="BM42" i="29"/>
  <c r="BN42" i="29"/>
  <c r="I40" i="27"/>
  <c r="AC40" i="29"/>
  <c r="AD40" i="29"/>
  <c r="K47" i="27"/>
  <c r="AL47" i="29"/>
  <c r="AM47" i="29"/>
  <c r="I42" i="27"/>
  <c r="AC42" i="29"/>
  <c r="AD42" i="29"/>
  <c r="B10" i="29"/>
  <c r="C10" i="29"/>
  <c r="B26" i="29"/>
  <c r="C26" i="29"/>
  <c r="V26" i="29"/>
  <c r="M26" i="29"/>
  <c r="AE26" i="29"/>
  <c r="D26" i="29"/>
  <c r="AE97" i="28"/>
  <c r="M97" i="28"/>
  <c r="V97" i="28"/>
  <c r="D97" i="28"/>
  <c r="B98" i="28"/>
  <c r="C98" i="28"/>
  <c r="AO69" i="28"/>
  <c r="AP68" i="28"/>
  <c r="M42" i="29"/>
  <c r="N42" i="29"/>
  <c r="AE42" i="29"/>
  <c r="AF42" i="29"/>
  <c r="V42" i="29"/>
  <c r="W42" i="29"/>
  <c r="D42" i="29"/>
  <c r="E42" i="29"/>
  <c r="B42" i="29"/>
  <c r="C42" i="29"/>
  <c r="BQ37" i="28"/>
  <c r="BR37" i="28"/>
  <c r="BP37" i="28"/>
  <c r="AY17" i="29"/>
  <c r="AY18" i="29"/>
  <c r="AX18" i="29"/>
  <c r="BP17" i="29"/>
  <c r="BQ16" i="29"/>
  <c r="BR16" i="29"/>
  <c r="AY60" i="28"/>
  <c r="AY61" i="28"/>
  <c r="AX61" i="28"/>
  <c r="BH86" i="29"/>
  <c r="BI86" i="29"/>
  <c r="BG86" i="29"/>
  <c r="BH89" i="29"/>
  <c r="BH88" i="29"/>
  <c r="BG89" i="29"/>
  <c r="AP51" i="29"/>
  <c r="AO52" i="29"/>
  <c r="BJ93" i="28"/>
  <c r="BK93" i="28"/>
  <c r="BI94" i="28"/>
  <c r="O79" i="24"/>
  <c r="N79" i="24"/>
  <c r="R79" i="24"/>
  <c r="P79" i="24"/>
  <c r="BQ41" i="28"/>
  <c r="BP41" i="28"/>
  <c r="B28" i="28"/>
  <c r="C28" i="28"/>
  <c r="V27" i="28"/>
  <c r="W27" i="28"/>
  <c r="AE27" i="28"/>
  <c r="AF27" i="28"/>
  <c r="D27" i="28"/>
  <c r="E27" i="28"/>
  <c r="M27" i="28"/>
  <c r="N27" i="28"/>
  <c r="AX86" i="28"/>
  <c r="AY85" i="28"/>
  <c r="BH34" i="29"/>
  <c r="BG35" i="29"/>
  <c r="AY71" i="29"/>
  <c r="AX71" i="29"/>
  <c r="B84" i="28"/>
  <c r="C84" i="28"/>
  <c r="M83" i="28"/>
  <c r="N83" i="28"/>
  <c r="D83" i="28"/>
  <c r="E83" i="28"/>
  <c r="AE83" i="28"/>
  <c r="AF83" i="28"/>
  <c r="V83" i="28"/>
  <c r="W83" i="28"/>
  <c r="BQ28" i="28"/>
  <c r="BP29" i="28"/>
  <c r="BH49" i="28"/>
  <c r="BI49" i="28"/>
  <c r="BG50" i="28"/>
  <c r="BH50" i="28"/>
  <c r="AO22" i="28"/>
  <c r="AP21" i="28"/>
  <c r="B51" i="29"/>
  <c r="C51" i="29"/>
  <c r="V50" i="29"/>
  <c r="W50" i="29"/>
  <c r="D50" i="29"/>
  <c r="E50" i="29"/>
  <c r="AE50" i="29"/>
  <c r="AF50" i="29"/>
  <c r="M50" i="29"/>
  <c r="N50" i="29"/>
  <c r="BQ57" i="29"/>
  <c r="BP58" i="29"/>
  <c r="AO34" i="29"/>
  <c r="AP33" i="29"/>
  <c r="AQ33" i="29"/>
  <c r="BH94" i="29"/>
  <c r="BI94" i="29"/>
  <c r="BG95" i="29"/>
  <c r="BH95" i="29"/>
  <c r="AE43" i="28"/>
  <c r="V43" i="28"/>
  <c r="B43" i="28"/>
  <c r="C43" i="28"/>
  <c r="M43" i="28"/>
  <c r="D43" i="28"/>
  <c r="BP53" i="29"/>
  <c r="BQ52" i="29"/>
  <c r="AP71" i="29"/>
  <c r="AO71" i="29"/>
  <c r="N99" i="28"/>
  <c r="BQ21" i="28"/>
  <c r="BP22" i="28"/>
  <c r="O61" i="27"/>
  <c r="BD61" i="29"/>
  <c r="BE61" i="29"/>
  <c r="M59" i="27"/>
  <c r="AU59" i="29"/>
  <c r="AV59" i="29"/>
  <c r="G58" i="27"/>
  <c r="T58" i="29"/>
  <c r="U58" i="29"/>
  <c r="G64" i="27"/>
  <c r="T64" i="29"/>
  <c r="U64" i="29"/>
  <c r="O64" i="27"/>
  <c r="BD64" i="29"/>
  <c r="BE64" i="29"/>
  <c r="Q68" i="27"/>
  <c r="BM68" i="29"/>
  <c r="BN68" i="29"/>
  <c r="G60" i="27"/>
  <c r="T60" i="29"/>
  <c r="U60" i="29"/>
  <c r="G65" i="27"/>
  <c r="T65" i="29"/>
  <c r="U65" i="29"/>
  <c r="Q66" i="27"/>
  <c r="BM66" i="29"/>
  <c r="BN66" i="29"/>
  <c r="G56" i="27"/>
  <c r="T56" i="29"/>
  <c r="U56" i="29"/>
  <c r="M69" i="27"/>
  <c r="AU69" i="29"/>
  <c r="AV69" i="29"/>
  <c r="Q58" i="27"/>
  <c r="BM58" i="29"/>
  <c r="BN58" i="29"/>
  <c r="P86" i="24"/>
  <c r="L110" i="29"/>
  <c r="G45" i="27"/>
  <c r="T45" i="29"/>
  <c r="U45" i="29"/>
  <c r="M54" i="27"/>
  <c r="AU54" i="29"/>
  <c r="AV54" i="29"/>
  <c r="K38" i="27"/>
  <c r="AL38" i="29"/>
  <c r="AM38" i="29"/>
  <c r="K48" i="27"/>
  <c r="AL48" i="29"/>
  <c r="AM48" i="29"/>
  <c r="Q44" i="27"/>
  <c r="BM44" i="29"/>
  <c r="BN44" i="29"/>
  <c r="G37" i="27"/>
  <c r="T37" i="29"/>
  <c r="U37" i="29"/>
  <c r="AX24" i="29"/>
  <c r="AY24" i="29"/>
  <c r="BP68" i="28"/>
  <c r="BQ67" i="28"/>
  <c r="BR67" i="28"/>
  <c r="BP40" i="29"/>
  <c r="BQ40" i="29"/>
  <c r="AO90" i="28"/>
  <c r="AP89" i="28"/>
  <c r="AQ89" i="28"/>
  <c r="AY73" i="28"/>
  <c r="AZ73" i="28"/>
  <c r="B20" i="29"/>
  <c r="C20" i="29"/>
  <c r="M19" i="29"/>
  <c r="D19" i="29"/>
  <c r="AE19" i="29"/>
  <c r="AF19" i="29"/>
  <c r="V19" i="29"/>
  <c r="AO17" i="29"/>
  <c r="AP16" i="29"/>
  <c r="AQ16" i="29"/>
  <c r="BG61" i="28"/>
  <c r="BH60" i="28"/>
  <c r="BH61" i="28"/>
  <c r="BQ94" i="29"/>
  <c r="BR94" i="29"/>
  <c r="BQ95" i="29"/>
  <c r="BP95" i="29"/>
  <c r="AO86" i="29"/>
  <c r="AP86" i="29"/>
  <c r="AQ86" i="29"/>
  <c r="B89" i="29"/>
  <c r="C89" i="29"/>
  <c r="D88" i="29"/>
  <c r="E88" i="29"/>
  <c r="V88" i="29"/>
  <c r="W88" i="29"/>
  <c r="AE88" i="29"/>
  <c r="AF88" i="29"/>
  <c r="BR78" i="29"/>
  <c r="BS78" i="29"/>
  <c r="BT78" i="29"/>
  <c r="AP50" i="29"/>
  <c r="AO51" i="29"/>
  <c r="N61" i="24"/>
  <c r="R61" i="24"/>
  <c r="O61" i="24"/>
  <c r="AY27" i="28"/>
  <c r="AY26" i="28"/>
  <c r="AZ26" i="28"/>
  <c r="AX27" i="28"/>
  <c r="AO27" i="28"/>
  <c r="AP26" i="28"/>
  <c r="AQ26" i="28"/>
  <c r="AP85" i="28"/>
  <c r="AO86" i="28"/>
  <c r="AO36" i="29"/>
  <c r="AP35" i="29"/>
  <c r="AP36" i="29"/>
  <c r="BQ50" i="28"/>
  <c r="BQ49" i="28"/>
  <c r="BR49" i="28"/>
  <c r="BP50" i="28"/>
  <c r="AY21" i="28"/>
  <c r="AX22" i="28"/>
  <c r="BP50" i="29"/>
  <c r="BQ49" i="29"/>
  <c r="AX58" i="29"/>
  <c r="AY57" i="29"/>
  <c r="B36" i="29"/>
  <c r="C36" i="29"/>
  <c r="D35" i="29"/>
  <c r="E35" i="29"/>
  <c r="AE35" i="29"/>
  <c r="AF35" i="29"/>
  <c r="M35" i="29"/>
  <c r="N35" i="29"/>
  <c r="V35" i="29"/>
  <c r="W35" i="29"/>
  <c r="Q56" i="27"/>
  <c r="BM56" i="29"/>
  <c r="BN56" i="29"/>
  <c r="K69" i="27"/>
  <c r="AL69" i="29"/>
  <c r="AM69" i="29"/>
  <c r="Q62" i="27"/>
  <c r="BM62" i="29"/>
  <c r="BN62" i="29"/>
  <c r="K57" i="27"/>
  <c r="AL57" i="29"/>
  <c r="AM57" i="29"/>
  <c r="G66" i="27"/>
  <c r="T66" i="29"/>
  <c r="U66" i="29"/>
  <c r="I64" i="27"/>
  <c r="AC64" i="29"/>
  <c r="AD64" i="29"/>
  <c r="K68" i="27"/>
  <c r="AL68" i="29"/>
  <c r="AM68" i="29"/>
  <c r="K59" i="27"/>
  <c r="AL59" i="29"/>
  <c r="AM59" i="29"/>
  <c r="K60" i="27"/>
  <c r="AL60" i="29"/>
  <c r="AM60" i="29"/>
  <c r="I57" i="27"/>
  <c r="AC57" i="29"/>
  <c r="AD57" i="29"/>
  <c r="K64" i="27"/>
  <c r="AL64" i="29"/>
  <c r="AM64" i="29"/>
  <c r="AV110" i="29"/>
  <c r="M39" i="27"/>
  <c r="AU39" i="29"/>
  <c r="AV39" i="29"/>
  <c r="K54" i="27"/>
  <c r="AL54" i="29"/>
  <c r="AM54" i="29"/>
  <c r="I41" i="27"/>
  <c r="AC41" i="29"/>
  <c r="AD41" i="29"/>
  <c r="G43" i="27"/>
  <c r="T43" i="29"/>
  <c r="U43" i="29"/>
  <c r="M40" i="27"/>
  <c r="AU40" i="29"/>
  <c r="AV40" i="29"/>
  <c r="E36" i="27"/>
  <c r="K36" i="29"/>
  <c r="L36" i="29"/>
  <c r="BH24" i="29"/>
  <c r="BG24" i="29"/>
  <c r="D98" i="28"/>
  <c r="B99" i="28"/>
  <c r="C99" i="28"/>
  <c r="M98" i="28"/>
  <c r="V98" i="28"/>
  <c r="O50" i="23"/>
  <c r="N50" i="23"/>
  <c r="R50" i="23"/>
  <c r="P50" i="23"/>
  <c r="AY68" i="28"/>
  <c r="AX69" i="28"/>
  <c r="AP40" i="29"/>
  <c r="AO40" i="29"/>
  <c r="AP37" i="28"/>
  <c r="AO37" i="28"/>
  <c r="AP36" i="28"/>
  <c r="AQ36" i="28"/>
  <c r="B19" i="29"/>
  <c r="C19" i="29"/>
  <c r="AE18" i="29"/>
  <c r="V18" i="29"/>
  <c r="W18" i="29"/>
  <c r="M18" i="29"/>
  <c r="N18" i="29"/>
  <c r="D18" i="29"/>
  <c r="E18" i="29"/>
  <c r="N21" i="24"/>
  <c r="R21" i="24"/>
  <c r="P21" i="24"/>
  <c r="O21" i="24"/>
  <c r="AP61" i="28"/>
  <c r="AP60" i="28"/>
  <c r="AO61" i="28"/>
  <c r="AX48" i="29"/>
  <c r="AY48" i="29"/>
  <c r="AZ48" i="29"/>
  <c r="BF56" i="29"/>
  <c r="C58" i="27"/>
  <c r="B58" i="29"/>
  <c r="C58" i="29"/>
  <c r="AW56" i="29"/>
  <c r="BO56" i="29"/>
  <c r="AN56" i="29"/>
  <c r="AX88" i="29"/>
  <c r="AY87" i="29"/>
  <c r="R93" i="24"/>
  <c r="P93" i="24"/>
  <c r="O93" i="24"/>
  <c r="N93" i="24"/>
  <c r="AX52" i="29"/>
  <c r="AY51" i="29"/>
  <c r="BG85" i="28"/>
  <c r="BH84" i="28"/>
  <c r="BG9" i="28"/>
  <c r="BH9" i="28"/>
  <c r="BH41" i="28"/>
  <c r="BG41" i="28"/>
  <c r="AE28" i="28"/>
  <c r="V28" i="28"/>
  <c r="M28" i="28"/>
  <c r="D28" i="28"/>
  <c r="BG98" i="29"/>
  <c r="BH97" i="29"/>
  <c r="BQ74" i="28"/>
  <c r="BP75" i="28"/>
  <c r="BH85" i="28"/>
  <c r="BG86" i="28"/>
  <c r="AY35" i="29"/>
  <c r="AX36" i="29"/>
  <c r="AY36" i="29"/>
  <c r="BH33" i="28"/>
  <c r="BI33" i="28"/>
  <c r="BG33" i="28"/>
  <c r="AP49" i="28"/>
  <c r="AQ49" i="28"/>
  <c r="AP50" i="28"/>
  <c r="AO50" i="28"/>
  <c r="AP20" i="28"/>
  <c r="AO21" i="28"/>
  <c r="BQ20" i="28"/>
  <c r="BP21" i="28"/>
  <c r="AP69" i="28"/>
  <c r="AP49" i="29"/>
  <c r="AO50" i="29"/>
  <c r="BG58" i="29"/>
  <c r="BH57" i="29"/>
  <c r="AY33" i="29"/>
  <c r="AZ33" i="29"/>
  <c r="AX34" i="29"/>
  <c r="BP69" i="28"/>
  <c r="BQ68" i="28"/>
  <c r="AO58" i="29"/>
  <c r="AP57" i="29"/>
  <c r="I55" i="27"/>
  <c r="AC55" i="29"/>
  <c r="AD55" i="29"/>
  <c r="G63" i="27"/>
  <c r="T63" i="29"/>
  <c r="U63" i="29"/>
  <c r="Q59" i="27"/>
  <c r="BM59" i="29"/>
  <c r="BN59" i="29"/>
  <c r="C62" i="27"/>
  <c r="Q57" i="27"/>
  <c r="BM57" i="29"/>
  <c r="BN57" i="29"/>
  <c r="M58" i="27"/>
  <c r="AU58" i="29"/>
  <c r="AV58" i="29"/>
  <c r="M68" i="27"/>
  <c r="AU68" i="29"/>
  <c r="AV68" i="29"/>
  <c r="M63" i="27"/>
  <c r="AU63" i="29"/>
  <c r="AV63" i="29"/>
  <c r="I60" i="27"/>
  <c r="AC60" i="29"/>
  <c r="AD60" i="29"/>
  <c r="G61" i="27"/>
  <c r="T61" i="29"/>
  <c r="U61" i="29"/>
  <c r="Q60" i="27"/>
  <c r="BM60" i="29"/>
  <c r="BN60" i="29"/>
  <c r="K71" i="27"/>
  <c r="AL71" i="29"/>
  <c r="AM71" i="29"/>
  <c r="I69" i="27"/>
  <c r="AC69" i="29"/>
  <c r="AD69" i="29"/>
  <c r="AM110" i="29"/>
  <c r="I43" i="27"/>
  <c r="AC43" i="29"/>
  <c r="AD43" i="29"/>
  <c r="K45" i="27"/>
  <c r="AL45" i="29"/>
  <c r="AM45" i="29"/>
  <c r="M55" i="27"/>
  <c r="AU55" i="29"/>
  <c r="AV55" i="29"/>
  <c r="Q41" i="27"/>
  <c r="BM41" i="29"/>
  <c r="BN41" i="29"/>
  <c r="M56" i="27"/>
  <c r="AU56" i="29"/>
  <c r="AV56" i="29"/>
  <c r="K39" i="27"/>
  <c r="AL39" i="29"/>
  <c r="AM39" i="29"/>
  <c r="M53" i="27"/>
  <c r="AU53" i="29"/>
  <c r="AV53" i="29"/>
  <c r="I45" i="27"/>
  <c r="AC45" i="29"/>
  <c r="AD45" i="29"/>
  <c r="BH25" i="28"/>
  <c r="BQ24" i="29"/>
  <c r="BP24" i="29"/>
  <c r="AY89" i="28"/>
  <c r="AZ89" i="28"/>
  <c r="AX90" i="28"/>
  <c r="BH18" i="29"/>
  <c r="BG18" i="29"/>
  <c r="BH17" i="29"/>
  <c r="B61" i="28"/>
  <c r="C61" i="28"/>
  <c r="M60" i="28"/>
  <c r="N60" i="28"/>
  <c r="D60" i="28"/>
  <c r="E60" i="28"/>
  <c r="AE60" i="28"/>
  <c r="AF60" i="28"/>
  <c r="V60" i="28"/>
  <c r="W60" i="28"/>
  <c r="M19" i="28"/>
  <c r="N19" i="28"/>
  <c r="B20" i="28"/>
  <c r="C20" i="28"/>
  <c r="D19" i="28"/>
  <c r="E19" i="28"/>
  <c r="AE19" i="28"/>
  <c r="AF19" i="28"/>
  <c r="V19" i="28"/>
  <c r="W19" i="28"/>
  <c r="AO95" i="29"/>
  <c r="AP94" i="29"/>
  <c r="AQ94" i="29"/>
  <c r="BP88" i="29"/>
  <c r="BQ87" i="29"/>
  <c r="BG88" i="29"/>
  <c r="BH87" i="29"/>
  <c r="N20" i="24"/>
  <c r="O20" i="24"/>
  <c r="R20" i="24"/>
  <c r="P20" i="24"/>
  <c r="AX51" i="29"/>
  <c r="AY50" i="29"/>
  <c r="AE84" i="28"/>
  <c r="M84" i="28"/>
  <c r="V84" i="28"/>
  <c r="D84" i="28"/>
  <c r="B85" i="28"/>
  <c r="C85" i="28"/>
  <c r="AY69" i="28"/>
  <c r="AP41" i="28"/>
  <c r="AO41" i="28"/>
  <c r="BP27" i="28"/>
  <c r="BQ26" i="28"/>
  <c r="BR26" i="28"/>
  <c r="BH98" i="29"/>
  <c r="BG99" i="29"/>
  <c r="AY74" i="28"/>
  <c r="AX75" i="28"/>
  <c r="BQ85" i="28"/>
  <c r="BP86" i="28"/>
  <c r="BQ34" i="29"/>
  <c r="BP35" i="29"/>
  <c r="O71" i="24"/>
  <c r="R71" i="24"/>
  <c r="P71" i="24"/>
  <c r="N71" i="24"/>
  <c r="BQ69" i="28"/>
  <c r="N74" i="23"/>
  <c r="R74" i="23"/>
  <c r="P74" i="23"/>
  <c r="O74" i="23"/>
  <c r="BP28" i="28"/>
  <c r="BQ27" i="28"/>
  <c r="AX49" i="28"/>
  <c r="AY48" i="28"/>
  <c r="AZ48" i="28"/>
  <c r="AX21" i="28"/>
  <c r="AY20" i="28"/>
  <c r="AX50" i="29"/>
  <c r="AY49" i="29"/>
  <c r="BG59" i="29"/>
  <c r="BH58" i="29"/>
  <c r="AZ29" i="28"/>
  <c r="P61" i="24"/>
  <c r="BQ96" i="28"/>
  <c r="BP97" i="28"/>
  <c r="BG40" i="29"/>
  <c r="BH40" i="29"/>
  <c r="BG37" i="28"/>
  <c r="BH36" i="28"/>
  <c r="BI36" i="28"/>
  <c r="AP18" i="29"/>
  <c r="AP17" i="29"/>
  <c r="AO18" i="29"/>
  <c r="BP61" i="28"/>
  <c r="BQ60" i="28"/>
  <c r="BQ61" i="28"/>
  <c r="AX18" i="28"/>
  <c r="AY18" i="28"/>
  <c r="M88" i="29"/>
  <c r="N88" i="29"/>
  <c r="B88" i="29"/>
  <c r="C88" i="29"/>
  <c r="AO48" i="29"/>
  <c r="AP48" i="29"/>
  <c r="AQ48" i="29"/>
  <c r="AY89" i="29"/>
  <c r="AY88" i="29"/>
  <c r="AX89" i="29"/>
  <c r="BP34" i="29"/>
  <c r="BQ33" i="29"/>
  <c r="BR33" i="29"/>
  <c r="G68" i="27"/>
  <c r="T68" i="29"/>
  <c r="U68" i="29"/>
  <c r="M62" i="27"/>
  <c r="AU62" i="29"/>
  <c r="AV62" i="29"/>
  <c r="I65" i="27"/>
  <c r="AC65" i="29"/>
  <c r="AD65" i="29"/>
  <c r="Q64" i="27"/>
  <c r="BM64" i="29"/>
  <c r="BN64" i="29"/>
  <c r="M66" i="27"/>
  <c r="AU66" i="29"/>
  <c r="AV66" i="29"/>
  <c r="C63" i="27"/>
  <c r="M65" i="27"/>
  <c r="AU65" i="29"/>
  <c r="AV65" i="29"/>
  <c r="K61" i="27"/>
  <c r="AL61" i="29"/>
  <c r="AM61" i="29"/>
  <c r="K70" i="27"/>
  <c r="AL70" i="29"/>
  <c r="AM70" i="29"/>
  <c r="I58" i="27"/>
  <c r="AC58" i="29"/>
  <c r="AD58" i="29"/>
  <c r="M61" i="27"/>
  <c r="AU61" i="29"/>
  <c r="AV61" i="29"/>
  <c r="I62" i="27"/>
  <c r="AC62" i="29"/>
  <c r="AD62" i="29"/>
  <c r="Q61" i="27"/>
  <c r="BM61" i="29"/>
  <c r="BN61" i="29"/>
  <c r="BE110" i="29"/>
  <c r="K41" i="27"/>
  <c r="AL41" i="29"/>
  <c r="AM41" i="29"/>
  <c r="G40" i="27"/>
  <c r="T40" i="29"/>
  <c r="Q39" i="27"/>
  <c r="BM39" i="29"/>
  <c r="M46" i="27"/>
  <c r="AU46" i="29"/>
  <c r="AV46" i="29"/>
  <c r="K37" i="27"/>
  <c r="AL37" i="29"/>
  <c r="K42" i="27"/>
  <c r="AL42" i="29"/>
  <c r="AM42" i="29"/>
  <c r="M38" i="27"/>
  <c r="AU38" i="29"/>
  <c r="AV38" i="29"/>
  <c r="M41" i="27"/>
  <c r="AU41" i="29"/>
  <c r="AV41" i="29"/>
  <c r="M48" i="27"/>
  <c r="AU48" i="29"/>
  <c r="AV48" i="29"/>
  <c r="AY25" i="28"/>
  <c r="BH95" i="28"/>
  <c r="BG96" i="28"/>
  <c r="AO68" i="28"/>
  <c r="AP67" i="28"/>
  <c r="AQ67" i="28"/>
  <c r="R93" i="23"/>
  <c r="P93" i="23"/>
  <c r="N93" i="23"/>
  <c r="O93" i="23"/>
  <c r="O43" i="23"/>
  <c r="R43" i="23"/>
  <c r="P43" i="23"/>
  <c r="D91" i="28"/>
  <c r="E91" i="28"/>
  <c r="B92" i="28"/>
  <c r="C92" i="28"/>
  <c r="M91" i="28"/>
  <c r="N91" i="28"/>
  <c r="AE91" i="28"/>
  <c r="AF91" i="28"/>
  <c r="V91" i="28"/>
  <c r="W91" i="28"/>
  <c r="AY16" i="29"/>
  <c r="AZ16" i="29"/>
  <c r="AX17" i="29"/>
  <c r="BP18" i="28"/>
  <c r="BQ17" i="28"/>
  <c r="BR17" i="28"/>
  <c r="BQ18" i="28"/>
  <c r="BP89" i="29"/>
  <c r="BQ88" i="29"/>
  <c r="BQ89" i="29"/>
  <c r="BQ96" i="29"/>
  <c r="BP97" i="29"/>
  <c r="BH50" i="29"/>
  <c r="BG51" i="29"/>
  <c r="AY84" i="28"/>
  <c r="AX85" i="28"/>
  <c r="O11" i="23"/>
  <c r="R11" i="23"/>
  <c r="P11" i="23"/>
  <c r="N11" i="23"/>
  <c r="AX41" i="28"/>
  <c r="AY41" i="28"/>
  <c r="BH26" i="28"/>
  <c r="BI26" i="28"/>
  <c r="BG27" i="28"/>
  <c r="AP52" i="29"/>
  <c r="AO53" i="29"/>
  <c r="AO75" i="28"/>
  <c r="AP74" i="28"/>
  <c r="AP34" i="29"/>
  <c r="AO35" i="29"/>
  <c r="BG71" i="29"/>
  <c r="BH71" i="29"/>
  <c r="AO29" i="28"/>
  <c r="AP29" i="28"/>
  <c r="AQ29" i="28"/>
  <c r="D20" i="28"/>
  <c r="AE20" i="28"/>
  <c r="V20" i="28"/>
  <c r="M20" i="28"/>
  <c r="B21" i="28"/>
  <c r="C21" i="28"/>
  <c r="P12" i="23"/>
  <c r="BQ58" i="29"/>
  <c r="BP59" i="29"/>
  <c r="AO24" i="29"/>
  <c r="AP24" i="29"/>
  <c r="BG50" i="29"/>
  <c r="BH49" i="29"/>
  <c r="M70" i="27"/>
  <c r="AU70" i="29"/>
  <c r="AV70" i="29"/>
  <c r="E62" i="27"/>
  <c r="K62" i="29"/>
  <c r="L62" i="29"/>
  <c r="G59" i="27"/>
  <c r="T59" i="29"/>
  <c r="U59" i="29"/>
  <c r="M71" i="27"/>
  <c r="AU71" i="29"/>
  <c r="AV71" i="29"/>
  <c r="M67" i="27"/>
  <c r="AU67" i="29"/>
  <c r="AV67" i="29"/>
  <c r="C60" i="27"/>
  <c r="Q55" i="27"/>
  <c r="BM55" i="29"/>
  <c r="BN55" i="29"/>
  <c r="E59" i="27"/>
  <c r="K59" i="29"/>
  <c r="L59" i="29"/>
  <c r="AW61" i="29"/>
  <c r="K56" i="27"/>
  <c r="AL56" i="29"/>
  <c r="AM56" i="29"/>
  <c r="E63" i="27"/>
  <c r="K63" i="29"/>
  <c r="L63" i="29"/>
  <c r="M45" i="27"/>
  <c r="AU45" i="29"/>
  <c r="AV45" i="29"/>
  <c r="K55" i="27"/>
  <c r="AL55" i="29"/>
  <c r="AM55" i="29"/>
  <c r="K44" i="27"/>
  <c r="AL44" i="29"/>
  <c r="AM44" i="29"/>
  <c r="E42" i="27"/>
  <c r="K42" i="29"/>
  <c r="K53" i="27"/>
  <c r="AL53" i="29"/>
  <c r="AM53" i="29"/>
  <c r="Q45" i="27"/>
  <c r="BM45" i="29"/>
  <c r="BN45" i="29"/>
  <c r="G42" i="27"/>
  <c r="T42" i="29"/>
  <c r="U42" i="29"/>
  <c r="G44" i="27"/>
  <c r="T44" i="29"/>
  <c r="U44" i="29"/>
  <c r="M47" i="27"/>
  <c r="AU47" i="29"/>
  <c r="AV47" i="29"/>
  <c r="P98" i="23"/>
  <c r="I33" i="27"/>
  <c r="AC33" i="29"/>
  <c r="AD33" i="29"/>
  <c r="K34" i="27"/>
  <c r="AL34" i="29"/>
  <c r="AM34" i="29"/>
  <c r="B97" i="28"/>
  <c r="C97" i="28"/>
  <c r="AE96" i="28"/>
  <c r="AF96" i="28"/>
  <c r="V96" i="28"/>
  <c r="W96" i="28"/>
  <c r="D96" i="28"/>
  <c r="E96" i="28"/>
  <c r="M96" i="28"/>
  <c r="N96" i="28"/>
  <c r="BP96" i="28"/>
  <c r="BQ95" i="28"/>
  <c r="BG68" i="28"/>
  <c r="BH67" i="28"/>
  <c r="BI67" i="28"/>
  <c r="BP90" i="28"/>
  <c r="BQ89" i="28"/>
  <c r="BR89" i="28"/>
  <c r="BH37" i="28"/>
  <c r="BG38" i="28"/>
  <c r="BP18" i="29"/>
  <c r="BQ17" i="29"/>
  <c r="BQ18" i="29"/>
  <c r="O22" i="23"/>
  <c r="R22" i="23"/>
  <c r="P22" i="23"/>
  <c r="N22" i="23"/>
  <c r="AP59" i="28"/>
  <c r="AO60" i="28"/>
  <c r="BG18" i="28"/>
  <c r="BH17" i="28"/>
  <c r="BI17" i="28"/>
  <c r="BH18" i="28"/>
  <c r="AY86" i="29"/>
  <c r="AZ86" i="29"/>
  <c r="AX86" i="29"/>
  <c r="BG48" i="29"/>
  <c r="BH48" i="29"/>
  <c r="BI48" i="29"/>
  <c r="AP87" i="29"/>
  <c r="AO88" i="29"/>
  <c r="BG97" i="29"/>
  <c r="BH96" i="29"/>
  <c r="BP51" i="29"/>
  <c r="BQ50" i="29"/>
  <c r="BQ84" i="28"/>
  <c r="BP85" i="28"/>
  <c r="AY52" i="29"/>
  <c r="AX53" i="29"/>
  <c r="BH74" i="28"/>
  <c r="BG75" i="28"/>
  <c r="BH35" i="29"/>
  <c r="BG36" i="29"/>
  <c r="BH36" i="29"/>
  <c r="BQ71" i="29"/>
  <c r="BP71" i="29"/>
  <c r="AY28" i="28"/>
  <c r="AX29" i="28"/>
  <c r="M51" i="28"/>
  <c r="N51" i="28"/>
  <c r="B52" i="28"/>
  <c r="C52" i="28"/>
  <c r="V52" i="28"/>
  <c r="D51" i="28"/>
  <c r="E51" i="28"/>
  <c r="D52" i="28"/>
  <c r="AE51" i="28"/>
  <c r="AF51" i="28"/>
  <c r="AE52" i="28"/>
  <c r="V51" i="28"/>
  <c r="W51" i="28"/>
  <c r="M52" i="28"/>
  <c r="BH20" i="28"/>
  <c r="BG21" i="28"/>
  <c r="B52" i="29"/>
  <c r="C52" i="29"/>
  <c r="M51" i="29"/>
  <c r="D51" i="29"/>
  <c r="AE51" i="29"/>
  <c r="V51" i="29"/>
  <c r="AP58" i="29"/>
  <c r="AO59" i="29"/>
  <c r="O84" i="24"/>
  <c r="R84" i="24"/>
  <c r="P84" i="24"/>
  <c r="N84" i="24"/>
  <c r="O36" i="23"/>
  <c r="R36" i="23"/>
  <c r="P36" i="23"/>
  <c r="N36" i="23"/>
  <c r="AY17" i="28"/>
  <c r="BH96" i="28"/>
  <c r="BG97" i="28"/>
  <c r="BG69" i="28"/>
  <c r="BH68" i="28"/>
  <c r="AX68" i="28"/>
  <c r="AY67" i="28"/>
  <c r="AZ67" i="28"/>
  <c r="AY40" i="29"/>
  <c r="AX40" i="29"/>
  <c r="BH89" i="28"/>
  <c r="BI89" i="28"/>
  <c r="BG90" i="28"/>
  <c r="AX38" i="28"/>
  <c r="AY37" i="28"/>
  <c r="AZ37" i="28"/>
  <c r="BG17" i="29"/>
  <c r="BH16" i="29"/>
  <c r="BI16" i="29"/>
  <c r="BP60" i="28"/>
  <c r="BQ59" i="28"/>
  <c r="BG60" i="28"/>
  <c r="BH59" i="28"/>
  <c r="AO18" i="28"/>
  <c r="AP18" i="28"/>
  <c r="AP17" i="28"/>
  <c r="AQ17" i="28"/>
  <c r="D96" i="29"/>
  <c r="E96" i="29"/>
  <c r="V96" i="29"/>
  <c r="W96" i="29"/>
  <c r="M96" i="29"/>
  <c r="N96" i="29"/>
  <c r="B97" i="29"/>
  <c r="C97" i="29"/>
  <c r="AE96" i="29"/>
  <c r="AF96" i="29"/>
  <c r="BQ86" i="29"/>
  <c r="BR86" i="29"/>
  <c r="BP86" i="29"/>
  <c r="BP48" i="29"/>
  <c r="BQ48" i="29"/>
  <c r="BR48" i="29"/>
  <c r="AP88" i="29"/>
  <c r="AO89" i="29"/>
  <c r="AP89" i="29"/>
  <c r="M97" i="29"/>
  <c r="AE97" i="29"/>
  <c r="D97" i="29"/>
  <c r="V97" i="29"/>
  <c r="BH51" i="29"/>
  <c r="BG52" i="29"/>
  <c r="AO85" i="28"/>
  <c r="AP84" i="28"/>
  <c r="O86" i="23"/>
  <c r="N86" i="23"/>
  <c r="R86" i="23"/>
  <c r="P86" i="23"/>
  <c r="R12" i="24"/>
  <c r="P12" i="24"/>
  <c r="O12" i="24"/>
  <c r="N12" i="24"/>
  <c r="N13" i="24"/>
  <c r="R13" i="24"/>
  <c r="P13" i="24"/>
  <c r="O13" i="24"/>
  <c r="BG53" i="29"/>
  <c r="BH52" i="29"/>
  <c r="AY34" i="29"/>
  <c r="AX35" i="29"/>
  <c r="B73" i="29"/>
  <c r="C73" i="29"/>
  <c r="V73" i="29"/>
  <c r="W73" i="29"/>
  <c r="AE73" i="29"/>
  <c r="AF73" i="29"/>
  <c r="M73" i="29"/>
  <c r="N73" i="29"/>
  <c r="D73" i="29"/>
  <c r="E73" i="29"/>
  <c r="D99" i="28"/>
  <c r="R38" i="24"/>
  <c r="P38" i="24"/>
  <c r="N38" i="24"/>
  <c r="O38" i="24"/>
  <c r="AY50" i="28"/>
  <c r="AY49" i="28"/>
  <c r="AX50" i="28"/>
  <c r="AQ19" i="28"/>
  <c r="N69" i="24"/>
  <c r="O69" i="24"/>
  <c r="R69" i="24"/>
  <c r="P69" i="24"/>
  <c r="BH21" i="28"/>
  <c r="BG22" i="28"/>
  <c r="R35" i="23"/>
  <c r="P35" i="23"/>
  <c r="N35" i="23"/>
  <c r="O35" i="23"/>
  <c r="AY58" i="29"/>
  <c r="AX59" i="29"/>
  <c r="BG34" i="29"/>
  <c r="BH33" i="29"/>
  <c r="BI33" i="29"/>
  <c r="BH27" i="28"/>
  <c r="AZ32" i="28"/>
  <c r="B94" i="29"/>
  <c r="C94" i="29"/>
  <c r="AV110" i="28"/>
  <c r="D72" i="28"/>
  <c r="V72" i="28"/>
  <c r="AE72" i="28"/>
  <c r="M72" i="28"/>
  <c r="B73" i="28"/>
  <c r="C73" i="28"/>
  <c r="B41" i="28"/>
  <c r="C41" i="28"/>
  <c r="V40" i="28"/>
  <c r="AE40" i="28"/>
  <c r="M40" i="28"/>
  <c r="D40" i="28"/>
  <c r="AO39" i="28"/>
  <c r="AP38" i="28"/>
  <c r="AQ93" i="28"/>
  <c r="AR92" i="28"/>
  <c r="AS92" i="28"/>
  <c r="AR93" i="28"/>
  <c r="AS93" i="28"/>
  <c r="B102" i="28"/>
  <c r="C102" i="28"/>
  <c r="D101" i="28"/>
  <c r="O87" i="24"/>
  <c r="R87" i="24"/>
  <c r="P87" i="24"/>
  <c r="N87" i="24"/>
  <c r="BF64" i="28"/>
  <c r="AW64" i="28"/>
  <c r="C62" i="26"/>
  <c r="BO64" i="28"/>
  <c r="AN64" i="28"/>
  <c r="O62" i="26"/>
  <c r="BD62" i="28"/>
  <c r="BE62" i="28"/>
  <c r="BO63" i="28"/>
  <c r="BF63" i="28"/>
  <c r="AW63" i="28"/>
  <c r="C63" i="26"/>
  <c r="O61" i="26"/>
  <c r="BD61" i="28"/>
  <c r="BE61" i="28"/>
  <c r="AN63" i="28"/>
  <c r="AX32" i="29"/>
  <c r="AY31" i="29"/>
  <c r="AY32" i="29"/>
  <c r="N105" i="24"/>
  <c r="R105" i="24"/>
  <c r="P105" i="24"/>
  <c r="O105" i="24"/>
  <c r="AP31" i="28"/>
  <c r="AO32" i="28"/>
  <c r="AE30" i="28"/>
  <c r="V30" i="28"/>
  <c r="M30" i="28"/>
  <c r="D30" i="28"/>
  <c r="B31" i="28"/>
  <c r="C31" i="28"/>
  <c r="Q13" i="27"/>
  <c r="BM13" i="29"/>
  <c r="BN13" i="29"/>
  <c r="E11" i="27"/>
  <c r="K11" i="29"/>
  <c r="L11" i="29"/>
  <c r="C8" i="27"/>
  <c r="B8" i="29"/>
  <c r="C8" i="29"/>
  <c r="Q14" i="27"/>
  <c r="BM14" i="29"/>
  <c r="BN14" i="29"/>
  <c r="C9" i="27"/>
  <c r="E10" i="27"/>
  <c r="K10" i="29"/>
  <c r="L10" i="29"/>
  <c r="G13" i="27"/>
  <c r="T13" i="29"/>
  <c r="U13" i="29"/>
  <c r="K15" i="27"/>
  <c r="AL15" i="29"/>
  <c r="AM15" i="29"/>
  <c r="I14" i="27"/>
  <c r="AC14" i="29"/>
  <c r="AD14" i="29"/>
  <c r="O9" i="27"/>
  <c r="BD9" i="29"/>
  <c r="BE9" i="29"/>
  <c r="M16" i="27"/>
  <c r="AU16" i="29"/>
  <c r="AV16" i="29"/>
  <c r="M17" i="27"/>
  <c r="AU17" i="29"/>
  <c r="AV17" i="29"/>
  <c r="I13" i="27"/>
  <c r="AC13" i="29"/>
  <c r="AD13" i="29"/>
  <c r="O10" i="27"/>
  <c r="BD10" i="29"/>
  <c r="BE10" i="29"/>
  <c r="G12" i="27"/>
  <c r="T12" i="29"/>
  <c r="U12" i="29"/>
  <c r="K16" i="27"/>
  <c r="AL16" i="29"/>
  <c r="AM16" i="29"/>
  <c r="BR51" i="28"/>
  <c r="BS50" i="28"/>
  <c r="BT50" i="28"/>
  <c r="AF92" i="28"/>
  <c r="O101" i="24"/>
  <c r="N101" i="24"/>
  <c r="R101" i="24"/>
  <c r="P101" i="24"/>
  <c r="O34" i="24"/>
  <c r="R34" i="24"/>
  <c r="P34" i="24"/>
  <c r="N34" i="24"/>
  <c r="BG55" i="28"/>
  <c r="BH54" i="28"/>
  <c r="I35" i="27"/>
  <c r="AC35" i="29"/>
  <c r="AD35" i="29"/>
  <c r="E35" i="27"/>
  <c r="K35" i="29"/>
  <c r="L35" i="29"/>
  <c r="K35" i="27"/>
  <c r="AL35" i="29"/>
  <c r="AM35" i="29"/>
  <c r="Q38" i="27"/>
  <c r="BM38" i="29"/>
  <c r="BN38" i="29"/>
  <c r="AZ52" i="28"/>
  <c r="BA51" i="28"/>
  <c r="BB51" i="28"/>
  <c r="BJ25" i="28"/>
  <c r="BK25" i="28"/>
  <c r="BI25" i="28"/>
  <c r="M48" i="28"/>
  <c r="D48" i="28"/>
  <c r="B49" i="28"/>
  <c r="C49" i="28"/>
  <c r="AE48" i="28"/>
  <c r="AF48" i="28"/>
  <c r="V48" i="28"/>
  <c r="D50" i="28"/>
  <c r="M49" i="28"/>
  <c r="AE50" i="28"/>
  <c r="D49" i="28"/>
  <c r="V50" i="28"/>
  <c r="V49" i="28"/>
  <c r="M50" i="28"/>
  <c r="AE49" i="28"/>
  <c r="B50" i="28"/>
  <c r="C50" i="28"/>
  <c r="BH47" i="28"/>
  <c r="BG48" i="28"/>
  <c r="BH48" i="28"/>
  <c r="Q86" i="26"/>
  <c r="BM86" i="28"/>
  <c r="BN86" i="28"/>
  <c r="G85" i="26"/>
  <c r="T85" i="28"/>
  <c r="U85" i="28"/>
  <c r="I85" i="26"/>
  <c r="AC85" i="28"/>
  <c r="AD85" i="28"/>
  <c r="B53" i="29"/>
  <c r="C53" i="29"/>
  <c r="M52" i="29"/>
  <c r="D52" i="29"/>
  <c r="AE52" i="29"/>
  <c r="V52" i="29"/>
  <c r="BG23" i="29"/>
  <c r="BH22" i="29"/>
  <c r="BH23" i="29"/>
  <c r="BQ23" i="29"/>
  <c r="BP23" i="29"/>
  <c r="BQ22" i="29"/>
  <c r="M31" i="27"/>
  <c r="AU31" i="29"/>
  <c r="AV31" i="29"/>
  <c r="AX22" i="29"/>
  <c r="AY21" i="29"/>
  <c r="BS91" i="28"/>
  <c r="BT91" i="28"/>
  <c r="BR91" i="28"/>
  <c r="BS90" i="28"/>
  <c r="BT90" i="28"/>
  <c r="K84" i="27"/>
  <c r="AL84" i="29"/>
  <c r="AM84" i="29"/>
  <c r="Q82" i="27"/>
  <c r="BM82" i="29"/>
  <c r="BN82" i="29"/>
  <c r="I80" i="27"/>
  <c r="AC80" i="29"/>
  <c r="AD80" i="29"/>
  <c r="M83" i="27"/>
  <c r="AU83" i="29"/>
  <c r="AV83" i="29"/>
  <c r="AX76" i="29"/>
  <c r="AY75" i="29"/>
  <c r="V13" i="29"/>
  <c r="B14" i="29"/>
  <c r="C14" i="29"/>
  <c r="D13" i="29"/>
  <c r="M13" i="29"/>
  <c r="AE13" i="29"/>
  <c r="AF13" i="29"/>
  <c r="BP14" i="29"/>
  <c r="BQ13" i="29"/>
  <c r="BR13" i="29"/>
  <c r="BH13" i="29"/>
  <c r="BG14" i="29"/>
  <c r="AF94" i="28"/>
  <c r="AG93" i="28"/>
  <c r="O94" i="27"/>
  <c r="BD94" i="29"/>
  <c r="BE94" i="29"/>
  <c r="G94" i="27"/>
  <c r="T94" i="29"/>
  <c r="U94" i="29"/>
  <c r="AX91" i="29"/>
  <c r="AY90" i="29"/>
  <c r="O90" i="27"/>
  <c r="BD90" i="29"/>
  <c r="BE90" i="29"/>
  <c r="O7" i="24"/>
  <c r="R7" i="24"/>
  <c r="P7" i="24"/>
  <c r="N7" i="24"/>
  <c r="B70" i="28"/>
  <c r="C70" i="28"/>
  <c r="V69" i="28"/>
  <c r="W69" i="28"/>
  <c r="M69" i="28"/>
  <c r="N69" i="28"/>
  <c r="D69" i="28"/>
  <c r="E69" i="28"/>
  <c r="AE69" i="28"/>
  <c r="AF69" i="28"/>
  <c r="AX71" i="28"/>
  <c r="AY70" i="28"/>
  <c r="AZ33" i="28"/>
  <c r="BA32" i="28"/>
  <c r="BB32" i="28"/>
  <c r="AQ92" i="28"/>
  <c r="AR91" i="28"/>
  <c r="AS91" i="28"/>
  <c r="BJ51" i="28"/>
  <c r="BK51" i="28"/>
  <c r="BI51" i="28"/>
  <c r="BJ50" i="28"/>
  <c r="BK50" i="28"/>
  <c r="AE29" i="28"/>
  <c r="D29" i="28"/>
  <c r="V29" i="28"/>
  <c r="M29" i="28"/>
  <c r="B30" i="28"/>
  <c r="C30" i="28"/>
  <c r="M31" i="28"/>
  <c r="AE31" i="28"/>
  <c r="D31" i="28"/>
  <c r="V31" i="28"/>
  <c r="N92" i="28"/>
  <c r="E10" i="29"/>
  <c r="F10" i="29"/>
  <c r="BP55" i="28"/>
  <c r="BQ54" i="28"/>
  <c r="AX30" i="29"/>
  <c r="AY29" i="29"/>
  <c r="B29" i="29"/>
  <c r="C29" i="29"/>
  <c r="D28" i="29"/>
  <c r="M28" i="29"/>
  <c r="AE28" i="29"/>
  <c r="V28" i="29"/>
  <c r="BI77" i="29"/>
  <c r="BI10" i="29"/>
  <c r="BJ10" i="29"/>
  <c r="BK10" i="29"/>
  <c r="BJ9" i="29"/>
  <c r="BK9" i="29"/>
  <c r="BF87" i="28"/>
  <c r="AW88" i="28"/>
  <c r="BF88" i="28"/>
  <c r="AN88" i="28"/>
  <c r="O89" i="26"/>
  <c r="BD89" i="28"/>
  <c r="BE89" i="28"/>
  <c r="E89" i="26"/>
  <c r="K89" i="28"/>
  <c r="L89" i="28"/>
  <c r="Q92" i="26"/>
  <c r="BM92" i="28"/>
  <c r="BN92" i="28"/>
  <c r="BO87" i="28"/>
  <c r="C88" i="26"/>
  <c r="Q93" i="26"/>
  <c r="BM93" i="28"/>
  <c r="BN93" i="28"/>
  <c r="K91" i="26"/>
  <c r="AL91" i="28"/>
  <c r="AM91" i="28"/>
  <c r="G90" i="26"/>
  <c r="T90" i="28"/>
  <c r="U90" i="28"/>
  <c r="BO88" i="28"/>
  <c r="AN87" i="28"/>
  <c r="I91" i="26"/>
  <c r="AC91" i="28"/>
  <c r="AD91" i="28"/>
  <c r="Q89" i="26"/>
  <c r="BM89" i="28"/>
  <c r="BN89" i="28"/>
  <c r="G88" i="26"/>
  <c r="T88" i="28"/>
  <c r="U88" i="28"/>
  <c r="G87" i="26"/>
  <c r="T87" i="28"/>
  <c r="U87" i="28"/>
  <c r="E85" i="26"/>
  <c r="K85" i="28"/>
  <c r="L85" i="28"/>
  <c r="E91" i="26"/>
  <c r="K91" i="28"/>
  <c r="L91" i="28"/>
  <c r="AW87" i="28"/>
  <c r="K94" i="26"/>
  <c r="AL94" i="28"/>
  <c r="AM94" i="28"/>
  <c r="I95" i="26"/>
  <c r="AC95" i="28"/>
  <c r="AD95" i="28"/>
  <c r="C87" i="26"/>
  <c r="E92" i="26"/>
  <c r="K92" i="28"/>
  <c r="L92" i="28"/>
  <c r="M91" i="26"/>
  <c r="AU91" i="28"/>
  <c r="AV91" i="28"/>
  <c r="AL88" i="28"/>
  <c r="AM88" i="28"/>
  <c r="O90" i="26"/>
  <c r="BD90" i="28"/>
  <c r="BE90" i="28"/>
  <c r="C89" i="26"/>
  <c r="O85" i="26"/>
  <c r="BD85" i="28"/>
  <c r="BE85" i="28"/>
  <c r="I88" i="26"/>
  <c r="AC88" i="28"/>
  <c r="AD88" i="28"/>
  <c r="M92" i="26"/>
  <c r="AU92" i="28"/>
  <c r="AV92" i="28"/>
  <c r="G92" i="26"/>
  <c r="T92" i="28"/>
  <c r="U92" i="28"/>
  <c r="E87" i="26"/>
  <c r="K87" i="28"/>
  <c r="L87" i="28"/>
  <c r="C90" i="26"/>
  <c r="O91" i="26"/>
  <c r="BD91" i="28"/>
  <c r="BE91" i="28"/>
  <c r="I94" i="26"/>
  <c r="AC94" i="28"/>
  <c r="AD94" i="28"/>
  <c r="M95" i="26"/>
  <c r="AU95" i="28"/>
  <c r="AV95" i="28"/>
  <c r="K93" i="26"/>
  <c r="AL93" i="28"/>
  <c r="AM93" i="28"/>
  <c r="C86" i="26"/>
  <c r="Q91" i="26"/>
  <c r="BM91" i="28"/>
  <c r="BN91" i="28"/>
  <c r="K90" i="26"/>
  <c r="AL90" i="28"/>
  <c r="AM90" i="28"/>
  <c r="I89" i="26"/>
  <c r="AC89" i="28"/>
  <c r="AD89" i="28"/>
  <c r="Q95" i="26"/>
  <c r="BM95" i="28"/>
  <c r="BN95" i="28"/>
  <c r="M93" i="26"/>
  <c r="AU93" i="28"/>
  <c r="AV93" i="28"/>
  <c r="G91" i="26"/>
  <c r="T91" i="28"/>
  <c r="U91" i="28"/>
  <c r="Q90" i="26"/>
  <c r="BM90" i="28"/>
  <c r="BN90" i="28"/>
  <c r="G89" i="26"/>
  <c r="T89" i="28"/>
  <c r="U89" i="28"/>
  <c r="O86" i="26"/>
  <c r="BD86" i="28"/>
  <c r="BE86" i="28"/>
  <c r="I93" i="26"/>
  <c r="AC93" i="28"/>
  <c r="AD93" i="28"/>
  <c r="E90" i="26"/>
  <c r="K90" i="28"/>
  <c r="L90" i="28"/>
  <c r="I92" i="26"/>
  <c r="AC92" i="28"/>
  <c r="AD92" i="28"/>
  <c r="O88" i="26"/>
  <c r="BD88" i="28"/>
  <c r="BE88" i="28"/>
  <c r="O87" i="26"/>
  <c r="BD87" i="28"/>
  <c r="BE87" i="28"/>
  <c r="Q94" i="26"/>
  <c r="BM94" i="28"/>
  <c r="BN94" i="28"/>
  <c r="K92" i="26"/>
  <c r="AL92" i="28"/>
  <c r="AM92" i="28"/>
  <c r="G93" i="26"/>
  <c r="T93" i="28"/>
  <c r="U93" i="28"/>
  <c r="I90" i="26"/>
  <c r="AC90" i="28"/>
  <c r="AD90" i="28"/>
  <c r="Q88" i="26"/>
  <c r="BM88" i="28"/>
  <c r="BN88" i="28"/>
  <c r="K96" i="26"/>
  <c r="AL96" i="28"/>
  <c r="AM96" i="28"/>
  <c r="G94" i="26"/>
  <c r="T94" i="28"/>
  <c r="U94" i="28"/>
  <c r="E88" i="26"/>
  <c r="K88" i="28"/>
  <c r="L88" i="28"/>
  <c r="E86" i="26"/>
  <c r="K86" i="28"/>
  <c r="L86" i="28"/>
  <c r="K95" i="26"/>
  <c r="AL95" i="28"/>
  <c r="AM95" i="28"/>
  <c r="M94" i="26"/>
  <c r="AU94" i="28"/>
  <c r="AV94" i="28"/>
  <c r="D47" i="28"/>
  <c r="E47" i="28"/>
  <c r="V46" i="28"/>
  <c r="B47" i="28"/>
  <c r="C47" i="28"/>
  <c r="D46" i="28"/>
  <c r="AE46" i="28"/>
  <c r="M46" i="28"/>
  <c r="B48" i="28"/>
  <c r="C48" i="28"/>
  <c r="V47" i="28"/>
  <c r="M47" i="28"/>
  <c r="AE47" i="28"/>
  <c r="G22" i="26"/>
  <c r="T22" i="28"/>
  <c r="U22" i="28"/>
  <c r="N93" i="28"/>
  <c r="O92" i="28"/>
  <c r="K87" i="26"/>
  <c r="AL87" i="28"/>
  <c r="AM87" i="28"/>
  <c r="M88" i="26"/>
  <c r="AU88" i="28"/>
  <c r="AV88" i="28"/>
  <c r="BH78" i="28"/>
  <c r="BI78" i="28"/>
  <c r="BG79" i="28"/>
  <c r="B81" i="28"/>
  <c r="C81" i="28"/>
  <c r="M80" i="28"/>
  <c r="D80" i="28"/>
  <c r="E80" i="28"/>
  <c r="AE80" i="28"/>
  <c r="AF80" i="28"/>
  <c r="V80" i="28"/>
  <c r="W80" i="28"/>
  <c r="AE53" i="29"/>
  <c r="V53" i="29"/>
  <c r="M53" i="29"/>
  <c r="D53" i="29"/>
  <c r="B54" i="29"/>
  <c r="C54" i="29"/>
  <c r="AP54" i="29"/>
  <c r="AO55" i="29"/>
  <c r="AP55" i="29"/>
  <c r="M22" i="29"/>
  <c r="D22" i="29"/>
  <c r="AE22" i="29"/>
  <c r="V22" i="29"/>
  <c r="K32" i="27"/>
  <c r="AL32" i="29"/>
  <c r="AM32" i="29"/>
  <c r="BQ21" i="29"/>
  <c r="BP22" i="29"/>
  <c r="AP32" i="28"/>
  <c r="BR90" i="28"/>
  <c r="BS89" i="28"/>
  <c r="BT89" i="28"/>
  <c r="N42" i="23"/>
  <c r="R42" i="23"/>
  <c r="P42" i="23"/>
  <c r="O42" i="23"/>
  <c r="N83" i="23"/>
  <c r="O83" i="23"/>
  <c r="R83" i="23"/>
  <c r="P83" i="23"/>
  <c r="K80" i="27"/>
  <c r="AL80" i="29"/>
  <c r="AM80" i="29"/>
  <c r="G81" i="27"/>
  <c r="T81" i="29"/>
  <c r="U81" i="29"/>
  <c r="BH75" i="29"/>
  <c r="BG76" i="29"/>
  <c r="B49" i="29"/>
  <c r="C49" i="29"/>
  <c r="AE49" i="29"/>
  <c r="V49" i="29"/>
  <c r="M49" i="29"/>
  <c r="D49" i="29"/>
  <c r="AO15" i="29"/>
  <c r="AP15" i="29"/>
  <c r="W95" i="28"/>
  <c r="X94" i="28"/>
  <c r="X95" i="28"/>
  <c r="BG91" i="29"/>
  <c r="BH90" i="29"/>
  <c r="Q97" i="27"/>
  <c r="BM97" i="29"/>
  <c r="BN97" i="29"/>
  <c r="E95" i="27"/>
  <c r="K95" i="29"/>
  <c r="L95" i="29"/>
  <c r="BP91" i="29"/>
  <c r="BQ90" i="29"/>
  <c r="N77" i="23"/>
  <c r="O77" i="23"/>
  <c r="R77" i="23"/>
  <c r="P77" i="23"/>
  <c r="C110" i="28"/>
  <c r="BG71" i="28"/>
  <c r="BH70" i="28"/>
  <c r="BI52" i="28"/>
  <c r="BJ52" i="28"/>
  <c r="BK52" i="28"/>
  <c r="BA90" i="28"/>
  <c r="BB90" i="28"/>
  <c r="BA89" i="28"/>
  <c r="BB89" i="28"/>
  <c r="AZ90" i="28"/>
  <c r="BG31" i="29"/>
  <c r="BH30" i="29"/>
  <c r="BR93" i="28"/>
  <c r="BS93" i="28"/>
  <c r="BT93" i="28"/>
  <c r="BS92" i="28"/>
  <c r="BT92" i="28"/>
  <c r="BQ30" i="28"/>
  <c r="BP31" i="28"/>
  <c r="M32" i="28"/>
  <c r="D32" i="28"/>
  <c r="V32" i="28"/>
  <c r="AE32" i="28"/>
  <c r="B33" i="28"/>
  <c r="C33" i="28"/>
  <c r="E92" i="28"/>
  <c r="F91" i="28"/>
  <c r="BF62" i="29"/>
  <c r="BH61" i="29"/>
  <c r="AW62" i="29"/>
  <c r="BO62" i="29"/>
  <c r="AN62" i="29"/>
  <c r="O65" i="27"/>
  <c r="BD65" i="29"/>
  <c r="BE65" i="29"/>
  <c r="M72" i="27"/>
  <c r="AU72" i="29"/>
  <c r="AV72" i="29"/>
  <c r="Q69" i="27"/>
  <c r="BM69" i="29"/>
  <c r="BN69" i="29"/>
  <c r="C64" i="27"/>
  <c r="V63" i="29"/>
  <c r="E66" i="27"/>
  <c r="K66" i="29"/>
  <c r="L66" i="29"/>
  <c r="AP29" i="29"/>
  <c r="AO30" i="29"/>
  <c r="BQ29" i="29"/>
  <c r="BP30" i="29"/>
  <c r="AW24" i="28"/>
  <c r="C25" i="26"/>
  <c r="G27" i="26"/>
  <c r="T27" i="28"/>
  <c r="U27" i="28"/>
  <c r="M33" i="26"/>
  <c r="AU33" i="28"/>
  <c r="AV33" i="28"/>
  <c r="C23" i="26"/>
  <c r="Q24" i="26"/>
  <c r="BM24" i="28"/>
  <c r="BN24" i="28"/>
  <c r="G23" i="26"/>
  <c r="T23" i="28"/>
  <c r="U23" i="28"/>
  <c r="Q29" i="26"/>
  <c r="BM29" i="28"/>
  <c r="BN29" i="28"/>
  <c r="C24" i="26"/>
  <c r="Q28" i="26"/>
  <c r="BM28" i="28"/>
  <c r="BN28" i="28"/>
  <c r="AW23" i="28"/>
  <c r="Q31" i="26"/>
  <c r="BM31" i="28"/>
  <c r="BN31" i="28"/>
  <c r="M28" i="26"/>
  <c r="AU28" i="28"/>
  <c r="AV28" i="28"/>
  <c r="Q25" i="26"/>
  <c r="BM25" i="28"/>
  <c r="BN25" i="28"/>
  <c r="Q26" i="26"/>
  <c r="BM26" i="28"/>
  <c r="BN26" i="28"/>
  <c r="E23" i="26"/>
  <c r="K23" i="28"/>
  <c r="L23" i="28"/>
  <c r="K33" i="26"/>
  <c r="AL33" i="28"/>
  <c r="AM33" i="28"/>
  <c r="M27" i="26"/>
  <c r="AU27" i="28"/>
  <c r="AV27" i="28"/>
  <c r="K31" i="26"/>
  <c r="AL31" i="28"/>
  <c r="AM31" i="28"/>
  <c r="M31" i="26"/>
  <c r="AU31" i="28"/>
  <c r="AV31" i="28"/>
  <c r="AN23" i="28"/>
  <c r="G30" i="26"/>
  <c r="T30" i="28"/>
  <c r="U30" i="28"/>
  <c r="G29" i="26"/>
  <c r="T29" i="28"/>
  <c r="U29" i="28"/>
  <c r="E24" i="26"/>
  <c r="K24" i="28"/>
  <c r="L24" i="28"/>
  <c r="I27" i="26"/>
  <c r="AC27" i="28"/>
  <c r="AD27" i="28"/>
  <c r="I24" i="26"/>
  <c r="AC24" i="28"/>
  <c r="AD24" i="28"/>
  <c r="E22" i="26"/>
  <c r="K22" i="28"/>
  <c r="L22" i="28"/>
  <c r="E21" i="26"/>
  <c r="K21" i="28"/>
  <c r="L21" i="28"/>
  <c r="O25" i="26"/>
  <c r="BD25" i="28"/>
  <c r="BE25" i="28"/>
  <c r="G28" i="26"/>
  <c r="T28" i="28"/>
  <c r="U28" i="28"/>
  <c r="BO23" i="28"/>
  <c r="K32" i="26"/>
  <c r="AL32" i="28"/>
  <c r="AM32" i="28"/>
  <c r="K29" i="26"/>
  <c r="AL29" i="28"/>
  <c r="AM29" i="28"/>
  <c r="K28" i="26"/>
  <c r="AL28" i="28"/>
  <c r="AM28" i="28"/>
  <c r="K26" i="26"/>
  <c r="AL26" i="28"/>
  <c r="AM26" i="28"/>
  <c r="M29" i="26"/>
  <c r="AU29" i="28"/>
  <c r="AV29" i="28"/>
  <c r="E25" i="26"/>
  <c r="K25" i="28"/>
  <c r="L25" i="28"/>
  <c r="BF23" i="28"/>
  <c r="O22" i="26"/>
  <c r="BD22" i="28"/>
  <c r="BE22" i="28"/>
  <c r="I28" i="26"/>
  <c r="AC28" i="28"/>
  <c r="AD28" i="28"/>
  <c r="Q30" i="26"/>
  <c r="BM30" i="28"/>
  <c r="BN30" i="28"/>
  <c r="K27" i="26"/>
  <c r="AL27" i="28"/>
  <c r="AM27" i="28"/>
  <c r="I25" i="26"/>
  <c r="AC25" i="28"/>
  <c r="AD25" i="28"/>
  <c r="E26" i="26"/>
  <c r="K26" i="28"/>
  <c r="L26" i="28"/>
  <c r="I29" i="26"/>
  <c r="AC29" i="28"/>
  <c r="AD29" i="28"/>
  <c r="M34" i="26"/>
  <c r="AU34" i="28"/>
  <c r="AV34" i="28"/>
  <c r="E28" i="26"/>
  <c r="K28" i="28"/>
  <c r="L28" i="28"/>
  <c r="E27" i="26"/>
  <c r="K27" i="28"/>
  <c r="L27" i="28"/>
  <c r="M30" i="26"/>
  <c r="AU30" i="28"/>
  <c r="AV30" i="28"/>
  <c r="I26" i="26"/>
  <c r="AC26" i="28"/>
  <c r="AD26" i="28"/>
  <c r="G26" i="26"/>
  <c r="T26" i="28"/>
  <c r="U26" i="28"/>
  <c r="Q27" i="26"/>
  <c r="BM27" i="28"/>
  <c r="BN27" i="28"/>
  <c r="M32" i="26"/>
  <c r="AU32" i="28"/>
  <c r="AV32" i="28"/>
  <c r="O27" i="26"/>
  <c r="BD27" i="28"/>
  <c r="BE27" i="28"/>
  <c r="C26" i="26"/>
  <c r="I31" i="26"/>
  <c r="AC31" i="28"/>
  <c r="AD31" i="28"/>
  <c r="G24" i="26"/>
  <c r="T24" i="28"/>
  <c r="U24" i="28"/>
  <c r="O24" i="26"/>
  <c r="BD24" i="28"/>
  <c r="BE24" i="28"/>
  <c r="G25" i="26"/>
  <c r="T25" i="28"/>
  <c r="U25" i="28"/>
  <c r="C22" i="26"/>
  <c r="O23" i="26"/>
  <c r="BD23" i="28"/>
  <c r="BE23" i="28"/>
  <c r="O21" i="26"/>
  <c r="BD21" i="28"/>
  <c r="BE21" i="28"/>
  <c r="O26" i="26"/>
  <c r="BD26" i="28"/>
  <c r="BE26" i="28"/>
  <c r="K30" i="26"/>
  <c r="AL30" i="28"/>
  <c r="AM30" i="28"/>
  <c r="AN24" i="28"/>
  <c r="I30" i="26"/>
  <c r="AC30" i="28"/>
  <c r="AD30" i="28"/>
  <c r="BF24" i="28"/>
  <c r="BO24" i="28"/>
  <c r="BJ91" i="28"/>
  <c r="BK91" i="28"/>
  <c r="BI91" i="28"/>
  <c r="BJ90" i="28"/>
  <c r="BK90" i="28"/>
  <c r="R14" i="23"/>
  <c r="P14" i="23"/>
  <c r="O14" i="23"/>
  <c r="N14" i="23"/>
  <c r="AP46" i="28"/>
  <c r="AO47" i="28"/>
  <c r="Q22" i="26"/>
  <c r="BM22" i="28"/>
  <c r="BN22" i="28"/>
  <c r="Q92" i="27"/>
  <c r="BM92" i="29"/>
  <c r="BN92" i="29"/>
  <c r="C83" i="27"/>
  <c r="E88" i="27"/>
  <c r="K88" i="29"/>
  <c r="L88" i="29"/>
  <c r="O84" i="27"/>
  <c r="BD84" i="29"/>
  <c r="BE84" i="29"/>
  <c r="O86" i="27"/>
  <c r="BD86" i="29"/>
  <c r="BE86" i="29"/>
  <c r="O83" i="27"/>
  <c r="BD83" i="29"/>
  <c r="BE83" i="29"/>
  <c r="O85" i="27"/>
  <c r="BD85" i="29"/>
  <c r="O87" i="27"/>
  <c r="BD87" i="29"/>
  <c r="BE87" i="29"/>
  <c r="E87" i="27"/>
  <c r="K87" i="29"/>
  <c r="L87" i="29"/>
  <c r="M91" i="27"/>
  <c r="AU91" i="29"/>
  <c r="AV91" i="29"/>
  <c r="AW85" i="29"/>
  <c r="I91" i="27"/>
  <c r="AC91" i="29"/>
  <c r="AD91" i="29"/>
  <c r="K92" i="27"/>
  <c r="AL92" i="29"/>
  <c r="AM92" i="29"/>
  <c r="C87" i="27"/>
  <c r="E85" i="27"/>
  <c r="K85" i="29"/>
  <c r="L85" i="29"/>
  <c r="G88" i="27"/>
  <c r="T88" i="29"/>
  <c r="U88" i="29"/>
  <c r="G91" i="27"/>
  <c r="T91" i="29"/>
  <c r="U91" i="29"/>
  <c r="Q85" i="27"/>
  <c r="BM85" i="29"/>
  <c r="BN85" i="29"/>
  <c r="M90" i="27"/>
  <c r="AU90" i="29"/>
  <c r="AV90" i="29"/>
  <c r="E89" i="27"/>
  <c r="K89" i="29"/>
  <c r="L89" i="29"/>
  <c r="E86" i="27"/>
  <c r="K86" i="29"/>
  <c r="L86" i="29"/>
  <c r="G86" i="27"/>
  <c r="T86" i="29"/>
  <c r="U86" i="29"/>
  <c r="Q88" i="27"/>
  <c r="BM88" i="29"/>
  <c r="BN88" i="29"/>
  <c r="BF85" i="29"/>
  <c r="K94" i="27"/>
  <c r="AL94" i="29"/>
  <c r="AM94" i="29"/>
  <c r="K93" i="27"/>
  <c r="AL93" i="29"/>
  <c r="AM93" i="29"/>
  <c r="I88" i="27"/>
  <c r="AC88" i="29"/>
  <c r="AD88" i="29"/>
  <c r="K90" i="27"/>
  <c r="AL90" i="29"/>
  <c r="AM90" i="29"/>
  <c r="G90" i="27"/>
  <c r="T90" i="29"/>
  <c r="U90" i="29"/>
  <c r="M95" i="27"/>
  <c r="AU95" i="29"/>
  <c r="AV95" i="29"/>
  <c r="M94" i="27"/>
  <c r="AU94" i="29"/>
  <c r="AV94" i="29"/>
  <c r="M92" i="27"/>
  <c r="AU92" i="29"/>
  <c r="AV92" i="29"/>
  <c r="C86" i="27"/>
  <c r="AN85" i="29"/>
  <c r="Q89" i="27"/>
  <c r="BM89" i="29"/>
  <c r="BN89" i="29"/>
  <c r="M88" i="27"/>
  <c r="AU88" i="29"/>
  <c r="AV88" i="29"/>
  <c r="K87" i="27"/>
  <c r="AL87" i="29"/>
  <c r="AM87" i="29"/>
  <c r="K88" i="27"/>
  <c r="AL88" i="29"/>
  <c r="AM88" i="29"/>
  <c r="E82" i="27"/>
  <c r="K82" i="29"/>
  <c r="L82" i="29"/>
  <c r="E83" i="27"/>
  <c r="K83" i="29"/>
  <c r="L83" i="29"/>
  <c r="I92" i="27"/>
  <c r="AC92" i="29"/>
  <c r="AD92" i="29"/>
  <c r="Q91" i="27"/>
  <c r="BM91" i="29"/>
  <c r="BN91" i="29"/>
  <c r="I90" i="27"/>
  <c r="AC90" i="29"/>
  <c r="AD90" i="29"/>
  <c r="G84" i="27"/>
  <c r="T84" i="29"/>
  <c r="U84" i="29"/>
  <c r="O88" i="27"/>
  <c r="BD88" i="29"/>
  <c r="BE88" i="29"/>
  <c r="G87" i="27"/>
  <c r="T87" i="29"/>
  <c r="U87" i="29"/>
  <c r="I89" i="27"/>
  <c r="AC89" i="29"/>
  <c r="AD89" i="29"/>
  <c r="M89" i="27"/>
  <c r="AU89" i="29"/>
  <c r="AV89" i="29"/>
  <c r="K91" i="27"/>
  <c r="AL91" i="29"/>
  <c r="AM91" i="29"/>
  <c r="C84" i="27"/>
  <c r="G85" i="27"/>
  <c r="T85" i="29"/>
  <c r="U85" i="29"/>
  <c r="I85" i="27"/>
  <c r="AC85" i="29"/>
  <c r="AD85" i="29"/>
  <c r="G89" i="27"/>
  <c r="T89" i="29"/>
  <c r="U89" i="29"/>
  <c r="E84" i="27"/>
  <c r="K84" i="29"/>
  <c r="L84" i="29"/>
  <c r="I87" i="27"/>
  <c r="AC87" i="29"/>
  <c r="AD87" i="29"/>
  <c r="Q90" i="27"/>
  <c r="BM90" i="29"/>
  <c r="BN90" i="29"/>
  <c r="M93" i="27"/>
  <c r="AU93" i="29"/>
  <c r="AV93" i="29"/>
  <c r="Q86" i="27"/>
  <c r="BM86" i="29"/>
  <c r="BN86" i="29"/>
  <c r="Q87" i="27"/>
  <c r="BM87" i="29"/>
  <c r="BN87" i="29"/>
  <c r="C85" i="27"/>
  <c r="K89" i="27"/>
  <c r="AL89" i="29"/>
  <c r="AM89" i="29"/>
  <c r="BO85" i="29"/>
  <c r="I86" i="27"/>
  <c r="AC86" i="29"/>
  <c r="AD86" i="29"/>
  <c r="I78" i="27"/>
  <c r="AC78" i="29"/>
  <c r="AD78" i="29"/>
  <c r="BF84" i="29"/>
  <c r="Q78" i="27"/>
  <c r="BM78" i="29"/>
  <c r="BN78" i="29"/>
  <c r="AW84" i="29"/>
  <c r="K86" i="27"/>
  <c r="AL86" i="29"/>
  <c r="AM86" i="29"/>
  <c r="G79" i="27"/>
  <c r="T79" i="29"/>
  <c r="U79" i="29"/>
  <c r="AN84" i="29"/>
  <c r="BO84" i="29"/>
  <c r="O82" i="27"/>
  <c r="BD82" i="29"/>
  <c r="BE82" i="29"/>
  <c r="E81" i="27"/>
  <c r="K81" i="29"/>
  <c r="L81" i="29"/>
  <c r="W93" i="28"/>
  <c r="X92" i="28"/>
  <c r="BQ79" i="28"/>
  <c r="BQ80" i="28"/>
  <c r="BP80" i="28"/>
  <c r="Q85" i="26"/>
  <c r="BM85" i="28"/>
  <c r="BN85" i="28"/>
  <c r="E84" i="26"/>
  <c r="K84" i="28"/>
  <c r="L84" i="28"/>
  <c r="AY55" i="29"/>
  <c r="AX55" i="29"/>
  <c r="AY54" i="29"/>
  <c r="M54" i="29"/>
  <c r="AP23" i="29"/>
  <c r="AP22" i="29"/>
  <c r="AO23" i="29"/>
  <c r="B21" i="29"/>
  <c r="C21" i="29"/>
  <c r="V20" i="29"/>
  <c r="M20" i="29"/>
  <c r="D20" i="29"/>
  <c r="AE20" i="29"/>
  <c r="AO22" i="29"/>
  <c r="AP21" i="29"/>
  <c r="K81" i="27"/>
  <c r="AL81" i="29"/>
  <c r="AM81" i="29"/>
  <c r="M85" i="27"/>
  <c r="AU85" i="29"/>
  <c r="G83" i="27"/>
  <c r="T83" i="29"/>
  <c r="U83" i="29"/>
  <c r="I83" i="27"/>
  <c r="AC83" i="29"/>
  <c r="AD83" i="29"/>
  <c r="AP76" i="29"/>
  <c r="AR76" i="29"/>
  <c r="AS76" i="29"/>
  <c r="AO77" i="29"/>
  <c r="BP77" i="29"/>
  <c r="BQ76" i="29"/>
  <c r="BQ77" i="29"/>
  <c r="B15" i="29"/>
  <c r="C15" i="29"/>
  <c r="M14" i="29"/>
  <c r="AE14" i="29"/>
  <c r="D14" i="29"/>
  <c r="V14" i="29"/>
  <c r="B16" i="29"/>
  <c r="C16" i="29"/>
  <c r="D15" i="29"/>
  <c r="V15" i="29"/>
  <c r="AE15" i="29"/>
  <c r="M15" i="29"/>
  <c r="N95" i="28"/>
  <c r="O94" i="28"/>
  <c r="I93" i="27"/>
  <c r="AC93" i="29"/>
  <c r="AD93" i="29"/>
  <c r="E93" i="27"/>
  <c r="K93" i="29"/>
  <c r="L93" i="29"/>
  <c r="C92" i="27"/>
  <c r="Q94" i="27"/>
  <c r="BM94" i="29"/>
  <c r="BN94" i="29"/>
  <c r="B90" i="29"/>
  <c r="C90" i="29"/>
  <c r="AE89" i="29"/>
  <c r="D89" i="29"/>
  <c r="V89" i="29"/>
  <c r="M89" i="29"/>
  <c r="BE110" i="28"/>
  <c r="P77" i="24"/>
  <c r="M70" i="28"/>
  <c r="V70" i="28"/>
  <c r="B71" i="28"/>
  <c r="C71" i="28"/>
  <c r="D70" i="28"/>
  <c r="AE70" i="28"/>
  <c r="M71" i="28"/>
  <c r="D71" i="28"/>
  <c r="AE71" i="28"/>
  <c r="V71" i="28"/>
  <c r="AO72" i="28"/>
  <c r="AP72" i="28"/>
  <c r="AR71" i="28"/>
  <c r="AS71" i="28"/>
  <c r="D41" i="28"/>
  <c r="M42" i="28"/>
  <c r="M41" i="28"/>
  <c r="AE42" i="28"/>
  <c r="AE41" i="28"/>
  <c r="V42" i="28"/>
  <c r="B42" i="28"/>
  <c r="C42" i="28"/>
  <c r="V41" i="28"/>
  <c r="D42" i="28"/>
  <c r="BH38" i="28"/>
  <c r="BG39" i="28"/>
  <c r="AY39" i="28"/>
  <c r="AX40" i="28"/>
  <c r="AY40" i="28"/>
  <c r="BI82" i="29"/>
  <c r="BJ81" i="29"/>
  <c r="BK81" i="29"/>
  <c r="Q77" i="27"/>
  <c r="BM77" i="29"/>
  <c r="BN77" i="29"/>
  <c r="AN70" i="29"/>
  <c r="C72" i="27"/>
  <c r="E74" i="27"/>
  <c r="K74" i="29"/>
  <c r="L74" i="29"/>
  <c r="O73" i="27"/>
  <c r="BD73" i="29"/>
  <c r="BE73" i="29"/>
  <c r="BF70" i="29"/>
  <c r="AW70" i="29"/>
  <c r="K79" i="27"/>
  <c r="AL79" i="29"/>
  <c r="AM79" i="29"/>
  <c r="BO70" i="29"/>
  <c r="M80" i="27"/>
  <c r="AU80" i="29"/>
  <c r="AV80" i="29"/>
  <c r="G76" i="27"/>
  <c r="T76" i="29"/>
  <c r="U76" i="29"/>
  <c r="I77" i="27"/>
  <c r="AC77" i="29"/>
  <c r="AD77" i="29"/>
  <c r="BH32" i="29"/>
  <c r="BG32" i="29"/>
  <c r="BH31" i="29"/>
  <c r="AZ47" i="28"/>
  <c r="AZ93" i="28"/>
  <c r="BA92" i="28"/>
  <c r="BB92" i="28"/>
  <c r="Q35" i="27"/>
  <c r="BM35" i="29"/>
  <c r="BN35" i="29"/>
  <c r="M36" i="27"/>
  <c r="AU36" i="29"/>
  <c r="AV36" i="29"/>
  <c r="Q32" i="27"/>
  <c r="BM32" i="29"/>
  <c r="BN32" i="29"/>
  <c r="B31" i="29"/>
  <c r="C31" i="29"/>
  <c r="AE30" i="29"/>
  <c r="V30" i="29"/>
  <c r="M30" i="29"/>
  <c r="D30" i="29"/>
  <c r="I37" i="27"/>
  <c r="AC37" i="29"/>
  <c r="AD37" i="29"/>
  <c r="BJ78" i="29"/>
  <c r="BK78" i="29"/>
  <c r="BJ77" i="29"/>
  <c r="BK77" i="29"/>
  <c r="BI78" i="29"/>
  <c r="R32" i="23"/>
  <c r="P32" i="23"/>
  <c r="N32" i="23"/>
  <c r="O32" i="23"/>
  <c r="Q23" i="26"/>
  <c r="BM23" i="28"/>
  <c r="BN23" i="28"/>
  <c r="M18" i="28"/>
  <c r="D17" i="28"/>
  <c r="E17" i="28"/>
  <c r="D18" i="28"/>
  <c r="B18" i="28"/>
  <c r="C18" i="28"/>
  <c r="AE18" i="28"/>
  <c r="AE17" i="28"/>
  <c r="AF17" i="28"/>
  <c r="V17" i="28"/>
  <c r="W17" i="28"/>
  <c r="M17" i="28"/>
  <c r="V18" i="28"/>
  <c r="G21" i="26"/>
  <c r="T21" i="28"/>
  <c r="U21" i="28"/>
  <c r="BR34" i="28"/>
  <c r="BS33" i="28"/>
  <c r="BT33" i="28"/>
  <c r="F92" i="28"/>
  <c r="G92" i="28"/>
  <c r="E93" i="28"/>
  <c r="R64" i="24"/>
  <c r="P64" i="24"/>
  <c r="O64" i="24"/>
  <c r="N64" i="24"/>
  <c r="Q87" i="26"/>
  <c r="BM87" i="28"/>
  <c r="BN87" i="28"/>
  <c r="K89" i="26"/>
  <c r="AL89" i="28"/>
  <c r="AM89" i="28"/>
  <c r="AY79" i="28"/>
  <c r="AY78" i="28"/>
  <c r="AZ78" i="28"/>
  <c r="AX79" i="28"/>
  <c r="AP78" i="28"/>
  <c r="AQ78" i="28"/>
  <c r="AO79" i="28"/>
  <c r="BG54" i="29"/>
  <c r="BH53" i="29"/>
  <c r="AO54" i="29"/>
  <c r="AP53" i="29"/>
  <c r="M23" i="29"/>
  <c r="D23" i="29"/>
  <c r="B24" i="29"/>
  <c r="C24" i="29"/>
  <c r="AE23" i="29"/>
  <c r="V23" i="29"/>
  <c r="M30" i="27"/>
  <c r="AU30" i="29"/>
  <c r="AV30" i="29"/>
  <c r="BJ16" i="28"/>
  <c r="BK16" i="28"/>
  <c r="BI16" i="28"/>
  <c r="BA91" i="28"/>
  <c r="BB91" i="28"/>
  <c r="AZ91" i="28"/>
  <c r="I81" i="27"/>
  <c r="AC81" i="29"/>
  <c r="AD81" i="29"/>
  <c r="I84" i="27"/>
  <c r="AC84" i="29"/>
  <c r="AD84" i="29"/>
  <c r="M82" i="27"/>
  <c r="AU82" i="29"/>
  <c r="AV82" i="29"/>
  <c r="BQ75" i="29"/>
  <c r="BP76" i="29"/>
  <c r="D74" i="29"/>
  <c r="AE74" i="29"/>
  <c r="V74" i="29"/>
  <c r="M74" i="29"/>
  <c r="B75" i="29"/>
  <c r="C75" i="29"/>
  <c r="AX77" i="29"/>
  <c r="AY76" i="29"/>
  <c r="BH47" i="29"/>
  <c r="BG47" i="29"/>
  <c r="D16" i="29"/>
  <c r="AE16" i="29"/>
  <c r="M17" i="29"/>
  <c r="M16" i="29"/>
  <c r="V17" i="29"/>
  <c r="D17" i="29"/>
  <c r="V16" i="29"/>
  <c r="AE17" i="29"/>
  <c r="B17" i="29"/>
  <c r="C17" i="29"/>
  <c r="R103" i="23"/>
  <c r="P103" i="23"/>
  <c r="N103" i="23"/>
  <c r="O103" i="23"/>
  <c r="W94" i="28"/>
  <c r="X93" i="28"/>
  <c r="G92" i="27"/>
  <c r="T92" i="29"/>
  <c r="U92" i="29"/>
  <c r="E91" i="27"/>
  <c r="K91" i="29"/>
  <c r="L91" i="29"/>
  <c r="I96" i="27"/>
  <c r="AC96" i="29"/>
  <c r="AD96" i="29"/>
  <c r="AP90" i="29"/>
  <c r="AO91" i="29"/>
  <c r="N41" i="24"/>
  <c r="R41" i="24"/>
  <c r="P41" i="24"/>
  <c r="O41" i="24"/>
  <c r="V29" i="29"/>
  <c r="BN110" i="28"/>
  <c r="BG72" i="28"/>
  <c r="BH71" i="28"/>
  <c r="BI71" i="28"/>
  <c r="BH72" i="28"/>
  <c r="BP71" i="28"/>
  <c r="BQ70" i="28"/>
  <c r="AY38" i="28"/>
  <c r="AX39" i="28"/>
  <c r="B40" i="28"/>
  <c r="C40" i="28"/>
  <c r="D39" i="28"/>
  <c r="E39" i="28"/>
  <c r="V39" i="28"/>
  <c r="W39" i="28"/>
  <c r="M39" i="28"/>
  <c r="N39" i="28"/>
  <c r="AE39" i="28"/>
  <c r="AF39" i="28"/>
  <c r="BI81" i="29"/>
  <c r="BJ80" i="29"/>
  <c r="BK80" i="29"/>
  <c r="AZ82" i="29"/>
  <c r="BA81" i="29"/>
  <c r="BB81" i="29"/>
  <c r="B34" i="29"/>
  <c r="C34" i="29"/>
  <c r="AE34" i="29"/>
  <c r="M33" i="29"/>
  <c r="V34" i="29"/>
  <c r="D33" i="29"/>
  <c r="M34" i="29"/>
  <c r="V33" i="29"/>
  <c r="D34" i="29"/>
  <c r="AE33" i="29"/>
  <c r="BP32" i="29"/>
  <c r="BQ32" i="29"/>
  <c r="BQ31" i="29"/>
  <c r="AZ17" i="28"/>
  <c r="BA16" i="28"/>
  <c r="BB16" i="28"/>
  <c r="BA17" i="28"/>
  <c r="BB17" i="28"/>
  <c r="BH32" i="28"/>
  <c r="BG32" i="28"/>
  <c r="BH31" i="28"/>
  <c r="AY31" i="28"/>
  <c r="AX32" i="28"/>
  <c r="C99" i="27"/>
  <c r="BF100" i="29"/>
  <c r="C101" i="27"/>
  <c r="O102" i="27"/>
  <c r="BD102" i="29"/>
  <c r="BE102" i="29"/>
  <c r="O98" i="27"/>
  <c r="BD98" i="29"/>
  <c r="BE98" i="29"/>
  <c r="C100" i="27"/>
  <c r="O101" i="27"/>
  <c r="BD101" i="29"/>
  <c r="BE101" i="29"/>
  <c r="C103" i="27"/>
  <c r="BF101" i="29"/>
  <c r="E99" i="27"/>
  <c r="K99" i="29"/>
  <c r="L99" i="29"/>
  <c r="E100" i="27"/>
  <c r="K100" i="29"/>
  <c r="L100" i="29"/>
  <c r="E98" i="27"/>
  <c r="K98" i="29"/>
  <c r="L98" i="29"/>
  <c r="O99" i="27"/>
  <c r="BD99" i="29"/>
  <c r="BE99" i="29"/>
  <c r="O100" i="27"/>
  <c r="BD100" i="29"/>
  <c r="BE100" i="29"/>
  <c r="E101" i="27"/>
  <c r="K101" i="29"/>
  <c r="L101" i="29"/>
  <c r="C102" i="27"/>
  <c r="BA25" i="28"/>
  <c r="BB25" i="28"/>
  <c r="AZ25" i="28"/>
  <c r="AE53" i="28"/>
  <c r="B54" i="28"/>
  <c r="C54" i="28"/>
  <c r="V53" i="28"/>
  <c r="D53" i="28"/>
  <c r="M53" i="28"/>
  <c r="Q36" i="27"/>
  <c r="BM36" i="29"/>
  <c r="BN36" i="29"/>
  <c r="I32" i="27"/>
  <c r="AC32" i="29"/>
  <c r="AD32" i="29"/>
  <c r="G35" i="27"/>
  <c r="T35" i="29"/>
  <c r="U35" i="29"/>
  <c r="R35" i="24"/>
  <c r="P35" i="24"/>
  <c r="O35" i="24"/>
  <c r="N35" i="24"/>
  <c r="BF93" i="29"/>
  <c r="AW93" i="29"/>
  <c r="AN93" i="29"/>
  <c r="BO93" i="29"/>
  <c r="AW92" i="29"/>
  <c r="C95" i="27"/>
  <c r="AN92" i="29"/>
  <c r="O96" i="27"/>
  <c r="BD96" i="29"/>
  <c r="BE96" i="29"/>
  <c r="BO92" i="29"/>
  <c r="BF92" i="29"/>
  <c r="G99" i="27"/>
  <c r="T99" i="29"/>
  <c r="U99" i="29"/>
  <c r="E97" i="27"/>
  <c r="K97" i="29"/>
  <c r="L97" i="29"/>
  <c r="I95" i="27"/>
  <c r="AC95" i="29"/>
  <c r="AD95" i="29"/>
  <c r="G97" i="27"/>
  <c r="T97" i="29"/>
  <c r="U97" i="29"/>
  <c r="G98" i="27"/>
  <c r="T98" i="29"/>
  <c r="U98" i="29"/>
  <c r="I98" i="27"/>
  <c r="AC98" i="29"/>
  <c r="AD98" i="29"/>
  <c r="K96" i="27"/>
  <c r="AL96" i="29"/>
  <c r="AM96" i="29"/>
  <c r="Q95" i="27"/>
  <c r="BM95" i="29"/>
  <c r="BN95" i="29"/>
  <c r="Q98" i="27"/>
  <c r="BM98" i="29"/>
  <c r="BN98" i="29"/>
  <c r="BI90" i="28"/>
  <c r="BJ89" i="28"/>
  <c r="BK89" i="28"/>
  <c r="V45" i="28"/>
  <c r="M45" i="28"/>
  <c r="D45" i="28"/>
  <c r="AE45" i="28"/>
  <c r="B46" i="28"/>
  <c r="C46" i="28"/>
  <c r="BG47" i="28"/>
  <c r="BH46" i="28"/>
  <c r="M26" i="26"/>
  <c r="AU26" i="28"/>
  <c r="AV26" i="28"/>
  <c r="AF93" i="28"/>
  <c r="AG92" i="28"/>
  <c r="M89" i="26"/>
  <c r="AU89" i="28"/>
  <c r="AV89" i="28"/>
  <c r="AO80" i="28"/>
  <c r="AP79" i="28"/>
  <c r="AY53" i="29"/>
  <c r="AX54" i="29"/>
  <c r="AY23" i="29"/>
  <c r="AY22" i="29"/>
  <c r="AX23" i="29"/>
  <c r="M21" i="29"/>
  <c r="B22" i="29"/>
  <c r="C22" i="29"/>
  <c r="D21" i="29"/>
  <c r="AE21" i="29"/>
  <c r="V21" i="29"/>
  <c r="O11" i="24"/>
  <c r="R11" i="24"/>
  <c r="P11" i="24"/>
  <c r="N11" i="24"/>
  <c r="D10" i="28"/>
  <c r="E10" i="28"/>
  <c r="M10" i="28"/>
  <c r="N10" i="28"/>
  <c r="B10" i="28"/>
  <c r="C10" i="28"/>
  <c r="K85" i="27"/>
  <c r="AL85" i="29"/>
  <c r="AM85" i="29"/>
  <c r="M84" i="27"/>
  <c r="AU84" i="29"/>
  <c r="AV84" i="29"/>
  <c r="D77" i="29"/>
  <c r="M77" i="29"/>
  <c r="AE77" i="29"/>
  <c r="B78" i="29"/>
  <c r="C78" i="29"/>
  <c r="V77" i="29"/>
  <c r="X77" i="29"/>
  <c r="Q83" i="27"/>
  <c r="BM83" i="29"/>
  <c r="BN83" i="29"/>
  <c r="AP75" i="29"/>
  <c r="AO76" i="29"/>
  <c r="AP47" i="29"/>
  <c r="AO47" i="29"/>
  <c r="AQ33" i="28"/>
  <c r="AR32" i="28"/>
  <c r="AS32" i="28"/>
  <c r="AF95" i="28"/>
  <c r="AG95" i="28"/>
  <c r="AG94" i="28"/>
  <c r="Q93" i="27"/>
  <c r="BM93" i="29"/>
  <c r="BN93" i="29"/>
  <c r="G96" i="27"/>
  <c r="T96" i="29"/>
  <c r="U96" i="29"/>
  <c r="O91" i="27"/>
  <c r="BD91" i="29"/>
  <c r="BE91" i="29"/>
  <c r="E92" i="27"/>
  <c r="K92" i="29"/>
  <c r="L92" i="29"/>
  <c r="AE29" i="29"/>
  <c r="BQ72" i="28"/>
  <c r="BQ71" i="28"/>
  <c r="BP72" i="28"/>
  <c r="BP40" i="28"/>
  <c r="BQ40" i="28"/>
  <c r="BQ39" i="28"/>
  <c r="B103" i="28"/>
  <c r="C103" i="28"/>
  <c r="D102" i="28"/>
  <c r="N21" i="23"/>
  <c r="O21" i="23"/>
  <c r="R21" i="23"/>
  <c r="P21" i="23"/>
  <c r="AY30" i="29"/>
  <c r="AX31" i="29"/>
  <c r="AO32" i="29"/>
  <c r="AP31" i="29"/>
  <c r="AP32" i="29"/>
  <c r="O27" i="23"/>
  <c r="R27" i="23"/>
  <c r="P27" i="23"/>
  <c r="N27" i="23"/>
  <c r="AQ63" i="29"/>
  <c r="Q34" i="27"/>
  <c r="BM34" i="29"/>
  <c r="BN34" i="29"/>
  <c r="G36" i="27"/>
  <c r="T36" i="29"/>
  <c r="U36" i="29"/>
  <c r="M35" i="27"/>
  <c r="AU35" i="29"/>
  <c r="AV35" i="29"/>
  <c r="BG30" i="29"/>
  <c r="BH29" i="29"/>
  <c r="AQ52" i="28"/>
  <c r="AR51" i="28"/>
  <c r="AS51" i="28"/>
  <c r="AR52" i="28"/>
  <c r="AS52" i="28"/>
  <c r="P45" i="23"/>
  <c r="AZ78" i="29"/>
  <c r="BA78" i="29"/>
  <c r="BB78" i="29"/>
  <c r="BA77" i="29"/>
  <c r="BB77" i="29"/>
  <c r="AY46" i="28"/>
  <c r="BA46" i="28"/>
  <c r="BB46" i="28"/>
  <c r="AX47" i="28"/>
  <c r="I23" i="26"/>
  <c r="AC23" i="28"/>
  <c r="AD23" i="28"/>
  <c r="I22" i="26"/>
  <c r="AC22" i="28"/>
  <c r="AD22" i="28"/>
  <c r="BQ15" i="28"/>
  <c r="BR15" i="28"/>
  <c r="BP16" i="28"/>
  <c r="BQ16" i="28"/>
  <c r="BR33" i="28"/>
  <c r="BS32" i="28"/>
  <c r="BT32" i="28"/>
  <c r="BH80" i="28"/>
  <c r="BJ80" i="28"/>
  <c r="BK80" i="28"/>
  <c r="BH79" i="28"/>
  <c r="BG80" i="28"/>
  <c r="AX80" i="28"/>
  <c r="AY80" i="28"/>
  <c r="BG55" i="29"/>
  <c r="BH54" i="29"/>
  <c r="BH55" i="29"/>
  <c r="B25" i="29"/>
  <c r="C25" i="29"/>
  <c r="D24" i="29"/>
  <c r="AE24" i="29"/>
  <c r="M25" i="29"/>
  <c r="D25" i="29"/>
  <c r="AE25" i="29"/>
  <c r="M24" i="29"/>
  <c r="V25" i="29"/>
  <c r="V24" i="29"/>
  <c r="BH15" i="28"/>
  <c r="BI15" i="28"/>
  <c r="G80" i="27"/>
  <c r="T80" i="29"/>
  <c r="U80" i="29"/>
  <c r="I79" i="27"/>
  <c r="AC79" i="29"/>
  <c r="AD79" i="29"/>
  <c r="I82" i="27"/>
  <c r="AC82" i="29"/>
  <c r="AD82" i="29"/>
  <c r="BQ47" i="29"/>
  <c r="BP47" i="29"/>
  <c r="BQ15" i="29"/>
  <c r="BP15" i="29"/>
  <c r="BQ14" i="29"/>
  <c r="F94" i="28"/>
  <c r="E95" i="28"/>
  <c r="K95" i="27"/>
  <c r="AL95" i="29"/>
  <c r="AM95" i="29"/>
  <c r="I94" i="27"/>
  <c r="AC94" i="29"/>
  <c r="AD94" i="29"/>
  <c r="G95" i="27"/>
  <c r="T95" i="29"/>
  <c r="U95" i="29"/>
  <c r="O93" i="27"/>
  <c r="BD93" i="29"/>
  <c r="BE93" i="29"/>
  <c r="O95" i="27"/>
  <c r="BD95" i="29"/>
  <c r="BE95" i="29"/>
  <c r="D29" i="29"/>
  <c r="B74" i="28"/>
  <c r="C74" i="28"/>
  <c r="AE73" i="28"/>
  <c r="V73" i="28"/>
  <c r="M73" i="28"/>
  <c r="D73" i="28"/>
  <c r="AX72" i="28"/>
  <c r="AY71" i="28"/>
  <c r="AZ71" i="28"/>
  <c r="AY72" i="28"/>
  <c r="AP39" i="28"/>
  <c r="AO40" i="28"/>
  <c r="AP40" i="28"/>
  <c r="BI63" i="29"/>
  <c r="BJ63" i="29"/>
  <c r="BK63" i="29"/>
  <c r="BA80" i="29"/>
  <c r="BB80" i="29"/>
  <c r="AZ81" i="29"/>
  <c r="AO31" i="29"/>
  <c r="AP30" i="29"/>
  <c r="BR25" i="28"/>
  <c r="BS25" i="28"/>
  <c r="BT25" i="28"/>
  <c r="BH30" i="28"/>
  <c r="BG31" i="28"/>
  <c r="AP30" i="28"/>
  <c r="AO31" i="28"/>
  <c r="AX31" i="28"/>
  <c r="AY30" i="28"/>
  <c r="B32" i="28"/>
  <c r="C32" i="28"/>
  <c r="G39" i="27"/>
  <c r="T39" i="29"/>
  <c r="U39" i="29"/>
  <c r="E41" i="27"/>
  <c r="K41" i="29"/>
  <c r="L41" i="29"/>
  <c r="O41" i="27"/>
  <c r="BD41" i="29"/>
  <c r="BE41" i="29"/>
  <c r="E37" i="27"/>
  <c r="K37" i="29"/>
  <c r="L37" i="29"/>
  <c r="BO39" i="29"/>
  <c r="E40" i="27"/>
  <c r="K40" i="29"/>
  <c r="L40" i="29"/>
  <c r="E38" i="27"/>
  <c r="K38" i="29"/>
  <c r="L38" i="29"/>
  <c r="O42" i="27"/>
  <c r="BD42" i="29"/>
  <c r="BE42" i="29"/>
  <c r="O36" i="27"/>
  <c r="BD36" i="29"/>
  <c r="BE36" i="29"/>
  <c r="C39" i="27"/>
  <c r="E39" i="27"/>
  <c r="K39" i="29"/>
  <c r="O39" i="27"/>
  <c r="BD39" i="29"/>
  <c r="BE39" i="29"/>
  <c r="O37" i="27"/>
  <c r="BD37" i="29"/>
  <c r="BE37" i="29"/>
  <c r="BO38" i="29"/>
  <c r="O40" i="27"/>
  <c r="BD40" i="29"/>
  <c r="BE40" i="29"/>
  <c r="C38" i="27"/>
  <c r="BF38" i="29"/>
  <c r="BF39" i="29"/>
  <c r="C37" i="27"/>
  <c r="AW38" i="29"/>
  <c r="C40" i="27"/>
  <c r="AN39" i="29"/>
  <c r="C41" i="27"/>
  <c r="AN38" i="29"/>
  <c r="O38" i="27"/>
  <c r="BD38" i="29"/>
  <c r="BE38" i="29"/>
  <c r="AW39" i="29"/>
  <c r="M34" i="27"/>
  <c r="AU34" i="29"/>
  <c r="AV34" i="29"/>
  <c r="AR64" i="29"/>
  <c r="AS64" i="29"/>
  <c r="AR63" i="29"/>
  <c r="AS63" i="29"/>
  <c r="AQ64" i="29"/>
  <c r="R97" i="23"/>
  <c r="P97" i="23"/>
  <c r="N97" i="23"/>
  <c r="O97" i="23"/>
  <c r="AY54" i="28"/>
  <c r="AX55" i="28"/>
  <c r="I34" i="27"/>
  <c r="AC34" i="29"/>
  <c r="AD34" i="29"/>
  <c r="K36" i="27"/>
  <c r="AL36" i="29"/>
  <c r="AM36" i="29"/>
  <c r="G34" i="27"/>
  <c r="T34" i="29"/>
  <c r="U34" i="29"/>
  <c r="M32" i="29"/>
  <c r="D32" i="29"/>
  <c r="AE32" i="29"/>
  <c r="B33" i="29"/>
  <c r="C33" i="29"/>
  <c r="V32" i="29"/>
  <c r="AZ77" i="29"/>
  <c r="BA76" i="29"/>
  <c r="BB76" i="29"/>
  <c r="BP48" i="28"/>
  <c r="BQ47" i="28"/>
  <c r="BQ48" i="28"/>
  <c r="BP47" i="28"/>
  <c r="BQ46" i="28"/>
  <c r="M25" i="26"/>
  <c r="AU25" i="28"/>
  <c r="AV25" i="28"/>
  <c r="K25" i="26"/>
  <c r="AL25" i="28"/>
  <c r="AM25" i="28"/>
  <c r="AQ77" i="29"/>
  <c r="I86" i="26"/>
  <c r="AC86" i="28"/>
  <c r="AD86" i="28"/>
  <c r="V82" i="28"/>
  <c r="AE82" i="28"/>
  <c r="D82" i="28"/>
  <c r="D81" i="28"/>
  <c r="M82" i="28"/>
  <c r="V81" i="28"/>
  <c r="AE81" i="28"/>
  <c r="M81" i="28"/>
  <c r="N81" i="28"/>
  <c r="B82" i="28"/>
  <c r="C82" i="28"/>
  <c r="M90" i="26"/>
  <c r="AU90" i="28"/>
  <c r="AV90" i="28"/>
  <c r="BQ53" i="29"/>
  <c r="BP54" i="29"/>
  <c r="BQ55" i="29"/>
  <c r="BQ54" i="29"/>
  <c r="BP55" i="29"/>
  <c r="B56" i="29"/>
  <c r="C56" i="29"/>
  <c r="M55" i="29"/>
  <c r="K31" i="27"/>
  <c r="AL31" i="29"/>
  <c r="AM31" i="29"/>
  <c r="M33" i="27"/>
  <c r="AU33" i="29"/>
  <c r="AV33" i="29"/>
  <c r="BG22" i="29"/>
  <c r="BH21" i="29"/>
  <c r="R19" i="24"/>
  <c r="P19" i="24"/>
  <c r="O19" i="24"/>
  <c r="N19" i="24"/>
  <c r="G82" i="27"/>
  <c r="T82" i="29"/>
  <c r="U82" i="29"/>
  <c r="K83" i="27"/>
  <c r="AL83" i="29"/>
  <c r="AM83" i="29"/>
  <c r="Q80" i="27"/>
  <c r="BM80" i="29"/>
  <c r="BN80" i="29"/>
  <c r="Q79" i="27"/>
  <c r="BM79" i="29"/>
  <c r="BN79" i="29"/>
  <c r="M87" i="27"/>
  <c r="AU87" i="29"/>
  <c r="AV87" i="29"/>
  <c r="B77" i="29"/>
  <c r="C77" i="29"/>
  <c r="D76" i="29"/>
  <c r="AE76" i="29"/>
  <c r="M76" i="29"/>
  <c r="V76" i="29"/>
  <c r="W76" i="29"/>
  <c r="B13" i="29"/>
  <c r="C13" i="29"/>
  <c r="D12" i="29"/>
  <c r="M12" i="29"/>
  <c r="V12" i="29"/>
  <c r="W12" i="29"/>
  <c r="BR82" i="29"/>
  <c r="BS81" i="29"/>
  <c r="BT81" i="29"/>
  <c r="E94" i="28"/>
  <c r="F93" i="28"/>
  <c r="E90" i="27"/>
  <c r="K90" i="29"/>
  <c r="L90" i="29"/>
  <c r="C91" i="27"/>
  <c r="E94" i="27"/>
  <c r="K94" i="29"/>
  <c r="L94" i="29"/>
  <c r="Q96" i="27"/>
  <c r="BM96" i="29"/>
  <c r="BN96" i="29"/>
  <c r="G93" i="27"/>
  <c r="T93" i="29"/>
  <c r="U93" i="29"/>
  <c r="M29" i="29"/>
  <c r="BH40" i="28"/>
  <c r="BH39" i="28"/>
  <c r="BG40" i="28"/>
  <c r="BQ38" i="28"/>
  <c r="BP39" i="28"/>
  <c r="D100" i="28"/>
  <c r="M100" i="28"/>
  <c r="B101" i="28"/>
  <c r="C101" i="28"/>
  <c r="N27" i="24"/>
  <c r="O27" i="24"/>
  <c r="R27" i="24"/>
  <c r="P27" i="24"/>
  <c r="BR32" i="28"/>
  <c r="BP31" i="29"/>
  <c r="BQ30" i="29"/>
  <c r="R73" i="24"/>
  <c r="P73" i="24"/>
  <c r="N73" i="24"/>
  <c r="O73" i="24"/>
  <c r="R7" i="23"/>
  <c r="P7" i="23"/>
  <c r="N7" i="23"/>
  <c r="O7" i="23"/>
  <c r="BQ31" i="28"/>
  <c r="BP32" i="28"/>
  <c r="Q6" i="25"/>
  <c r="S6" i="25"/>
  <c r="K6" i="25"/>
  <c r="I7" i="25"/>
  <c r="L6" i="25"/>
  <c r="L5" i="25"/>
  <c r="BS51" i="28"/>
  <c r="BT51" i="28"/>
  <c r="BR52" i="28"/>
  <c r="BS52" i="28"/>
  <c r="BT52" i="28"/>
  <c r="W92" i="28"/>
  <c r="X91" i="28"/>
  <c r="N10" i="29"/>
  <c r="O10" i="29"/>
  <c r="P10" i="29"/>
  <c r="BA47" i="28"/>
  <c r="BB47" i="28"/>
  <c r="AO55" i="28"/>
  <c r="AP54" i="28"/>
  <c r="Q33" i="27"/>
  <c r="BM33" i="29"/>
  <c r="BN33" i="29"/>
  <c r="K33" i="27"/>
  <c r="AL33" i="29"/>
  <c r="AM33" i="29"/>
  <c r="Q37" i="27"/>
  <c r="BM37" i="29"/>
  <c r="BN37" i="29"/>
  <c r="G33" i="27"/>
  <c r="T33" i="29"/>
  <c r="U33" i="29"/>
  <c r="I36" i="27"/>
  <c r="AC36" i="29"/>
  <c r="AD36" i="29"/>
  <c r="M31" i="29"/>
  <c r="D31" i="29"/>
  <c r="AE31" i="29"/>
  <c r="V31" i="29"/>
  <c r="AQ51" i="28"/>
  <c r="AR50" i="28"/>
  <c r="AS50" i="28"/>
  <c r="BJ28" i="28"/>
  <c r="BK28" i="28"/>
  <c r="BJ27" i="28"/>
  <c r="BK27" i="28"/>
  <c r="BI28" i="28"/>
  <c r="AZ51" i="28"/>
  <c r="BA50" i="28"/>
  <c r="BB50" i="28"/>
  <c r="R48" i="24"/>
  <c r="P48" i="24"/>
  <c r="N48" i="24"/>
  <c r="O48" i="24"/>
  <c r="AO48" i="28"/>
  <c r="AP48" i="28"/>
  <c r="AP47" i="28"/>
  <c r="K24" i="26"/>
  <c r="AL24" i="28"/>
  <c r="AM24" i="28"/>
  <c r="AO16" i="28"/>
  <c r="AP16" i="28"/>
  <c r="AP15" i="28"/>
  <c r="AQ15" i="28"/>
  <c r="AR78" i="29"/>
  <c r="AS78" i="29"/>
  <c r="AQ78" i="29"/>
  <c r="AR77" i="29"/>
  <c r="AS77" i="29"/>
  <c r="G84" i="26"/>
  <c r="T84" i="28"/>
  <c r="U84" i="28"/>
  <c r="G86" i="26"/>
  <c r="T86" i="28"/>
  <c r="U86" i="28"/>
  <c r="I87" i="26"/>
  <c r="AC87" i="28"/>
  <c r="AD87" i="28"/>
  <c r="BQ78" i="28"/>
  <c r="BR78" i="28"/>
  <c r="BP79" i="28"/>
  <c r="B57" i="29"/>
  <c r="C57" i="29"/>
  <c r="D57" i="29"/>
  <c r="AE57" i="29"/>
  <c r="V57" i="29"/>
  <c r="M57" i="29"/>
  <c r="AE56" i="29"/>
  <c r="V56" i="29"/>
  <c r="M56" i="29"/>
  <c r="D56" i="29"/>
  <c r="K30" i="27"/>
  <c r="AL30" i="29"/>
  <c r="AM30" i="29"/>
  <c r="K82" i="27"/>
  <c r="AL82" i="29"/>
  <c r="AM82" i="29"/>
  <c r="Q81" i="27"/>
  <c r="BM81" i="29"/>
  <c r="BN81" i="29"/>
  <c r="M86" i="27"/>
  <c r="AU86" i="29"/>
  <c r="AV86" i="29"/>
  <c r="M81" i="27"/>
  <c r="AU81" i="29"/>
  <c r="AV81" i="29"/>
  <c r="B76" i="29"/>
  <c r="C76" i="29"/>
  <c r="V75" i="29"/>
  <c r="M75" i="29"/>
  <c r="D75" i="29"/>
  <c r="AE75" i="29"/>
  <c r="BH76" i="29"/>
  <c r="BG77" i="29"/>
  <c r="AX47" i="29"/>
  <c r="AY47" i="29"/>
  <c r="BG15" i="29"/>
  <c r="BH15" i="29"/>
  <c r="BH14" i="29"/>
  <c r="BS80" i="29"/>
  <c r="BT80" i="29"/>
  <c r="BR81" i="29"/>
  <c r="AR90" i="28"/>
  <c r="AS90" i="28"/>
  <c r="AR89" i="28"/>
  <c r="AS89" i="28"/>
  <c r="AQ90" i="28"/>
  <c r="N94" i="28"/>
  <c r="O93" i="28"/>
  <c r="I97" i="27"/>
  <c r="AC97" i="29"/>
  <c r="AD97" i="29"/>
  <c r="O92" i="27"/>
  <c r="BD92" i="29"/>
  <c r="BE92" i="29"/>
  <c r="C93" i="27"/>
  <c r="D93" i="29"/>
  <c r="E96" i="27"/>
  <c r="K96" i="29"/>
  <c r="L96" i="29"/>
  <c r="N76" i="23"/>
  <c r="O76" i="23"/>
  <c r="R76" i="23"/>
  <c r="P76" i="23"/>
  <c r="R7" i="25"/>
  <c r="D7" i="25"/>
  <c r="B8" i="25"/>
  <c r="E7" i="25"/>
  <c r="E6" i="25"/>
  <c r="D75" i="28"/>
  <c r="AE75" i="28"/>
  <c r="V75" i="28"/>
  <c r="M75" i="28"/>
  <c r="B76" i="28"/>
  <c r="C76" i="28"/>
  <c r="BG76" i="28"/>
  <c r="BH75" i="28"/>
  <c r="U12" i="28"/>
  <c r="AX68" i="29"/>
  <c r="AY67" i="29"/>
  <c r="O24" i="24"/>
  <c r="N24" i="24"/>
  <c r="R24" i="24"/>
  <c r="P24" i="24"/>
  <c r="BR35" i="28"/>
  <c r="BS34" i="28"/>
  <c r="BT34" i="28"/>
  <c r="W34" i="28"/>
  <c r="X33" i="28"/>
  <c r="BI82" i="28"/>
  <c r="BJ81" i="28"/>
  <c r="BK81" i="28"/>
  <c r="BJ82" i="28"/>
  <c r="BK82" i="28"/>
  <c r="AG37" i="28"/>
  <c r="AF38" i="28"/>
  <c r="AR34" i="28"/>
  <c r="AS34" i="28"/>
  <c r="AQ35" i="28"/>
  <c r="AR35" i="28"/>
  <c r="AS35" i="28"/>
  <c r="D78" i="28"/>
  <c r="AE78" i="28"/>
  <c r="M79" i="28"/>
  <c r="B79" i="28"/>
  <c r="C79" i="28"/>
  <c r="AE79" i="28"/>
  <c r="D79" i="28"/>
  <c r="V78" i="28"/>
  <c r="V79" i="28"/>
  <c r="M78" i="28"/>
  <c r="AE77" i="28"/>
  <c r="M77" i="28"/>
  <c r="D77" i="28"/>
  <c r="B78" i="28"/>
  <c r="C78" i="28"/>
  <c r="V77" i="28"/>
  <c r="AY76" i="28"/>
  <c r="AX77" i="28"/>
  <c r="AY77" i="28"/>
  <c r="AE63" i="28"/>
  <c r="B64" i="28"/>
  <c r="C64" i="28"/>
  <c r="V63" i="28"/>
  <c r="D63" i="28"/>
  <c r="M63" i="28"/>
  <c r="BH65" i="28"/>
  <c r="BG66" i="28"/>
  <c r="BH66" i="28"/>
  <c r="M66" i="28"/>
  <c r="B67" i="28"/>
  <c r="C67" i="28"/>
  <c r="D66" i="28"/>
  <c r="AE66" i="28"/>
  <c r="V66" i="28"/>
  <c r="AX65" i="28"/>
  <c r="AY64" i="28"/>
  <c r="AE58" i="29"/>
  <c r="V58" i="29"/>
  <c r="D58" i="29"/>
  <c r="M58" i="29"/>
  <c r="B59" i="29"/>
  <c r="C59" i="29"/>
  <c r="B63" i="29"/>
  <c r="C63" i="29"/>
  <c r="D62" i="29"/>
  <c r="M62" i="29"/>
  <c r="AE62" i="29"/>
  <c r="V62" i="29"/>
  <c r="AR82" i="28"/>
  <c r="AS82" i="28"/>
  <c r="AQ82" i="28"/>
  <c r="AR81" i="28"/>
  <c r="AS81" i="28"/>
  <c r="AV16" i="28"/>
  <c r="AR28" i="28"/>
  <c r="AS28" i="28"/>
  <c r="AQ28" i="28"/>
  <c r="AR27" i="28"/>
  <c r="AS27" i="28"/>
  <c r="AZ63" i="29"/>
  <c r="M11" i="28"/>
  <c r="D11" i="28"/>
  <c r="B12" i="28"/>
  <c r="C12" i="28"/>
  <c r="AR69" i="28"/>
  <c r="AS69" i="28"/>
  <c r="AQ70" i="28"/>
  <c r="W36" i="28"/>
  <c r="X35" i="28"/>
  <c r="W79" i="29"/>
  <c r="X78" i="29"/>
  <c r="AD39" i="29"/>
  <c r="B47" i="29"/>
  <c r="C47" i="29"/>
  <c r="M46" i="29"/>
  <c r="D46" i="29"/>
  <c r="V46" i="29"/>
  <c r="AE46" i="29"/>
  <c r="L42" i="29"/>
  <c r="D67" i="28"/>
  <c r="AE68" i="28"/>
  <c r="V67" i="28"/>
  <c r="V68" i="28"/>
  <c r="M68" i="28"/>
  <c r="M67" i="28"/>
  <c r="D68" i="28"/>
  <c r="AE67" i="28"/>
  <c r="B68" i="28"/>
  <c r="C68" i="28"/>
  <c r="BQ59" i="29"/>
  <c r="BP60" i="29"/>
  <c r="AY69" i="29"/>
  <c r="AY68" i="29"/>
  <c r="AX69" i="29"/>
  <c r="BA64" i="29"/>
  <c r="BB64" i="29"/>
  <c r="AZ64" i="29"/>
  <c r="BA63" i="29"/>
  <c r="BB63" i="29"/>
  <c r="AY46" i="29"/>
  <c r="AX46" i="29"/>
  <c r="AY45" i="29"/>
  <c r="BI81" i="28"/>
  <c r="E38" i="28"/>
  <c r="F37" i="28"/>
  <c r="F38" i="28"/>
  <c r="AQ34" i="28"/>
  <c r="AR33" i="28"/>
  <c r="AS33" i="28"/>
  <c r="AY75" i="28"/>
  <c r="AX76" i="28"/>
  <c r="BP65" i="28"/>
  <c r="BQ64" i="28"/>
  <c r="BG65" i="28"/>
  <c r="BH64" i="28"/>
  <c r="AG32" i="28"/>
  <c r="AF33" i="28"/>
  <c r="AQ81" i="28"/>
  <c r="AR80" i="28"/>
  <c r="AS80" i="28"/>
  <c r="BH67" i="29"/>
  <c r="BG68" i="29"/>
  <c r="AQ27" i="28"/>
  <c r="AR26" i="28"/>
  <c r="AS26" i="28"/>
  <c r="BJ33" i="28"/>
  <c r="BK33" i="28"/>
  <c r="BI34" i="28"/>
  <c r="D15" i="28"/>
  <c r="AE15" i="28"/>
  <c r="V15" i="28"/>
  <c r="D16" i="28"/>
  <c r="M15" i="28"/>
  <c r="AE16" i="28"/>
  <c r="M16" i="28"/>
  <c r="B16" i="28"/>
  <c r="C16" i="28"/>
  <c r="V16" i="28"/>
  <c r="N80" i="29"/>
  <c r="O79" i="29"/>
  <c r="O80" i="29"/>
  <c r="AX45" i="29"/>
  <c r="AY44" i="29"/>
  <c r="BQ45" i="29"/>
  <c r="BQ46" i="29"/>
  <c r="BP46" i="29"/>
  <c r="AP59" i="29"/>
  <c r="AO60" i="29"/>
  <c r="W38" i="28"/>
  <c r="X37" i="28"/>
  <c r="AO65" i="28"/>
  <c r="AP64" i="28"/>
  <c r="O38" i="28"/>
  <c r="O37" i="28"/>
  <c r="N38" i="28"/>
  <c r="AO76" i="28"/>
  <c r="AP75" i="28"/>
  <c r="AP60" i="29"/>
  <c r="AO61" i="29"/>
  <c r="AP61" i="29"/>
  <c r="BH59" i="29"/>
  <c r="BG60" i="29"/>
  <c r="D59" i="29"/>
  <c r="M59" i="29"/>
  <c r="B60" i="29"/>
  <c r="C60" i="29"/>
  <c r="AE59" i="29"/>
  <c r="V59" i="29"/>
  <c r="N35" i="28"/>
  <c r="O34" i="28"/>
  <c r="F32" i="28"/>
  <c r="E33" i="28"/>
  <c r="BN13" i="28"/>
  <c r="AD13" i="28"/>
  <c r="BH69" i="29"/>
  <c r="BG69" i="29"/>
  <c r="BH68" i="29"/>
  <c r="BQ69" i="29"/>
  <c r="BP69" i="29"/>
  <c r="BQ68" i="29"/>
  <c r="O106" i="24"/>
  <c r="R106" i="24"/>
  <c r="P106" i="24"/>
  <c r="N106" i="24"/>
  <c r="AZ34" i="28"/>
  <c r="BA33" i="28"/>
  <c r="BB33" i="28"/>
  <c r="W78" i="29"/>
  <c r="BI35" i="28"/>
  <c r="BJ34" i="28"/>
  <c r="BK34" i="28"/>
  <c r="BJ35" i="28"/>
  <c r="BK35" i="28"/>
  <c r="BG14" i="28"/>
  <c r="BH14" i="28"/>
  <c r="BH13" i="28"/>
  <c r="BQ13" i="28"/>
  <c r="BR13" i="28"/>
  <c r="BP14" i="28"/>
  <c r="BQ14" i="28"/>
  <c r="BG13" i="28"/>
  <c r="BH12" i="28"/>
  <c r="E79" i="29"/>
  <c r="F78" i="29"/>
  <c r="BH44" i="29"/>
  <c r="BG45" i="29"/>
  <c r="V45" i="29"/>
  <c r="M45" i="29"/>
  <c r="D45" i="29"/>
  <c r="AE45" i="29"/>
  <c r="E34" i="28"/>
  <c r="F33" i="28"/>
  <c r="N37" i="28"/>
  <c r="O36" i="28"/>
  <c r="B75" i="28"/>
  <c r="C75" i="28"/>
  <c r="V74" i="28"/>
  <c r="M74" i="28"/>
  <c r="AE74" i="28"/>
  <c r="D74" i="28"/>
  <c r="M65" i="28"/>
  <c r="D65" i="28"/>
  <c r="AE65" i="28"/>
  <c r="V65" i="28"/>
  <c r="AY65" i="28"/>
  <c r="AY66" i="28"/>
  <c r="AX66" i="28"/>
  <c r="AE60" i="29"/>
  <c r="D60" i="29"/>
  <c r="V60" i="29"/>
  <c r="M60" i="29"/>
  <c r="D9" i="28"/>
  <c r="D8" i="28"/>
  <c r="E8" i="28"/>
  <c r="B9" i="28"/>
  <c r="C9" i="28"/>
  <c r="BR63" i="29"/>
  <c r="AQ25" i="28"/>
  <c r="O91" i="24"/>
  <c r="R91" i="24"/>
  <c r="P91" i="24"/>
  <c r="N91" i="24"/>
  <c r="X36" i="28"/>
  <c r="W37" i="28"/>
  <c r="BP76" i="28"/>
  <c r="BQ75" i="28"/>
  <c r="AX60" i="29"/>
  <c r="AY59" i="29"/>
  <c r="AY61" i="29"/>
  <c r="AY60" i="29"/>
  <c r="AX61" i="29"/>
  <c r="BS80" i="28"/>
  <c r="BT80" i="28"/>
  <c r="BR81" i="28"/>
  <c r="AW56" i="28"/>
  <c r="BF56" i="28"/>
  <c r="O55" i="26"/>
  <c r="BD55" i="28"/>
  <c r="BE55" i="28"/>
  <c r="AN56" i="28"/>
  <c r="O58" i="26"/>
  <c r="BD58" i="28"/>
  <c r="BE58" i="28"/>
  <c r="C55" i="26"/>
  <c r="I53" i="26"/>
  <c r="AC53" i="28"/>
  <c r="AD53" i="28"/>
  <c r="G52" i="26"/>
  <c r="T52" i="28"/>
  <c r="U52" i="28"/>
  <c r="E57" i="26"/>
  <c r="K57" i="28"/>
  <c r="BO56" i="28"/>
  <c r="Q50" i="26"/>
  <c r="BM50" i="28"/>
  <c r="BN50" i="28"/>
  <c r="O56" i="26"/>
  <c r="BD56" i="28"/>
  <c r="BE56" i="28"/>
  <c r="K52" i="26"/>
  <c r="AL52" i="28"/>
  <c r="AM52" i="28"/>
  <c r="E56" i="26"/>
  <c r="K56" i="28"/>
  <c r="L56" i="28"/>
  <c r="G55" i="26"/>
  <c r="T55" i="28"/>
  <c r="U55" i="28"/>
  <c r="I52" i="26"/>
  <c r="AC52" i="28"/>
  <c r="AD52" i="28"/>
  <c r="Q54" i="26"/>
  <c r="BM54" i="28"/>
  <c r="BN54" i="28"/>
  <c r="O57" i="26"/>
  <c r="Q52" i="26"/>
  <c r="BM52" i="28"/>
  <c r="BN52" i="28"/>
  <c r="M48" i="26"/>
  <c r="AU48" i="28"/>
  <c r="AV48" i="28"/>
  <c r="I50" i="26"/>
  <c r="AC50" i="28"/>
  <c r="AD50" i="28"/>
  <c r="G54" i="26"/>
  <c r="T54" i="28"/>
  <c r="U54" i="28"/>
  <c r="BO57" i="28"/>
  <c r="E53" i="26"/>
  <c r="K53" i="28"/>
  <c r="L53" i="28"/>
  <c r="G51" i="26"/>
  <c r="T51" i="28"/>
  <c r="U51" i="28"/>
  <c r="BF57" i="28"/>
  <c r="C56" i="26"/>
  <c r="C59" i="26"/>
  <c r="E54" i="26"/>
  <c r="K54" i="28"/>
  <c r="L54" i="28"/>
  <c r="C58" i="26"/>
  <c r="G53" i="26"/>
  <c r="T53" i="28"/>
  <c r="U53" i="28"/>
  <c r="Q64" i="26"/>
  <c r="BM64" i="28"/>
  <c r="BN64" i="28"/>
  <c r="I63" i="26"/>
  <c r="AC63" i="28"/>
  <c r="AD63" i="28"/>
  <c r="Q55" i="26"/>
  <c r="BM55" i="28"/>
  <c r="BN55" i="28"/>
  <c r="G63" i="26"/>
  <c r="T63" i="28"/>
  <c r="U63" i="28"/>
  <c r="K60" i="26"/>
  <c r="AL60" i="28"/>
  <c r="AM60" i="28"/>
  <c r="I64" i="26"/>
  <c r="AC64" i="28"/>
  <c r="AD64" i="28"/>
  <c r="C57" i="26"/>
  <c r="M55" i="26"/>
  <c r="AU55" i="28"/>
  <c r="AV55" i="28"/>
  <c r="E59" i="26"/>
  <c r="K59" i="28"/>
  <c r="L59" i="28"/>
  <c r="K53" i="26"/>
  <c r="AL53" i="28"/>
  <c r="AM53" i="28"/>
  <c r="I59" i="26"/>
  <c r="AC59" i="28"/>
  <c r="AD59" i="28"/>
  <c r="I55" i="26"/>
  <c r="AC55" i="28"/>
  <c r="AD55" i="28"/>
  <c r="M49" i="26"/>
  <c r="AU49" i="28"/>
  <c r="AV49" i="28"/>
  <c r="G57" i="26"/>
  <c r="K55" i="26"/>
  <c r="AL55" i="28"/>
  <c r="AM55" i="28"/>
  <c r="O59" i="26"/>
  <c r="BD59" i="28"/>
  <c r="BE59" i="28"/>
  <c r="I57" i="26"/>
  <c r="AC57" i="28"/>
  <c r="AD57" i="28"/>
  <c r="K63" i="26"/>
  <c r="AL63" i="28"/>
  <c r="AM63" i="28"/>
  <c r="M64" i="26"/>
  <c r="AU64" i="28"/>
  <c r="AV64" i="28"/>
  <c r="K61" i="26"/>
  <c r="AL61" i="28"/>
  <c r="AM61" i="28"/>
  <c r="E58" i="26"/>
  <c r="K58" i="28"/>
  <c r="L58" i="28"/>
  <c r="M62" i="26"/>
  <c r="AU62" i="28"/>
  <c r="AV62" i="28"/>
  <c r="Q51" i="26"/>
  <c r="BM51" i="28"/>
  <c r="BN51" i="28"/>
  <c r="AN57" i="28"/>
  <c r="Q53" i="26"/>
  <c r="BM53" i="28"/>
  <c r="BN53" i="28"/>
  <c r="K51" i="26"/>
  <c r="AL51" i="28"/>
  <c r="AM51" i="28"/>
  <c r="K54" i="26"/>
  <c r="AL54" i="28"/>
  <c r="AM54" i="28"/>
  <c r="M56" i="26"/>
  <c r="AU56" i="28"/>
  <c r="AV56" i="28"/>
  <c r="G59" i="26"/>
  <c r="T59" i="28"/>
  <c r="U59" i="28"/>
  <c r="T57" i="28"/>
  <c r="U57" i="28"/>
  <c r="K56" i="26"/>
  <c r="AL56" i="28"/>
  <c r="AM56" i="28"/>
  <c r="K64" i="26"/>
  <c r="AL64" i="28"/>
  <c r="AM64" i="28"/>
  <c r="Q60" i="26"/>
  <c r="BM60" i="28"/>
  <c r="BN60" i="28"/>
  <c r="E61" i="26"/>
  <c r="K61" i="28"/>
  <c r="L61" i="28"/>
  <c r="M66" i="26"/>
  <c r="AU66" i="28"/>
  <c r="AV66" i="28"/>
  <c r="E60" i="26"/>
  <c r="K60" i="28"/>
  <c r="L60" i="28"/>
  <c r="I60" i="26"/>
  <c r="AC60" i="28"/>
  <c r="AD60" i="28"/>
  <c r="K48" i="26"/>
  <c r="AL48" i="28"/>
  <c r="AM48" i="28"/>
  <c r="M51" i="26"/>
  <c r="AU51" i="28"/>
  <c r="AV51" i="28"/>
  <c r="K59" i="26"/>
  <c r="AL59" i="28"/>
  <c r="AM59" i="28"/>
  <c r="I62" i="26"/>
  <c r="AC62" i="28"/>
  <c r="AD62" i="28"/>
  <c r="K62" i="26"/>
  <c r="AL62" i="28"/>
  <c r="AM62" i="28"/>
  <c r="M59" i="26"/>
  <c r="AU59" i="28"/>
  <c r="AV59" i="28"/>
  <c r="E55" i="26"/>
  <c r="K55" i="28"/>
  <c r="L55" i="28"/>
  <c r="AW57" i="28"/>
  <c r="M58" i="26"/>
  <c r="AU58" i="28"/>
  <c r="AV58" i="28"/>
  <c r="M52" i="26"/>
  <c r="AU52" i="28"/>
  <c r="AV52" i="28"/>
  <c r="M57" i="26"/>
  <c r="AU57" i="28"/>
  <c r="AV57" i="28"/>
  <c r="M61" i="26"/>
  <c r="AU61" i="28"/>
  <c r="AV61" i="28"/>
  <c r="K66" i="26"/>
  <c r="AL66" i="28"/>
  <c r="AM66" i="28"/>
  <c r="M65" i="26"/>
  <c r="AU65" i="28"/>
  <c r="AV65" i="28"/>
  <c r="Q58" i="26"/>
  <c r="BM58" i="28"/>
  <c r="BN58" i="28"/>
  <c r="G61" i="26"/>
  <c r="T61" i="28"/>
  <c r="U61" i="28"/>
  <c r="O60" i="26"/>
  <c r="BD60" i="28"/>
  <c r="BE60" i="28"/>
  <c r="G62" i="26"/>
  <c r="T62" i="28"/>
  <c r="U62" i="28"/>
  <c r="I51" i="26"/>
  <c r="AC51" i="28"/>
  <c r="AD51" i="28"/>
  <c r="Q62" i="26"/>
  <c r="BM62" i="28"/>
  <c r="BN62" i="28"/>
  <c r="M50" i="26"/>
  <c r="AU50" i="28"/>
  <c r="AV50" i="28"/>
  <c r="K50" i="26"/>
  <c r="AL50" i="28"/>
  <c r="AM50" i="28"/>
  <c r="I54" i="26"/>
  <c r="AC54" i="28"/>
  <c r="AD54" i="28"/>
  <c r="I58" i="26"/>
  <c r="AC58" i="28"/>
  <c r="AD58" i="28"/>
  <c r="K58" i="26"/>
  <c r="AL58" i="28"/>
  <c r="AM58" i="28"/>
  <c r="M63" i="26"/>
  <c r="AU63" i="28"/>
  <c r="AV63" i="28"/>
  <c r="M67" i="26"/>
  <c r="AU67" i="28"/>
  <c r="AV67" i="28"/>
  <c r="Q63" i="26"/>
  <c r="BM63" i="28"/>
  <c r="BN63" i="28"/>
  <c r="G60" i="26"/>
  <c r="T60" i="28"/>
  <c r="U60" i="28"/>
  <c r="O54" i="26"/>
  <c r="BD54" i="28"/>
  <c r="BE54" i="28"/>
  <c r="I61" i="26"/>
  <c r="AC61" i="28"/>
  <c r="AD61" i="28"/>
  <c r="I56" i="26"/>
  <c r="AC56" i="28"/>
  <c r="AD56" i="28"/>
  <c r="Q57" i="26"/>
  <c r="BM57" i="28"/>
  <c r="BN57" i="28"/>
  <c r="B57" i="28"/>
  <c r="C57" i="28"/>
  <c r="Q56" i="26"/>
  <c r="BM56" i="28"/>
  <c r="BN56" i="28"/>
  <c r="K65" i="26"/>
  <c r="AL65" i="28"/>
  <c r="AM65" i="28"/>
  <c r="G56" i="26"/>
  <c r="T56" i="28"/>
  <c r="U56" i="28"/>
  <c r="BD57" i="28"/>
  <c r="BE57" i="28"/>
  <c r="K49" i="26"/>
  <c r="AL49" i="28"/>
  <c r="AM49" i="28"/>
  <c r="K57" i="26"/>
  <c r="AL57" i="28"/>
  <c r="M54" i="26"/>
  <c r="AU54" i="28"/>
  <c r="AV54" i="28"/>
  <c r="Q59" i="26"/>
  <c r="BM59" i="28"/>
  <c r="BN59" i="28"/>
  <c r="M60" i="26"/>
  <c r="AU60" i="28"/>
  <c r="AV60" i="28"/>
  <c r="Q61" i="26"/>
  <c r="BM61" i="28"/>
  <c r="BN61" i="28"/>
  <c r="M53" i="26"/>
  <c r="AU53" i="28"/>
  <c r="AV53" i="28"/>
  <c r="G58" i="26"/>
  <c r="T58" i="28"/>
  <c r="U58" i="28"/>
  <c r="W35" i="28"/>
  <c r="X34" i="28"/>
  <c r="X32" i="28"/>
  <c r="W33" i="28"/>
  <c r="U110" i="28"/>
  <c r="L10" i="28"/>
  <c r="AP68" i="29"/>
  <c r="AP69" i="29"/>
  <c r="AO69" i="29"/>
  <c r="N78" i="29"/>
  <c r="O77" i="29"/>
  <c r="B13" i="28"/>
  <c r="C13" i="28"/>
  <c r="V12" i="28"/>
  <c r="W12" i="28"/>
  <c r="D12" i="28"/>
  <c r="M12" i="28"/>
  <c r="R30" i="23"/>
  <c r="P30" i="23"/>
  <c r="O30" i="23"/>
  <c r="N30" i="23"/>
  <c r="AF80" i="29"/>
  <c r="AG80" i="29"/>
  <c r="AG79" i="29"/>
  <c r="BG46" i="29"/>
  <c r="BH46" i="29"/>
  <c r="BH45" i="29"/>
  <c r="N60" i="24"/>
  <c r="R60" i="24"/>
  <c r="P60" i="24"/>
  <c r="O60" i="24"/>
  <c r="BQ76" i="28"/>
  <c r="BP77" i="28"/>
  <c r="BQ77" i="28"/>
  <c r="D61" i="29"/>
  <c r="V61" i="29"/>
  <c r="AE61" i="29"/>
  <c r="B62" i="29"/>
  <c r="C62" i="29"/>
  <c r="M61" i="29"/>
  <c r="M13" i="28"/>
  <c r="D13" i="28"/>
  <c r="V13" i="28"/>
  <c r="AE13" i="28"/>
  <c r="AF13" i="28"/>
  <c r="AF34" i="28"/>
  <c r="AG33" i="28"/>
  <c r="BR64" i="29"/>
  <c r="BS64" i="29"/>
  <c r="BT64" i="29"/>
  <c r="BS63" i="29"/>
  <c r="BT63" i="29"/>
  <c r="E37" i="28"/>
  <c r="F36" i="28"/>
  <c r="BH77" i="28"/>
  <c r="BG77" i="28"/>
  <c r="BH76" i="28"/>
  <c r="M64" i="28"/>
  <c r="D64" i="28"/>
  <c r="AE64" i="28"/>
  <c r="V64" i="28"/>
  <c r="B65" i="28"/>
  <c r="C65" i="28"/>
  <c r="AP65" i="28"/>
  <c r="AO66" i="28"/>
  <c r="AP66" i="28"/>
  <c r="BR82" i="28"/>
  <c r="BS82" i="28"/>
  <c r="BT82" i="28"/>
  <c r="BS81" i="28"/>
  <c r="BT81" i="28"/>
  <c r="AF35" i="28"/>
  <c r="AG34" i="28"/>
  <c r="C8" i="28"/>
  <c r="D69" i="29"/>
  <c r="B70" i="29"/>
  <c r="C70" i="29"/>
  <c r="V69" i="29"/>
  <c r="M69" i="29"/>
  <c r="AE69" i="29"/>
  <c r="M68" i="29"/>
  <c r="AE68" i="29"/>
  <c r="V68" i="29"/>
  <c r="D68" i="29"/>
  <c r="BQ67" i="29"/>
  <c r="BP68" i="29"/>
  <c r="AF78" i="29"/>
  <c r="AG77" i="29"/>
  <c r="BI98" i="28"/>
  <c r="BJ97" i="28"/>
  <c r="BK97" i="28"/>
  <c r="BJ98" i="28"/>
  <c r="BK98" i="28"/>
  <c r="R24" i="23"/>
  <c r="P24" i="23"/>
  <c r="N24" i="23"/>
  <c r="O24" i="23"/>
  <c r="N106" i="23"/>
  <c r="O106" i="23"/>
  <c r="R106" i="23"/>
  <c r="P106" i="23"/>
  <c r="AF36" i="28"/>
  <c r="AG35" i="28"/>
  <c r="AF79" i="29"/>
  <c r="AG78" i="29"/>
  <c r="U40" i="29"/>
  <c r="B45" i="29"/>
  <c r="C45" i="29"/>
  <c r="D44" i="29"/>
  <c r="AE44" i="29"/>
  <c r="V44" i="29"/>
  <c r="M44" i="29"/>
  <c r="AV37" i="29"/>
  <c r="O32" i="28"/>
  <c r="N33" i="28"/>
  <c r="AF37" i="28"/>
  <c r="AG36" i="28"/>
  <c r="AE76" i="28"/>
  <c r="M76" i="28"/>
  <c r="V76" i="28"/>
  <c r="D76" i="28"/>
  <c r="AP77" i="28"/>
  <c r="AP76" i="28"/>
  <c r="AO77" i="28"/>
  <c r="BQ65" i="28"/>
  <c r="BQ66" i="28"/>
  <c r="BP66" i="28"/>
  <c r="BQ60" i="29"/>
  <c r="BP61" i="29"/>
  <c r="BQ61" i="29"/>
  <c r="E35" i="28"/>
  <c r="F34" i="28"/>
  <c r="BE9" i="28"/>
  <c r="D63" i="29"/>
  <c r="F77" i="29"/>
  <c r="E78" i="29"/>
  <c r="BI97" i="28"/>
  <c r="BJ96" i="28"/>
  <c r="BK96" i="28"/>
  <c r="O33" i="24"/>
  <c r="R33" i="24"/>
  <c r="P33" i="24"/>
  <c r="N33" i="24"/>
  <c r="E36" i="28"/>
  <c r="F35" i="28"/>
  <c r="N79" i="29"/>
  <c r="O78" i="29"/>
  <c r="BN39" i="29"/>
  <c r="BG61" i="29"/>
  <c r="BH60" i="29"/>
  <c r="AQ80" i="28"/>
  <c r="AR79" i="28"/>
  <c r="AS79" i="28"/>
  <c r="AM15" i="28"/>
  <c r="R85" i="24"/>
  <c r="P85" i="24"/>
  <c r="O85" i="24"/>
  <c r="N85" i="24"/>
  <c r="M63" i="29"/>
  <c r="B68" i="29"/>
  <c r="C68" i="29"/>
  <c r="M67" i="29"/>
  <c r="D67" i="29"/>
  <c r="V67" i="29"/>
  <c r="AE67" i="29"/>
  <c r="B67" i="29"/>
  <c r="C67" i="29"/>
  <c r="D66" i="29"/>
  <c r="M66" i="29"/>
  <c r="AE66" i="29"/>
  <c r="V66" i="29"/>
  <c r="AO68" i="29"/>
  <c r="AP67" i="29"/>
  <c r="B71" i="29"/>
  <c r="C71" i="29"/>
  <c r="M71" i="29"/>
  <c r="D70" i="29"/>
  <c r="D71" i="29"/>
  <c r="AE70" i="29"/>
  <c r="AE71" i="29"/>
  <c r="V70" i="29"/>
  <c r="V71" i="29"/>
  <c r="M70" i="29"/>
  <c r="BS35" i="28"/>
  <c r="BT35" i="28"/>
  <c r="BR36" i="28"/>
  <c r="BS36" i="28"/>
  <c r="BT36" i="28"/>
  <c r="BA36" i="28"/>
  <c r="BB36" i="28"/>
  <c r="BA35" i="28"/>
  <c r="BB35" i="28"/>
  <c r="AZ36" i="28"/>
  <c r="B14" i="28"/>
  <c r="C14" i="28"/>
  <c r="V14" i="28"/>
  <c r="B15" i="28"/>
  <c r="C15" i="28"/>
  <c r="M14" i="28"/>
  <c r="D14" i="28"/>
  <c r="AE14" i="28"/>
  <c r="AR70" i="28"/>
  <c r="AS70" i="28"/>
  <c r="AQ71" i="28"/>
  <c r="O35" i="28"/>
  <c r="N36" i="28"/>
  <c r="W80" i="29"/>
  <c r="X79" i="29"/>
  <c r="X80" i="29"/>
  <c r="AO45" i="29"/>
  <c r="AP44" i="29"/>
  <c r="BP45" i="29"/>
  <c r="BQ44" i="29"/>
  <c r="AP46" i="29"/>
  <c r="AP45" i="29"/>
  <c r="AO46" i="29"/>
  <c r="B48" i="29"/>
  <c r="C48" i="29"/>
  <c r="AE47" i="29"/>
  <c r="D47" i="29"/>
  <c r="V47" i="29"/>
  <c r="M47" i="29"/>
  <c r="M48" i="29"/>
  <c r="D48" i="29"/>
  <c r="AE48" i="29"/>
  <c r="V48" i="29"/>
  <c r="B44" i="29"/>
  <c r="AE43" i="29"/>
  <c r="V43" i="29"/>
  <c r="M43" i="29"/>
  <c r="D43" i="29"/>
  <c r="N34" i="28"/>
  <c r="O33" i="28"/>
  <c r="O76" i="24"/>
  <c r="R76" i="24"/>
  <c r="P76" i="24"/>
  <c r="N76" i="24"/>
  <c r="AZ35" i="28"/>
  <c r="BA34" i="28"/>
  <c r="BB34" i="28"/>
  <c r="F80" i="29"/>
  <c r="F79" i="29"/>
  <c r="E80" i="29"/>
  <c r="AM37" i="29"/>
  <c r="BE43" i="29"/>
  <c r="AX45" i="28"/>
  <c r="AY44" i="28"/>
  <c r="AR25" i="28"/>
  <c r="AS25" i="28"/>
  <c r="D54" i="29"/>
  <c r="BA73" i="29"/>
  <c r="BB73" i="29"/>
  <c r="AZ74" i="29"/>
  <c r="BI73" i="29"/>
  <c r="BJ72" i="29"/>
  <c r="BK72" i="29"/>
  <c r="AE54" i="29"/>
  <c r="AF54" i="29"/>
  <c r="BI66" i="29"/>
  <c r="BJ65" i="29"/>
  <c r="BK65" i="29"/>
  <c r="AP44" i="28"/>
  <c r="AO45" i="28"/>
  <c r="AP45" i="28"/>
  <c r="BR73" i="29"/>
  <c r="BS72" i="29"/>
  <c r="BT72" i="29"/>
  <c r="B55" i="29"/>
  <c r="C55" i="29"/>
  <c r="BS42" i="28"/>
  <c r="BT42" i="28"/>
  <c r="BR42" i="28"/>
  <c r="BJ42" i="29"/>
  <c r="BK42" i="29"/>
  <c r="BR66" i="29"/>
  <c r="BS65" i="29"/>
  <c r="BT65" i="29"/>
  <c r="AP27" i="29"/>
  <c r="AO28" i="29"/>
  <c r="AZ73" i="29"/>
  <c r="BA72" i="29"/>
  <c r="BB72" i="29"/>
  <c r="V55" i="29"/>
  <c r="F95" i="28"/>
  <c r="O91" i="28"/>
  <c r="BR45" i="28"/>
  <c r="BA42" i="29"/>
  <c r="BB42" i="29"/>
  <c r="BI42" i="28"/>
  <c r="BJ42" i="28"/>
  <c r="BK42" i="28"/>
  <c r="AR72" i="29"/>
  <c r="AS72" i="29"/>
  <c r="AQ72" i="29"/>
  <c r="BG45" i="28"/>
  <c r="BH44" i="28"/>
  <c r="BH45" i="28"/>
  <c r="AY27" i="29"/>
  <c r="AX28" i="29"/>
  <c r="AR73" i="29"/>
  <c r="AS73" i="29"/>
  <c r="AQ74" i="29"/>
  <c r="BG101" i="28"/>
  <c r="BH100" i="28"/>
  <c r="AE55" i="29"/>
  <c r="AZ42" i="29"/>
  <c r="BP45" i="28"/>
  <c r="BQ44" i="28"/>
  <c r="BP28" i="29"/>
  <c r="BQ27" i="29"/>
  <c r="BJ73" i="29"/>
  <c r="BK73" i="29"/>
  <c r="BI74" i="29"/>
  <c r="D55" i="29"/>
  <c r="BA52" i="28"/>
  <c r="BB52" i="28"/>
  <c r="BR74" i="29"/>
  <c r="BS73" i="29"/>
  <c r="BT73" i="29"/>
  <c r="AZ42" i="28"/>
  <c r="BA42" i="28"/>
  <c r="BB42" i="28"/>
  <c r="AX46" i="28"/>
  <c r="AY45" i="28"/>
  <c r="AQ42" i="28"/>
  <c r="AR42" i="28"/>
  <c r="AS42" i="28"/>
  <c r="AY28" i="29"/>
  <c r="AM108" i="29"/>
  <c r="E129" i="29"/>
  <c r="AQ28" i="29"/>
  <c r="BR28" i="29"/>
  <c r="BS27" i="29"/>
  <c r="BT27" i="29"/>
  <c r="AR79" i="29"/>
  <c r="AS79" i="29"/>
  <c r="AQ80" i="29"/>
  <c r="BR80" i="29"/>
  <c r="BS79" i="29"/>
  <c r="BT79" i="29"/>
  <c r="AE63" i="29"/>
  <c r="BJ27" i="29"/>
  <c r="BK27" i="29"/>
  <c r="BI28" i="29"/>
  <c r="AZ80" i="29"/>
  <c r="BA79" i="29"/>
  <c r="BB79" i="29"/>
  <c r="BI80" i="29"/>
  <c r="BJ79" i="29"/>
  <c r="BK79" i="29"/>
  <c r="BI20" i="29"/>
  <c r="BJ19" i="29"/>
  <c r="BK19" i="29"/>
  <c r="BR20" i="29"/>
  <c r="BS19" i="29"/>
  <c r="BT19" i="29"/>
  <c r="AG91" i="28"/>
  <c r="AR80" i="29"/>
  <c r="AS80" i="29"/>
  <c r="X38" i="28"/>
  <c r="O95" i="28"/>
  <c r="Q95" i="28"/>
  <c r="R95" i="28"/>
  <c r="AQ20" i="29"/>
  <c r="AR19" i="29"/>
  <c r="AS19" i="29"/>
  <c r="AZ20" i="29"/>
  <c r="BA19" i="29"/>
  <c r="BB19" i="29"/>
  <c r="BE85" i="29"/>
  <c r="BD108" i="29"/>
  <c r="D131" i="29"/>
  <c r="L39" i="29"/>
  <c r="L108" i="29"/>
  <c r="E126" i="29"/>
  <c r="K108" i="29"/>
  <c r="D126" i="29"/>
  <c r="BI51" i="29"/>
  <c r="BJ50" i="29"/>
  <c r="BK50" i="29"/>
  <c r="AG50" i="29"/>
  <c r="AH50" i="29"/>
  <c r="AF51" i="29"/>
  <c r="AF52" i="28"/>
  <c r="AG51" i="28"/>
  <c r="AH51" i="28"/>
  <c r="BA27" i="28"/>
  <c r="BB27" i="28"/>
  <c r="AZ28" i="28"/>
  <c r="BR18" i="29"/>
  <c r="BS17" i="29"/>
  <c r="BT17" i="29"/>
  <c r="BS18" i="29"/>
  <c r="BT18" i="29"/>
  <c r="X19" i="28"/>
  <c r="Y19" i="28"/>
  <c r="W20" i="28"/>
  <c r="AR33" i="29"/>
  <c r="AS33" i="29"/>
  <c r="AQ34" i="29"/>
  <c r="BS95" i="28"/>
  <c r="BT95" i="28"/>
  <c r="BR96" i="28"/>
  <c r="AZ50" i="29"/>
  <c r="BA49" i="29"/>
  <c r="BB49" i="29"/>
  <c r="BS19" i="28"/>
  <c r="BT19" i="28"/>
  <c r="BR20" i="28"/>
  <c r="BA35" i="29"/>
  <c r="BB35" i="29"/>
  <c r="AZ36" i="29"/>
  <c r="N98" i="28"/>
  <c r="O97" i="28"/>
  <c r="BR49" i="29"/>
  <c r="BS48" i="29"/>
  <c r="BT48" i="29"/>
  <c r="AQ35" i="29"/>
  <c r="AR34" i="29"/>
  <c r="AS34" i="29"/>
  <c r="AZ27" i="28"/>
  <c r="BA26" i="28"/>
  <c r="BB26" i="28"/>
  <c r="E19" i="29"/>
  <c r="F18" i="29"/>
  <c r="G18" i="29"/>
  <c r="E43" i="28"/>
  <c r="F43" i="28"/>
  <c r="G43" i="28"/>
  <c r="BI34" i="29"/>
  <c r="BJ33" i="29"/>
  <c r="BK33" i="29"/>
  <c r="AQ51" i="29"/>
  <c r="AR50" i="29"/>
  <c r="AS50" i="29"/>
  <c r="BA59" i="28"/>
  <c r="BB59" i="28"/>
  <c r="AZ60" i="28"/>
  <c r="F96" i="28"/>
  <c r="G96" i="28"/>
  <c r="E97" i="28"/>
  <c r="AL108" i="29"/>
  <c r="D129" i="29"/>
  <c r="AG38" i="28"/>
  <c r="AZ58" i="29"/>
  <c r="BA57" i="29"/>
  <c r="BB57" i="29"/>
  <c r="BA33" i="29"/>
  <c r="BB33" i="29"/>
  <c r="AZ34" i="29"/>
  <c r="W97" i="29"/>
  <c r="X96" i="29"/>
  <c r="Y96" i="29"/>
  <c r="E51" i="29"/>
  <c r="F50" i="29"/>
  <c r="G50" i="29"/>
  <c r="BA51" i="29"/>
  <c r="BB51" i="29"/>
  <c r="AZ52" i="29"/>
  <c r="AQ87" i="29"/>
  <c r="AR86" i="29"/>
  <c r="AS86" i="29"/>
  <c r="BR17" i="29"/>
  <c r="BS16" i="29"/>
  <c r="BT16" i="29"/>
  <c r="BS94" i="28"/>
  <c r="BT94" i="28"/>
  <c r="BR95" i="28"/>
  <c r="AQ24" i="29"/>
  <c r="AR24" i="29"/>
  <c r="AS24" i="29"/>
  <c r="AF20" i="28"/>
  <c r="AG19" i="28"/>
  <c r="AH19" i="28"/>
  <c r="AR73" i="28"/>
  <c r="AS73" i="28"/>
  <c r="AQ74" i="28"/>
  <c r="BS95" i="29"/>
  <c r="BT95" i="29"/>
  <c r="BR96" i="29"/>
  <c r="AR16" i="29"/>
  <c r="AS16" i="29"/>
  <c r="AQ17" i="29"/>
  <c r="AZ20" i="28"/>
  <c r="BA19" i="28"/>
  <c r="BB19" i="28"/>
  <c r="BS84" i="28"/>
  <c r="BT84" i="28"/>
  <c r="BR85" i="28"/>
  <c r="AQ41" i="28"/>
  <c r="AR41" i="28"/>
  <c r="AS41" i="28"/>
  <c r="F27" i="28"/>
  <c r="G27" i="28"/>
  <c r="E28" i="28"/>
  <c r="BI84" i="28"/>
  <c r="BJ83" i="28"/>
  <c r="BK83" i="28"/>
  <c r="AZ87" i="29"/>
  <c r="BA86" i="29"/>
  <c r="BB86" i="29"/>
  <c r="AQ40" i="29"/>
  <c r="AR40" i="29"/>
  <c r="AS40" i="29"/>
  <c r="BJ60" i="28"/>
  <c r="BK60" i="28"/>
  <c r="BI61" i="28"/>
  <c r="O18" i="29"/>
  <c r="P18" i="29"/>
  <c r="N19" i="29"/>
  <c r="BS20" i="28"/>
  <c r="BT20" i="28"/>
  <c r="BR21" i="28"/>
  <c r="O43" i="28"/>
  <c r="P43" i="28"/>
  <c r="N43" i="28"/>
  <c r="AR20" i="28"/>
  <c r="AS20" i="28"/>
  <c r="AQ21" i="28"/>
  <c r="BA84" i="28"/>
  <c r="BB84" i="28"/>
  <c r="AZ85" i="28"/>
  <c r="BR41" i="28"/>
  <c r="BS41" i="28"/>
  <c r="BT41" i="28"/>
  <c r="W97" i="28"/>
  <c r="X96" i="28"/>
  <c r="Y96" i="28"/>
  <c r="AD108" i="29"/>
  <c r="E128" i="29"/>
  <c r="F98" i="28"/>
  <c r="E99" i="28"/>
  <c r="BI52" i="29"/>
  <c r="BJ51" i="29"/>
  <c r="BK51" i="29"/>
  <c r="E97" i="29"/>
  <c r="F96" i="29"/>
  <c r="G96" i="29"/>
  <c r="AQ18" i="28"/>
  <c r="AR17" i="28"/>
  <c r="AS17" i="28"/>
  <c r="BJ67" i="28"/>
  <c r="BK67" i="28"/>
  <c r="BI68" i="28"/>
  <c r="N51" i="29"/>
  <c r="O50" i="29"/>
  <c r="P50" i="29"/>
  <c r="F51" i="28"/>
  <c r="G51" i="28"/>
  <c r="E52" i="28"/>
  <c r="BR71" i="29"/>
  <c r="BS71" i="29"/>
  <c r="BT71" i="29"/>
  <c r="AQ59" i="28"/>
  <c r="AR58" i="28"/>
  <c r="AS58" i="28"/>
  <c r="E20" i="28"/>
  <c r="F19" i="28"/>
  <c r="G19" i="28"/>
  <c r="BS88" i="29"/>
  <c r="BT88" i="29"/>
  <c r="BR89" i="29"/>
  <c r="AR17" i="29"/>
  <c r="AS17" i="29"/>
  <c r="AQ18" i="29"/>
  <c r="AR18" i="29"/>
  <c r="AS18" i="29"/>
  <c r="BR69" i="28"/>
  <c r="BS68" i="28"/>
  <c r="BT68" i="28"/>
  <c r="BA68" i="28"/>
  <c r="BB68" i="28"/>
  <c r="AZ69" i="28"/>
  <c r="BI57" i="29"/>
  <c r="AQ20" i="28"/>
  <c r="AR19" i="28"/>
  <c r="AS19" i="28"/>
  <c r="BA34" i="29"/>
  <c r="BB34" i="29"/>
  <c r="AZ35" i="29"/>
  <c r="N28" i="28"/>
  <c r="O27" i="28"/>
  <c r="P27" i="28"/>
  <c r="F97" i="28"/>
  <c r="E98" i="28"/>
  <c r="BJ59" i="28"/>
  <c r="BK59" i="28"/>
  <c r="BI60" i="28"/>
  <c r="AZ24" i="29"/>
  <c r="BA24" i="29"/>
  <c r="BB24" i="29"/>
  <c r="O98" i="28"/>
  <c r="BI88" i="29"/>
  <c r="BJ87" i="29"/>
  <c r="BK87" i="29"/>
  <c r="O96" i="28"/>
  <c r="P96" i="28"/>
  <c r="N97" i="28"/>
  <c r="BR51" i="29"/>
  <c r="BS50" i="29"/>
  <c r="BT50" i="29"/>
  <c r="AR18" i="28"/>
  <c r="AS18" i="28"/>
  <c r="AF97" i="29"/>
  <c r="AG96" i="29"/>
  <c r="AH96" i="29"/>
  <c r="BJ35" i="29"/>
  <c r="BK35" i="29"/>
  <c r="BI36" i="29"/>
  <c r="BS83" i="28"/>
  <c r="BT83" i="28"/>
  <c r="BR84" i="28"/>
  <c r="BR88" i="29"/>
  <c r="BS87" i="29"/>
  <c r="BT87" i="29"/>
  <c r="BA18" i="28"/>
  <c r="BB18" i="28"/>
  <c r="AZ18" i="28"/>
  <c r="BA28" i="28"/>
  <c r="BB28" i="28"/>
  <c r="BA73" i="28"/>
  <c r="BB73" i="28"/>
  <c r="AZ74" i="28"/>
  <c r="BR24" i="29"/>
  <c r="BS24" i="29"/>
  <c r="BT24" i="29"/>
  <c r="AQ57" i="29"/>
  <c r="W28" i="28"/>
  <c r="X27" i="28"/>
  <c r="Y27" i="28"/>
  <c r="BA50" i="29"/>
  <c r="BB50" i="29"/>
  <c r="AZ51" i="29"/>
  <c r="AO56" i="29"/>
  <c r="AP56" i="29"/>
  <c r="AQ56" i="29"/>
  <c r="AR59" i="28"/>
  <c r="AS59" i="28"/>
  <c r="AQ60" i="28"/>
  <c r="AG18" i="29"/>
  <c r="AH18" i="29"/>
  <c r="AF18" i="29"/>
  <c r="BA67" i="28"/>
  <c r="BB67" i="28"/>
  <c r="AZ68" i="28"/>
  <c r="AZ21" i="28"/>
  <c r="BA20" i="28"/>
  <c r="BB20" i="28"/>
  <c r="AR84" i="28"/>
  <c r="AS84" i="28"/>
  <c r="AQ85" i="28"/>
  <c r="X43" i="28"/>
  <c r="Y43" i="28"/>
  <c r="W43" i="28"/>
  <c r="BR57" i="29"/>
  <c r="BJ49" i="28"/>
  <c r="BK49" i="28"/>
  <c r="BI50" i="28"/>
  <c r="BJ88" i="29"/>
  <c r="BK88" i="29"/>
  <c r="BI89" i="29"/>
  <c r="AF97" i="28"/>
  <c r="AG96" i="28"/>
  <c r="AH96" i="28"/>
  <c r="AZ82" i="28"/>
  <c r="BA81" i="28"/>
  <c r="BB81" i="28"/>
  <c r="BA82" i="28"/>
  <c r="BB82" i="28"/>
  <c r="N97" i="29"/>
  <c r="O96" i="29"/>
  <c r="P96" i="29"/>
  <c r="BJ58" i="28"/>
  <c r="BK58" i="28"/>
  <c r="BI59" i="28"/>
  <c r="X51" i="28"/>
  <c r="Y51" i="28"/>
  <c r="W52" i="28"/>
  <c r="BS49" i="29"/>
  <c r="BT49" i="29"/>
  <c r="BR50" i="29"/>
  <c r="BI37" i="28"/>
  <c r="BJ36" i="28"/>
  <c r="BK36" i="28"/>
  <c r="BS57" i="29"/>
  <c r="BT57" i="29"/>
  <c r="BR58" i="29"/>
  <c r="AR51" i="29"/>
  <c r="AS51" i="29"/>
  <c r="AQ52" i="29"/>
  <c r="F83" i="28"/>
  <c r="G83" i="28"/>
  <c r="E84" i="28"/>
  <c r="AQ50" i="28"/>
  <c r="AR49" i="28"/>
  <c r="AS49" i="28"/>
  <c r="BJ84" i="28"/>
  <c r="BK84" i="28"/>
  <c r="BI85" i="28"/>
  <c r="AF28" i="28"/>
  <c r="AG27" i="28"/>
  <c r="AH27" i="28"/>
  <c r="BP56" i="29"/>
  <c r="BQ56" i="29"/>
  <c r="BR56" i="29"/>
  <c r="AQ61" i="28"/>
  <c r="AR60" i="28"/>
  <c r="AS60" i="28"/>
  <c r="BI24" i="29"/>
  <c r="BJ24" i="29"/>
  <c r="BK24" i="29"/>
  <c r="AG43" i="28"/>
  <c r="AH43" i="28"/>
  <c r="AF43" i="28"/>
  <c r="AZ18" i="29"/>
  <c r="BA18" i="29"/>
  <c r="BB18" i="29"/>
  <c r="BA17" i="29"/>
  <c r="BB17" i="29"/>
  <c r="E26" i="29"/>
  <c r="F26" i="29"/>
  <c r="G26" i="29"/>
  <c r="BR36" i="29"/>
  <c r="BS35" i="29"/>
  <c r="BT35" i="29"/>
  <c r="BN108" i="29"/>
  <c r="E132" i="29"/>
  <c r="BJ26" i="28"/>
  <c r="BK26" i="28"/>
  <c r="BI27" i="28"/>
  <c r="AZ49" i="28"/>
  <c r="BA48" i="28"/>
  <c r="BB48" i="28"/>
  <c r="AQ84" i="28"/>
  <c r="AR83" i="28"/>
  <c r="AS83" i="28"/>
  <c r="AQ89" i="29"/>
  <c r="AR88" i="29"/>
  <c r="AS88" i="29"/>
  <c r="BI96" i="28"/>
  <c r="BJ95" i="28"/>
  <c r="BK95" i="28"/>
  <c r="BI20" i="28"/>
  <c r="BJ19" i="28"/>
  <c r="BK19" i="28"/>
  <c r="BI35" i="29"/>
  <c r="BJ34" i="29"/>
  <c r="BK34" i="29"/>
  <c r="BI71" i="29"/>
  <c r="BJ71" i="29"/>
  <c r="BK71" i="29"/>
  <c r="BA83" i="28"/>
  <c r="BB83" i="28"/>
  <c r="AZ84" i="28"/>
  <c r="BR18" i="28"/>
  <c r="BS18" i="28"/>
  <c r="BT18" i="28"/>
  <c r="BS17" i="28"/>
  <c r="BT17" i="28"/>
  <c r="AZ88" i="29"/>
  <c r="BA87" i="29"/>
  <c r="BB87" i="29"/>
  <c r="BS60" i="28"/>
  <c r="BT60" i="28"/>
  <c r="BR61" i="28"/>
  <c r="BI40" i="29"/>
  <c r="BJ40" i="29"/>
  <c r="BK40" i="29"/>
  <c r="BI58" i="29"/>
  <c r="BJ57" i="29"/>
  <c r="BK57" i="29"/>
  <c r="BS26" i="28"/>
  <c r="BT26" i="28"/>
  <c r="BR27" i="28"/>
  <c r="BI98" i="29"/>
  <c r="BJ97" i="29"/>
  <c r="BK97" i="29"/>
  <c r="W84" i="28"/>
  <c r="X83" i="28"/>
  <c r="Y83" i="28"/>
  <c r="BI87" i="29"/>
  <c r="BJ86" i="29"/>
  <c r="BK86" i="29"/>
  <c r="BI17" i="29"/>
  <c r="BJ16" i="29"/>
  <c r="BK16" i="29"/>
  <c r="BS67" i="28"/>
  <c r="BT67" i="28"/>
  <c r="BR68" i="28"/>
  <c r="AQ49" i="29"/>
  <c r="AR48" i="29"/>
  <c r="AS48" i="29"/>
  <c r="AX56" i="29"/>
  <c r="AY56" i="29"/>
  <c r="AZ56" i="29"/>
  <c r="AQ50" i="29"/>
  <c r="AR49" i="29"/>
  <c r="AS49" i="29"/>
  <c r="AQ71" i="29"/>
  <c r="AR71" i="29"/>
  <c r="AS71" i="29"/>
  <c r="BJ94" i="29"/>
  <c r="BK94" i="29"/>
  <c r="BI95" i="29"/>
  <c r="BA16" i="29"/>
  <c r="BB16" i="29"/>
  <c r="AZ17" i="29"/>
  <c r="AR67" i="28"/>
  <c r="AS67" i="28"/>
  <c r="AQ68" i="28"/>
  <c r="AF26" i="29"/>
  <c r="AG26" i="29"/>
  <c r="AH26" i="29"/>
  <c r="BA58" i="28"/>
  <c r="BB58" i="28"/>
  <c r="AZ59" i="28"/>
  <c r="BI21" i="28"/>
  <c r="BJ20" i="28"/>
  <c r="BK20" i="28"/>
  <c r="BA49" i="28"/>
  <c r="BB49" i="28"/>
  <c r="AZ50" i="28"/>
  <c r="BS58" i="28"/>
  <c r="BT58" i="28"/>
  <c r="BR59" i="28"/>
  <c r="AR57" i="29"/>
  <c r="AS57" i="29"/>
  <c r="AQ58" i="29"/>
  <c r="N52" i="28"/>
  <c r="O51" i="28"/>
  <c r="P51" i="28"/>
  <c r="BJ95" i="29"/>
  <c r="BK95" i="29"/>
  <c r="BI96" i="29"/>
  <c r="BJ17" i="28"/>
  <c r="BK17" i="28"/>
  <c r="BI18" i="28"/>
  <c r="BJ18" i="28"/>
  <c r="BK18" i="28"/>
  <c r="AZ89" i="29"/>
  <c r="BA88" i="29"/>
  <c r="BB88" i="29"/>
  <c r="BR60" i="28"/>
  <c r="BS59" i="28"/>
  <c r="BT59" i="28"/>
  <c r="N84" i="28"/>
  <c r="O83" i="28"/>
  <c r="P83" i="28"/>
  <c r="AQ69" i="28"/>
  <c r="AR68" i="28"/>
  <c r="AS68" i="28"/>
  <c r="BR74" i="28"/>
  <c r="BS73" i="28"/>
  <c r="BT73" i="28"/>
  <c r="BJ41" i="28"/>
  <c r="BK41" i="28"/>
  <c r="BI41" i="28"/>
  <c r="AZ57" i="29"/>
  <c r="BR50" i="28"/>
  <c r="BS49" i="28"/>
  <c r="BT49" i="28"/>
  <c r="W19" i="29"/>
  <c r="X18" i="29"/>
  <c r="Y18" i="29"/>
  <c r="BS40" i="29"/>
  <c r="BT40" i="29"/>
  <c r="BR40" i="29"/>
  <c r="BS51" i="29"/>
  <c r="BT51" i="29"/>
  <c r="BR52" i="29"/>
  <c r="AZ71" i="29"/>
  <c r="BA71" i="29"/>
  <c r="BB71" i="29"/>
  <c r="O26" i="29"/>
  <c r="P26" i="29"/>
  <c r="N26" i="29"/>
  <c r="BR35" i="29"/>
  <c r="BS34" i="29"/>
  <c r="BT34" i="29"/>
  <c r="BJ68" i="28"/>
  <c r="BK68" i="28"/>
  <c r="AR87" i="29"/>
  <c r="AS87" i="29"/>
  <c r="AQ88" i="29"/>
  <c r="BA40" i="29"/>
  <c r="BB40" i="29"/>
  <c r="AZ40" i="29"/>
  <c r="X50" i="29"/>
  <c r="Y50" i="29"/>
  <c r="W51" i="29"/>
  <c r="BI74" i="28"/>
  <c r="BJ73" i="28"/>
  <c r="BK73" i="28"/>
  <c r="BI49" i="29"/>
  <c r="BJ48" i="29"/>
  <c r="BK48" i="29"/>
  <c r="N20" i="28"/>
  <c r="O19" i="28"/>
  <c r="P19" i="28"/>
  <c r="AZ41" i="28"/>
  <c r="BA41" i="28"/>
  <c r="BB41" i="28"/>
  <c r="BI50" i="29"/>
  <c r="BJ49" i="29"/>
  <c r="BK49" i="29"/>
  <c r="BJ94" i="28"/>
  <c r="BK94" i="28"/>
  <c r="BI95" i="28"/>
  <c r="AZ49" i="29"/>
  <c r="BA48" i="29"/>
  <c r="BB48" i="29"/>
  <c r="BS33" i="29"/>
  <c r="BT33" i="29"/>
  <c r="BR34" i="29"/>
  <c r="AG83" i="28"/>
  <c r="AH83" i="28"/>
  <c r="AF84" i="28"/>
  <c r="BR87" i="29"/>
  <c r="BS86" i="29"/>
  <c r="BT86" i="29"/>
  <c r="BI18" i="29"/>
  <c r="BJ17" i="29"/>
  <c r="BK17" i="29"/>
  <c r="BJ18" i="29"/>
  <c r="BK18" i="29"/>
  <c r="BI97" i="29"/>
  <c r="BJ96" i="29"/>
  <c r="BK96" i="29"/>
  <c r="BJ9" i="28"/>
  <c r="BK9" i="28"/>
  <c r="BI9" i="28"/>
  <c r="BG56" i="29"/>
  <c r="BH56" i="29"/>
  <c r="BI56" i="29"/>
  <c r="AQ37" i="28"/>
  <c r="AR36" i="28"/>
  <c r="AS36" i="28"/>
  <c r="X97" i="28"/>
  <c r="W98" i="28"/>
  <c r="AQ36" i="29"/>
  <c r="AR35" i="29"/>
  <c r="AS35" i="29"/>
  <c r="BR95" i="29"/>
  <c r="BS94" i="29"/>
  <c r="BT94" i="29"/>
  <c r="BS28" i="28"/>
  <c r="BT28" i="28"/>
  <c r="BR28" i="28"/>
  <c r="BS27" i="28"/>
  <c r="BT27" i="28"/>
  <c r="AZ61" i="28"/>
  <c r="BA60" i="28"/>
  <c r="BB60" i="28"/>
  <c r="X26" i="29"/>
  <c r="Y26" i="29"/>
  <c r="W26" i="29"/>
  <c r="U5" i="25"/>
  <c r="T5" i="25"/>
  <c r="V5" i="25"/>
  <c r="E93" i="29"/>
  <c r="AV85" i="29"/>
  <c r="AU108" i="29"/>
  <c r="D130" i="29"/>
  <c r="AC108" i="29"/>
  <c r="D128" i="29"/>
  <c r="P93" i="28"/>
  <c r="Q92" i="28"/>
  <c r="R92" i="28"/>
  <c r="BJ14" i="29"/>
  <c r="BK14" i="29"/>
  <c r="BJ15" i="29"/>
  <c r="BK15" i="29"/>
  <c r="BI15" i="29"/>
  <c r="N75" i="29"/>
  <c r="O74" i="29"/>
  <c r="X56" i="29"/>
  <c r="W57" i="29"/>
  <c r="AR46" i="28"/>
  <c r="AS46" i="28"/>
  <c r="AQ47" i="28"/>
  <c r="N31" i="29"/>
  <c r="O30" i="29"/>
  <c r="BS37" i="28"/>
  <c r="BT37" i="28"/>
  <c r="BR38" i="28"/>
  <c r="O11" i="29"/>
  <c r="N12" i="29"/>
  <c r="BI21" i="29"/>
  <c r="BJ20" i="29"/>
  <c r="BK20" i="29"/>
  <c r="BR47" i="28"/>
  <c r="BS46" i="28"/>
  <c r="BT46" i="28"/>
  <c r="O31" i="29"/>
  <c r="N32" i="29"/>
  <c r="AO38" i="29"/>
  <c r="AP37" i="29"/>
  <c r="B38" i="29"/>
  <c r="C38" i="29"/>
  <c r="M37" i="29"/>
  <c r="V37" i="29"/>
  <c r="W37" i="29"/>
  <c r="D37" i="29"/>
  <c r="AE37" i="29"/>
  <c r="BI30" i="28"/>
  <c r="BJ29" i="28"/>
  <c r="BK29" i="28"/>
  <c r="AG72" i="28"/>
  <c r="AF73" i="28"/>
  <c r="G95" i="28"/>
  <c r="H94" i="28"/>
  <c r="I94" i="28"/>
  <c r="H95" i="28"/>
  <c r="I95" i="28"/>
  <c r="N24" i="29"/>
  <c r="O23" i="29"/>
  <c r="BJ53" i="29"/>
  <c r="BK53" i="29"/>
  <c r="BI54" i="29"/>
  <c r="AH94" i="28"/>
  <c r="AI93" i="28"/>
  <c r="AJ93" i="28"/>
  <c r="AQ47" i="29"/>
  <c r="AR47" i="29"/>
  <c r="AS47" i="29"/>
  <c r="E77" i="29"/>
  <c r="F76" i="29"/>
  <c r="BA23" i="29"/>
  <c r="BB23" i="29"/>
  <c r="AZ23" i="29"/>
  <c r="BA22" i="29"/>
  <c r="BB22" i="29"/>
  <c r="BQ91" i="29"/>
  <c r="BP92" i="29"/>
  <c r="AY92" i="29"/>
  <c r="AX93" i="29"/>
  <c r="AY93" i="29"/>
  <c r="O52" i="28"/>
  <c r="N53" i="28"/>
  <c r="BH99" i="29"/>
  <c r="BG100" i="29"/>
  <c r="N34" i="29"/>
  <c r="O33" i="29"/>
  <c r="O34" i="29"/>
  <c r="BA37" i="28"/>
  <c r="BB37" i="28"/>
  <c r="AZ38" i="28"/>
  <c r="Y93" i="28"/>
  <c r="Z92" i="28"/>
  <c r="AA92" i="28"/>
  <c r="E17" i="29"/>
  <c r="F17" i="29"/>
  <c r="F16" i="29"/>
  <c r="BA75" i="29"/>
  <c r="BB75" i="29"/>
  <c r="AZ76" i="29"/>
  <c r="BR75" i="29"/>
  <c r="BS74" i="29"/>
  <c r="BT74" i="29"/>
  <c r="F18" i="28"/>
  <c r="E18" i="28"/>
  <c r="F17" i="28"/>
  <c r="G17" i="28"/>
  <c r="BH70" i="29"/>
  <c r="BG70" i="29"/>
  <c r="BA39" i="28"/>
  <c r="BB39" i="28"/>
  <c r="BA40" i="28"/>
  <c r="BB40" i="28"/>
  <c r="AZ40" i="28"/>
  <c r="X42" i="28"/>
  <c r="X41" i="28"/>
  <c r="W42" i="28"/>
  <c r="X70" i="28"/>
  <c r="W71" i="28"/>
  <c r="O69" i="28"/>
  <c r="P69" i="28"/>
  <c r="N70" i="28"/>
  <c r="AG14" i="29"/>
  <c r="AF15" i="29"/>
  <c r="BR79" i="28"/>
  <c r="BS78" i="28"/>
  <c r="BT78" i="28"/>
  <c r="B85" i="29"/>
  <c r="C85" i="29"/>
  <c r="M84" i="29"/>
  <c r="V84" i="29"/>
  <c r="D84" i="29"/>
  <c r="AE84" i="29"/>
  <c r="BP24" i="28"/>
  <c r="BQ23" i="28"/>
  <c r="BQ24" i="28"/>
  <c r="B22" i="28"/>
  <c r="C22" i="28"/>
  <c r="AE21" i="28"/>
  <c r="V21" i="28"/>
  <c r="M21" i="28"/>
  <c r="D21" i="28"/>
  <c r="BP62" i="29"/>
  <c r="BQ62" i="29"/>
  <c r="F31" i="28"/>
  <c r="E32" i="28"/>
  <c r="BJ89" i="29"/>
  <c r="BK89" i="29"/>
  <c r="BI90" i="29"/>
  <c r="O49" i="29"/>
  <c r="N49" i="29"/>
  <c r="AQ32" i="28"/>
  <c r="AR31" i="28"/>
  <c r="AS31" i="28"/>
  <c r="AR54" i="29"/>
  <c r="AS54" i="29"/>
  <c r="AQ55" i="29"/>
  <c r="N46" i="28"/>
  <c r="O45" i="28"/>
  <c r="AX88" i="28"/>
  <c r="AY87" i="28"/>
  <c r="AY88" i="28"/>
  <c r="AG27" i="29"/>
  <c r="AF28" i="29"/>
  <c r="AG30" i="28"/>
  <c r="AF31" i="28"/>
  <c r="W13" i="29"/>
  <c r="X12" i="29"/>
  <c r="BI23" i="29"/>
  <c r="BJ23" i="29"/>
  <c r="BK23" i="29"/>
  <c r="BJ22" i="29"/>
  <c r="BK22" i="29"/>
  <c r="O50" i="28"/>
  <c r="O49" i="28"/>
  <c r="N50" i="28"/>
  <c r="AO63" i="28"/>
  <c r="AP62" i="28"/>
  <c r="BP64" i="28"/>
  <c r="BQ63" i="28"/>
  <c r="BR63" i="28"/>
  <c r="AF40" i="28"/>
  <c r="AG39" i="28"/>
  <c r="AH39" i="28"/>
  <c r="X75" i="29"/>
  <c r="W75" i="29"/>
  <c r="X74" i="29"/>
  <c r="AF57" i="29"/>
  <c r="AG56" i="29"/>
  <c r="AQ48" i="28"/>
  <c r="AR47" i="28"/>
  <c r="AS47" i="28"/>
  <c r="AR48" i="28"/>
  <c r="AS48" i="28"/>
  <c r="AE90" i="29"/>
  <c r="M90" i="29"/>
  <c r="B91" i="29"/>
  <c r="C91" i="29"/>
  <c r="D90" i="29"/>
  <c r="V90" i="29"/>
  <c r="E12" i="29"/>
  <c r="F11" i="29"/>
  <c r="AF81" i="28"/>
  <c r="AG80" i="28"/>
  <c r="AH80" i="28"/>
  <c r="B41" i="29"/>
  <c r="C41" i="29"/>
  <c r="M41" i="29"/>
  <c r="M40" i="29"/>
  <c r="V40" i="29"/>
  <c r="AE41" i="29"/>
  <c r="V41" i="29"/>
  <c r="D40" i="29"/>
  <c r="D41" i="29"/>
  <c r="AE40" i="29"/>
  <c r="AQ39" i="28"/>
  <c r="AR38" i="28"/>
  <c r="AS38" i="28"/>
  <c r="BS47" i="29"/>
  <c r="BT47" i="29"/>
  <c r="BR47" i="29"/>
  <c r="AG25" i="29"/>
  <c r="AF25" i="29"/>
  <c r="AG24" i="29"/>
  <c r="BR16" i="28"/>
  <c r="BS15" i="28"/>
  <c r="BT15" i="28"/>
  <c r="BS16" i="28"/>
  <c r="BT16" i="28"/>
  <c r="BR71" i="28"/>
  <c r="BS70" i="28"/>
  <c r="BT70" i="28"/>
  <c r="AI94" i="28"/>
  <c r="AJ94" i="28"/>
  <c r="AH95" i="28"/>
  <c r="AI95" i="28"/>
  <c r="AJ95" i="28"/>
  <c r="W21" i="29"/>
  <c r="X20" i="29"/>
  <c r="BI46" i="28"/>
  <c r="BJ45" i="28"/>
  <c r="BK45" i="28"/>
  <c r="BG93" i="29"/>
  <c r="BH92" i="29"/>
  <c r="BH93" i="29"/>
  <c r="F52" i="28"/>
  <c r="E53" i="28"/>
  <c r="BG101" i="29"/>
  <c r="BH100" i="29"/>
  <c r="B99" i="29"/>
  <c r="C99" i="29"/>
  <c r="M98" i="29"/>
  <c r="D98" i="29"/>
  <c r="V98" i="29"/>
  <c r="E33" i="29"/>
  <c r="F32" i="29"/>
  <c r="BS69" i="28"/>
  <c r="BT69" i="28"/>
  <c r="BR70" i="28"/>
  <c r="X17" i="29"/>
  <c r="W17" i="29"/>
  <c r="X16" i="29"/>
  <c r="BJ52" i="29"/>
  <c r="BK52" i="29"/>
  <c r="BI53" i="29"/>
  <c r="BI32" i="29"/>
  <c r="BJ31" i="29"/>
  <c r="BK31" i="29"/>
  <c r="BJ32" i="29"/>
  <c r="BK32" i="29"/>
  <c r="AG40" i="28"/>
  <c r="AF41" i="28"/>
  <c r="AG70" i="28"/>
  <c r="AF71" i="28"/>
  <c r="B92" i="29"/>
  <c r="C92" i="29"/>
  <c r="D91" i="29"/>
  <c r="AE91" i="29"/>
  <c r="V91" i="29"/>
  <c r="M91" i="29"/>
  <c r="W15" i="29"/>
  <c r="X14" i="29"/>
  <c r="BR77" i="29"/>
  <c r="BS77" i="29"/>
  <c r="BT77" i="29"/>
  <c r="BS76" i="29"/>
  <c r="BT76" i="29"/>
  <c r="AZ54" i="29"/>
  <c r="BA53" i="29"/>
  <c r="BB53" i="29"/>
  <c r="Z91" i="28"/>
  <c r="AA91" i="28"/>
  <c r="Y92" i="28"/>
  <c r="AX84" i="29"/>
  <c r="AY83" i="29"/>
  <c r="B87" i="29"/>
  <c r="C87" i="29"/>
  <c r="D87" i="29"/>
  <c r="D86" i="29"/>
  <c r="AE87" i="29"/>
  <c r="M86" i="29"/>
  <c r="M87" i="29"/>
  <c r="AE86" i="29"/>
  <c r="V86" i="29"/>
  <c r="V87" i="29"/>
  <c r="AQ46" i="28"/>
  <c r="AR45" i="28"/>
  <c r="AS45" i="28"/>
  <c r="BG24" i="28"/>
  <c r="BH24" i="28"/>
  <c r="BH23" i="28"/>
  <c r="AP22" i="28"/>
  <c r="AO23" i="28"/>
  <c r="V22" i="28"/>
  <c r="B23" i="28"/>
  <c r="C23" i="28"/>
  <c r="M22" i="28"/>
  <c r="AE22" i="28"/>
  <c r="D22" i="28"/>
  <c r="AQ29" i="29"/>
  <c r="AR28" i="29"/>
  <c r="AS28" i="29"/>
  <c r="AX62" i="29"/>
  <c r="AY62" i="29"/>
  <c r="O31" i="28"/>
  <c r="N32" i="28"/>
  <c r="X49" i="29"/>
  <c r="W49" i="29"/>
  <c r="Q91" i="28"/>
  <c r="R91" i="28"/>
  <c r="P92" i="28"/>
  <c r="AG45" i="28"/>
  <c r="AF46" i="28"/>
  <c r="V85" i="28"/>
  <c r="M85" i="28"/>
  <c r="D85" i="28"/>
  <c r="AE85" i="28"/>
  <c r="B86" i="28"/>
  <c r="C86" i="28"/>
  <c r="M87" i="28"/>
  <c r="V87" i="28"/>
  <c r="D87" i="28"/>
  <c r="AE87" i="28"/>
  <c r="BG87" i="28"/>
  <c r="BH86" i="28"/>
  <c r="N28" i="29"/>
  <c r="O27" i="29"/>
  <c r="G10" i="29"/>
  <c r="O30" i="28"/>
  <c r="N31" i="28"/>
  <c r="BJ12" i="29"/>
  <c r="BK12" i="29"/>
  <c r="BI13" i="29"/>
  <c r="BA74" i="29"/>
  <c r="BB74" i="29"/>
  <c r="AZ75" i="29"/>
  <c r="BI22" i="29"/>
  <c r="BJ21" i="29"/>
  <c r="BK21" i="29"/>
  <c r="X48" i="28"/>
  <c r="W49" i="28"/>
  <c r="M61" i="28"/>
  <c r="D61" i="28"/>
  <c r="AE61" i="28"/>
  <c r="V61" i="28"/>
  <c r="B62" i="28"/>
  <c r="C62" i="28"/>
  <c r="X39" i="28"/>
  <c r="Y39" i="28"/>
  <c r="W40" i="28"/>
  <c r="M93" i="29"/>
  <c r="AZ47" i="29"/>
  <c r="BA47" i="29"/>
  <c r="BB47" i="29"/>
  <c r="F56" i="29"/>
  <c r="E57" i="29"/>
  <c r="K7" i="25"/>
  <c r="I8" i="25"/>
  <c r="Q7" i="25"/>
  <c r="S7" i="25"/>
  <c r="BJ39" i="28"/>
  <c r="BK39" i="28"/>
  <c r="BI39" i="28"/>
  <c r="BJ38" i="28"/>
  <c r="BK38" i="28"/>
  <c r="BS53" i="29"/>
  <c r="BT53" i="29"/>
  <c r="BR54" i="29"/>
  <c r="W81" i="28"/>
  <c r="X80" i="28"/>
  <c r="Y80" i="28"/>
  <c r="AO39" i="29"/>
  <c r="AP38" i="29"/>
  <c r="AP39" i="29"/>
  <c r="AZ72" i="28"/>
  <c r="BA71" i="28"/>
  <c r="BB71" i="28"/>
  <c r="BA72" i="28"/>
  <c r="BB72" i="28"/>
  <c r="E29" i="29"/>
  <c r="F28" i="29"/>
  <c r="G94" i="28"/>
  <c r="H93" i="28"/>
  <c r="I93" i="28"/>
  <c r="F25" i="29"/>
  <c r="F24" i="29"/>
  <c r="E25" i="29"/>
  <c r="AZ80" i="28"/>
  <c r="BA79" i="28"/>
  <c r="BB79" i="28"/>
  <c r="BA80" i="28"/>
  <c r="BB80" i="28"/>
  <c r="BS72" i="28"/>
  <c r="BT72" i="28"/>
  <c r="BR72" i="28"/>
  <c r="BS71" i="28"/>
  <c r="BT71" i="28"/>
  <c r="AR74" i="29"/>
  <c r="AS74" i="29"/>
  <c r="AQ75" i="29"/>
  <c r="AF21" i="29"/>
  <c r="AG20" i="29"/>
  <c r="AZ53" i="29"/>
  <c r="BA52" i="29"/>
  <c r="BB52" i="29"/>
  <c r="AO92" i="29"/>
  <c r="AP91" i="29"/>
  <c r="W53" i="28"/>
  <c r="X52" i="28"/>
  <c r="D101" i="29"/>
  <c r="E101" i="29"/>
  <c r="B102" i="29"/>
  <c r="C102" i="29"/>
  <c r="B103" i="29"/>
  <c r="C103" i="29"/>
  <c r="D102" i="29"/>
  <c r="BS30" i="29"/>
  <c r="BT30" i="29"/>
  <c r="BR31" i="29"/>
  <c r="X34" i="29"/>
  <c r="X33" i="29"/>
  <c r="W34" i="29"/>
  <c r="O15" i="29"/>
  <c r="N16" i="29"/>
  <c r="W23" i="29"/>
  <c r="X22" i="29"/>
  <c r="X18" i="28"/>
  <c r="W18" i="28"/>
  <c r="X17" i="28"/>
  <c r="Y17" i="28"/>
  <c r="O18" i="28"/>
  <c r="N18" i="28"/>
  <c r="BA38" i="28"/>
  <c r="BB38" i="28"/>
  <c r="AZ39" i="28"/>
  <c r="AG42" i="28"/>
  <c r="AG41" i="28"/>
  <c r="AF42" i="28"/>
  <c r="F70" i="28"/>
  <c r="E71" i="28"/>
  <c r="F14" i="29"/>
  <c r="E15" i="29"/>
  <c r="BR76" i="29"/>
  <c r="BS75" i="29"/>
  <c r="BT75" i="29"/>
  <c r="AR20" i="29"/>
  <c r="AS20" i="29"/>
  <c r="AQ21" i="29"/>
  <c r="AQ22" i="29"/>
  <c r="AR21" i="29"/>
  <c r="AS21" i="29"/>
  <c r="B84" i="29"/>
  <c r="C84" i="29"/>
  <c r="D83" i="29"/>
  <c r="V83" i="29"/>
  <c r="AE83" i="29"/>
  <c r="M83" i="29"/>
  <c r="BG62" i="29"/>
  <c r="BH62" i="29"/>
  <c r="Z94" i="28"/>
  <c r="AA94" i="28"/>
  <c r="Z95" i="28"/>
  <c r="AA95" i="28"/>
  <c r="Y95" i="28"/>
  <c r="AG49" i="29"/>
  <c r="AF49" i="29"/>
  <c r="BS20" i="29"/>
  <c r="BT20" i="29"/>
  <c r="BR21" i="29"/>
  <c r="AQ54" i="29"/>
  <c r="AR53" i="29"/>
  <c r="AS53" i="29"/>
  <c r="F46" i="28"/>
  <c r="E46" i="28"/>
  <c r="F45" i="28"/>
  <c r="B87" i="28"/>
  <c r="C87" i="28"/>
  <c r="D86" i="28"/>
  <c r="AE86" i="28"/>
  <c r="V86" i="28"/>
  <c r="M86" i="28"/>
  <c r="BP87" i="28"/>
  <c r="BQ86" i="28"/>
  <c r="E28" i="29"/>
  <c r="F27" i="29"/>
  <c r="AZ90" i="29"/>
  <c r="BA89" i="29"/>
  <c r="BB89" i="29"/>
  <c r="AZ21" i="29"/>
  <c r="BA20" i="29"/>
  <c r="BB20" i="29"/>
  <c r="X50" i="28"/>
  <c r="W50" i="28"/>
  <c r="X49" i="28"/>
  <c r="F47" i="28"/>
  <c r="E48" i="28"/>
  <c r="E30" i="28"/>
  <c r="F29" i="28"/>
  <c r="AE62" i="28"/>
  <c r="AG62" i="28"/>
  <c r="M62" i="28"/>
  <c r="V62" i="28"/>
  <c r="B63" i="28"/>
  <c r="C63" i="28"/>
  <c r="D62" i="28"/>
  <c r="AY63" i="28"/>
  <c r="AX64" i="28"/>
  <c r="V93" i="29"/>
  <c r="F55" i="29"/>
  <c r="E56" i="29"/>
  <c r="Y91" i="28"/>
  <c r="BI40" i="28"/>
  <c r="BJ40" i="28"/>
  <c r="BK40" i="28"/>
  <c r="G93" i="28"/>
  <c r="H92" i="28"/>
  <c r="I92" i="28"/>
  <c r="BS55" i="29"/>
  <c r="BT55" i="29"/>
  <c r="BR55" i="29"/>
  <c r="BS54" i="29"/>
  <c r="BT54" i="29"/>
  <c r="N82" i="28"/>
  <c r="O82" i="28"/>
  <c r="O81" i="28"/>
  <c r="B40" i="29"/>
  <c r="C40" i="29"/>
  <c r="V39" i="29"/>
  <c r="M39" i="29"/>
  <c r="D39" i="29"/>
  <c r="AE39" i="29"/>
  <c r="BP38" i="29"/>
  <c r="BQ37" i="29"/>
  <c r="AZ30" i="28"/>
  <c r="BA29" i="28"/>
  <c r="BB29" i="28"/>
  <c r="O24" i="29"/>
  <c r="N25" i="29"/>
  <c r="O25" i="29"/>
  <c r="AR32" i="29"/>
  <c r="AS32" i="29"/>
  <c r="AR31" i="29"/>
  <c r="AS31" i="29"/>
  <c r="AQ32" i="29"/>
  <c r="E102" i="28"/>
  <c r="F101" i="28"/>
  <c r="AF29" i="29"/>
  <c r="AG28" i="29"/>
  <c r="F20" i="29"/>
  <c r="E21" i="29"/>
  <c r="AR78" i="28"/>
  <c r="AS78" i="28"/>
  <c r="AQ79" i="28"/>
  <c r="V94" i="29"/>
  <c r="M94" i="29"/>
  <c r="M95" i="29"/>
  <c r="B95" i="29"/>
  <c r="C95" i="29"/>
  <c r="D94" i="29"/>
  <c r="D95" i="29"/>
  <c r="AE94" i="29"/>
  <c r="AE95" i="29"/>
  <c r="V95" i="29"/>
  <c r="BA30" i="28"/>
  <c r="BB30" i="28"/>
  <c r="AZ31" i="28"/>
  <c r="BR32" i="29"/>
  <c r="BS31" i="29"/>
  <c r="BT31" i="29"/>
  <c r="BS32" i="29"/>
  <c r="BT32" i="29"/>
  <c r="N33" i="29"/>
  <c r="O32" i="29"/>
  <c r="BJ72" i="28"/>
  <c r="BK72" i="28"/>
  <c r="BJ71" i="28"/>
  <c r="BK71" i="28"/>
  <c r="BI72" i="28"/>
  <c r="N17" i="29"/>
  <c r="O16" i="29"/>
  <c r="O17" i="29"/>
  <c r="N74" i="29"/>
  <c r="O73" i="29"/>
  <c r="AF23" i="29"/>
  <c r="AG22" i="29"/>
  <c r="O17" i="28"/>
  <c r="P17" i="28"/>
  <c r="N17" i="28"/>
  <c r="E30" i="29"/>
  <c r="F29" i="29"/>
  <c r="B72" i="29"/>
  <c r="C72" i="29"/>
  <c r="D72" i="29"/>
  <c r="F71" i="29"/>
  <c r="AE72" i="29"/>
  <c r="V72" i="29"/>
  <c r="M72" i="29"/>
  <c r="O40" i="28"/>
  <c r="N41" i="28"/>
  <c r="N71" i="28"/>
  <c r="O70" i="28"/>
  <c r="N89" i="29"/>
  <c r="O88" i="29"/>
  <c r="P88" i="29"/>
  <c r="AQ23" i="29"/>
  <c r="AR23" i="29"/>
  <c r="AS23" i="29"/>
  <c r="AR22" i="29"/>
  <c r="AS22" i="29"/>
  <c r="BA54" i="29"/>
  <c r="BB54" i="29"/>
  <c r="AZ55" i="29"/>
  <c r="BG84" i="29"/>
  <c r="BH83" i="29"/>
  <c r="AO24" i="28"/>
  <c r="AP23" i="28"/>
  <c r="AP24" i="28"/>
  <c r="AY22" i="28"/>
  <c r="AX23" i="28"/>
  <c r="B64" i="29"/>
  <c r="C64" i="29"/>
  <c r="AE64" i="29"/>
  <c r="V64" i="29"/>
  <c r="D64" i="29"/>
  <c r="M64" i="29"/>
  <c r="H91" i="28"/>
  <c r="I91" i="28"/>
  <c r="G91" i="28"/>
  <c r="BR30" i="28"/>
  <c r="BS29" i="28"/>
  <c r="BT29" i="28"/>
  <c r="Z93" i="28"/>
  <c r="AA93" i="28"/>
  <c r="Y94" i="28"/>
  <c r="O80" i="28"/>
  <c r="P80" i="28"/>
  <c r="N80" i="28"/>
  <c r="N29" i="28"/>
  <c r="O28" i="28"/>
  <c r="W52" i="29"/>
  <c r="X51" i="29"/>
  <c r="BI48" i="28"/>
  <c r="BJ47" i="28"/>
  <c r="BK47" i="28"/>
  <c r="BJ48" i="28"/>
  <c r="BK48" i="28"/>
  <c r="F48" i="28"/>
  <c r="E49" i="28"/>
  <c r="N48" i="28"/>
  <c r="O47" i="28"/>
  <c r="O29" i="28"/>
  <c r="N30" i="28"/>
  <c r="BA31" i="29"/>
  <c r="BB31" i="29"/>
  <c r="BA32" i="29"/>
  <c r="BB32" i="29"/>
  <c r="AZ32" i="29"/>
  <c r="AY62" i="28"/>
  <c r="AX63" i="28"/>
  <c r="BH63" i="28"/>
  <c r="BG64" i="28"/>
  <c r="AE93" i="29"/>
  <c r="BE108" i="29"/>
  <c r="E131" i="29"/>
  <c r="F63" i="29"/>
  <c r="G63" i="29"/>
  <c r="T108" i="29"/>
  <c r="D127" i="29"/>
  <c r="N56" i="29"/>
  <c r="O55" i="29"/>
  <c r="O75" i="29"/>
  <c r="N76" i="29"/>
  <c r="W55" i="29"/>
  <c r="X54" i="29"/>
  <c r="F80" i="28"/>
  <c r="G80" i="28"/>
  <c r="E81" i="28"/>
  <c r="X31" i="29"/>
  <c r="W32" i="29"/>
  <c r="AX38" i="29"/>
  <c r="AY37" i="29"/>
  <c r="BQ38" i="29"/>
  <c r="BQ39" i="29"/>
  <c r="BP39" i="29"/>
  <c r="AR29" i="29"/>
  <c r="AS29" i="29"/>
  <c r="AQ30" i="29"/>
  <c r="AF24" i="29"/>
  <c r="AG23" i="29"/>
  <c r="AQ31" i="29"/>
  <c r="AR30" i="29"/>
  <c r="AS30" i="29"/>
  <c r="W77" i="29"/>
  <c r="X76" i="29"/>
  <c r="AF45" i="28"/>
  <c r="AG44" i="28"/>
  <c r="AX92" i="29"/>
  <c r="AY91" i="29"/>
  <c r="AG52" i="28"/>
  <c r="AF53" i="28"/>
  <c r="D99" i="29"/>
  <c r="M99" i="29"/>
  <c r="B100" i="29"/>
  <c r="C100" i="29"/>
  <c r="BJ30" i="28"/>
  <c r="BK30" i="28"/>
  <c r="BI31" i="28"/>
  <c r="AG33" i="29"/>
  <c r="AF34" i="29"/>
  <c r="AG34" i="29"/>
  <c r="AQ90" i="29"/>
  <c r="AR89" i="29"/>
  <c r="AS89" i="29"/>
  <c r="AG15" i="29"/>
  <c r="AF16" i="29"/>
  <c r="X73" i="29"/>
  <c r="W74" i="29"/>
  <c r="O29" i="29"/>
  <c r="N30" i="29"/>
  <c r="AO70" i="29"/>
  <c r="AP70" i="29"/>
  <c r="BJ37" i="28"/>
  <c r="BK37" i="28"/>
  <c r="BI38" i="28"/>
  <c r="N42" i="28"/>
  <c r="O42" i="28"/>
  <c r="O41" i="28"/>
  <c r="AG69" i="28"/>
  <c r="AH69" i="28"/>
  <c r="AF70" i="28"/>
  <c r="X88" i="29"/>
  <c r="W89" i="29"/>
  <c r="Q94" i="28"/>
  <c r="R94" i="28"/>
  <c r="X13" i="29"/>
  <c r="Y13" i="29"/>
  <c r="W14" i="29"/>
  <c r="AF20" i="29"/>
  <c r="AG19" i="29"/>
  <c r="W54" i="29"/>
  <c r="X53" i="29"/>
  <c r="AO85" i="29"/>
  <c r="AP85" i="29"/>
  <c r="AP84" i="29"/>
  <c r="AX85" i="29"/>
  <c r="AY85" i="29"/>
  <c r="AY84" i="29"/>
  <c r="V24" i="28"/>
  <c r="M24" i="28"/>
  <c r="B25" i="28"/>
  <c r="C25" i="28"/>
  <c r="AE24" i="28"/>
  <c r="D24" i="28"/>
  <c r="BS89" i="29"/>
  <c r="BT89" i="29"/>
  <c r="BR90" i="29"/>
  <c r="X21" i="29"/>
  <c r="W22" i="29"/>
  <c r="F52" i="29"/>
  <c r="E53" i="29"/>
  <c r="AG47" i="28"/>
  <c r="AF47" i="28"/>
  <c r="AG46" i="28"/>
  <c r="X45" i="28"/>
  <c r="W46" i="28"/>
  <c r="AO87" i="28"/>
  <c r="AP86" i="28"/>
  <c r="BA28" i="29"/>
  <c r="BB28" i="29"/>
  <c r="AZ29" i="29"/>
  <c r="P91" i="28"/>
  <c r="X28" i="28"/>
  <c r="W29" i="28"/>
  <c r="AF52" i="29"/>
  <c r="AG51" i="29"/>
  <c r="AF50" i="28"/>
  <c r="AG50" i="28"/>
  <c r="B9" i="29"/>
  <c r="C9" i="29"/>
  <c r="D8" i="29"/>
  <c r="E8" i="29"/>
  <c r="D9" i="29"/>
  <c r="X29" i="28"/>
  <c r="W30" i="28"/>
  <c r="AZ31" i="29"/>
  <c r="BA30" i="29"/>
  <c r="BB30" i="29"/>
  <c r="BG63" i="28"/>
  <c r="BH62" i="28"/>
  <c r="AR37" i="28"/>
  <c r="AS37" i="28"/>
  <c r="AQ38" i="28"/>
  <c r="N72" i="28"/>
  <c r="O71" i="28"/>
  <c r="BM108" i="29"/>
  <c r="D132" i="29"/>
  <c r="BE108" i="28"/>
  <c r="E131" i="28"/>
  <c r="U108" i="29"/>
  <c r="E127" i="29"/>
  <c r="V92" i="29"/>
  <c r="M92" i="29"/>
  <c r="D92" i="29"/>
  <c r="F92" i="29"/>
  <c r="AE92" i="29"/>
  <c r="BJ75" i="29"/>
  <c r="BK75" i="29"/>
  <c r="BI76" i="29"/>
  <c r="W56" i="29"/>
  <c r="X55" i="29"/>
  <c r="AQ16" i="28"/>
  <c r="AR15" i="28"/>
  <c r="AS15" i="28"/>
  <c r="AR16" i="28"/>
  <c r="AS16" i="28"/>
  <c r="W31" i="29"/>
  <c r="X30" i="29"/>
  <c r="BS29" i="29"/>
  <c r="BT29" i="29"/>
  <c r="BR30" i="29"/>
  <c r="N100" i="28"/>
  <c r="O99" i="28"/>
  <c r="N29" i="29"/>
  <c r="O28" i="29"/>
  <c r="AF76" i="29"/>
  <c r="AG75" i="29"/>
  <c r="AF55" i="29"/>
  <c r="AG54" i="29"/>
  <c r="BR53" i="29"/>
  <c r="BS52" i="29"/>
  <c r="BT52" i="29"/>
  <c r="E82" i="28"/>
  <c r="F82" i="28"/>
  <c r="F81" i="28"/>
  <c r="BR46" i="28"/>
  <c r="BS45" i="28"/>
  <c r="BT45" i="28"/>
  <c r="AZ54" i="28"/>
  <c r="BA53" i="28"/>
  <c r="BB53" i="28"/>
  <c r="M36" i="29"/>
  <c r="D36" i="29"/>
  <c r="AE36" i="29"/>
  <c r="B37" i="29"/>
  <c r="C37" i="29"/>
  <c r="V36" i="29"/>
  <c r="F72" i="28"/>
  <c r="E73" i="28"/>
  <c r="BR14" i="29"/>
  <c r="BS13" i="29"/>
  <c r="BT13" i="29"/>
  <c r="F23" i="29"/>
  <c r="E24" i="29"/>
  <c r="BI79" i="28"/>
  <c r="BJ78" i="28"/>
  <c r="BK78" i="28"/>
  <c r="BS38" i="28"/>
  <c r="BT38" i="28"/>
  <c r="BR39" i="28"/>
  <c r="N21" i="29"/>
  <c r="O20" i="29"/>
  <c r="F44" i="28"/>
  <c r="E45" i="28"/>
  <c r="B93" i="29"/>
  <c r="C93" i="29"/>
  <c r="AG32" i="29"/>
  <c r="AF33" i="29"/>
  <c r="F15" i="29"/>
  <c r="E16" i="29"/>
  <c r="AG73" i="29"/>
  <c r="AF74" i="29"/>
  <c r="E23" i="29"/>
  <c r="F22" i="29"/>
  <c r="W30" i="29"/>
  <c r="X29" i="29"/>
  <c r="BP70" i="29"/>
  <c r="BQ70" i="29"/>
  <c r="BS69" i="29"/>
  <c r="BT69" i="29"/>
  <c r="E42" i="28"/>
  <c r="F41" i="28"/>
  <c r="F42" i="28"/>
  <c r="F40" i="28"/>
  <c r="E41" i="28"/>
  <c r="E70" i="28"/>
  <c r="F69" i="28"/>
  <c r="G69" i="28"/>
  <c r="F88" i="29"/>
  <c r="E89" i="29"/>
  <c r="P94" i="28"/>
  <c r="Q93" i="28"/>
  <c r="R93" i="28"/>
  <c r="E14" i="29"/>
  <c r="F13" i="29"/>
  <c r="AQ76" i="29"/>
  <c r="AR75" i="29"/>
  <c r="AS75" i="29"/>
  <c r="E20" i="29"/>
  <c r="F19" i="29"/>
  <c r="N54" i="29"/>
  <c r="O53" i="29"/>
  <c r="BP84" i="29"/>
  <c r="BQ83" i="29"/>
  <c r="AE85" i="29"/>
  <c r="D85" i="29"/>
  <c r="V85" i="29"/>
  <c r="M85" i="29"/>
  <c r="B86" i="29"/>
  <c r="C86" i="29"/>
  <c r="B83" i="29"/>
  <c r="C83" i="29"/>
  <c r="D82" i="29"/>
  <c r="M82" i="29"/>
  <c r="AE82" i="29"/>
  <c r="V82" i="29"/>
  <c r="B24" i="28"/>
  <c r="C24" i="28"/>
  <c r="M23" i="28"/>
  <c r="D23" i="28"/>
  <c r="AE23" i="28"/>
  <c r="V23" i="28"/>
  <c r="AX24" i="28"/>
  <c r="AY23" i="28"/>
  <c r="AZ23" i="28"/>
  <c r="AY24" i="28"/>
  <c r="AQ15" i="29"/>
  <c r="AR15" i="29"/>
  <c r="AS15" i="29"/>
  <c r="BJ74" i="29"/>
  <c r="BK74" i="29"/>
  <c r="BI75" i="29"/>
  <c r="AG21" i="29"/>
  <c r="AF22" i="29"/>
  <c r="N53" i="29"/>
  <c r="O52" i="29"/>
  <c r="N47" i="28"/>
  <c r="O46" i="28"/>
  <c r="B89" i="28"/>
  <c r="C89" i="28"/>
  <c r="D88" i="28"/>
  <c r="AE88" i="28"/>
  <c r="M88" i="28"/>
  <c r="V88" i="28"/>
  <c r="AX87" i="28"/>
  <c r="AY86" i="28"/>
  <c r="BP88" i="28"/>
  <c r="BQ87" i="28"/>
  <c r="BQ88" i="28"/>
  <c r="BJ76" i="29"/>
  <c r="BK76" i="29"/>
  <c r="F28" i="28"/>
  <c r="E29" i="28"/>
  <c r="O12" i="29"/>
  <c r="N13" i="29"/>
  <c r="BR22" i="29"/>
  <c r="BS21" i="29"/>
  <c r="BT21" i="29"/>
  <c r="E52" i="29"/>
  <c r="F51" i="29"/>
  <c r="BI47" i="28"/>
  <c r="BJ46" i="28"/>
  <c r="BK46" i="28"/>
  <c r="N49" i="28"/>
  <c r="O48" i="28"/>
  <c r="BI54" i="28"/>
  <c r="BJ53" i="28"/>
  <c r="BK53" i="28"/>
  <c r="AH91" i="28"/>
  <c r="AG29" i="28"/>
  <c r="AF30" i="28"/>
  <c r="BP63" i="28"/>
  <c r="BQ62" i="28"/>
  <c r="AF72" i="28"/>
  <c r="AG71" i="28"/>
  <c r="AF75" i="29"/>
  <c r="AG74" i="29"/>
  <c r="AH74" i="29"/>
  <c r="AF56" i="29"/>
  <c r="AG55" i="29"/>
  <c r="AF31" i="29"/>
  <c r="AG30" i="29"/>
  <c r="AQ54" i="28"/>
  <c r="AR53" i="28"/>
  <c r="AS53" i="28"/>
  <c r="BR31" i="28"/>
  <c r="BS30" i="28"/>
  <c r="BT30" i="28"/>
  <c r="E100" i="28"/>
  <c r="F99" i="28"/>
  <c r="E76" i="29"/>
  <c r="F75" i="29"/>
  <c r="E55" i="29"/>
  <c r="F54" i="29"/>
  <c r="AG81" i="28"/>
  <c r="AG82" i="28"/>
  <c r="AF82" i="28"/>
  <c r="AF32" i="29"/>
  <c r="AG31" i="29"/>
  <c r="AY38" i="29"/>
  <c r="AX39" i="29"/>
  <c r="AY39" i="29"/>
  <c r="BH39" i="29"/>
  <c r="BH38" i="29"/>
  <c r="BG39" i="29"/>
  <c r="AR29" i="28"/>
  <c r="AS29" i="28"/>
  <c r="AQ30" i="28"/>
  <c r="N73" i="28"/>
  <c r="O72" i="28"/>
  <c r="W24" i="29"/>
  <c r="X23" i="29"/>
  <c r="BI80" i="28"/>
  <c r="BJ79" i="28"/>
  <c r="BK79" i="28"/>
  <c r="BS40" i="28"/>
  <c r="BT40" i="28"/>
  <c r="BS39" i="28"/>
  <c r="BT39" i="28"/>
  <c r="BR40" i="28"/>
  <c r="AG76" i="29"/>
  <c r="AH76" i="29"/>
  <c r="AF77" i="29"/>
  <c r="AH92" i="28"/>
  <c r="AI91" i="28"/>
  <c r="AJ91" i="28"/>
  <c r="N45" i="28"/>
  <c r="O44" i="28"/>
  <c r="BG92" i="29"/>
  <c r="BH91" i="29"/>
  <c r="BQ93" i="29"/>
  <c r="BQ92" i="29"/>
  <c r="BP93" i="29"/>
  <c r="BJ31" i="28"/>
  <c r="BK31" i="28"/>
  <c r="BI32" i="28"/>
  <c r="BJ32" i="28"/>
  <c r="BK32" i="28"/>
  <c r="E34" i="29"/>
  <c r="F34" i="29"/>
  <c r="F33" i="29"/>
  <c r="AG17" i="29"/>
  <c r="AG16" i="29"/>
  <c r="AF17" i="29"/>
  <c r="E74" i="29"/>
  <c r="F73" i="29"/>
  <c r="O22" i="29"/>
  <c r="N23" i="29"/>
  <c r="AG18" i="28"/>
  <c r="AF18" i="28"/>
  <c r="AG17" i="28"/>
  <c r="AH17" i="28"/>
  <c r="AG29" i="29"/>
  <c r="AF30" i="29"/>
  <c r="X40" i="28"/>
  <c r="W41" i="28"/>
  <c r="AQ72" i="28"/>
  <c r="AR72" i="28"/>
  <c r="AS72" i="28"/>
  <c r="AG88" i="29"/>
  <c r="AF89" i="29"/>
  <c r="AG13" i="29"/>
  <c r="AH13" i="29"/>
  <c r="AF14" i="29"/>
  <c r="N20" i="29"/>
  <c r="O19" i="29"/>
  <c r="F53" i="29"/>
  <c r="E54" i="29"/>
  <c r="AO84" i="29"/>
  <c r="AP83" i="29"/>
  <c r="BQ85" i="29"/>
  <c r="BP85" i="29"/>
  <c r="BQ84" i="29"/>
  <c r="M26" i="28"/>
  <c r="V25" i="28"/>
  <c r="B26" i="28"/>
  <c r="C26" i="28"/>
  <c r="D26" i="28"/>
  <c r="D25" i="28"/>
  <c r="AE25" i="28"/>
  <c r="M25" i="28"/>
  <c r="AE26" i="28"/>
  <c r="V26" i="28"/>
  <c r="AF32" i="28"/>
  <c r="AG31" i="28"/>
  <c r="AI31" i="28"/>
  <c r="AJ31" i="28"/>
  <c r="BJ70" i="28"/>
  <c r="BK70" i="28"/>
  <c r="BJ69" i="28"/>
  <c r="BK69" i="28"/>
  <c r="BI70" i="28"/>
  <c r="E22" i="29"/>
  <c r="F21" i="29"/>
  <c r="W53" i="29"/>
  <c r="X52" i="29"/>
  <c r="W47" i="28"/>
  <c r="X46" i="28"/>
  <c r="AO88" i="28"/>
  <c r="AP87" i="28"/>
  <c r="AP88" i="28"/>
  <c r="BR54" i="28"/>
  <c r="BS53" i="28"/>
  <c r="BT53" i="28"/>
  <c r="X30" i="28"/>
  <c r="W31" i="28"/>
  <c r="AF29" i="28"/>
  <c r="AG28" i="28"/>
  <c r="BA70" i="28"/>
  <c r="BB70" i="28"/>
  <c r="BA69" i="28"/>
  <c r="BB69" i="28"/>
  <c r="AZ70" i="28"/>
  <c r="AH93" i="28"/>
  <c r="AI92" i="28"/>
  <c r="AJ92" i="28"/>
  <c r="F12" i="29"/>
  <c r="E13" i="29"/>
  <c r="O51" i="29"/>
  <c r="N52" i="29"/>
  <c r="F49" i="28"/>
  <c r="E50" i="28"/>
  <c r="F50" i="28"/>
  <c r="F39" i="28"/>
  <c r="G39" i="28"/>
  <c r="E40" i="28"/>
  <c r="W72" i="28"/>
  <c r="X71" i="28"/>
  <c r="BA31" i="28"/>
  <c r="BB31" i="28"/>
  <c r="AV108" i="29"/>
  <c r="E130" i="29"/>
  <c r="BJ13" i="29"/>
  <c r="BK13" i="29"/>
  <c r="BI14" i="29"/>
  <c r="F74" i="29"/>
  <c r="E75" i="29"/>
  <c r="N57" i="29"/>
  <c r="O56" i="29"/>
  <c r="E31" i="29"/>
  <c r="F30" i="29"/>
  <c r="BS31" i="28"/>
  <c r="BT31" i="28"/>
  <c r="O54" i="29"/>
  <c r="N55" i="29"/>
  <c r="X82" i="28"/>
  <c r="W82" i="28"/>
  <c r="X81" i="28"/>
  <c r="BS47" i="28"/>
  <c r="BT47" i="28"/>
  <c r="BR48" i="28"/>
  <c r="BS48" i="28"/>
  <c r="BT48" i="28"/>
  <c r="E32" i="29"/>
  <c r="F31" i="29"/>
  <c r="BG38" i="29"/>
  <c r="BH37" i="29"/>
  <c r="B39" i="29"/>
  <c r="C39" i="29"/>
  <c r="D38" i="29"/>
  <c r="AE38" i="29"/>
  <c r="V38" i="29"/>
  <c r="M38" i="29"/>
  <c r="AR40" i="28"/>
  <c r="AS40" i="28"/>
  <c r="AQ40" i="28"/>
  <c r="AR39" i="28"/>
  <c r="AS39" i="28"/>
  <c r="X72" i="28"/>
  <c r="W73" i="28"/>
  <c r="BR15" i="29"/>
  <c r="BS15" i="29"/>
  <c r="BT15" i="29"/>
  <c r="BS14" i="29"/>
  <c r="BT14" i="29"/>
  <c r="X24" i="29"/>
  <c r="W25" i="29"/>
  <c r="X25" i="29"/>
  <c r="BJ54" i="29"/>
  <c r="BK54" i="29"/>
  <c r="BJ55" i="29"/>
  <c r="BK55" i="29"/>
  <c r="BI55" i="29"/>
  <c r="AZ46" i="28"/>
  <c r="BA45" i="28"/>
  <c r="BB45" i="28"/>
  <c r="BJ28" i="29"/>
  <c r="BK28" i="29"/>
  <c r="BI29" i="29"/>
  <c r="AZ30" i="29"/>
  <c r="BA29" i="29"/>
  <c r="BB29" i="29"/>
  <c r="O76" i="29"/>
  <c r="Q76" i="29"/>
  <c r="R76" i="29"/>
  <c r="N77" i="29"/>
  <c r="AZ22" i="29"/>
  <c r="BA21" i="29"/>
  <c r="BB21" i="29"/>
  <c r="X44" i="28"/>
  <c r="W45" i="28"/>
  <c r="AP93" i="29"/>
  <c r="AO93" i="29"/>
  <c r="AP92" i="29"/>
  <c r="B101" i="29"/>
  <c r="C101" i="29"/>
  <c r="M100" i="29"/>
  <c r="D100" i="29"/>
  <c r="X32" i="29"/>
  <c r="W33" i="29"/>
  <c r="W29" i="29"/>
  <c r="X28" i="29"/>
  <c r="X15" i="29"/>
  <c r="W16" i="29"/>
  <c r="BI47" i="29"/>
  <c r="BJ47" i="29"/>
  <c r="BK47" i="29"/>
  <c r="BJ15" i="28"/>
  <c r="BK15" i="28"/>
  <c r="AR52" i="29"/>
  <c r="AS52" i="29"/>
  <c r="AQ53" i="29"/>
  <c r="AZ79" i="28"/>
  <c r="BA78" i="28"/>
  <c r="BB78" i="28"/>
  <c r="BI31" i="29"/>
  <c r="BJ30" i="29"/>
  <c r="BK30" i="29"/>
  <c r="AY70" i="29"/>
  <c r="AX70" i="29"/>
  <c r="X69" i="28"/>
  <c r="Y69" i="28"/>
  <c r="W70" i="28"/>
  <c r="N15" i="29"/>
  <c r="O14" i="29"/>
  <c r="O13" i="29"/>
  <c r="N14" i="29"/>
  <c r="X19" i="29"/>
  <c r="W20" i="29"/>
  <c r="BR80" i="28"/>
  <c r="BS79" i="28"/>
  <c r="BT79" i="28"/>
  <c r="BG85" i="29"/>
  <c r="BH85" i="29"/>
  <c r="BH84" i="29"/>
  <c r="BG23" i="28"/>
  <c r="BH22" i="28"/>
  <c r="BQ22" i="28"/>
  <c r="BP23" i="28"/>
  <c r="BR29" i="29"/>
  <c r="BS28" i="29"/>
  <c r="BT28" i="29"/>
  <c r="AO62" i="29"/>
  <c r="AP62" i="29"/>
  <c r="W32" i="28"/>
  <c r="X31" i="28"/>
  <c r="BI30" i="29"/>
  <c r="BJ29" i="29"/>
  <c r="BK29" i="29"/>
  <c r="F49" i="29"/>
  <c r="E49" i="29"/>
  <c r="N22" i="29"/>
  <c r="O21" i="29"/>
  <c r="AG53" i="29"/>
  <c r="AF53" i="29"/>
  <c r="AG52" i="29"/>
  <c r="B88" i="28"/>
  <c r="C88" i="28"/>
  <c r="AE89" i="28"/>
  <c r="V90" i="28"/>
  <c r="B90" i="28"/>
  <c r="C90" i="28"/>
  <c r="D90" i="28"/>
  <c r="V89" i="28"/>
  <c r="AE90" i="28"/>
  <c r="M89" i="28"/>
  <c r="M90" i="28"/>
  <c r="D89" i="28"/>
  <c r="BH87" i="28"/>
  <c r="BI87" i="28"/>
  <c r="BG88" i="28"/>
  <c r="BH88" i="28"/>
  <c r="X27" i="29"/>
  <c r="W28" i="29"/>
  <c r="E31" i="28"/>
  <c r="F30" i="28"/>
  <c r="BR23" i="29"/>
  <c r="BS22" i="29"/>
  <c r="BT22" i="29"/>
  <c r="BS23" i="29"/>
  <c r="BT23" i="29"/>
  <c r="AG49" i="28"/>
  <c r="AF49" i="28"/>
  <c r="AG48" i="28"/>
  <c r="X47" i="28"/>
  <c r="W48" i="28"/>
  <c r="AQ31" i="28"/>
  <c r="AR30" i="28"/>
  <c r="AS30" i="28"/>
  <c r="AP63" i="28"/>
  <c r="AO64" i="28"/>
  <c r="F100" i="28"/>
  <c r="E101" i="28"/>
  <c r="O39" i="28"/>
  <c r="P39" i="28"/>
  <c r="N40" i="28"/>
  <c r="E72" i="28"/>
  <c r="F71" i="28"/>
  <c r="L57" i="28"/>
  <c r="L108" i="28"/>
  <c r="E126" i="28"/>
  <c r="K108" i="28"/>
  <c r="D126" i="28"/>
  <c r="AM57" i="28"/>
  <c r="AL108" i="28"/>
  <c r="D129" i="28"/>
  <c r="G80" i="29"/>
  <c r="H79" i="29"/>
  <c r="I79" i="29"/>
  <c r="P33" i="28"/>
  <c r="Q32" i="28"/>
  <c r="R32" i="28"/>
  <c r="AG47" i="29"/>
  <c r="AF48" i="29"/>
  <c r="AG48" i="29"/>
  <c r="Y79" i="29"/>
  <c r="Z78" i="29"/>
  <c r="AA78" i="29"/>
  <c r="F13" i="28"/>
  <c r="E14" i="28"/>
  <c r="E71" i="29"/>
  <c r="F70" i="29"/>
  <c r="N66" i="29"/>
  <c r="O65" i="29"/>
  <c r="O62" i="29"/>
  <c r="N63" i="29"/>
  <c r="BR60" i="29"/>
  <c r="BS59" i="29"/>
  <c r="BT59" i="29"/>
  <c r="W76" i="28"/>
  <c r="X75" i="28"/>
  <c r="P32" i="28"/>
  <c r="Q31" i="28"/>
  <c r="R31" i="28"/>
  <c r="F43" i="29"/>
  <c r="E44" i="29"/>
  <c r="AH35" i="28"/>
  <c r="AI34" i="28"/>
  <c r="AJ34" i="28"/>
  <c r="AF69" i="29"/>
  <c r="AG68" i="29"/>
  <c r="F63" i="28"/>
  <c r="E64" i="28"/>
  <c r="E13" i="28"/>
  <c r="F12" i="28"/>
  <c r="BJ46" i="29"/>
  <c r="BK46" i="29"/>
  <c r="BI46" i="29"/>
  <c r="BJ45" i="29"/>
  <c r="BK45" i="29"/>
  <c r="Z33" i="28"/>
  <c r="AA33" i="28"/>
  <c r="Y34" i="28"/>
  <c r="AX56" i="28"/>
  <c r="AY55" i="28"/>
  <c r="BS74" i="28"/>
  <c r="BT74" i="28"/>
  <c r="BR75" i="28"/>
  <c r="AZ66" i="28"/>
  <c r="BA65" i="28"/>
  <c r="BB65" i="28"/>
  <c r="BA66" i="28"/>
  <c r="BB66" i="28"/>
  <c r="O73" i="28"/>
  <c r="N74" i="28"/>
  <c r="E45" i="29"/>
  <c r="F44" i="29"/>
  <c r="BI69" i="29"/>
  <c r="BJ69" i="29"/>
  <c r="BK69" i="29"/>
  <c r="BJ68" i="29"/>
  <c r="BK68" i="29"/>
  <c r="P34" i="28"/>
  <c r="Q33" i="28"/>
  <c r="R33" i="28"/>
  <c r="O58" i="29"/>
  <c r="N59" i="29"/>
  <c r="Z37" i="28"/>
  <c r="AA37" i="28"/>
  <c r="Y38" i="28"/>
  <c r="Z38" i="28"/>
  <c r="AA38" i="28"/>
  <c r="Q79" i="29"/>
  <c r="R79" i="29"/>
  <c r="P80" i="29"/>
  <c r="E16" i="28"/>
  <c r="F16" i="28"/>
  <c r="F15" i="28"/>
  <c r="AZ75" i="28"/>
  <c r="BA74" i="28"/>
  <c r="BB74" i="28"/>
  <c r="BA44" i="29"/>
  <c r="BB44" i="29"/>
  <c r="AZ45" i="29"/>
  <c r="O66" i="28"/>
  <c r="N67" i="28"/>
  <c r="AG45" i="29"/>
  <c r="AF46" i="29"/>
  <c r="AV108" i="28"/>
  <c r="E130" i="28"/>
  <c r="E58" i="29"/>
  <c r="F57" i="29"/>
  <c r="N77" i="28"/>
  <c r="O76" i="28"/>
  <c r="O79" i="28"/>
  <c r="O78" i="28"/>
  <c r="N79" i="28"/>
  <c r="AI36" i="28"/>
  <c r="AJ36" i="28"/>
  <c r="AH37" i="28"/>
  <c r="F47" i="29"/>
  <c r="F48" i="29"/>
  <c r="E48" i="29"/>
  <c r="AR44" i="29"/>
  <c r="AS44" i="29"/>
  <c r="AQ45" i="29"/>
  <c r="O13" i="28"/>
  <c r="N14" i="28"/>
  <c r="F69" i="29"/>
  <c r="E70" i="29"/>
  <c r="F65" i="29"/>
  <c r="E66" i="29"/>
  <c r="P78" i="29"/>
  <c r="Q77" i="29"/>
  <c r="R77" i="29"/>
  <c r="O75" i="28"/>
  <c r="N76" i="28"/>
  <c r="N69" i="29"/>
  <c r="O68" i="29"/>
  <c r="O63" i="28"/>
  <c r="N64" i="28"/>
  <c r="O12" i="28"/>
  <c r="N13" i="28"/>
  <c r="BS75" i="28"/>
  <c r="BT75" i="28"/>
  <c r="BR76" i="28"/>
  <c r="P77" i="29"/>
  <c r="AP57" i="28"/>
  <c r="AO57" i="28"/>
  <c r="AP56" i="28"/>
  <c r="BQ57" i="28"/>
  <c r="BQ56" i="28"/>
  <c r="BP57" i="28"/>
  <c r="BA64" i="28"/>
  <c r="BB64" i="28"/>
  <c r="AZ65" i="28"/>
  <c r="W74" i="28"/>
  <c r="X73" i="28"/>
  <c r="O44" i="29"/>
  <c r="N45" i="29"/>
  <c r="BS14" i="28"/>
  <c r="BT14" i="28"/>
  <c r="BS13" i="28"/>
  <c r="BT13" i="28"/>
  <c r="BR14" i="28"/>
  <c r="W63" i="29"/>
  <c r="X62" i="29"/>
  <c r="F58" i="29"/>
  <c r="E59" i="29"/>
  <c r="Q78" i="29"/>
  <c r="R78" i="29"/>
  <c r="P79" i="29"/>
  <c r="X14" i="28"/>
  <c r="W15" i="28"/>
  <c r="BA67" i="29"/>
  <c r="BB67" i="29"/>
  <c r="AZ68" i="29"/>
  <c r="O68" i="28"/>
  <c r="O67" i="28"/>
  <c r="N68" i="28"/>
  <c r="W46" i="29"/>
  <c r="X45" i="29"/>
  <c r="Z34" i="28"/>
  <c r="AA34" i="28"/>
  <c r="Y35" i="28"/>
  <c r="F10" i="28"/>
  <c r="E11" i="28"/>
  <c r="W62" i="29"/>
  <c r="X61" i="29"/>
  <c r="X57" i="29"/>
  <c r="W58" i="29"/>
  <c r="O65" i="28"/>
  <c r="N66" i="28"/>
  <c r="AF63" i="28"/>
  <c r="AF77" i="28"/>
  <c r="AG76" i="28"/>
  <c r="AG77" i="28"/>
  <c r="AF78" i="28"/>
  <c r="F42" i="29"/>
  <c r="E43" i="29"/>
  <c r="N48" i="29"/>
  <c r="O48" i="29"/>
  <c r="O47" i="29"/>
  <c r="AR45" i="29"/>
  <c r="AS45" i="29"/>
  <c r="AR46" i="29"/>
  <c r="AS46" i="29"/>
  <c r="AQ46" i="29"/>
  <c r="N71" i="29"/>
  <c r="O71" i="29"/>
  <c r="O70" i="29"/>
  <c r="BR66" i="28"/>
  <c r="BS65" i="28"/>
  <c r="BT65" i="28"/>
  <c r="BS66" i="28"/>
  <c r="BT66" i="28"/>
  <c r="AG75" i="28"/>
  <c r="AF76" i="28"/>
  <c r="X68" i="29"/>
  <c r="W69" i="29"/>
  <c r="AI33" i="28"/>
  <c r="AJ33" i="28"/>
  <c r="AH34" i="28"/>
  <c r="AR66" i="28"/>
  <c r="AS66" i="28"/>
  <c r="AR65" i="28"/>
  <c r="AS65" i="28"/>
  <c r="AQ66" i="28"/>
  <c r="BJ75" i="28"/>
  <c r="BK75" i="28"/>
  <c r="BI76" i="28"/>
  <c r="O60" i="29"/>
  <c r="N61" i="29"/>
  <c r="AE56" i="28"/>
  <c r="D56" i="28"/>
  <c r="V56" i="28"/>
  <c r="M56" i="28"/>
  <c r="B58" i="28"/>
  <c r="C58" i="28"/>
  <c r="M57" i="28"/>
  <c r="D57" i="28"/>
  <c r="AE57" i="28"/>
  <c r="V57" i="28"/>
  <c r="W65" i="28"/>
  <c r="X64" i="28"/>
  <c r="X44" i="29"/>
  <c r="W45" i="29"/>
  <c r="AD108" i="28"/>
  <c r="E128" i="28"/>
  <c r="Q36" i="28"/>
  <c r="R36" i="28"/>
  <c r="P37" i="28"/>
  <c r="AR58" i="29"/>
  <c r="AS58" i="29"/>
  <c r="AQ59" i="29"/>
  <c r="AF15" i="28"/>
  <c r="AG14" i="28"/>
  <c r="AH32" i="28"/>
  <c r="BA45" i="29"/>
  <c r="BB45" i="29"/>
  <c r="BA46" i="29"/>
  <c r="BB46" i="29"/>
  <c r="AZ46" i="29"/>
  <c r="AZ69" i="29"/>
  <c r="BA68" i="29"/>
  <c r="BB68" i="29"/>
  <c r="BA69" i="29"/>
  <c r="BB69" i="29"/>
  <c r="X67" i="28"/>
  <c r="W68" i="28"/>
  <c r="X68" i="28"/>
  <c r="F45" i="29"/>
  <c r="E46" i="29"/>
  <c r="N11" i="28"/>
  <c r="O10" i="28"/>
  <c r="P10" i="28"/>
  <c r="AG61" i="29"/>
  <c r="AF62" i="29"/>
  <c r="AG57" i="29"/>
  <c r="AF58" i="29"/>
  <c r="BJ66" i="28"/>
  <c r="BK66" i="28"/>
  <c r="BJ65" i="28"/>
  <c r="BK65" i="28"/>
  <c r="BI66" i="28"/>
  <c r="AZ77" i="28"/>
  <c r="BA76" i="28"/>
  <c r="BB76" i="28"/>
  <c r="BA77" i="28"/>
  <c r="BB77" i="28"/>
  <c r="O77" i="28"/>
  <c r="N78" i="28"/>
  <c r="F77" i="28"/>
  <c r="E78" i="28"/>
  <c r="N75" i="28"/>
  <c r="O74" i="28"/>
  <c r="N43" i="29"/>
  <c r="O42" i="29"/>
  <c r="N47" i="29"/>
  <c r="O46" i="29"/>
  <c r="BR44" i="29"/>
  <c r="BS43" i="29"/>
  <c r="BT43" i="29"/>
  <c r="P35" i="28"/>
  <c r="Q34" i="28"/>
  <c r="R34" i="28"/>
  <c r="W14" i="28"/>
  <c r="X13" i="28"/>
  <c r="O69" i="29"/>
  <c r="N70" i="29"/>
  <c r="AF67" i="29"/>
  <c r="AG66" i="29"/>
  <c r="G35" i="28"/>
  <c r="H34" i="28"/>
  <c r="I34" i="28"/>
  <c r="H33" i="28"/>
  <c r="I33" i="28"/>
  <c r="G34" i="28"/>
  <c r="BR65" i="28"/>
  <c r="BS64" i="28"/>
  <c r="BT64" i="28"/>
  <c r="AH36" i="28"/>
  <c r="AI35" i="28"/>
  <c r="AJ35" i="28"/>
  <c r="BS66" i="29"/>
  <c r="BT66" i="29"/>
  <c r="BR67" i="29"/>
  <c r="AY57" i="28"/>
  <c r="AX57" i="28"/>
  <c r="AY56" i="28"/>
  <c r="V54" i="28"/>
  <c r="M54" i="28"/>
  <c r="B55" i="28"/>
  <c r="C55" i="28"/>
  <c r="D54" i="28"/>
  <c r="AE54" i="28"/>
  <c r="Y36" i="28"/>
  <c r="Z35" i="28"/>
  <c r="AA35" i="28"/>
  <c r="O59" i="29"/>
  <c r="N60" i="29"/>
  <c r="AG64" i="28"/>
  <c r="AF65" i="28"/>
  <c r="Q35" i="28"/>
  <c r="R35" i="28"/>
  <c r="P36" i="28"/>
  <c r="BR68" i="29"/>
  <c r="BS67" i="29"/>
  <c r="BT67" i="29"/>
  <c r="AC108" i="28"/>
  <c r="D128" i="28"/>
  <c r="BJ58" i="29"/>
  <c r="BK58" i="29"/>
  <c r="BI59" i="29"/>
  <c r="Q37" i="28"/>
  <c r="R37" i="28"/>
  <c r="P38" i="28"/>
  <c r="X16" i="28"/>
  <c r="X15" i="28"/>
  <c r="W16" i="28"/>
  <c r="F14" i="28"/>
  <c r="E15" i="28"/>
  <c r="BI67" i="29"/>
  <c r="BJ66" i="29"/>
  <c r="BK66" i="29"/>
  <c r="BI64" i="28"/>
  <c r="BJ63" i="28"/>
  <c r="BK63" i="28"/>
  <c r="G38" i="28"/>
  <c r="H37" i="28"/>
  <c r="I37" i="28"/>
  <c r="W67" i="28"/>
  <c r="X66" i="28"/>
  <c r="O45" i="29"/>
  <c r="N46" i="29"/>
  <c r="O61" i="29"/>
  <c r="N62" i="29"/>
  <c r="BA63" i="28"/>
  <c r="BB63" i="28"/>
  <c r="AZ64" i="28"/>
  <c r="X78" i="28"/>
  <c r="X79" i="28"/>
  <c r="W79" i="28"/>
  <c r="BA66" i="29"/>
  <c r="BB66" i="29"/>
  <c r="AZ67" i="29"/>
  <c r="W75" i="28"/>
  <c r="X74" i="28"/>
  <c r="X42" i="29"/>
  <c r="W43" i="29"/>
  <c r="W47" i="29"/>
  <c r="X46" i="29"/>
  <c r="X70" i="29"/>
  <c r="X71" i="29"/>
  <c r="W71" i="29"/>
  <c r="AR66" i="29"/>
  <c r="AS66" i="29"/>
  <c r="AQ67" i="29"/>
  <c r="W67" i="29"/>
  <c r="X66" i="29"/>
  <c r="AM108" i="28"/>
  <c r="E129" i="28"/>
  <c r="BJ60" i="29"/>
  <c r="BK60" i="29"/>
  <c r="BJ61" i="29"/>
  <c r="BK61" i="29"/>
  <c r="BI61" i="29"/>
  <c r="F67" i="29"/>
  <c r="E68" i="29"/>
  <c r="F68" i="29"/>
  <c r="E69" i="29"/>
  <c r="AR64" i="28"/>
  <c r="AS64" i="28"/>
  <c r="AQ65" i="28"/>
  <c r="BI77" i="28"/>
  <c r="BJ76" i="28"/>
  <c r="BK76" i="28"/>
  <c r="BJ77" i="28"/>
  <c r="BK77" i="28"/>
  <c r="AH33" i="28"/>
  <c r="AI32" i="28"/>
  <c r="AJ32" i="28"/>
  <c r="AG60" i="29"/>
  <c r="AF61" i="29"/>
  <c r="B59" i="28"/>
  <c r="C59" i="28"/>
  <c r="V59" i="28"/>
  <c r="V58" i="28"/>
  <c r="AE59" i="28"/>
  <c r="M59" i="28"/>
  <c r="AE58" i="28"/>
  <c r="M58" i="28"/>
  <c r="D59" i="28"/>
  <c r="D58" i="28"/>
  <c r="BA59" i="29"/>
  <c r="BB59" i="29"/>
  <c r="AZ60" i="29"/>
  <c r="W60" i="29"/>
  <c r="X59" i="29"/>
  <c r="F64" i="28"/>
  <c r="E65" i="28"/>
  <c r="BI44" i="29"/>
  <c r="BJ43" i="29"/>
  <c r="BK43" i="29"/>
  <c r="BI13" i="28"/>
  <c r="BJ12" i="28"/>
  <c r="BK12" i="28"/>
  <c r="Z76" i="29"/>
  <c r="AA76" i="29"/>
  <c r="Y77" i="29"/>
  <c r="BN108" i="28"/>
  <c r="E132" i="28"/>
  <c r="AR60" i="29"/>
  <c r="AS60" i="29"/>
  <c r="AQ61" i="29"/>
  <c r="AR61" i="29"/>
  <c r="AS61" i="29"/>
  <c r="AQ64" i="28"/>
  <c r="BS45" i="29"/>
  <c r="BT45" i="29"/>
  <c r="BS46" i="29"/>
  <c r="BT46" i="29"/>
  <c r="BR46" i="29"/>
  <c r="O63" i="29"/>
  <c r="G37" i="28"/>
  <c r="H36" i="28"/>
  <c r="I36" i="28"/>
  <c r="BR59" i="29"/>
  <c r="BS58" i="29"/>
  <c r="BT58" i="29"/>
  <c r="AG68" i="28"/>
  <c r="AF68" i="28"/>
  <c r="AG67" i="28"/>
  <c r="E62" i="29"/>
  <c r="F61" i="29"/>
  <c r="BI65" i="28"/>
  <c r="BJ64" i="28"/>
  <c r="BK64" i="28"/>
  <c r="BA75" i="28"/>
  <c r="BB75" i="28"/>
  <c r="AZ76" i="28"/>
  <c r="X77" i="28"/>
  <c r="W78" i="28"/>
  <c r="Z32" i="28"/>
  <c r="AA32" i="28"/>
  <c r="Y33" i="28"/>
  <c r="AF75" i="28"/>
  <c r="AG74" i="28"/>
  <c r="R8" i="25"/>
  <c r="D8" i="25"/>
  <c r="B9" i="25"/>
  <c r="AF43" i="29"/>
  <c r="AG42" i="29"/>
  <c r="E47" i="29"/>
  <c r="F46" i="29"/>
  <c r="AQ44" i="29"/>
  <c r="AR43" i="29"/>
  <c r="AS43" i="29"/>
  <c r="X69" i="29"/>
  <c r="W70" i="29"/>
  <c r="F66" i="29"/>
  <c r="E67" i="29"/>
  <c r="BI60" i="29"/>
  <c r="BJ59" i="29"/>
  <c r="BK59" i="29"/>
  <c r="H76" i="29"/>
  <c r="I76" i="29"/>
  <c r="G77" i="29"/>
  <c r="AR75" i="28"/>
  <c r="AS75" i="28"/>
  <c r="AQ76" i="28"/>
  <c r="O43" i="29"/>
  <c r="N44" i="29"/>
  <c r="X67" i="29"/>
  <c r="W68" i="29"/>
  <c r="AG62" i="29"/>
  <c r="AF63" i="29"/>
  <c r="H35" i="28"/>
  <c r="I35" i="28"/>
  <c r="G36" i="28"/>
  <c r="X60" i="29"/>
  <c r="W61" i="29"/>
  <c r="AI78" i="29"/>
  <c r="AJ78" i="29"/>
  <c r="AH79" i="29"/>
  <c r="N12" i="28"/>
  <c r="O11" i="28"/>
  <c r="AE55" i="28"/>
  <c r="B56" i="28"/>
  <c r="C56" i="28"/>
  <c r="V55" i="28"/>
  <c r="D55" i="28"/>
  <c r="M55" i="28"/>
  <c r="AO56" i="28"/>
  <c r="AP55" i="28"/>
  <c r="BA61" i="29"/>
  <c r="BB61" i="29"/>
  <c r="AZ61" i="29"/>
  <c r="BA60" i="29"/>
  <c r="BB60" i="29"/>
  <c r="F59" i="29"/>
  <c r="E60" i="29"/>
  <c r="N65" i="28"/>
  <c r="O64" i="28"/>
  <c r="G33" i="28"/>
  <c r="H32" i="28"/>
  <c r="I32" i="28"/>
  <c r="G78" i="29"/>
  <c r="H77" i="29"/>
  <c r="I77" i="29"/>
  <c r="BJ13" i="28"/>
  <c r="BK13" i="28"/>
  <c r="BI14" i="28"/>
  <c r="BJ14" i="28"/>
  <c r="BK14" i="28"/>
  <c r="BS68" i="29"/>
  <c r="BT68" i="29"/>
  <c r="BR69" i="29"/>
  <c r="BM108" i="28"/>
  <c r="D132" i="28"/>
  <c r="X58" i="29"/>
  <c r="W59" i="29"/>
  <c r="BR45" i="29"/>
  <c r="BS44" i="29"/>
  <c r="BT44" i="29"/>
  <c r="O15" i="28"/>
  <c r="N16" i="28"/>
  <c r="O16" i="28"/>
  <c r="BS63" i="28"/>
  <c r="BT63" i="28"/>
  <c r="BR64" i="28"/>
  <c r="E67" i="28"/>
  <c r="F66" i="28"/>
  <c r="W66" i="28"/>
  <c r="X65" i="28"/>
  <c r="O62" i="28"/>
  <c r="N63" i="28"/>
  <c r="W77" i="28"/>
  <c r="X76" i="28"/>
  <c r="F79" i="28"/>
  <c r="E79" i="28"/>
  <c r="F78" i="28"/>
  <c r="U108" i="28"/>
  <c r="E127" i="28"/>
  <c r="F74" i="28"/>
  <c r="E75" i="28"/>
  <c r="C44" i="29"/>
  <c r="AG46" i="29"/>
  <c r="AF47" i="29"/>
  <c r="AG70" i="29"/>
  <c r="AG71" i="29"/>
  <c r="AF71" i="29"/>
  <c r="W66" i="29"/>
  <c r="X65" i="29"/>
  <c r="O66" i="29"/>
  <c r="N67" i="29"/>
  <c r="F62" i="29"/>
  <c r="H62" i="29"/>
  <c r="I62" i="29"/>
  <c r="E63" i="29"/>
  <c r="BS61" i="29"/>
  <c r="BT61" i="29"/>
  <c r="BS60" i="29"/>
  <c r="BT60" i="29"/>
  <c r="BR61" i="29"/>
  <c r="AQ77" i="28"/>
  <c r="AR77" i="28"/>
  <c r="AS77" i="28"/>
  <c r="AR76" i="28"/>
  <c r="AS76" i="28"/>
  <c r="X43" i="29"/>
  <c r="W44" i="29"/>
  <c r="AH78" i="29"/>
  <c r="AI77" i="29"/>
  <c r="AJ77" i="29"/>
  <c r="AH77" i="29"/>
  <c r="AG67" i="29"/>
  <c r="AF68" i="29"/>
  <c r="W64" i="28"/>
  <c r="X63" i="28"/>
  <c r="E61" i="29"/>
  <c r="F60" i="29"/>
  <c r="AI79" i="29"/>
  <c r="AJ79" i="29"/>
  <c r="AH80" i="29"/>
  <c r="F11" i="28"/>
  <c r="E12" i="28"/>
  <c r="AQ69" i="29"/>
  <c r="AR69" i="29"/>
  <c r="AS69" i="29"/>
  <c r="AR68" i="29"/>
  <c r="AS68" i="29"/>
  <c r="BH56" i="28"/>
  <c r="BG57" i="28"/>
  <c r="BH57" i="28"/>
  <c r="BA58" i="29"/>
  <c r="BB58" i="29"/>
  <c r="AZ59" i="29"/>
  <c r="E9" i="28"/>
  <c r="F8" i="28"/>
  <c r="G8" i="28"/>
  <c r="F9" i="28"/>
  <c r="AG59" i="29"/>
  <c r="AF60" i="29"/>
  <c r="F73" i="28"/>
  <c r="E74" i="28"/>
  <c r="BI68" i="29"/>
  <c r="BJ67" i="29"/>
  <c r="BK67" i="29"/>
  <c r="AG58" i="29"/>
  <c r="AF59" i="29"/>
  <c r="AR59" i="29"/>
  <c r="AS59" i="29"/>
  <c r="AQ60" i="29"/>
  <c r="Y37" i="28"/>
  <c r="Z36" i="28"/>
  <c r="AA36" i="28"/>
  <c r="BA43" i="29"/>
  <c r="BB43" i="29"/>
  <c r="AZ44" i="29"/>
  <c r="AG16" i="28"/>
  <c r="AG15" i="28"/>
  <c r="AF16" i="28"/>
  <c r="AG66" i="28"/>
  <c r="AF67" i="28"/>
  <c r="AG63" i="29"/>
  <c r="AG65" i="28"/>
  <c r="AF66" i="28"/>
  <c r="F62" i="28"/>
  <c r="E63" i="28"/>
  <c r="AG78" i="28"/>
  <c r="AG79" i="28"/>
  <c r="AF79" i="28"/>
  <c r="AH38" i="28"/>
  <c r="AI37" i="28"/>
  <c r="AJ37" i="28"/>
  <c r="AI38" i="28"/>
  <c r="AJ38" i="28"/>
  <c r="T108" i="28"/>
  <c r="D127" i="28"/>
  <c r="H78" i="29"/>
  <c r="I78" i="29"/>
  <c r="G79" i="29"/>
  <c r="X47" i="29"/>
  <c r="X48" i="29"/>
  <c r="W48" i="29"/>
  <c r="Z79" i="29"/>
  <c r="AA79" i="29"/>
  <c r="Y80" i="29"/>
  <c r="AG13" i="28"/>
  <c r="AH13" i="28"/>
  <c r="AF14" i="28"/>
  <c r="AF70" i="29"/>
  <c r="AG69" i="29"/>
  <c r="AF66" i="29"/>
  <c r="AG65" i="29"/>
  <c r="BD108" i="28"/>
  <c r="D131" i="28"/>
  <c r="E76" i="28"/>
  <c r="F75" i="28"/>
  <c r="AF44" i="29"/>
  <c r="AG43" i="29"/>
  <c r="N68" i="29"/>
  <c r="O67" i="29"/>
  <c r="AF64" i="28"/>
  <c r="AG63" i="28"/>
  <c r="X12" i="28"/>
  <c r="Y12" i="28"/>
  <c r="W13" i="28"/>
  <c r="BR77" i="28"/>
  <c r="BS76" i="28"/>
  <c r="BT76" i="28"/>
  <c r="BS77" i="28"/>
  <c r="BT77" i="28"/>
  <c r="BI45" i="29"/>
  <c r="BJ44" i="29"/>
  <c r="BK44" i="29"/>
  <c r="AR67" i="29"/>
  <c r="AS67" i="29"/>
  <c r="AQ68" i="29"/>
  <c r="Y32" i="28"/>
  <c r="Z31" i="28"/>
  <c r="AA31" i="28"/>
  <c r="BQ55" i="28"/>
  <c r="BP56" i="28"/>
  <c r="BH55" i="28"/>
  <c r="BG56" i="28"/>
  <c r="AF74" i="28"/>
  <c r="AG73" i="28"/>
  <c r="AG44" i="29"/>
  <c r="AF45" i="29"/>
  <c r="BI12" i="28"/>
  <c r="BJ11" i="28"/>
  <c r="BK11" i="28"/>
  <c r="G32" i="28"/>
  <c r="H31" i="28"/>
  <c r="I31" i="28"/>
  <c r="AQ75" i="28"/>
  <c r="AR74" i="28"/>
  <c r="AS74" i="28"/>
  <c r="N15" i="28"/>
  <c r="O14" i="28"/>
  <c r="F67" i="28"/>
  <c r="F68" i="28"/>
  <c r="E68" i="28"/>
  <c r="Y78" i="29"/>
  <c r="Z77" i="29"/>
  <c r="AA77" i="29"/>
  <c r="AU108" i="28"/>
  <c r="D130" i="28"/>
  <c r="N58" i="29"/>
  <c r="O57" i="29"/>
  <c r="E66" i="28"/>
  <c r="F65" i="28"/>
  <c r="W63" i="28"/>
  <c r="X62" i="28"/>
  <c r="E77" i="28"/>
  <c r="F76" i="28"/>
  <c r="BI75" i="28"/>
  <c r="BJ74" i="28"/>
  <c r="BK74" i="28"/>
  <c r="AZ28" i="29"/>
  <c r="BA27" i="29"/>
  <c r="BB27" i="29"/>
  <c r="P95" i="28"/>
  <c r="BJ44" i="28"/>
  <c r="BK44" i="28"/>
  <c r="BI45" i="28"/>
  <c r="AR44" i="28"/>
  <c r="AS44" i="28"/>
  <c r="AQ45" i="28"/>
  <c r="BI44" i="28"/>
  <c r="BJ43" i="28"/>
  <c r="BK43" i="28"/>
  <c r="AZ27" i="29"/>
  <c r="BA26" i="29"/>
  <c r="BB26" i="29"/>
  <c r="AZ45" i="28"/>
  <c r="BA44" i="28"/>
  <c r="BB44" i="28"/>
  <c r="BI100" i="28"/>
  <c r="BJ99" i="28"/>
  <c r="BK99" i="28"/>
  <c r="AR43" i="28"/>
  <c r="AS43" i="28"/>
  <c r="AQ44" i="28"/>
  <c r="H38" i="28"/>
  <c r="I38" i="28"/>
  <c r="BR27" i="29"/>
  <c r="BS26" i="29"/>
  <c r="BT26" i="29"/>
  <c r="AZ44" i="28"/>
  <c r="BA43" i="28"/>
  <c r="BB43" i="28"/>
  <c r="AQ27" i="29"/>
  <c r="AR26" i="29"/>
  <c r="AS26" i="29"/>
  <c r="AS109" i="29"/>
  <c r="BA55" i="29"/>
  <c r="BB55" i="29"/>
  <c r="AR27" i="29"/>
  <c r="AS27" i="29"/>
  <c r="BR44" i="28"/>
  <c r="BS43" i="28"/>
  <c r="BT43" i="28"/>
  <c r="BS44" i="28"/>
  <c r="BT44" i="28"/>
  <c r="AR55" i="29"/>
  <c r="AS55" i="29"/>
  <c r="AR56" i="29"/>
  <c r="AS56" i="29"/>
  <c r="BG109" i="29"/>
  <c r="AX113" i="29"/>
  <c r="BA56" i="29"/>
  <c r="BB56" i="29"/>
  <c r="BG109" i="28"/>
  <c r="H96" i="28"/>
  <c r="I96" i="28"/>
  <c r="G97" i="28"/>
  <c r="BJ56" i="29"/>
  <c r="BK56" i="29"/>
  <c r="AI76" i="29"/>
  <c r="AJ76" i="29"/>
  <c r="BP109" i="29"/>
  <c r="BG113" i="29"/>
  <c r="BP113" i="29"/>
  <c r="Y97" i="28"/>
  <c r="Z96" i="28"/>
  <c r="AA96" i="28"/>
  <c r="Q97" i="28"/>
  <c r="R97" i="28"/>
  <c r="P98" i="28"/>
  <c r="C108" i="28"/>
  <c r="E125" i="28"/>
  <c r="AO113" i="29"/>
  <c r="F129" i="29"/>
  <c r="P97" i="28"/>
  <c r="Q96" i="28"/>
  <c r="R96" i="28"/>
  <c r="AX109" i="29"/>
  <c r="H97" i="28"/>
  <c r="I97" i="28"/>
  <c r="G98" i="28"/>
  <c r="BS56" i="29"/>
  <c r="BT56" i="29"/>
  <c r="G92" i="29"/>
  <c r="V6" i="25"/>
  <c r="U6" i="25"/>
  <c r="T6" i="25"/>
  <c r="K8" i="25"/>
  <c r="I9" i="25"/>
  <c r="Q8" i="25"/>
  <c r="L7" i="25"/>
  <c r="C108" i="29"/>
  <c r="E125" i="29"/>
  <c r="Q38" i="28"/>
  <c r="R38" i="28"/>
  <c r="G100" i="28"/>
  <c r="H99" i="28"/>
  <c r="I99" i="28"/>
  <c r="Y27" i="29"/>
  <c r="Z26" i="29"/>
  <c r="AA26" i="29"/>
  <c r="W89" i="28"/>
  <c r="X88" i="28"/>
  <c r="AH53" i="29"/>
  <c r="AI52" i="29"/>
  <c r="AJ52" i="29"/>
  <c r="N100" i="29"/>
  <c r="O99" i="29"/>
  <c r="W38" i="29"/>
  <c r="X37" i="29"/>
  <c r="G21" i="29"/>
  <c r="H20" i="29"/>
  <c r="I20" i="29"/>
  <c r="AG26" i="28"/>
  <c r="AG25" i="28"/>
  <c r="AF26" i="28"/>
  <c r="BS83" i="29"/>
  <c r="BT83" i="29"/>
  <c r="BR84" i="29"/>
  <c r="Z39" i="28"/>
  <c r="AA39" i="28"/>
  <c r="Y40" i="28"/>
  <c r="G73" i="29"/>
  <c r="Q43" i="28"/>
  <c r="R43" i="28"/>
  <c r="P44" i="28"/>
  <c r="G99" i="28"/>
  <c r="H98" i="28"/>
  <c r="I98" i="28"/>
  <c r="AH55" i="29"/>
  <c r="AI54" i="29"/>
  <c r="AJ54" i="29"/>
  <c r="W88" i="28"/>
  <c r="X87" i="28"/>
  <c r="AF82" i="29"/>
  <c r="AG81" i="29"/>
  <c r="AF85" i="29"/>
  <c r="AG84" i="29"/>
  <c r="AH84" i="29"/>
  <c r="Y29" i="29"/>
  <c r="Z28" i="29"/>
  <c r="AA28" i="29"/>
  <c r="G72" i="28"/>
  <c r="H71" i="28"/>
  <c r="I71" i="28"/>
  <c r="AH51" i="29"/>
  <c r="AI50" i="29"/>
  <c r="AJ50" i="29"/>
  <c r="AQ86" i="28"/>
  <c r="AR85" i="28"/>
  <c r="AS85" i="28"/>
  <c r="G52" i="29"/>
  <c r="H51" i="29"/>
  <c r="I51" i="29"/>
  <c r="N24" i="28"/>
  <c r="O23" i="28"/>
  <c r="Z52" i="29"/>
  <c r="AA52" i="29"/>
  <c r="Y53" i="29"/>
  <c r="AH44" i="28"/>
  <c r="AI43" i="28"/>
  <c r="AJ43" i="28"/>
  <c r="Y31" i="29"/>
  <c r="Z30" i="29"/>
  <c r="AA30" i="29"/>
  <c r="BA61" i="28"/>
  <c r="BB61" i="28"/>
  <c r="AZ62" i="28"/>
  <c r="BA22" i="28"/>
  <c r="BB22" i="28"/>
  <c r="AZ22" i="28"/>
  <c r="BA21" i="28"/>
  <c r="BB21" i="28"/>
  <c r="Q15" i="29"/>
  <c r="R15" i="29"/>
  <c r="P16" i="29"/>
  <c r="F93" i="29"/>
  <c r="E94" i="29"/>
  <c r="G20" i="29"/>
  <c r="H19" i="29"/>
  <c r="I19" i="29"/>
  <c r="Q25" i="29"/>
  <c r="R25" i="29"/>
  <c r="P25" i="29"/>
  <c r="Q24" i="29"/>
  <c r="R24" i="29"/>
  <c r="F38" i="29"/>
  <c r="E39" i="29"/>
  <c r="N62" i="28"/>
  <c r="O61" i="28"/>
  <c r="Z50" i="28"/>
  <c r="AA50" i="28"/>
  <c r="Y50" i="28"/>
  <c r="Z49" i="28"/>
  <c r="AA49" i="28"/>
  <c r="H45" i="28"/>
  <c r="I45" i="28"/>
  <c r="G46" i="28"/>
  <c r="G14" i="29"/>
  <c r="H13" i="29"/>
  <c r="I13" i="29"/>
  <c r="Q14" i="29"/>
  <c r="R14" i="29"/>
  <c r="P15" i="29"/>
  <c r="AH20" i="29"/>
  <c r="AI19" i="29"/>
  <c r="AJ19" i="29"/>
  <c r="Z47" i="28"/>
  <c r="AA47" i="28"/>
  <c r="Y48" i="28"/>
  <c r="P30" i="28"/>
  <c r="Q29" i="28"/>
  <c r="R29" i="28"/>
  <c r="E87" i="28"/>
  <c r="F86" i="28"/>
  <c r="AZ62" i="29"/>
  <c r="BA62" i="29"/>
  <c r="BB62" i="29"/>
  <c r="W22" i="28"/>
  <c r="X21" i="28"/>
  <c r="W87" i="29"/>
  <c r="X87" i="29"/>
  <c r="Z87" i="29"/>
  <c r="AA87" i="29"/>
  <c r="X86" i="29"/>
  <c r="H51" i="28"/>
  <c r="I51" i="28"/>
  <c r="G52" i="28"/>
  <c r="AI24" i="29"/>
  <c r="AJ24" i="29"/>
  <c r="AH24" i="29"/>
  <c r="AI23" i="29"/>
  <c r="AJ23" i="29"/>
  <c r="E41" i="29"/>
  <c r="F41" i="29"/>
  <c r="F40" i="29"/>
  <c r="AF90" i="29"/>
  <c r="AG89" i="29"/>
  <c r="Y75" i="29"/>
  <c r="Z74" i="29"/>
  <c r="AA74" i="29"/>
  <c r="Q48" i="28"/>
  <c r="R48" i="28"/>
  <c r="P49" i="28"/>
  <c r="AH30" i="28"/>
  <c r="AI29" i="28"/>
  <c r="AJ29" i="28"/>
  <c r="AF21" i="28"/>
  <c r="AG20" i="28"/>
  <c r="N84" i="29"/>
  <c r="O83" i="29"/>
  <c r="P34" i="29"/>
  <c r="Q33" i="29"/>
  <c r="R33" i="29"/>
  <c r="AF37" i="29"/>
  <c r="AG36" i="29"/>
  <c r="P31" i="29"/>
  <c r="Q30" i="29"/>
  <c r="R30" i="29"/>
  <c r="AH49" i="28"/>
  <c r="AI48" i="28"/>
  <c r="AJ48" i="28"/>
  <c r="BJ87" i="28"/>
  <c r="BK87" i="28"/>
  <c r="BI88" i="28"/>
  <c r="BJ88" i="28"/>
  <c r="BK88" i="28"/>
  <c r="F89" i="28"/>
  <c r="F90" i="28"/>
  <c r="E90" i="28"/>
  <c r="Q20" i="29"/>
  <c r="R20" i="29"/>
  <c r="P21" i="29"/>
  <c r="AQ62" i="29"/>
  <c r="AR62" i="29"/>
  <c r="AS62" i="29"/>
  <c r="BI84" i="29"/>
  <c r="BJ83" i="29"/>
  <c r="BK83" i="29"/>
  <c r="Q12" i="29"/>
  <c r="R12" i="29"/>
  <c r="P13" i="29"/>
  <c r="AG37" i="29"/>
  <c r="AF38" i="29"/>
  <c r="G30" i="29"/>
  <c r="H29" i="29"/>
  <c r="I29" i="29"/>
  <c r="H48" i="28"/>
  <c r="I48" i="28"/>
  <c r="G49" i="28"/>
  <c r="AR88" i="28"/>
  <c r="AS88" i="28"/>
  <c r="AQ88" i="28"/>
  <c r="AR87" i="28"/>
  <c r="AS87" i="28"/>
  <c r="N25" i="28"/>
  <c r="O24" i="28"/>
  <c r="AH29" i="28"/>
  <c r="AI28" i="28"/>
  <c r="AJ28" i="28"/>
  <c r="G28" i="28"/>
  <c r="H27" i="28"/>
  <c r="I27" i="28"/>
  <c r="N88" i="28"/>
  <c r="O87" i="28"/>
  <c r="O81" i="29"/>
  <c r="N82" i="29"/>
  <c r="BS82" i="29"/>
  <c r="BT82" i="29"/>
  <c r="BR83" i="29"/>
  <c r="G13" i="29"/>
  <c r="H12" i="29"/>
  <c r="I12" i="29"/>
  <c r="AH32" i="29"/>
  <c r="AI31" i="29"/>
  <c r="AJ31" i="29"/>
  <c r="X36" i="29"/>
  <c r="W36" i="29"/>
  <c r="X35" i="29"/>
  <c r="AI75" i="29"/>
  <c r="AJ75" i="29"/>
  <c r="AI74" i="29"/>
  <c r="AJ74" i="29"/>
  <c r="AH75" i="29"/>
  <c r="Z29" i="29"/>
  <c r="AA29" i="29"/>
  <c r="Y30" i="29"/>
  <c r="P71" i="28"/>
  <c r="Q70" i="28"/>
  <c r="R70" i="28"/>
  <c r="X23" i="28"/>
  <c r="W24" i="28"/>
  <c r="AI14" i="29"/>
  <c r="AJ14" i="29"/>
  <c r="AH15" i="29"/>
  <c r="G48" i="28"/>
  <c r="H47" i="28"/>
  <c r="I47" i="28"/>
  <c r="AR24" i="28"/>
  <c r="AS24" i="28"/>
  <c r="AQ24" i="28"/>
  <c r="AR23" i="28"/>
  <c r="AS23" i="28"/>
  <c r="P40" i="28"/>
  <c r="Q39" i="28"/>
  <c r="R39" i="28"/>
  <c r="AH28" i="29"/>
  <c r="AI27" i="29"/>
  <c r="AJ27" i="29"/>
  <c r="N39" i="29"/>
  <c r="O38" i="29"/>
  <c r="H54" i="29"/>
  <c r="I54" i="29"/>
  <c r="G55" i="29"/>
  <c r="AF62" i="28"/>
  <c r="AG61" i="28"/>
  <c r="O85" i="28"/>
  <c r="N86" i="28"/>
  <c r="Q17" i="28"/>
  <c r="R17" i="28"/>
  <c r="P18" i="28"/>
  <c r="Q18" i="28"/>
  <c r="R18" i="28"/>
  <c r="W87" i="28"/>
  <c r="X86" i="28"/>
  <c r="AI44" i="28"/>
  <c r="AJ44" i="28"/>
  <c r="AH45" i="28"/>
  <c r="W86" i="29"/>
  <c r="X85" i="29"/>
  <c r="AZ83" i="29"/>
  <c r="BA82" i="29"/>
  <c r="BB82" i="29"/>
  <c r="W98" i="29"/>
  <c r="X97" i="29"/>
  <c r="BJ93" i="29"/>
  <c r="BK93" i="29"/>
  <c r="BI93" i="29"/>
  <c r="BJ92" i="29"/>
  <c r="BK92" i="29"/>
  <c r="E40" i="29"/>
  <c r="F39" i="29"/>
  <c r="P50" i="28"/>
  <c r="Q50" i="28"/>
  <c r="R50" i="28"/>
  <c r="Q49" i="28"/>
  <c r="R49" i="28"/>
  <c r="Z69" i="28"/>
  <c r="AA69" i="28"/>
  <c r="Y70" i="28"/>
  <c r="BJ70" i="29"/>
  <c r="BK70" i="29"/>
  <c r="BI70" i="29"/>
  <c r="G16" i="29"/>
  <c r="H15" i="29"/>
  <c r="I15" i="29"/>
  <c r="Q32" i="29"/>
  <c r="R32" i="29"/>
  <c r="P33" i="29"/>
  <c r="BA91" i="29"/>
  <c r="BB91" i="29"/>
  <c r="AZ92" i="29"/>
  <c r="F36" i="29"/>
  <c r="E37" i="29"/>
  <c r="Q29" i="29"/>
  <c r="R29" i="29"/>
  <c r="P30" i="29"/>
  <c r="AR62" i="28"/>
  <c r="AS62" i="28"/>
  <c r="AQ63" i="28"/>
  <c r="BJ85" i="29"/>
  <c r="BK85" i="29"/>
  <c r="BI85" i="29"/>
  <c r="BJ84" i="29"/>
  <c r="BK84" i="29"/>
  <c r="P14" i="29"/>
  <c r="Q13" i="29"/>
  <c r="R13" i="29"/>
  <c r="Z14" i="29"/>
  <c r="AA14" i="29"/>
  <c r="Y15" i="29"/>
  <c r="AQ92" i="29"/>
  <c r="AR91" i="29"/>
  <c r="AS91" i="29"/>
  <c r="P76" i="29"/>
  <c r="Q75" i="29"/>
  <c r="R75" i="29"/>
  <c r="F37" i="29"/>
  <c r="E38" i="29"/>
  <c r="E109" i="29"/>
  <c r="AQ87" i="28"/>
  <c r="AR86" i="28"/>
  <c r="AS86" i="28"/>
  <c r="AF25" i="28"/>
  <c r="AG24" i="28"/>
  <c r="BS85" i="29"/>
  <c r="BT85" i="29"/>
  <c r="BR85" i="29"/>
  <c r="BS84" i="29"/>
  <c r="BT84" i="29"/>
  <c r="AH29" i="29"/>
  <c r="AI28" i="29"/>
  <c r="AJ28" i="29"/>
  <c r="BJ37" i="29"/>
  <c r="BK37" i="29"/>
  <c r="BI38" i="29"/>
  <c r="AH82" i="28"/>
  <c r="AI81" i="28"/>
  <c r="AJ81" i="28"/>
  <c r="AI82" i="28"/>
  <c r="AJ82" i="28"/>
  <c r="H50" i="29"/>
  <c r="I50" i="29"/>
  <c r="G51" i="29"/>
  <c r="AF88" i="28"/>
  <c r="AG87" i="28"/>
  <c r="AH21" i="29"/>
  <c r="AI20" i="29"/>
  <c r="AJ20" i="29"/>
  <c r="W23" i="28"/>
  <c r="X22" i="28"/>
  <c r="F81" i="29"/>
  <c r="E82" i="29"/>
  <c r="H39" i="28"/>
  <c r="I39" i="28"/>
  <c r="G40" i="28"/>
  <c r="G22" i="29"/>
  <c r="H21" i="29"/>
  <c r="I21" i="29"/>
  <c r="H80" i="28"/>
  <c r="I80" i="28"/>
  <c r="G81" i="28"/>
  <c r="AF92" i="29"/>
  <c r="AG91" i="29"/>
  <c r="Y29" i="28"/>
  <c r="Z28" i="28"/>
  <c r="AA28" i="28"/>
  <c r="Y21" i="29"/>
  <c r="Z20" i="29"/>
  <c r="AA20" i="29"/>
  <c r="AZ84" i="29"/>
  <c r="BA83" i="29"/>
  <c r="BB83" i="29"/>
  <c r="AH19" i="29"/>
  <c r="AI18" i="29"/>
  <c r="AJ18" i="29"/>
  <c r="Y88" i="29"/>
  <c r="AQ70" i="29"/>
  <c r="AR70" i="29"/>
  <c r="AS70" i="29"/>
  <c r="N99" i="29"/>
  <c r="O98" i="29"/>
  <c r="Z75" i="29"/>
  <c r="AA75" i="29"/>
  <c r="Y76" i="29"/>
  <c r="O64" i="29"/>
  <c r="Q64" i="29"/>
  <c r="R64" i="29"/>
  <c r="N64" i="29"/>
  <c r="AQ23" i="28"/>
  <c r="AR22" i="28"/>
  <c r="AS22" i="28"/>
  <c r="O72" i="29"/>
  <c r="P72" i="29"/>
  <c r="N72" i="29"/>
  <c r="O95" i="29"/>
  <c r="O94" i="29"/>
  <c r="N95" i="29"/>
  <c r="Q23" i="29"/>
  <c r="R23" i="29"/>
  <c r="P24" i="29"/>
  <c r="X38" i="29"/>
  <c r="W39" i="29"/>
  <c r="W93" i="29"/>
  <c r="X92" i="29"/>
  <c r="H28" i="28"/>
  <c r="I28" i="28"/>
  <c r="G29" i="28"/>
  <c r="X85" i="28"/>
  <c r="W86" i="28"/>
  <c r="BI62" i="29"/>
  <c r="BJ62" i="29"/>
  <c r="BK62" i="29"/>
  <c r="H69" i="28"/>
  <c r="I69" i="28"/>
  <c r="G70" i="28"/>
  <c r="Y33" i="29"/>
  <c r="Z32" i="29"/>
  <c r="AA32" i="29"/>
  <c r="Y52" i="28"/>
  <c r="Z51" i="28"/>
  <c r="AA51" i="28"/>
  <c r="O86" i="28"/>
  <c r="N87" i="28"/>
  <c r="AQ22" i="28"/>
  <c r="AR21" i="28"/>
  <c r="AS21" i="28"/>
  <c r="AF86" i="29"/>
  <c r="AG85" i="29"/>
  <c r="Z13" i="29"/>
  <c r="AA13" i="29"/>
  <c r="Y14" i="29"/>
  <c r="AH70" i="28"/>
  <c r="AI69" i="28"/>
  <c r="AJ69" i="28"/>
  <c r="Y16" i="29"/>
  <c r="Z15" i="29"/>
  <c r="AA15" i="29"/>
  <c r="F97" i="29"/>
  <c r="E98" i="29"/>
  <c r="BI92" i="29"/>
  <c r="BJ91" i="29"/>
  <c r="BK91" i="29"/>
  <c r="AI25" i="29"/>
  <c r="AJ25" i="29"/>
  <c r="AH25" i="29"/>
  <c r="X41" i="29"/>
  <c r="X40" i="29"/>
  <c r="W41" i="29"/>
  <c r="H10" i="29"/>
  <c r="I10" i="29"/>
  <c r="G11" i="29"/>
  <c r="AH27" i="29"/>
  <c r="AI26" i="29"/>
  <c r="AJ26" i="29"/>
  <c r="G31" i="28"/>
  <c r="H30" i="28"/>
  <c r="I30" i="28"/>
  <c r="BR24" i="28"/>
  <c r="BS24" i="28"/>
  <c r="BT24" i="28"/>
  <c r="H17" i="29"/>
  <c r="I17" i="29"/>
  <c r="G17" i="29"/>
  <c r="H16" i="29"/>
  <c r="I16" i="29"/>
  <c r="AO109" i="29"/>
  <c r="G71" i="28"/>
  <c r="H70" i="28"/>
  <c r="I70" i="28"/>
  <c r="X90" i="28"/>
  <c r="X89" i="28"/>
  <c r="W90" i="28"/>
  <c r="Z27" i="29"/>
  <c r="AA27" i="29"/>
  <c r="Y28" i="29"/>
  <c r="Y72" i="28"/>
  <c r="Z71" i="28"/>
  <c r="AA71" i="28"/>
  <c r="Y81" i="28"/>
  <c r="Z80" i="28"/>
  <c r="AA80" i="28"/>
  <c r="Q55" i="29"/>
  <c r="R55" i="29"/>
  <c r="P56" i="29"/>
  <c r="Y71" i="28"/>
  <c r="Z70" i="28"/>
  <c r="AA70" i="28"/>
  <c r="Q50" i="29"/>
  <c r="R50" i="29"/>
  <c r="P51" i="29"/>
  <c r="AH28" i="28"/>
  <c r="AI27" i="28"/>
  <c r="AJ27" i="28"/>
  <c r="E25" i="28"/>
  <c r="F24" i="28"/>
  <c r="AR82" i="29"/>
  <c r="AS82" i="29"/>
  <c r="AQ83" i="29"/>
  <c r="AH16" i="29"/>
  <c r="AI15" i="29"/>
  <c r="AJ15" i="29"/>
  <c r="Z22" i="29"/>
  <c r="AA22" i="29"/>
  <c r="Y23" i="29"/>
  <c r="BJ38" i="29"/>
  <c r="BK38" i="29"/>
  <c r="BI39" i="29"/>
  <c r="BJ39" i="29"/>
  <c r="BK39" i="29"/>
  <c r="AH81" i="28"/>
  <c r="AI80" i="28"/>
  <c r="AJ80" i="28"/>
  <c r="BS88" i="28"/>
  <c r="BT88" i="28"/>
  <c r="BS87" i="28"/>
  <c r="BT87" i="28"/>
  <c r="BR88" i="28"/>
  <c r="E88" i="28"/>
  <c r="F87" i="28"/>
  <c r="AG22" i="28"/>
  <c r="AF23" i="28"/>
  <c r="Q52" i="29"/>
  <c r="R52" i="29"/>
  <c r="P53" i="29"/>
  <c r="H42" i="28"/>
  <c r="I42" i="28"/>
  <c r="H41" i="28"/>
  <c r="I41" i="28"/>
  <c r="G42" i="28"/>
  <c r="AG35" i="29"/>
  <c r="AF36" i="29"/>
  <c r="H82" i="28"/>
  <c r="I82" i="28"/>
  <c r="G82" i="28"/>
  <c r="H81" i="28"/>
  <c r="I81" i="28"/>
  <c r="P28" i="29"/>
  <c r="Q27" i="29"/>
  <c r="R27" i="29"/>
  <c r="F91" i="29"/>
  <c r="E92" i="29"/>
  <c r="E9" i="29"/>
  <c r="F8" i="29"/>
  <c r="G8" i="29"/>
  <c r="F9" i="29"/>
  <c r="Z27" i="28"/>
  <c r="AA27" i="28"/>
  <c r="Y28" i="28"/>
  <c r="Y45" i="28"/>
  <c r="Z44" i="28"/>
  <c r="AA44" i="28"/>
  <c r="BA85" i="29"/>
  <c r="BB85" i="29"/>
  <c r="AZ85" i="29"/>
  <c r="BA84" i="29"/>
  <c r="BB84" i="29"/>
  <c r="F98" i="29"/>
  <c r="E99" i="29"/>
  <c r="BR39" i="29"/>
  <c r="BS38" i="29"/>
  <c r="BT38" i="29"/>
  <c r="BS39" i="29"/>
  <c r="BT39" i="29"/>
  <c r="Y54" i="29"/>
  <c r="Z53" i="29"/>
  <c r="AA53" i="29"/>
  <c r="E64" i="29"/>
  <c r="F64" i="29"/>
  <c r="X72" i="29"/>
  <c r="Y72" i="29"/>
  <c r="W72" i="29"/>
  <c r="AH22" i="29"/>
  <c r="AI21" i="29"/>
  <c r="AJ21" i="29"/>
  <c r="O93" i="29"/>
  <c r="N94" i="29"/>
  <c r="G101" i="28"/>
  <c r="H100" i="28"/>
  <c r="I100" i="28"/>
  <c r="AF86" i="28"/>
  <c r="AG85" i="28"/>
  <c r="Y34" i="29"/>
  <c r="Z33" i="29"/>
  <c r="AA33" i="29"/>
  <c r="G24" i="29"/>
  <c r="H23" i="29"/>
  <c r="I23" i="29"/>
  <c r="H55" i="29"/>
  <c r="I55" i="29"/>
  <c r="G56" i="29"/>
  <c r="X60" i="28"/>
  <c r="Y60" i="28"/>
  <c r="W61" i="28"/>
  <c r="P27" i="29"/>
  <c r="Q26" i="29"/>
  <c r="R26" i="29"/>
  <c r="BJ22" i="28"/>
  <c r="BK22" i="28"/>
  <c r="BI23" i="28"/>
  <c r="N87" i="29"/>
  <c r="O87" i="29"/>
  <c r="O86" i="29"/>
  <c r="O97" i="29"/>
  <c r="N98" i="29"/>
  <c r="AG41" i="29"/>
  <c r="AG40" i="29"/>
  <c r="AF41" i="29"/>
  <c r="BA87" i="28"/>
  <c r="BB87" i="28"/>
  <c r="AZ88" i="28"/>
  <c r="BA88" i="28"/>
  <c r="BB88" i="28"/>
  <c r="BR62" i="29"/>
  <c r="BS62" i="29"/>
  <c r="BT62" i="29"/>
  <c r="BS23" i="28"/>
  <c r="BT23" i="28"/>
  <c r="BS22" i="28"/>
  <c r="BT22" i="28"/>
  <c r="BR23" i="28"/>
  <c r="Z40" i="28"/>
  <c r="AA40" i="28"/>
  <c r="Y41" i="28"/>
  <c r="BR91" i="29"/>
  <c r="BS90" i="29"/>
  <c r="BT90" i="29"/>
  <c r="O36" i="29"/>
  <c r="N37" i="29"/>
  <c r="S8" i="25"/>
  <c r="V7" i="25"/>
  <c r="AR63" i="28"/>
  <c r="AS63" i="28"/>
  <c r="F88" i="28"/>
  <c r="E89" i="28"/>
  <c r="AG88" i="28"/>
  <c r="AF89" i="28"/>
  <c r="H49" i="29"/>
  <c r="I49" i="29"/>
  <c r="G49" i="29"/>
  <c r="AQ93" i="29"/>
  <c r="AR92" i="29"/>
  <c r="AS92" i="29"/>
  <c r="AR93" i="29"/>
  <c r="AS93" i="29"/>
  <c r="Z25" i="29"/>
  <c r="AA25" i="29"/>
  <c r="Y25" i="29"/>
  <c r="Z24" i="29"/>
  <c r="AA24" i="29"/>
  <c r="BJ36" i="29"/>
  <c r="BK36" i="29"/>
  <c r="BI37" i="29"/>
  <c r="Y46" i="28"/>
  <c r="Z45" i="28"/>
  <c r="AA45" i="28"/>
  <c r="F25" i="28"/>
  <c r="F26" i="28"/>
  <c r="E26" i="28"/>
  <c r="AH88" i="29"/>
  <c r="AI16" i="29"/>
  <c r="AJ16" i="29"/>
  <c r="AI17" i="29"/>
  <c r="AJ17" i="29"/>
  <c r="AH17" i="29"/>
  <c r="BR92" i="29"/>
  <c r="BS91" i="29"/>
  <c r="BT91" i="29"/>
  <c r="BA39" i="29"/>
  <c r="BB39" i="29"/>
  <c r="BA38" i="29"/>
  <c r="BB38" i="29"/>
  <c r="AZ39" i="29"/>
  <c r="G54" i="29"/>
  <c r="H53" i="29"/>
  <c r="I53" i="29"/>
  <c r="AH71" i="28"/>
  <c r="AI70" i="28"/>
  <c r="AJ70" i="28"/>
  <c r="BR87" i="28"/>
  <c r="BS86" i="28"/>
  <c r="BT86" i="28"/>
  <c r="F22" i="28"/>
  <c r="E23" i="28"/>
  <c r="H40" i="28"/>
  <c r="I40" i="28"/>
  <c r="G41" i="28"/>
  <c r="G44" i="28"/>
  <c r="H43" i="28"/>
  <c r="I43" i="28"/>
  <c r="G23" i="29"/>
  <c r="H22" i="29"/>
  <c r="I22" i="29"/>
  <c r="F35" i="29"/>
  <c r="E36" i="29"/>
  <c r="N92" i="29"/>
  <c r="O91" i="29"/>
  <c r="AH46" i="28"/>
  <c r="AI45" i="28"/>
  <c r="AJ45" i="28"/>
  <c r="AH34" i="29"/>
  <c r="AI33" i="29"/>
  <c r="AJ33" i="29"/>
  <c r="BS37" i="29"/>
  <c r="BT37" i="29"/>
  <c r="BR38" i="29"/>
  <c r="AF93" i="29"/>
  <c r="AG92" i="29"/>
  <c r="X64" i="29"/>
  <c r="Z64" i="29"/>
  <c r="AA64" i="29"/>
  <c r="X63" i="29"/>
  <c r="W64" i="29"/>
  <c r="BI83" i="29"/>
  <c r="BJ82" i="29"/>
  <c r="BK82" i="29"/>
  <c r="AG72" i="29"/>
  <c r="AH72" i="29"/>
  <c r="AF72" i="29"/>
  <c r="X94" i="29"/>
  <c r="W95" i="29"/>
  <c r="X95" i="29"/>
  <c r="X93" i="29"/>
  <c r="W94" i="29"/>
  <c r="P81" i="28"/>
  <c r="Q80" i="28"/>
  <c r="R80" i="28"/>
  <c r="AZ63" i="28"/>
  <c r="BA62" i="28"/>
  <c r="BB62" i="28"/>
  <c r="F85" i="28"/>
  <c r="E86" i="28"/>
  <c r="N83" i="29"/>
  <c r="O82" i="29"/>
  <c r="AH41" i="28"/>
  <c r="AI40" i="28"/>
  <c r="AJ40" i="28"/>
  <c r="Z18" i="28"/>
  <c r="AA18" i="28"/>
  <c r="Z17" i="28"/>
  <c r="AA17" i="28"/>
  <c r="Y18" i="28"/>
  <c r="AQ91" i="29"/>
  <c r="AR90" i="29"/>
  <c r="AS90" i="29"/>
  <c r="G25" i="29"/>
  <c r="H24" i="29"/>
  <c r="I24" i="29"/>
  <c r="H25" i="29"/>
  <c r="I25" i="29"/>
  <c r="AR38" i="29"/>
  <c r="AS38" i="29"/>
  <c r="AR39" i="29"/>
  <c r="AS39" i="29"/>
  <c r="AQ39" i="29"/>
  <c r="AQ113" i="29"/>
  <c r="AF61" i="28"/>
  <c r="AG60" i="28"/>
  <c r="AH60" i="28"/>
  <c r="AF85" i="28"/>
  <c r="AG84" i="28"/>
  <c r="E22" i="28"/>
  <c r="F21" i="28"/>
  <c r="BI24" i="28"/>
  <c r="BJ23" i="28"/>
  <c r="BK23" i="28"/>
  <c r="BJ24" i="28"/>
  <c r="BK24" i="28"/>
  <c r="N86" i="29"/>
  <c r="O85" i="29"/>
  <c r="O90" i="29"/>
  <c r="N91" i="29"/>
  <c r="AH40" i="28"/>
  <c r="AI39" i="28"/>
  <c r="AJ39" i="28"/>
  <c r="Y17" i="29"/>
  <c r="Z17" i="29"/>
  <c r="AA17" i="29"/>
  <c r="Z16" i="29"/>
  <c r="AA16" i="29"/>
  <c r="W40" i="29"/>
  <c r="X39" i="29"/>
  <c r="X89" i="29"/>
  <c r="W90" i="29"/>
  <c r="AH56" i="29"/>
  <c r="AI55" i="29"/>
  <c r="AJ55" i="29"/>
  <c r="AZ87" i="28"/>
  <c r="BA86" i="28"/>
  <c r="BB86" i="28"/>
  <c r="Z41" i="28"/>
  <c r="AA41" i="28"/>
  <c r="Y42" i="28"/>
  <c r="Z42" i="28"/>
  <c r="AA42" i="28"/>
  <c r="H17" i="28"/>
  <c r="I17" i="28"/>
  <c r="G18" i="28"/>
  <c r="H18" i="28"/>
  <c r="I18" i="28"/>
  <c r="BI99" i="29"/>
  <c r="BJ98" i="29"/>
  <c r="BK98" i="29"/>
  <c r="H29" i="28"/>
  <c r="I29" i="28"/>
  <c r="G30" i="28"/>
  <c r="O89" i="28"/>
  <c r="N90" i="28"/>
  <c r="O90" i="28"/>
  <c r="Y82" i="28"/>
  <c r="Z82" i="28"/>
  <c r="AA82" i="28"/>
  <c r="Z81" i="28"/>
  <c r="AA81" i="28"/>
  <c r="G12" i="29"/>
  <c r="H11" i="29"/>
  <c r="I11" i="29"/>
  <c r="AH31" i="28"/>
  <c r="AI30" i="28"/>
  <c r="AJ30" i="28"/>
  <c r="AI18" i="28"/>
  <c r="AJ18" i="28"/>
  <c r="AI17" i="28"/>
  <c r="AJ17" i="28"/>
  <c r="AH18" i="28"/>
  <c r="G33" i="29"/>
  <c r="H32" i="29"/>
  <c r="I32" i="29"/>
  <c r="BR93" i="29"/>
  <c r="BS92" i="29"/>
  <c r="BT92" i="29"/>
  <c r="BS93" i="29"/>
  <c r="BT93" i="29"/>
  <c r="P72" i="28"/>
  <c r="Q71" i="28"/>
  <c r="R71" i="28"/>
  <c r="P46" i="28"/>
  <c r="Q45" i="28"/>
  <c r="R45" i="28"/>
  <c r="N23" i="28"/>
  <c r="O22" i="28"/>
  <c r="N85" i="29"/>
  <c r="O84" i="29"/>
  <c r="G19" i="29"/>
  <c r="H18" i="29"/>
  <c r="I18" i="29"/>
  <c r="AI73" i="29"/>
  <c r="AJ73" i="29"/>
  <c r="AH73" i="29"/>
  <c r="AI72" i="29"/>
  <c r="AJ72" i="29"/>
  <c r="Q19" i="29"/>
  <c r="R19" i="29"/>
  <c r="P20" i="29"/>
  <c r="N36" i="29"/>
  <c r="O35" i="29"/>
  <c r="P99" i="28"/>
  <c r="Q98" i="28"/>
  <c r="R98" i="28"/>
  <c r="X91" i="29"/>
  <c r="W92" i="29"/>
  <c r="BI62" i="28"/>
  <c r="BJ61" i="28"/>
  <c r="BK61" i="28"/>
  <c r="F23" i="28"/>
  <c r="E24" i="28"/>
  <c r="AR83" i="29"/>
  <c r="AS83" i="29"/>
  <c r="AQ84" i="29"/>
  <c r="Q40" i="28"/>
  <c r="R40" i="28"/>
  <c r="P41" i="28"/>
  <c r="Q28" i="29"/>
  <c r="R28" i="29"/>
  <c r="P29" i="29"/>
  <c r="AH52" i="28"/>
  <c r="AI51" i="28"/>
  <c r="AJ51" i="28"/>
  <c r="AZ37" i="29"/>
  <c r="AZ109" i="29"/>
  <c r="BA36" i="29"/>
  <c r="BB36" i="29"/>
  <c r="P29" i="28"/>
  <c r="Q28" i="28"/>
  <c r="R28" i="28"/>
  <c r="Y51" i="29"/>
  <c r="Z50" i="29"/>
  <c r="AA50" i="29"/>
  <c r="AF64" i="29"/>
  <c r="AG64" i="29"/>
  <c r="E72" i="29"/>
  <c r="F72" i="29"/>
  <c r="G72" i="29"/>
  <c r="P73" i="29"/>
  <c r="Q72" i="29"/>
  <c r="R72" i="29"/>
  <c r="P32" i="29"/>
  <c r="Q31" i="29"/>
  <c r="R31" i="29"/>
  <c r="AF95" i="29"/>
  <c r="AG95" i="29"/>
  <c r="AG94" i="29"/>
  <c r="BR37" i="29"/>
  <c r="BS36" i="29"/>
  <c r="BT36" i="29"/>
  <c r="P82" i="28"/>
  <c r="Q81" i="28"/>
  <c r="R81" i="28"/>
  <c r="Q82" i="28"/>
  <c r="R82" i="28"/>
  <c r="E62" i="28"/>
  <c r="F61" i="28"/>
  <c r="H46" i="28"/>
  <c r="I46" i="28"/>
  <c r="G47" i="28"/>
  <c r="G27" i="29"/>
  <c r="H26" i="29"/>
  <c r="I26" i="29"/>
  <c r="AF83" i="29"/>
  <c r="AG82" i="29"/>
  <c r="AH42" i="28"/>
  <c r="AI41" i="28"/>
  <c r="AJ41" i="28"/>
  <c r="AI42" i="28"/>
  <c r="AJ42" i="28"/>
  <c r="Y22" i="29"/>
  <c r="Z21" i="29"/>
  <c r="AA21" i="29"/>
  <c r="AQ38" i="29"/>
  <c r="AR37" i="29"/>
  <c r="AS37" i="29"/>
  <c r="E61" i="28"/>
  <c r="F60" i="28"/>
  <c r="G60" i="28"/>
  <c r="BJ86" i="28"/>
  <c r="BK86" i="28"/>
  <c r="BI86" i="28"/>
  <c r="BJ85" i="28"/>
  <c r="BK85" i="28"/>
  <c r="E85" i="28"/>
  <c r="F84" i="28"/>
  <c r="Y49" i="29"/>
  <c r="Z49" i="29"/>
  <c r="AA49" i="29"/>
  <c r="AG21" i="28"/>
  <c r="AF22" i="28"/>
  <c r="AF87" i="29"/>
  <c r="AG87" i="29"/>
  <c r="AI87" i="29"/>
  <c r="AJ87" i="29"/>
  <c r="AG86" i="29"/>
  <c r="X90" i="29"/>
  <c r="W91" i="29"/>
  <c r="BJ99" i="29"/>
  <c r="BK99" i="29"/>
  <c r="BI100" i="29"/>
  <c r="O39" i="29"/>
  <c r="N40" i="29"/>
  <c r="E90" i="29"/>
  <c r="F89" i="29"/>
  <c r="AQ62" i="28"/>
  <c r="AR61" i="28"/>
  <c r="AS61" i="28"/>
  <c r="Z12" i="29"/>
  <c r="AA12" i="29"/>
  <c r="Y12" i="29"/>
  <c r="E21" i="28"/>
  <c r="F20" i="28"/>
  <c r="AF84" i="29"/>
  <c r="AG83" i="29"/>
  <c r="AH14" i="29"/>
  <c r="AI13" i="29"/>
  <c r="AJ13" i="29"/>
  <c r="AI71" i="28"/>
  <c r="AJ71" i="28"/>
  <c r="AH72" i="28"/>
  <c r="AQ37" i="29"/>
  <c r="AR36" i="29"/>
  <c r="AS36" i="29"/>
  <c r="Y47" i="28"/>
  <c r="Z46" i="28"/>
  <c r="AA46" i="28"/>
  <c r="O88" i="28"/>
  <c r="N89" i="28"/>
  <c r="AI51" i="29"/>
  <c r="AJ51" i="29"/>
  <c r="AH52" i="29"/>
  <c r="BS21" i="28"/>
  <c r="BT21" i="28"/>
  <c r="BR22" i="28"/>
  <c r="Y32" i="29"/>
  <c r="Z31" i="29"/>
  <c r="AA31" i="29"/>
  <c r="Y44" i="28"/>
  <c r="Z43" i="28"/>
  <c r="AA43" i="28"/>
  <c r="Z23" i="29"/>
  <c r="AA23" i="29"/>
  <c r="Y24" i="29"/>
  <c r="H30" i="29"/>
  <c r="I30" i="29"/>
  <c r="G31" i="29"/>
  <c r="H73" i="29"/>
  <c r="I73" i="29"/>
  <c r="G74" i="29"/>
  <c r="Y30" i="28"/>
  <c r="Z29" i="28"/>
  <c r="AA29" i="28"/>
  <c r="Y52" i="29"/>
  <c r="Z51" i="29"/>
  <c r="AA51" i="29"/>
  <c r="W25" i="28"/>
  <c r="X24" i="28"/>
  <c r="G53" i="29"/>
  <c r="H52" i="29"/>
  <c r="I52" i="29"/>
  <c r="G34" i="29"/>
  <c r="H33" i="29"/>
  <c r="I33" i="29"/>
  <c r="BJ90" i="29"/>
  <c r="BK90" i="29"/>
  <c r="BI91" i="29"/>
  <c r="AZ38" i="29"/>
  <c r="BA37" i="29"/>
  <c r="BB37" i="29"/>
  <c r="BB113" i="29"/>
  <c r="H74" i="29"/>
  <c r="I74" i="29"/>
  <c r="G75" i="29"/>
  <c r="AI29" i="29"/>
  <c r="AJ29" i="29"/>
  <c r="AH30" i="29"/>
  <c r="BS62" i="28"/>
  <c r="BT62" i="28"/>
  <c r="BS61" i="28"/>
  <c r="BT61" i="28"/>
  <c r="BR62" i="28"/>
  <c r="Q47" i="28"/>
  <c r="R47" i="28"/>
  <c r="P48" i="28"/>
  <c r="AZ86" i="28"/>
  <c r="BA85" i="28"/>
  <c r="BB85" i="28"/>
  <c r="W85" i="29"/>
  <c r="X84" i="29"/>
  <c r="G88" i="29"/>
  <c r="BR70" i="29"/>
  <c r="BS70" i="29"/>
  <c r="BT70" i="29"/>
  <c r="BT113" i="29"/>
  <c r="Y55" i="29"/>
  <c r="Z54" i="29"/>
  <c r="AA54" i="29"/>
  <c r="AH50" i="28"/>
  <c r="AI49" i="28"/>
  <c r="AJ49" i="28"/>
  <c r="AI50" i="28"/>
  <c r="AJ50" i="28"/>
  <c r="AH47" i="28"/>
  <c r="AI46" i="28"/>
  <c r="AJ46" i="28"/>
  <c r="AG23" i="28"/>
  <c r="AF24" i="28"/>
  <c r="AQ85" i="29"/>
  <c r="AR85" i="29"/>
  <c r="AS85" i="29"/>
  <c r="AR84" i="29"/>
  <c r="AS84" i="29"/>
  <c r="P42" i="28"/>
  <c r="Q42" i="28"/>
  <c r="R42" i="28"/>
  <c r="Q41" i="28"/>
  <c r="R41" i="28"/>
  <c r="AH33" i="29"/>
  <c r="AI32" i="29"/>
  <c r="AJ32" i="29"/>
  <c r="AZ91" i="29"/>
  <c r="BA90" i="29"/>
  <c r="BB90" i="29"/>
  <c r="AH23" i="29"/>
  <c r="AI22" i="29"/>
  <c r="AJ22" i="29"/>
  <c r="P75" i="29"/>
  <c r="Q74" i="29"/>
  <c r="R74" i="29"/>
  <c r="BI63" i="28"/>
  <c r="BJ62" i="28"/>
  <c r="BK62" i="28"/>
  <c r="P47" i="28"/>
  <c r="Q46" i="28"/>
  <c r="R46" i="28"/>
  <c r="P70" i="28"/>
  <c r="Q69" i="28"/>
  <c r="R69" i="28"/>
  <c r="AF94" i="29"/>
  <c r="AG93" i="29"/>
  <c r="Y49" i="28"/>
  <c r="Z48" i="28"/>
  <c r="AA48" i="28"/>
  <c r="G45" i="28"/>
  <c r="H44" i="28"/>
  <c r="I44" i="28"/>
  <c r="AI49" i="29"/>
  <c r="AJ49" i="29"/>
  <c r="AH49" i="29"/>
  <c r="W83" i="29"/>
  <c r="X82" i="29"/>
  <c r="E102" i="29"/>
  <c r="F101" i="29"/>
  <c r="N61" i="28"/>
  <c r="O60" i="28"/>
  <c r="P60" i="28"/>
  <c r="N85" i="28"/>
  <c r="O84" i="28"/>
  <c r="N22" i="28"/>
  <c r="O21" i="28"/>
  <c r="E86" i="29"/>
  <c r="F85" i="29"/>
  <c r="AF91" i="29"/>
  <c r="AG90" i="29"/>
  <c r="Z19" i="29"/>
  <c r="AA19" i="29"/>
  <c r="Y20" i="29"/>
  <c r="O40" i="29"/>
  <c r="N41" i="29"/>
  <c r="O41" i="29"/>
  <c r="Q41" i="29"/>
  <c r="R41" i="29"/>
  <c r="Z73" i="29"/>
  <c r="AA73" i="29"/>
  <c r="Y74" i="29"/>
  <c r="Q44" i="28"/>
  <c r="R44" i="28"/>
  <c r="P45" i="28"/>
  <c r="Q49" i="29"/>
  <c r="R49" i="29"/>
  <c r="P49" i="29"/>
  <c r="N21" i="28"/>
  <c r="O20" i="28"/>
  <c r="E84" i="29"/>
  <c r="F83" i="29"/>
  <c r="P52" i="28"/>
  <c r="Q51" i="28"/>
  <c r="R51" i="28"/>
  <c r="Q10" i="29"/>
  <c r="R10" i="29"/>
  <c r="P11" i="29"/>
  <c r="Z55" i="29"/>
  <c r="AA55" i="29"/>
  <c r="Y56" i="29"/>
  <c r="B108" i="29"/>
  <c r="D125" i="29"/>
  <c r="AI47" i="28"/>
  <c r="AJ47" i="28"/>
  <c r="AH48" i="28"/>
  <c r="AG89" i="28"/>
  <c r="AG90" i="28"/>
  <c r="AF90" i="28"/>
  <c r="Y31" i="28"/>
  <c r="Z30" i="28"/>
  <c r="AA30" i="28"/>
  <c r="BI22" i="28"/>
  <c r="BJ21" i="28"/>
  <c r="BK21" i="28"/>
  <c r="Z18" i="29"/>
  <c r="AA18" i="29"/>
  <c r="Y19" i="29"/>
  <c r="BA70" i="29"/>
  <c r="BB70" i="29"/>
  <c r="AZ70" i="29"/>
  <c r="F100" i="29"/>
  <c r="G100" i="29"/>
  <c r="F99" i="29"/>
  <c r="E100" i="29"/>
  <c r="N38" i="29"/>
  <c r="O37" i="29"/>
  <c r="Q53" i="29"/>
  <c r="R53" i="29"/>
  <c r="P54" i="29"/>
  <c r="H49" i="28"/>
  <c r="I49" i="28"/>
  <c r="G50" i="28"/>
  <c r="H50" i="28"/>
  <c r="I50" i="28"/>
  <c r="X25" i="28"/>
  <c r="W26" i="28"/>
  <c r="X26" i="28"/>
  <c r="O25" i="28"/>
  <c r="N26" i="28"/>
  <c r="O26" i="28"/>
  <c r="P19" i="29"/>
  <c r="Q18" i="29"/>
  <c r="R18" i="29"/>
  <c r="P22" i="29"/>
  <c r="Q21" i="29"/>
  <c r="R21" i="29"/>
  <c r="AH31" i="29"/>
  <c r="AI30" i="29"/>
  <c r="AJ30" i="29"/>
  <c r="P12" i="29"/>
  <c r="Q11" i="29"/>
  <c r="R11" i="29"/>
  <c r="P52" i="29"/>
  <c r="Q51" i="29"/>
  <c r="R51" i="29"/>
  <c r="AZ24" i="28"/>
  <c r="BA23" i="28"/>
  <c r="BB23" i="28"/>
  <c r="BA24" i="28"/>
  <c r="BB24" i="28"/>
  <c r="X81" i="29"/>
  <c r="W82" i="29"/>
  <c r="F84" i="29"/>
  <c r="E85" i="29"/>
  <c r="H14" i="29"/>
  <c r="I14" i="29"/>
  <c r="G15" i="29"/>
  <c r="AI53" i="29"/>
  <c r="AJ53" i="29"/>
  <c r="AH54" i="29"/>
  <c r="Y73" i="29"/>
  <c r="Z72" i="29"/>
  <c r="AA72" i="29"/>
  <c r="Q54" i="29"/>
  <c r="R54" i="29"/>
  <c r="P55" i="29"/>
  <c r="Q27" i="28"/>
  <c r="R27" i="28"/>
  <c r="P28" i="28"/>
  <c r="G29" i="29"/>
  <c r="H28" i="29"/>
  <c r="I28" i="29"/>
  <c r="Q17" i="29"/>
  <c r="R17" i="29"/>
  <c r="P17" i="29"/>
  <c r="Q16" i="29"/>
  <c r="R16" i="29"/>
  <c r="F95" i="29"/>
  <c r="E95" i="29"/>
  <c r="F94" i="29"/>
  <c r="AG38" i="29"/>
  <c r="AF39" i="29"/>
  <c r="X61" i="28"/>
  <c r="W62" i="28"/>
  <c r="BR86" i="28"/>
  <c r="BS85" i="28"/>
  <c r="BT85" i="28"/>
  <c r="E83" i="29"/>
  <c r="F82" i="29"/>
  <c r="G28" i="29"/>
  <c r="H27" i="29"/>
  <c r="I27" i="29"/>
  <c r="N93" i="29"/>
  <c r="O92" i="29"/>
  <c r="AF87" i="28"/>
  <c r="AG86" i="28"/>
  <c r="X84" i="28"/>
  <c r="W85" i="28"/>
  <c r="P31" i="28"/>
  <c r="Q30" i="28"/>
  <c r="R30" i="28"/>
  <c r="F86" i="29"/>
  <c r="E87" i="29"/>
  <c r="F87" i="29"/>
  <c r="E91" i="29"/>
  <c r="F90" i="29"/>
  <c r="G32" i="29"/>
  <c r="H31" i="29"/>
  <c r="I31" i="29"/>
  <c r="AG39" i="29"/>
  <c r="AF40" i="29"/>
  <c r="O89" i="29"/>
  <c r="N90" i="29"/>
  <c r="X20" i="28"/>
  <c r="W21" i="28"/>
  <c r="W84" i="29"/>
  <c r="X83" i="29"/>
  <c r="BA92" i="29"/>
  <c r="BB92" i="29"/>
  <c r="AZ93" i="29"/>
  <c r="H75" i="29"/>
  <c r="I75" i="29"/>
  <c r="G76" i="29"/>
  <c r="P23" i="29"/>
  <c r="Q22" i="29"/>
  <c r="R22" i="29"/>
  <c r="Q73" i="29"/>
  <c r="R73" i="29"/>
  <c r="P74" i="29"/>
  <c r="R9" i="25"/>
  <c r="D9" i="25"/>
  <c r="B10" i="25"/>
  <c r="E8" i="25"/>
  <c r="Y62" i="28"/>
  <c r="Z61" i="28"/>
  <c r="AA61" i="28"/>
  <c r="H10" i="28"/>
  <c r="I10" i="28"/>
  <c r="G11" i="28"/>
  <c r="Y63" i="28"/>
  <c r="Z62" i="28"/>
  <c r="AA62" i="28"/>
  <c r="Y65" i="29"/>
  <c r="AH46" i="29"/>
  <c r="AI45" i="29"/>
  <c r="AJ45" i="29"/>
  <c r="G78" i="28"/>
  <c r="H77" i="28"/>
  <c r="I77" i="28"/>
  <c r="X54" i="28"/>
  <c r="W55" i="28"/>
  <c r="Y60" i="29"/>
  <c r="Z59" i="29"/>
  <c r="AA59" i="29"/>
  <c r="P43" i="29"/>
  <c r="Q42" i="29"/>
  <c r="R42" i="29"/>
  <c r="G66" i="29"/>
  <c r="H65" i="29"/>
  <c r="I65" i="29"/>
  <c r="Q62" i="29"/>
  <c r="R62" i="29"/>
  <c r="P63" i="29"/>
  <c r="N58" i="28"/>
  <c r="O57" i="28"/>
  <c r="AH60" i="29"/>
  <c r="AI59" i="29"/>
  <c r="AJ59" i="29"/>
  <c r="Z65" i="29"/>
  <c r="AA65" i="29"/>
  <c r="Y66" i="29"/>
  <c r="P61" i="29"/>
  <c r="Q60" i="29"/>
  <c r="R60" i="29"/>
  <c r="Y16" i="28"/>
  <c r="Z15" i="28"/>
  <c r="AA15" i="28"/>
  <c r="Z16" i="28"/>
  <c r="AA16" i="28"/>
  <c r="AI63" i="28"/>
  <c r="AJ63" i="28"/>
  <c r="AH64" i="28"/>
  <c r="E54" i="28"/>
  <c r="F53" i="28"/>
  <c r="Z12" i="28"/>
  <c r="AA12" i="28"/>
  <c r="Y13" i="28"/>
  <c r="P42" i="29"/>
  <c r="Q76" i="28"/>
  <c r="R76" i="28"/>
  <c r="P77" i="28"/>
  <c r="AH57" i="29"/>
  <c r="AI56" i="29"/>
  <c r="AJ56" i="29"/>
  <c r="X56" i="28"/>
  <c r="W57" i="28"/>
  <c r="AG55" i="28"/>
  <c r="AF56" i="28"/>
  <c r="AI75" i="28"/>
  <c r="AJ75" i="28"/>
  <c r="AH76" i="28"/>
  <c r="Z60" i="29"/>
  <c r="AA60" i="29"/>
  <c r="Y61" i="29"/>
  <c r="BR57" i="28"/>
  <c r="BS56" i="28"/>
  <c r="BT56" i="28"/>
  <c r="BS57" i="28"/>
  <c r="BT57" i="28"/>
  <c r="H46" i="29"/>
  <c r="I46" i="29"/>
  <c r="G47" i="29"/>
  <c r="G57" i="29"/>
  <c r="H56" i="29"/>
  <c r="I56" i="29"/>
  <c r="AX113" i="28"/>
  <c r="AX109" i="28"/>
  <c r="H11" i="28"/>
  <c r="I11" i="28"/>
  <c r="G12" i="28"/>
  <c r="H71" i="29"/>
  <c r="I71" i="29"/>
  <c r="G71" i="29"/>
  <c r="H70" i="29"/>
  <c r="I70" i="29"/>
  <c r="AI43" i="29"/>
  <c r="AJ43" i="29"/>
  <c r="AH44" i="29"/>
  <c r="AH65" i="29"/>
  <c r="AI64" i="29"/>
  <c r="AJ64" i="29"/>
  <c r="G62" i="28"/>
  <c r="H61" i="28"/>
  <c r="I61" i="28"/>
  <c r="G73" i="28"/>
  <c r="H72" i="28"/>
  <c r="I72" i="28"/>
  <c r="BI57" i="28"/>
  <c r="BJ57" i="28"/>
  <c r="BK57" i="28"/>
  <c r="BJ56" i="28"/>
  <c r="BK56" i="28"/>
  <c r="Q16" i="28"/>
  <c r="R16" i="28"/>
  <c r="P16" i="28"/>
  <c r="Q15" i="28"/>
  <c r="R15" i="28"/>
  <c r="AI66" i="28"/>
  <c r="AJ66" i="28"/>
  <c r="AH67" i="28"/>
  <c r="H63" i="28"/>
  <c r="I63" i="28"/>
  <c r="G64" i="28"/>
  <c r="AF58" i="28"/>
  <c r="AG57" i="28"/>
  <c r="G68" i="29"/>
  <c r="H67" i="29"/>
  <c r="I67" i="29"/>
  <c r="Y46" i="29"/>
  <c r="Z45" i="29"/>
  <c r="AA45" i="29"/>
  <c r="Z66" i="28"/>
  <c r="AA66" i="28"/>
  <c r="Y67" i="28"/>
  <c r="AF57" i="28"/>
  <c r="AG56" i="28"/>
  <c r="P47" i="29"/>
  <c r="Q46" i="29"/>
  <c r="R46" i="29"/>
  <c r="Q66" i="28"/>
  <c r="R66" i="28"/>
  <c r="P67" i="28"/>
  <c r="P44" i="29"/>
  <c r="Q43" i="29"/>
  <c r="R43" i="29"/>
  <c r="AR55" i="28"/>
  <c r="AS55" i="28"/>
  <c r="AQ56" i="28"/>
  <c r="Q11" i="28"/>
  <c r="R11" i="28"/>
  <c r="P12" i="28"/>
  <c r="P75" i="28"/>
  <c r="Q74" i="28"/>
  <c r="R74" i="28"/>
  <c r="H68" i="29"/>
  <c r="I68" i="29"/>
  <c r="G69" i="29"/>
  <c r="P73" i="28"/>
  <c r="Q72" i="28"/>
  <c r="R72" i="28"/>
  <c r="G65" i="28"/>
  <c r="H64" i="28"/>
  <c r="I64" i="28"/>
  <c r="H67" i="28"/>
  <c r="I67" i="28"/>
  <c r="G68" i="28"/>
  <c r="H68" i="28"/>
  <c r="I68" i="28"/>
  <c r="AH73" i="28"/>
  <c r="AI72" i="28"/>
  <c r="AJ72" i="28"/>
  <c r="P67" i="29"/>
  <c r="Q66" i="29"/>
  <c r="R66" i="29"/>
  <c r="AH15" i="28"/>
  <c r="AI14" i="28"/>
  <c r="AJ14" i="28"/>
  <c r="H79" i="28"/>
  <c r="I79" i="28"/>
  <c r="H78" i="28"/>
  <c r="I78" i="28"/>
  <c r="G79" i="28"/>
  <c r="AG54" i="28"/>
  <c r="AF55" i="28"/>
  <c r="Y69" i="29"/>
  <c r="Z68" i="29"/>
  <c r="AA68" i="29"/>
  <c r="Y77" i="28"/>
  <c r="Z76" i="28"/>
  <c r="AA76" i="28"/>
  <c r="Y59" i="29"/>
  <c r="Z58" i="29"/>
  <c r="AA58" i="29"/>
  <c r="N59" i="28"/>
  <c r="O58" i="28"/>
  <c r="O59" i="28"/>
  <c r="P45" i="29"/>
  <c r="Q44" i="29"/>
  <c r="R44" i="29"/>
  <c r="Q58" i="29"/>
  <c r="R58" i="29"/>
  <c r="P59" i="29"/>
  <c r="N54" i="28"/>
  <c r="O53" i="28"/>
  <c r="AI60" i="29"/>
  <c r="AJ60" i="29"/>
  <c r="AH61" i="29"/>
  <c r="AH14" i="28"/>
  <c r="AI13" i="28"/>
  <c r="AJ13" i="28"/>
  <c r="Y44" i="29"/>
  <c r="Z43" i="29"/>
  <c r="AA43" i="29"/>
  <c r="F56" i="28"/>
  <c r="E57" i="28"/>
  <c r="P60" i="29"/>
  <c r="Q59" i="29"/>
  <c r="R59" i="29"/>
  <c r="Q48" i="29"/>
  <c r="R48" i="29"/>
  <c r="Q47" i="29"/>
  <c r="R47" i="29"/>
  <c r="P48" i="29"/>
  <c r="P68" i="28"/>
  <c r="Q68" i="28"/>
  <c r="R68" i="28"/>
  <c r="Q67" i="28"/>
  <c r="R67" i="28"/>
  <c r="G58" i="29"/>
  <c r="H57" i="29"/>
  <c r="I57" i="29"/>
  <c r="Y73" i="28"/>
  <c r="Z72" i="28"/>
  <c r="AA72" i="28"/>
  <c r="G13" i="28"/>
  <c r="H12" i="28"/>
  <c r="I12" i="28"/>
  <c r="G67" i="28"/>
  <c r="H66" i="28"/>
  <c r="I66" i="28"/>
  <c r="AI68" i="29"/>
  <c r="AJ68" i="29"/>
  <c r="AH69" i="29"/>
  <c r="Z48" i="29"/>
  <c r="AA48" i="29"/>
  <c r="Y48" i="29"/>
  <c r="Z47" i="29"/>
  <c r="AA47" i="29"/>
  <c r="AH65" i="28"/>
  <c r="AI64" i="28"/>
  <c r="AJ64" i="28"/>
  <c r="AH16" i="28"/>
  <c r="AI15" i="28"/>
  <c r="AJ15" i="28"/>
  <c r="AI16" i="28"/>
  <c r="AJ16" i="28"/>
  <c r="AI57" i="29"/>
  <c r="AJ57" i="29"/>
  <c r="AH58" i="29"/>
  <c r="AI58" i="29"/>
  <c r="AJ58" i="29"/>
  <c r="AH59" i="29"/>
  <c r="BJ55" i="28"/>
  <c r="BK55" i="28"/>
  <c r="BI56" i="28"/>
  <c r="AI70" i="29"/>
  <c r="AJ70" i="29"/>
  <c r="AH71" i="29"/>
  <c r="AI71" i="29"/>
  <c r="AJ71" i="29"/>
  <c r="Z75" i="28"/>
  <c r="AA75" i="28"/>
  <c r="Y76" i="28"/>
  <c r="P15" i="28"/>
  <c r="Q14" i="28"/>
  <c r="R14" i="28"/>
  <c r="P64" i="28"/>
  <c r="Q63" i="28"/>
  <c r="R63" i="28"/>
  <c r="P11" i="28"/>
  <c r="Q10" i="28"/>
  <c r="R10" i="28"/>
  <c r="AH68" i="28"/>
  <c r="AI67" i="28"/>
  <c r="AJ67" i="28"/>
  <c r="AI68" i="28"/>
  <c r="AJ68" i="28"/>
  <c r="AG58" i="28"/>
  <c r="AG59" i="28"/>
  <c r="AF59" i="28"/>
  <c r="H66" i="29"/>
  <c r="I66" i="29"/>
  <c r="G67" i="29"/>
  <c r="Z79" i="28"/>
  <c r="AA79" i="28"/>
  <c r="Z78" i="28"/>
  <c r="AA78" i="28"/>
  <c r="Y79" i="28"/>
  <c r="Y66" i="28"/>
  <c r="Z65" i="28"/>
  <c r="AA65" i="28"/>
  <c r="F131" i="29"/>
  <c r="BG117" i="29"/>
  <c r="I131" i="29"/>
  <c r="X53" i="28"/>
  <c r="W54" i="28"/>
  <c r="P74" i="28"/>
  <c r="Q73" i="28"/>
  <c r="R73" i="28"/>
  <c r="Z63" i="28"/>
  <c r="AA63" i="28"/>
  <c r="Y64" i="28"/>
  <c r="O56" i="28"/>
  <c r="N57" i="28"/>
  <c r="Y68" i="29"/>
  <c r="Z67" i="29"/>
  <c r="AA67" i="29"/>
  <c r="P70" i="29"/>
  <c r="Q69" i="29"/>
  <c r="R69" i="29"/>
  <c r="AI61" i="28"/>
  <c r="AJ61" i="28"/>
  <c r="AH62" i="28"/>
  <c r="H9" i="28"/>
  <c r="I9" i="28"/>
  <c r="G10" i="28"/>
  <c r="Y62" i="29"/>
  <c r="Z61" i="29"/>
  <c r="AA61" i="29"/>
  <c r="AR56" i="28"/>
  <c r="AS56" i="28"/>
  <c r="AR57" i="28"/>
  <c r="AS57" i="28"/>
  <c r="AQ57" i="28"/>
  <c r="P63" i="28"/>
  <c r="Q62" i="28"/>
  <c r="R62" i="28"/>
  <c r="Q12" i="28"/>
  <c r="R12" i="28"/>
  <c r="P13" i="28"/>
  <c r="G43" i="29"/>
  <c r="H42" i="29"/>
  <c r="I42" i="29"/>
  <c r="Q61" i="29"/>
  <c r="R61" i="29"/>
  <c r="P62" i="29"/>
  <c r="P57" i="29"/>
  <c r="Q56" i="29"/>
  <c r="R56" i="29"/>
  <c r="Q13" i="28"/>
  <c r="R13" i="28"/>
  <c r="P14" i="28"/>
  <c r="AH43" i="29"/>
  <c r="AI42" i="29"/>
  <c r="AJ42" i="29"/>
  <c r="Y47" i="29"/>
  <c r="Z46" i="29"/>
  <c r="AA46" i="29"/>
  <c r="AI62" i="29"/>
  <c r="AJ62" i="29"/>
  <c r="AH63" i="29"/>
  <c r="H8" i="28"/>
  <c r="I8" i="28"/>
  <c r="G9" i="28"/>
  <c r="G60" i="29"/>
  <c r="H59" i="29"/>
  <c r="I59" i="29"/>
  <c r="AI69" i="29"/>
  <c r="AJ69" i="29"/>
  <c r="AH70" i="29"/>
  <c r="AR54" i="28"/>
  <c r="AS54" i="28"/>
  <c r="AQ55" i="28"/>
  <c r="AI61" i="29"/>
  <c r="AJ61" i="29"/>
  <c r="AH62" i="29"/>
  <c r="W58" i="28"/>
  <c r="X57" i="28"/>
  <c r="Y42" i="29"/>
  <c r="Z41" i="29"/>
  <c r="AA41" i="29"/>
  <c r="Y78" i="28"/>
  <c r="Z77" i="28"/>
  <c r="AA77" i="28"/>
  <c r="BA55" i="28"/>
  <c r="BB55" i="28"/>
  <c r="AZ56" i="28"/>
  <c r="AI65" i="29"/>
  <c r="AJ65" i="29"/>
  <c r="AH66" i="29"/>
  <c r="Q71" i="29"/>
  <c r="R71" i="29"/>
  <c r="P71" i="29"/>
  <c r="Q70" i="29"/>
  <c r="R70" i="29"/>
  <c r="Q77" i="28"/>
  <c r="R77" i="28"/>
  <c r="P78" i="28"/>
  <c r="G15" i="28"/>
  <c r="H14" i="28"/>
  <c r="I14" i="28"/>
  <c r="BG113" i="28"/>
  <c r="P65" i="29"/>
  <c r="BJ54" i="28"/>
  <c r="BK54" i="28"/>
  <c r="BI55" i="28"/>
  <c r="B108" i="28"/>
  <c r="D125" i="28"/>
  <c r="Z42" i="29"/>
  <c r="AA42" i="29"/>
  <c r="Y43" i="29"/>
  <c r="H61" i="29"/>
  <c r="I61" i="29"/>
  <c r="G62" i="29"/>
  <c r="H65" i="28"/>
  <c r="I65" i="28"/>
  <c r="G66" i="28"/>
  <c r="AO109" i="28"/>
  <c r="AO113" i="28"/>
  <c r="G46" i="29"/>
  <c r="H45" i="29"/>
  <c r="I45" i="29"/>
  <c r="AI73" i="28"/>
  <c r="AJ73" i="28"/>
  <c r="AH74" i="28"/>
  <c r="X58" i="28"/>
  <c r="W59" i="28"/>
  <c r="X59" i="28"/>
  <c r="Z70" i="29"/>
  <c r="AA70" i="29"/>
  <c r="Z71" i="29"/>
  <c r="AA71" i="29"/>
  <c r="Y71" i="29"/>
  <c r="H13" i="28"/>
  <c r="I13" i="28"/>
  <c r="G14" i="28"/>
  <c r="BR109" i="29"/>
  <c r="N56" i="28"/>
  <c r="O55" i="28"/>
  <c r="AI74" i="28"/>
  <c r="AJ74" i="28"/>
  <c r="AH75" i="28"/>
  <c r="H41" i="29"/>
  <c r="I41" i="29"/>
  <c r="G42" i="29"/>
  <c r="P65" i="28"/>
  <c r="Q64" i="28"/>
  <c r="R64" i="28"/>
  <c r="P79" i="28"/>
  <c r="Q79" i="28"/>
  <c r="R79" i="28"/>
  <c r="Q78" i="28"/>
  <c r="R78" i="28"/>
  <c r="AH45" i="29"/>
  <c r="AI44" i="29"/>
  <c r="AJ44" i="29"/>
  <c r="H15" i="28"/>
  <c r="I15" i="28"/>
  <c r="H16" i="28"/>
  <c r="I16" i="28"/>
  <c r="G16" i="28"/>
  <c r="H62" i="28"/>
  <c r="I62" i="28"/>
  <c r="G63" i="28"/>
  <c r="AI47" i="29"/>
  <c r="AJ47" i="29"/>
  <c r="AH48" i="29"/>
  <c r="AI48" i="29"/>
  <c r="AJ48" i="29"/>
  <c r="G76" i="28"/>
  <c r="H75" i="28"/>
  <c r="I75" i="28"/>
  <c r="BP109" i="28"/>
  <c r="BP113" i="28"/>
  <c r="H74" i="28"/>
  <c r="I74" i="28"/>
  <c r="G75" i="28"/>
  <c r="AH79" i="28"/>
  <c r="AI78" i="28"/>
  <c r="AJ78" i="28"/>
  <c r="AI79" i="28"/>
  <c r="AJ79" i="28"/>
  <c r="AI65" i="28"/>
  <c r="AJ65" i="28"/>
  <c r="AH66" i="28"/>
  <c r="G74" i="28"/>
  <c r="H73" i="28"/>
  <c r="I73" i="28"/>
  <c r="P62" i="28"/>
  <c r="Q61" i="28"/>
  <c r="R61" i="28"/>
  <c r="H58" i="29"/>
  <c r="I58" i="29"/>
  <c r="G59" i="29"/>
  <c r="O54" i="28"/>
  <c r="N55" i="28"/>
  <c r="Y67" i="29"/>
  <c r="Z66" i="29"/>
  <c r="AA66" i="29"/>
  <c r="BK109" i="29"/>
  <c r="BK113" i="29"/>
  <c r="F57" i="28"/>
  <c r="E58" i="28"/>
  <c r="Y70" i="29"/>
  <c r="Z69" i="29"/>
  <c r="AA69" i="29"/>
  <c r="Z73" i="28"/>
  <c r="AA73" i="28"/>
  <c r="Y74" i="28"/>
  <c r="AZ57" i="28"/>
  <c r="BA56" i="28"/>
  <c r="BB56" i="28"/>
  <c r="BA57" i="28"/>
  <c r="BB57" i="28"/>
  <c r="P46" i="29"/>
  <c r="Q45" i="29"/>
  <c r="R45" i="29"/>
  <c r="G77" i="28"/>
  <c r="H76" i="28"/>
  <c r="I76" i="28"/>
  <c r="G45" i="29"/>
  <c r="H44" i="29"/>
  <c r="I44" i="29"/>
  <c r="W56" i="28"/>
  <c r="X55" i="28"/>
  <c r="Z44" i="29"/>
  <c r="AA44" i="29"/>
  <c r="Y45" i="29"/>
  <c r="Y14" i="28"/>
  <c r="Z13" i="28"/>
  <c r="AA13" i="28"/>
  <c r="Q67" i="29"/>
  <c r="R67" i="29"/>
  <c r="P68" i="29"/>
  <c r="P76" i="28"/>
  <c r="Q75" i="28"/>
  <c r="R75" i="28"/>
  <c r="P58" i="29"/>
  <c r="Q57" i="29"/>
  <c r="R57" i="29"/>
  <c r="G44" i="29"/>
  <c r="H43" i="29"/>
  <c r="I43" i="29"/>
  <c r="AH68" i="29"/>
  <c r="AI67" i="29"/>
  <c r="AJ67" i="29"/>
  <c r="Y75" i="28"/>
  <c r="Z74" i="28"/>
  <c r="AA74" i="28"/>
  <c r="H69" i="29"/>
  <c r="I69" i="29"/>
  <c r="G70" i="29"/>
  <c r="AX117" i="29"/>
  <c r="I130" i="29"/>
  <c r="F130" i="29"/>
  <c r="BS54" i="28"/>
  <c r="BT54" i="28"/>
  <c r="BR55" i="28"/>
  <c r="AH63" i="28"/>
  <c r="AI62" i="28"/>
  <c r="AJ62" i="28"/>
  <c r="AI77" i="28"/>
  <c r="AJ77" i="28"/>
  <c r="AH78" i="28"/>
  <c r="AI66" i="29"/>
  <c r="AJ66" i="29"/>
  <c r="AH67" i="29"/>
  <c r="P66" i="29"/>
  <c r="Q65" i="29"/>
  <c r="R65" i="29"/>
  <c r="Z64" i="28"/>
  <c r="AA64" i="28"/>
  <c r="Y65" i="28"/>
  <c r="Z57" i="29"/>
  <c r="AA57" i="29"/>
  <c r="Y58" i="29"/>
  <c r="E55" i="28"/>
  <c r="F54" i="28"/>
  <c r="AH42" i="29"/>
  <c r="AI41" i="29"/>
  <c r="AJ41" i="29"/>
  <c r="H60" i="29"/>
  <c r="I60" i="29"/>
  <c r="G61" i="29"/>
  <c r="E59" i="28"/>
  <c r="F58" i="28"/>
  <c r="F59" i="28"/>
  <c r="BP117" i="29"/>
  <c r="I132" i="29"/>
  <c r="F132" i="29"/>
  <c r="Z14" i="28"/>
  <c r="AA14" i="28"/>
  <c r="Y15" i="28"/>
  <c r="AG53" i="28"/>
  <c r="AF54" i="28"/>
  <c r="Q68" i="29"/>
  <c r="R68" i="29"/>
  <c r="P69" i="29"/>
  <c r="Z68" i="28"/>
  <c r="AA68" i="28"/>
  <c r="Y68" i="28"/>
  <c r="Z67" i="28"/>
  <c r="AA67" i="28"/>
  <c r="F55" i="28"/>
  <c r="E56" i="28"/>
  <c r="AI76" i="28"/>
  <c r="AJ76" i="28"/>
  <c r="AH77" i="28"/>
  <c r="Y57" i="29"/>
  <c r="Z56" i="29"/>
  <c r="AA56" i="29"/>
  <c r="BR56" i="28"/>
  <c r="BS55" i="28"/>
  <c r="BT55" i="28"/>
  <c r="G65" i="29"/>
  <c r="H64" i="29"/>
  <c r="I64" i="29"/>
  <c r="G48" i="29"/>
  <c r="H48" i="29"/>
  <c r="I48" i="29"/>
  <c r="H47" i="29"/>
  <c r="I47" i="29"/>
  <c r="Q65" i="28"/>
  <c r="R65" i="28"/>
  <c r="P66" i="28"/>
  <c r="AZ55" i="28"/>
  <c r="BA54" i="28"/>
  <c r="BB54" i="28"/>
  <c r="AH47" i="29"/>
  <c r="AI46" i="29"/>
  <c r="AJ46" i="29"/>
  <c r="BT109" i="29"/>
  <c r="AO117" i="29"/>
  <c r="I129" i="29"/>
  <c r="BB109" i="29"/>
  <c r="BI109" i="28"/>
  <c r="W113" i="29"/>
  <c r="F127" i="29"/>
  <c r="AQ109" i="29"/>
  <c r="W109" i="29"/>
  <c r="BK113" i="28"/>
  <c r="BK117" i="28"/>
  <c r="K131" i="28"/>
  <c r="E113" i="29"/>
  <c r="BR113" i="29"/>
  <c r="BI109" i="29"/>
  <c r="N113" i="29"/>
  <c r="AZ113" i="29"/>
  <c r="G130" i="29"/>
  <c r="AF113" i="29"/>
  <c r="AS113" i="29"/>
  <c r="BT113" i="28"/>
  <c r="BT117" i="28"/>
  <c r="K132" i="28"/>
  <c r="AF113" i="28"/>
  <c r="BI113" i="29"/>
  <c r="N113" i="28"/>
  <c r="AF109" i="29"/>
  <c r="BI113" i="28"/>
  <c r="G131" i="28"/>
  <c r="N109" i="29"/>
  <c r="Q9" i="25"/>
  <c r="K9" i="25"/>
  <c r="I10" i="25"/>
  <c r="L9" i="25"/>
  <c r="L8" i="25"/>
  <c r="P89" i="29"/>
  <c r="Q88" i="29"/>
  <c r="R88" i="29"/>
  <c r="Q91" i="29"/>
  <c r="R91" i="29"/>
  <c r="P92" i="29"/>
  <c r="AI89" i="28"/>
  <c r="AJ89" i="28"/>
  <c r="AH90" i="28"/>
  <c r="AI90" i="28"/>
  <c r="AJ90" i="28"/>
  <c r="Q83" i="28"/>
  <c r="R83" i="28"/>
  <c r="P84" i="28"/>
  <c r="AH21" i="28"/>
  <c r="AI20" i="28"/>
  <c r="AJ20" i="28"/>
  <c r="G23" i="28"/>
  <c r="H22" i="28"/>
  <c r="I22" i="28"/>
  <c r="Q83" i="29"/>
  <c r="R83" i="29"/>
  <c r="P84" i="29"/>
  <c r="H20" i="28"/>
  <c r="I20" i="28"/>
  <c r="G21" i="28"/>
  <c r="AI40" i="29"/>
  <c r="AJ40" i="29"/>
  <c r="AH41" i="29"/>
  <c r="G91" i="29"/>
  <c r="H90" i="29"/>
  <c r="I90" i="29"/>
  <c r="Z88" i="28"/>
  <c r="AA88" i="28"/>
  <c r="Y89" i="28"/>
  <c r="G97" i="29"/>
  <c r="H96" i="29"/>
  <c r="I96" i="29"/>
  <c r="Q93" i="29"/>
  <c r="R93" i="29"/>
  <c r="P94" i="29"/>
  <c r="AI90" i="29"/>
  <c r="AJ90" i="29"/>
  <c r="AH91" i="29"/>
  <c r="G39" i="29"/>
  <c r="H38" i="29"/>
  <c r="I38" i="29"/>
  <c r="Q37" i="29"/>
  <c r="R37" i="29"/>
  <c r="P38" i="29"/>
  <c r="Y36" i="29"/>
  <c r="Z35" i="29"/>
  <c r="AA35" i="29"/>
  <c r="P81" i="29"/>
  <c r="Q80" i="29"/>
  <c r="R80" i="29"/>
  <c r="P83" i="29"/>
  <c r="Q82" i="29"/>
  <c r="R82" i="29"/>
  <c r="R109" i="29"/>
  <c r="BK109" i="28"/>
  <c r="W109" i="28"/>
  <c r="H85" i="29"/>
  <c r="I85" i="29"/>
  <c r="G86" i="29"/>
  <c r="Y61" i="28"/>
  <c r="Z60" i="28"/>
  <c r="AA60" i="28"/>
  <c r="Y81" i="29"/>
  <c r="Z80" i="29"/>
  <c r="AA80" i="29"/>
  <c r="Q24" i="28"/>
  <c r="R24" i="28"/>
  <c r="P25" i="28"/>
  <c r="AH89" i="28"/>
  <c r="AI88" i="28"/>
  <c r="AJ88" i="28"/>
  <c r="Y84" i="29"/>
  <c r="Z83" i="29"/>
  <c r="AA83" i="29"/>
  <c r="AI81" i="29"/>
  <c r="AJ81" i="29"/>
  <c r="AH82" i="29"/>
  <c r="Q88" i="28"/>
  <c r="R88" i="28"/>
  <c r="P89" i="28"/>
  <c r="Y89" i="29"/>
  <c r="Z88" i="29"/>
  <c r="AA88" i="29"/>
  <c r="P36" i="29"/>
  <c r="Q35" i="29"/>
  <c r="R35" i="29"/>
  <c r="Y90" i="28"/>
  <c r="Z89" i="28"/>
  <c r="AA89" i="28"/>
  <c r="Z90" i="28"/>
  <c r="AA90" i="28"/>
  <c r="Y40" i="29"/>
  <c r="Z39" i="29"/>
  <c r="AA39" i="29"/>
  <c r="Z91" i="29"/>
  <c r="AA91" i="29"/>
  <c r="Y92" i="29"/>
  <c r="Q95" i="29"/>
  <c r="R95" i="29"/>
  <c r="Q94" i="29"/>
  <c r="R94" i="29"/>
  <c r="P95" i="29"/>
  <c r="G81" i="29"/>
  <c r="H80" i="29"/>
  <c r="I80" i="29"/>
  <c r="G37" i="29"/>
  <c r="H36" i="29"/>
  <c r="I36" i="29"/>
  <c r="Y85" i="29"/>
  <c r="Z84" i="29"/>
  <c r="AA84" i="29"/>
  <c r="Q86" i="28"/>
  <c r="R86" i="28"/>
  <c r="P87" i="28"/>
  <c r="AH37" i="29"/>
  <c r="AI36" i="29"/>
  <c r="AJ36" i="29"/>
  <c r="P99" i="29"/>
  <c r="Q98" i="29"/>
  <c r="R98" i="29"/>
  <c r="W113" i="28"/>
  <c r="W117" i="28"/>
  <c r="I127" i="28"/>
  <c r="S9" i="25"/>
  <c r="AI38" i="29"/>
  <c r="AJ38" i="29"/>
  <c r="AH39" i="29"/>
  <c r="Y26" i="28"/>
  <c r="Z25" i="28"/>
  <c r="AA25" i="28"/>
  <c r="Z26" i="28"/>
  <c r="AA26" i="28"/>
  <c r="Q36" i="29"/>
  <c r="R36" i="29"/>
  <c r="P37" i="29"/>
  <c r="AI89" i="29"/>
  <c r="AJ89" i="29"/>
  <c r="AH90" i="29"/>
  <c r="P22" i="28"/>
  <c r="Q21" i="28"/>
  <c r="R21" i="28"/>
  <c r="Y39" i="29"/>
  <c r="Z38" i="29"/>
  <c r="AA38" i="29"/>
  <c r="Q89" i="29"/>
  <c r="R89" i="29"/>
  <c r="P90" i="29"/>
  <c r="AI83" i="28"/>
  <c r="AJ83" i="28"/>
  <c r="AH84" i="28"/>
  <c r="H34" i="29"/>
  <c r="I34" i="29"/>
  <c r="G35" i="29"/>
  <c r="G22" i="28"/>
  <c r="H21" i="28"/>
  <c r="I21" i="28"/>
  <c r="Q96" i="29"/>
  <c r="R96" i="29"/>
  <c r="P97" i="29"/>
  <c r="AI84" i="28"/>
  <c r="AJ84" i="28"/>
  <c r="AH85" i="28"/>
  <c r="Y41" i="29"/>
  <c r="Z40" i="29"/>
  <c r="AA40" i="29"/>
  <c r="P98" i="29"/>
  <c r="Q97" i="29"/>
  <c r="R97" i="29"/>
  <c r="Z21" i="28"/>
  <c r="AA21" i="28"/>
  <c r="Y22" i="28"/>
  <c r="G36" i="29"/>
  <c r="H35" i="29"/>
  <c r="I35" i="29"/>
  <c r="AI19" i="28"/>
  <c r="AJ19" i="28"/>
  <c r="AH20" i="28"/>
  <c r="AH89" i="29"/>
  <c r="AI88" i="29"/>
  <c r="AJ88" i="29"/>
  <c r="AH81" i="29"/>
  <c r="AI80" i="29"/>
  <c r="AJ80" i="29"/>
  <c r="U7" i="25"/>
  <c r="T7" i="25"/>
  <c r="Y83" i="29"/>
  <c r="Z82" i="29"/>
  <c r="AA82" i="29"/>
  <c r="AI37" i="29"/>
  <c r="AJ37" i="29"/>
  <c r="AH38" i="29"/>
  <c r="H82" i="29"/>
  <c r="I82" i="29"/>
  <c r="G83" i="29"/>
  <c r="P88" i="28"/>
  <c r="Q87" i="28"/>
  <c r="R87" i="28"/>
  <c r="Z89" i="29"/>
  <c r="AA89" i="29"/>
  <c r="Y90" i="29"/>
  <c r="H83" i="28"/>
  <c r="I83" i="28"/>
  <c r="G84" i="28"/>
  <c r="Q84" i="29"/>
  <c r="R84" i="29"/>
  <c r="P85" i="29"/>
  <c r="P82" i="29"/>
  <c r="Q81" i="29"/>
  <c r="R81" i="29"/>
  <c r="AI87" i="28"/>
  <c r="AJ87" i="28"/>
  <c r="AH88" i="28"/>
  <c r="P86" i="29"/>
  <c r="Q85" i="29"/>
  <c r="R85" i="29"/>
  <c r="Q84" i="28"/>
  <c r="R84" i="28"/>
  <c r="P85" i="28"/>
  <c r="H89" i="28"/>
  <c r="I89" i="28"/>
  <c r="G90" i="28"/>
  <c r="H90" i="28"/>
  <c r="I90" i="28"/>
  <c r="H85" i="28"/>
  <c r="I85" i="28"/>
  <c r="G86" i="28"/>
  <c r="AI24" i="28"/>
  <c r="AJ24" i="28"/>
  <c r="AH25" i="28"/>
  <c r="G82" i="29"/>
  <c r="H81" i="29"/>
  <c r="I81" i="29"/>
  <c r="H93" i="29"/>
  <c r="I93" i="29"/>
  <c r="G94" i="29"/>
  <c r="Y25" i="28"/>
  <c r="Z24" i="28"/>
  <c r="AA24" i="28"/>
  <c r="H84" i="29"/>
  <c r="I84" i="29"/>
  <c r="G85" i="29"/>
  <c r="H100" i="29"/>
  <c r="I100" i="29"/>
  <c r="G101" i="29"/>
  <c r="AI83" i="29"/>
  <c r="AJ83" i="29"/>
  <c r="AH83" i="29"/>
  <c r="AI82" i="29"/>
  <c r="AJ82" i="29"/>
  <c r="H88" i="29"/>
  <c r="I88" i="29"/>
  <c r="G89" i="29"/>
  <c r="AH86" i="29"/>
  <c r="AI85" i="29"/>
  <c r="AJ85" i="29"/>
  <c r="Y91" i="29"/>
  <c r="Z90" i="29"/>
  <c r="AA90" i="29"/>
  <c r="Y93" i="29"/>
  <c r="Z92" i="29"/>
  <c r="AA92" i="29"/>
  <c r="H26" i="28"/>
  <c r="I26" i="28"/>
  <c r="H25" i="28"/>
  <c r="I25" i="28"/>
  <c r="G26" i="28"/>
  <c r="Q87" i="29"/>
  <c r="R87" i="29"/>
  <c r="Q86" i="29"/>
  <c r="R86" i="29"/>
  <c r="P87" i="29"/>
  <c r="H63" i="29"/>
  <c r="I63" i="29"/>
  <c r="G64" i="29"/>
  <c r="G98" i="29"/>
  <c r="H97" i="29"/>
  <c r="I97" i="29"/>
  <c r="H8" i="29"/>
  <c r="I8" i="29"/>
  <c r="G9" i="29"/>
  <c r="H9" i="29"/>
  <c r="I9" i="29"/>
  <c r="P86" i="28"/>
  <c r="Q85" i="28"/>
  <c r="R85" i="28"/>
  <c r="Y38" i="29"/>
  <c r="Y109" i="29"/>
  <c r="Z37" i="29"/>
  <c r="AA37" i="29"/>
  <c r="AI23" i="28"/>
  <c r="AJ23" i="28"/>
  <c r="AH24" i="28"/>
  <c r="AH61" i="28"/>
  <c r="AI60" i="28"/>
  <c r="AJ60" i="28"/>
  <c r="H88" i="28"/>
  <c r="I88" i="28"/>
  <c r="G89" i="28"/>
  <c r="AI35" i="29"/>
  <c r="AJ35" i="29"/>
  <c r="AH36" i="29"/>
  <c r="H39" i="29"/>
  <c r="I39" i="29"/>
  <c r="G40" i="29"/>
  <c r="Y86" i="29"/>
  <c r="Z85" i="29"/>
  <c r="AA85" i="29"/>
  <c r="P61" i="28"/>
  <c r="Q60" i="28"/>
  <c r="R60" i="28"/>
  <c r="P23" i="28"/>
  <c r="Q22" i="28"/>
  <c r="R22" i="28"/>
  <c r="Y87" i="28"/>
  <c r="Z86" i="28"/>
  <c r="AA86" i="28"/>
  <c r="H72" i="29"/>
  <c r="I72" i="29"/>
  <c r="AI25" i="28"/>
  <c r="AJ25" i="28"/>
  <c r="AH26" i="28"/>
  <c r="AI26" i="28"/>
  <c r="AJ26" i="28"/>
  <c r="G90" i="29"/>
  <c r="H89" i="29"/>
  <c r="I89" i="29"/>
  <c r="Z83" i="28"/>
  <c r="AA83" i="28"/>
  <c r="Y84" i="28"/>
  <c r="H99" i="29"/>
  <c r="I99" i="29"/>
  <c r="H98" i="29"/>
  <c r="I98" i="29"/>
  <c r="G99" i="29"/>
  <c r="Q19" i="28"/>
  <c r="R19" i="28"/>
  <c r="P20" i="28"/>
  <c r="P41" i="29"/>
  <c r="Q40" i="29"/>
  <c r="R40" i="29"/>
  <c r="AH23" i="28"/>
  <c r="AI22" i="28"/>
  <c r="AJ22" i="28"/>
  <c r="AH87" i="29"/>
  <c r="AI86" i="29"/>
  <c r="AJ86" i="29"/>
  <c r="Z94" i="29"/>
  <c r="AA94" i="29"/>
  <c r="Y95" i="29"/>
  <c r="Z95" i="29"/>
  <c r="AA95" i="29"/>
  <c r="Z62" i="29"/>
  <c r="AA62" i="29"/>
  <c r="Y63" i="29"/>
  <c r="H24" i="28"/>
  <c r="I24" i="28"/>
  <c r="G25" i="28"/>
  <c r="G88" i="28"/>
  <c r="H87" i="28"/>
  <c r="I87" i="28"/>
  <c r="Z96" i="29"/>
  <c r="AA96" i="29"/>
  <c r="Y97" i="29"/>
  <c r="Y86" i="28"/>
  <c r="Z85" i="28"/>
  <c r="AA85" i="28"/>
  <c r="H40" i="29"/>
  <c r="I40" i="29"/>
  <c r="G41" i="29"/>
  <c r="Y87" i="29"/>
  <c r="Z86" i="29"/>
  <c r="AA86" i="29"/>
  <c r="Z87" i="28"/>
  <c r="AA87" i="28"/>
  <c r="Y88" i="28"/>
  <c r="E109" i="28"/>
  <c r="Z19" i="28"/>
  <c r="AA19" i="28"/>
  <c r="Y20" i="28"/>
  <c r="AH86" i="28"/>
  <c r="AI85" i="28"/>
  <c r="AJ85" i="28"/>
  <c r="H94" i="29"/>
  <c r="I94" i="29"/>
  <c r="H95" i="29"/>
  <c r="I95" i="29"/>
  <c r="G95" i="29"/>
  <c r="Q20" i="28"/>
  <c r="R20" i="28"/>
  <c r="P21" i="28"/>
  <c r="Z81" i="29"/>
  <c r="AA81" i="29"/>
  <c r="Y82" i="29"/>
  <c r="AI92" i="29"/>
  <c r="AJ92" i="29"/>
  <c r="AH93" i="29"/>
  <c r="Y24" i="28"/>
  <c r="Z23" i="28"/>
  <c r="AA23" i="28"/>
  <c r="G20" i="28"/>
  <c r="H19" i="28"/>
  <c r="I19" i="28"/>
  <c r="AH94" i="29"/>
  <c r="AI93" i="29"/>
  <c r="AJ93" i="29"/>
  <c r="H84" i="28"/>
  <c r="I84" i="28"/>
  <c r="G85" i="28"/>
  <c r="Y64" i="29"/>
  <c r="Z63" i="29"/>
  <c r="AA63" i="29"/>
  <c r="AI21" i="28"/>
  <c r="AJ21" i="28"/>
  <c r="AH22" i="28"/>
  <c r="Z84" i="28"/>
  <c r="AA84" i="28"/>
  <c r="Y85" i="28"/>
  <c r="AI86" i="28"/>
  <c r="AJ86" i="28"/>
  <c r="AH87" i="28"/>
  <c r="Y23" i="28"/>
  <c r="Z22" i="28"/>
  <c r="AA22" i="28"/>
  <c r="Y35" i="29"/>
  <c r="Z34" i="29"/>
  <c r="AA34" i="29"/>
  <c r="H92" i="29"/>
  <c r="I92" i="29"/>
  <c r="G93" i="29"/>
  <c r="H91" i="29"/>
  <c r="I91" i="29"/>
  <c r="BT109" i="28"/>
  <c r="H86" i="29"/>
  <c r="I86" i="29"/>
  <c r="G87" i="29"/>
  <c r="G84" i="29"/>
  <c r="H83" i="29"/>
  <c r="I83" i="29"/>
  <c r="P26" i="28"/>
  <c r="Q25" i="28"/>
  <c r="R25" i="28"/>
  <c r="Q26" i="28"/>
  <c r="R26" i="28"/>
  <c r="Q39" i="29"/>
  <c r="R39" i="29"/>
  <c r="P40" i="29"/>
  <c r="H87" i="29"/>
  <c r="I87" i="29"/>
  <c r="Q38" i="29"/>
  <c r="R38" i="29"/>
  <c r="P39" i="29"/>
  <c r="G61" i="28"/>
  <c r="H60" i="28"/>
  <c r="I60" i="28"/>
  <c r="AH95" i="29"/>
  <c r="AI95" i="29"/>
  <c r="AJ95" i="29"/>
  <c r="AI94" i="29"/>
  <c r="AJ94" i="29"/>
  <c r="AH64" i="29"/>
  <c r="AI63" i="29"/>
  <c r="AJ63" i="29"/>
  <c r="P35" i="29"/>
  <c r="Q34" i="29"/>
  <c r="R34" i="29"/>
  <c r="P90" i="28"/>
  <c r="Q89" i="28"/>
  <c r="R89" i="28"/>
  <c r="Q90" i="28"/>
  <c r="R90" i="28"/>
  <c r="Y94" i="29"/>
  <c r="Z93" i="29"/>
  <c r="AA93" i="29"/>
  <c r="AH92" i="29"/>
  <c r="AI91" i="29"/>
  <c r="AJ91" i="29"/>
  <c r="Q90" i="29"/>
  <c r="R90" i="29"/>
  <c r="P91" i="29"/>
  <c r="AH40" i="29"/>
  <c r="AI39" i="29"/>
  <c r="AJ39" i="29"/>
  <c r="Q92" i="29"/>
  <c r="R92" i="29"/>
  <c r="R113" i="29"/>
  <c r="P93" i="29"/>
  <c r="AH35" i="29"/>
  <c r="AI34" i="29"/>
  <c r="AJ34" i="29"/>
  <c r="H86" i="28"/>
  <c r="I86" i="28"/>
  <c r="G87" i="28"/>
  <c r="H23" i="28"/>
  <c r="I23" i="28"/>
  <c r="G24" i="28"/>
  <c r="AI84" i="29"/>
  <c r="AJ84" i="29"/>
  <c r="AH85" i="29"/>
  <c r="Q63" i="29"/>
  <c r="R63" i="29"/>
  <c r="P64" i="29"/>
  <c r="Q23" i="28"/>
  <c r="R23" i="28"/>
  <c r="P24" i="28"/>
  <c r="Z20" i="28"/>
  <c r="AA20" i="28"/>
  <c r="Y21" i="28"/>
  <c r="G38" i="29"/>
  <c r="H37" i="29"/>
  <c r="I37" i="29"/>
  <c r="Y37" i="29"/>
  <c r="Z36" i="29"/>
  <c r="AA36" i="29"/>
  <c r="AF117" i="28"/>
  <c r="I128" i="28"/>
  <c r="F128" i="28"/>
  <c r="N117" i="28"/>
  <c r="I126" i="28"/>
  <c r="F126" i="28"/>
  <c r="R10" i="25"/>
  <c r="D10" i="25"/>
  <c r="B11" i="25"/>
  <c r="E9" i="25"/>
  <c r="F127" i="28"/>
  <c r="AI52" i="28"/>
  <c r="AJ52" i="28"/>
  <c r="AH53" i="28"/>
  <c r="BI117" i="29"/>
  <c r="J131" i="29"/>
  <c r="G131" i="29"/>
  <c r="Z59" i="28"/>
  <c r="AA59" i="28"/>
  <c r="Z58" i="28"/>
  <c r="AA58" i="28"/>
  <c r="Y59" i="28"/>
  <c r="F131" i="28"/>
  <c r="BG117" i="28"/>
  <c r="I131" i="28"/>
  <c r="H131" i="28"/>
  <c r="AS113" i="28"/>
  <c r="AS109" i="28"/>
  <c r="AZ117" i="29"/>
  <c r="J130" i="29"/>
  <c r="P56" i="28"/>
  <c r="Q55" i="28"/>
  <c r="R55" i="28"/>
  <c r="Y53" i="28"/>
  <c r="Z52" i="28"/>
  <c r="AA52" i="28"/>
  <c r="H55" i="28"/>
  <c r="I55" i="28"/>
  <c r="G56" i="28"/>
  <c r="AH57" i="28"/>
  <c r="AI56" i="28"/>
  <c r="AJ56" i="28"/>
  <c r="BB109" i="28"/>
  <c r="BB113" i="28"/>
  <c r="G55" i="28"/>
  <c r="H54" i="28"/>
  <c r="I54" i="28"/>
  <c r="BR117" i="29"/>
  <c r="J132" i="29"/>
  <c r="G132" i="29"/>
  <c r="Y56" i="28"/>
  <c r="Z55" i="28"/>
  <c r="AA55" i="28"/>
  <c r="AF109" i="28"/>
  <c r="AZ113" i="28"/>
  <c r="AZ109" i="28"/>
  <c r="Z57" i="28"/>
  <c r="AA57" i="28"/>
  <c r="Y58" i="28"/>
  <c r="N109" i="28"/>
  <c r="AS117" i="29"/>
  <c r="K129" i="29"/>
  <c r="H129" i="29"/>
  <c r="F130" i="28"/>
  <c r="AX117" i="28"/>
  <c r="I130" i="28"/>
  <c r="G53" i="28"/>
  <c r="H52" i="28"/>
  <c r="I52" i="28"/>
  <c r="H130" i="29"/>
  <c r="BB117" i="29"/>
  <c r="K130" i="29"/>
  <c r="N117" i="29"/>
  <c r="I126" i="29"/>
  <c r="F126" i="29"/>
  <c r="AF117" i="29"/>
  <c r="I128" i="29"/>
  <c r="F128" i="29"/>
  <c r="E113" i="28"/>
  <c r="BR113" i="28"/>
  <c r="BR109" i="28"/>
  <c r="P54" i="28"/>
  <c r="Q53" i="28"/>
  <c r="R53" i="28"/>
  <c r="AQ117" i="29"/>
  <c r="J129" i="29"/>
  <c r="G129" i="29"/>
  <c r="Z53" i="28"/>
  <c r="AA53" i="28"/>
  <c r="Y54" i="28"/>
  <c r="G59" i="28"/>
  <c r="H59" i="28"/>
  <c r="I59" i="28"/>
  <c r="H58" i="28"/>
  <c r="I58" i="28"/>
  <c r="AH109" i="29"/>
  <c r="BT117" i="29"/>
  <c r="K132" i="29"/>
  <c r="H132" i="29"/>
  <c r="AH59" i="28"/>
  <c r="AI58" i="28"/>
  <c r="AJ58" i="28"/>
  <c r="AI59" i="28"/>
  <c r="AJ59" i="28"/>
  <c r="P59" i="28"/>
  <c r="Q59" i="28"/>
  <c r="R59" i="28"/>
  <c r="Q58" i="28"/>
  <c r="R58" i="28"/>
  <c r="H57" i="28"/>
  <c r="I57" i="28"/>
  <c r="G58" i="28"/>
  <c r="H53" i="28"/>
  <c r="I53" i="28"/>
  <c r="G54" i="28"/>
  <c r="Y55" i="28"/>
  <c r="Z54" i="28"/>
  <c r="AA54" i="28"/>
  <c r="G57" i="28"/>
  <c r="H56" i="28"/>
  <c r="I56" i="28"/>
  <c r="F125" i="29"/>
  <c r="E117" i="29"/>
  <c r="I125" i="29"/>
  <c r="Y57" i="28"/>
  <c r="Z56" i="28"/>
  <c r="AA56" i="28"/>
  <c r="AH58" i="28"/>
  <c r="AI57" i="28"/>
  <c r="AJ57" i="28"/>
  <c r="P58" i="28"/>
  <c r="Q57" i="28"/>
  <c r="R57" i="28"/>
  <c r="AH56" i="28"/>
  <c r="AI55" i="28"/>
  <c r="AJ55" i="28"/>
  <c r="BK117" i="29"/>
  <c r="K131" i="29"/>
  <c r="H131" i="29"/>
  <c r="F132" i="28"/>
  <c r="BP117" i="28"/>
  <c r="I132" i="28"/>
  <c r="P55" i="28"/>
  <c r="Q54" i="28"/>
  <c r="R54" i="28"/>
  <c r="AO117" i="28"/>
  <c r="I129" i="28"/>
  <c r="F129" i="28"/>
  <c r="AQ109" i="28"/>
  <c r="AQ113" i="28"/>
  <c r="P53" i="28"/>
  <c r="Q52" i="28"/>
  <c r="R52" i="28"/>
  <c r="AH54" i="28"/>
  <c r="AI53" i="28"/>
  <c r="AJ53" i="28"/>
  <c r="AI54" i="28"/>
  <c r="AJ54" i="28"/>
  <c r="AH55" i="28"/>
  <c r="Q56" i="28"/>
  <c r="R56" i="28"/>
  <c r="P57" i="28"/>
  <c r="W117" i="29"/>
  <c r="I127" i="29"/>
  <c r="BI117" i="28"/>
  <c r="J131" i="28"/>
  <c r="H132" i="28"/>
  <c r="Y113" i="29"/>
  <c r="AJ109" i="29"/>
  <c r="P113" i="29"/>
  <c r="I109" i="29"/>
  <c r="AA113" i="29"/>
  <c r="H127" i="29"/>
  <c r="I113" i="28"/>
  <c r="I117" i="28"/>
  <c r="K125" i="28"/>
  <c r="G113" i="29"/>
  <c r="AH113" i="29"/>
  <c r="G109" i="28"/>
  <c r="AJ113" i="28"/>
  <c r="AJ117" i="28"/>
  <c r="K128" i="28"/>
  <c r="R113" i="28"/>
  <c r="P109" i="29"/>
  <c r="AA109" i="28"/>
  <c r="R109" i="28"/>
  <c r="P113" i="28"/>
  <c r="G126" i="28"/>
  <c r="I109" i="28"/>
  <c r="AA109" i="29"/>
  <c r="AJ113" i="29"/>
  <c r="H128" i="29"/>
  <c r="Y113" i="28"/>
  <c r="Y117" i="28"/>
  <c r="J127" i="28"/>
  <c r="G109" i="29"/>
  <c r="I113" i="29"/>
  <c r="H125" i="29"/>
  <c r="Q10" i="25"/>
  <c r="S10" i="25"/>
  <c r="K10" i="25"/>
  <c r="I11" i="25"/>
  <c r="V8" i="25"/>
  <c r="U8" i="25"/>
  <c r="T8" i="25"/>
  <c r="H126" i="28"/>
  <c r="R117" i="28"/>
  <c r="K126" i="28"/>
  <c r="P117" i="28"/>
  <c r="J126" i="28"/>
  <c r="G127" i="28"/>
  <c r="G127" i="29"/>
  <c r="Y117" i="29"/>
  <c r="J127" i="29"/>
  <c r="G125" i="29"/>
  <c r="G117" i="29"/>
  <c r="J125" i="29"/>
  <c r="H130" i="28"/>
  <c r="BB117" i="28"/>
  <c r="K130" i="28"/>
  <c r="AS117" i="28"/>
  <c r="K129" i="28"/>
  <c r="H129" i="28"/>
  <c r="H125" i="28"/>
  <c r="P117" i="29"/>
  <c r="J126" i="29"/>
  <c r="G126" i="29"/>
  <c r="R11" i="25"/>
  <c r="D11" i="25"/>
  <c r="B12" i="25"/>
  <c r="Y109" i="28"/>
  <c r="H126" i="29"/>
  <c r="R117" i="29"/>
  <c r="K126" i="29"/>
  <c r="BR117" i="28"/>
  <c r="J132" i="28"/>
  <c r="G132" i="28"/>
  <c r="AJ109" i="28"/>
  <c r="AZ117" i="28"/>
  <c r="J130" i="28"/>
  <c r="G130" i="28"/>
  <c r="AH113" i="28"/>
  <c r="AH109" i="28"/>
  <c r="G129" i="28"/>
  <c r="AQ117" i="28"/>
  <c r="J129" i="28"/>
  <c r="AJ117" i="29"/>
  <c r="K128" i="29"/>
  <c r="E10" i="25"/>
  <c r="AH117" i="29"/>
  <c r="J128" i="29"/>
  <c r="G128" i="29"/>
  <c r="P109" i="28"/>
  <c r="AA113" i="28"/>
  <c r="I117" i="29"/>
  <c r="K125" i="29"/>
  <c r="F125" i="28"/>
  <c r="E117" i="28"/>
  <c r="I125" i="28"/>
  <c r="G113" i="28"/>
  <c r="AA117" i="29"/>
  <c r="K127" i="29"/>
  <c r="H128" i="28"/>
  <c r="U9" i="25"/>
  <c r="T9" i="25"/>
  <c r="V9" i="25"/>
  <c r="Q11" i="25"/>
  <c r="S11" i="25"/>
  <c r="K11" i="25"/>
  <c r="I12" i="25"/>
  <c r="L11" i="25"/>
  <c r="L10" i="25"/>
  <c r="R12" i="25"/>
  <c r="D12" i="25"/>
  <c r="B13" i="25"/>
  <c r="E11" i="25"/>
  <c r="G128" i="28"/>
  <c r="AH117" i="28"/>
  <c r="J128" i="28"/>
  <c r="G117" i="28"/>
  <c r="J125" i="28"/>
  <c r="G125" i="28"/>
  <c r="H127" i="28"/>
  <c r="AA117" i="28"/>
  <c r="K127" i="28"/>
  <c r="U10" i="25"/>
  <c r="T10" i="25"/>
  <c r="V10" i="25"/>
  <c r="K12" i="25"/>
  <c r="I13" i="25"/>
  <c r="L12" i="25"/>
  <c r="Q12" i="25"/>
  <c r="S12" i="25"/>
  <c r="V11" i="25"/>
  <c r="R13" i="25"/>
  <c r="D13" i="25"/>
  <c r="B14" i="25"/>
  <c r="E12" i="25"/>
  <c r="U11" i="25"/>
  <c r="T11" i="25"/>
  <c r="Q13" i="25"/>
  <c r="K13" i="25"/>
  <c r="I14" i="25"/>
  <c r="S13" i="25"/>
  <c r="V12" i="25"/>
  <c r="R14" i="25"/>
  <c r="D14" i="25"/>
  <c r="B15" i="25"/>
  <c r="E13" i="25"/>
  <c r="U12" i="25"/>
  <c r="T12" i="25"/>
  <c r="K14" i="25"/>
  <c r="I15" i="25"/>
  <c r="Q14" i="25"/>
  <c r="L14" i="25"/>
  <c r="L13" i="25"/>
  <c r="S14" i="25"/>
  <c r="U13" i="25"/>
  <c r="T13" i="25"/>
  <c r="R15" i="25"/>
  <c r="D15" i="25"/>
  <c r="B16" i="25"/>
  <c r="E15" i="25"/>
  <c r="E14" i="25"/>
  <c r="Q15" i="25"/>
  <c r="K15" i="25"/>
  <c r="I16" i="25"/>
  <c r="L15" i="25"/>
  <c r="V13" i="25"/>
  <c r="S15" i="25"/>
  <c r="U14" i="25"/>
  <c r="T14" i="25"/>
  <c r="R16" i="25"/>
  <c r="D16" i="25"/>
  <c r="B17" i="25"/>
  <c r="V14" i="25"/>
  <c r="Q16" i="25"/>
  <c r="S16" i="25"/>
  <c r="K16" i="25"/>
  <c r="I17" i="25"/>
  <c r="R17" i="25"/>
  <c r="D17" i="25"/>
  <c r="B18" i="25"/>
  <c r="E17" i="25"/>
  <c r="E16" i="25"/>
  <c r="Q17" i="25"/>
  <c r="K17" i="25"/>
  <c r="I18" i="25"/>
  <c r="L17" i="25"/>
  <c r="L16" i="25"/>
  <c r="V15" i="25"/>
  <c r="U15" i="25"/>
  <c r="T15" i="25"/>
  <c r="S17" i="25"/>
  <c r="U16" i="25"/>
  <c r="T16" i="25"/>
  <c r="R18" i="25"/>
  <c r="D18" i="25"/>
  <c r="B19" i="25"/>
  <c r="V16" i="25"/>
  <c r="K18" i="25"/>
  <c r="Q18" i="25"/>
  <c r="S18" i="25"/>
  <c r="I19" i="25"/>
  <c r="R19" i="25"/>
  <c r="D19" i="25"/>
  <c r="B20" i="25"/>
  <c r="E19" i="25"/>
  <c r="E18" i="25"/>
  <c r="U17" i="25"/>
  <c r="T17" i="25"/>
  <c r="V17" i="25"/>
  <c r="K19" i="25"/>
  <c r="I20" i="25"/>
  <c r="Q19" i="25"/>
  <c r="S19" i="25"/>
  <c r="L18" i="25"/>
  <c r="R20" i="25"/>
  <c r="D20" i="25"/>
  <c r="B21" i="25"/>
  <c r="E20" i="25"/>
  <c r="Q20" i="25"/>
  <c r="K20" i="25"/>
  <c r="I21" i="25"/>
  <c r="L19" i="25"/>
  <c r="V18" i="25"/>
  <c r="U18" i="25"/>
  <c r="T18" i="25"/>
  <c r="S20" i="25"/>
  <c r="V19" i="25"/>
  <c r="R21" i="25"/>
  <c r="D21" i="25"/>
  <c r="B22" i="25"/>
  <c r="U19" i="25"/>
  <c r="T19" i="25"/>
  <c r="Q21" i="25"/>
  <c r="K21" i="25"/>
  <c r="I22" i="25"/>
  <c r="L20" i="25"/>
  <c r="S21" i="25"/>
  <c r="V20" i="25"/>
  <c r="R22" i="25"/>
  <c r="D22" i="25"/>
  <c r="B23" i="25"/>
  <c r="E21" i="25"/>
  <c r="L21" i="25"/>
  <c r="K22" i="25"/>
  <c r="I23" i="25"/>
  <c r="Q22" i="25"/>
  <c r="S22" i="25"/>
  <c r="L22" i="25"/>
  <c r="U20" i="25"/>
  <c r="T20" i="25"/>
  <c r="R23" i="25"/>
  <c r="D23" i="25"/>
  <c r="B24" i="25"/>
  <c r="E22" i="25"/>
  <c r="U21" i="25"/>
  <c r="T21" i="25"/>
  <c r="V21" i="25"/>
  <c r="Q23" i="25"/>
  <c r="S23" i="25"/>
  <c r="K23" i="25"/>
  <c r="I24" i="25"/>
  <c r="R24" i="25"/>
  <c r="D24" i="25"/>
  <c r="B25" i="25"/>
  <c r="E23" i="25"/>
  <c r="L23" i="25"/>
  <c r="Q24" i="25"/>
  <c r="K24" i="25"/>
  <c r="I25" i="25"/>
  <c r="V22" i="25"/>
  <c r="U22" i="25"/>
  <c r="T22" i="25"/>
  <c r="S24" i="25"/>
  <c r="U23" i="25"/>
  <c r="T23" i="25"/>
  <c r="R25" i="25"/>
  <c r="D25" i="25"/>
  <c r="B26" i="25"/>
  <c r="E24" i="25"/>
  <c r="V23" i="25"/>
  <c r="Q25" i="25"/>
  <c r="K25" i="25"/>
  <c r="I26" i="25"/>
  <c r="L25" i="25"/>
  <c r="L24" i="25"/>
  <c r="S25" i="25"/>
  <c r="R26" i="25"/>
  <c r="D26" i="25"/>
  <c r="B27" i="25"/>
  <c r="E25" i="25"/>
  <c r="V24" i="25"/>
  <c r="U24" i="25"/>
  <c r="T24" i="25"/>
  <c r="Q26" i="25"/>
  <c r="S26" i="25"/>
  <c r="K26" i="25"/>
  <c r="I27" i="25"/>
  <c r="R27" i="25"/>
  <c r="D27" i="25"/>
  <c r="B28" i="25"/>
  <c r="E26" i="25"/>
  <c r="U25" i="25"/>
  <c r="T25" i="25"/>
  <c r="V25" i="25"/>
  <c r="K27" i="25"/>
  <c r="I28" i="25"/>
  <c r="Q27" i="25"/>
  <c r="S27" i="25"/>
  <c r="L26" i="25"/>
  <c r="R28" i="25"/>
  <c r="D28" i="25"/>
  <c r="B29" i="25"/>
  <c r="E27" i="25"/>
  <c r="U26" i="25"/>
  <c r="T26" i="25"/>
  <c r="V26" i="25"/>
  <c r="K28" i="25"/>
  <c r="I29" i="25"/>
  <c r="Q28" i="25"/>
  <c r="L28" i="25"/>
  <c r="S28" i="25"/>
  <c r="V27" i="25"/>
  <c r="L27" i="25"/>
  <c r="R29" i="25"/>
  <c r="D29" i="25"/>
  <c r="B30" i="25"/>
  <c r="E28" i="25"/>
  <c r="K29" i="25"/>
  <c r="I30" i="25"/>
  <c r="Q29" i="25"/>
  <c r="S29" i="25"/>
  <c r="U27" i="25"/>
  <c r="T27" i="25"/>
  <c r="R30" i="25"/>
  <c r="D30" i="25"/>
  <c r="B31" i="25"/>
  <c r="E30" i="25"/>
  <c r="E29" i="25"/>
  <c r="V28" i="25"/>
  <c r="U28" i="25"/>
  <c r="T28" i="25"/>
  <c r="L29" i="25"/>
  <c r="K30" i="25"/>
  <c r="I31" i="25"/>
  <c r="Q30" i="25"/>
  <c r="S30" i="25"/>
  <c r="V29" i="25"/>
  <c r="R31" i="25"/>
  <c r="D31" i="25"/>
  <c r="B32" i="25"/>
  <c r="L30" i="25"/>
  <c r="K31" i="25"/>
  <c r="I32" i="25"/>
  <c r="L31" i="25"/>
  <c r="Q31" i="25"/>
  <c r="S31" i="25"/>
  <c r="U29" i="25"/>
  <c r="T29" i="25"/>
  <c r="R32" i="25"/>
  <c r="D32" i="25"/>
  <c r="B33" i="25"/>
  <c r="E32" i="25"/>
  <c r="E31" i="25"/>
  <c r="K32" i="25"/>
  <c r="I33" i="25"/>
  <c r="Q32" i="25"/>
  <c r="L32" i="25"/>
  <c r="V30" i="25"/>
  <c r="U30" i="25"/>
  <c r="T30" i="25"/>
  <c r="S32" i="25"/>
  <c r="V31" i="25"/>
  <c r="R33" i="25"/>
  <c r="D33" i="25"/>
  <c r="B34" i="25"/>
  <c r="E33" i="25"/>
  <c r="U31" i="25"/>
  <c r="T31" i="25"/>
  <c r="Q33" i="25"/>
  <c r="S33" i="25"/>
  <c r="K33" i="25"/>
  <c r="I34" i="25"/>
  <c r="R34" i="25"/>
  <c r="D34" i="25"/>
  <c r="B35" i="25"/>
  <c r="E34" i="25"/>
  <c r="U32" i="25"/>
  <c r="T32" i="25"/>
  <c r="V32" i="25"/>
  <c r="Q34" i="25"/>
  <c r="K34" i="25"/>
  <c r="I35" i="25"/>
  <c r="S34" i="25"/>
  <c r="V33" i="25"/>
  <c r="L33" i="25"/>
  <c r="R35" i="25"/>
  <c r="D35" i="25"/>
  <c r="B36" i="25"/>
  <c r="U33" i="25"/>
  <c r="T33" i="25"/>
  <c r="L34" i="25"/>
  <c r="K35" i="25"/>
  <c r="I36" i="25"/>
  <c r="Q35" i="25"/>
  <c r="S35" i="25"/>
  <c r="L35" i="25"/>
  <c r="R36" i="25"/>
  <c r="D36" i="25"/>
  <c r="B37" i="25"/>
  <c r="E36" i="25"/>
  <c r="E35" i="25"/>
  <c r="U34" i="25"/>
  <c r="T34" i="25"/>
  <c r="V34" i="25"/>
  <c r="Q36" i="25"/>
  <c r="K36" i="25"/>
  <c r="I37" i="25"/>
  <c r="S36" i="25"/>
  <c r="U35" i="25"/>
  <c r="T35" i="25"/>
  <c r="R37" i="25"/>
  <c r="D37" i="25"/>
  <c r="B38" i="25"/>
  <c r="K37" i="25"/>
  <c r="I38" i="25"/>
  <c r="L37" i="25"/>
  <c r="Q37" i="25"/>
  <c r="S37" i="25"/>
  <c r="U36" i="25"/>
  <c r="T36" i="25"/>
  <c r="L36" i="25"/>
  <c r="V35" i="25"/>
  <c r="R38" i="25"/>
  <c r="D38" i="25"/>
  <c r="B39" i="25"/>
  <c r="E37" i="25"/>
  <c r="V36" i="25"/>
  <c r="Q38" i="25"/>
  <c r="S38" i="25"/>
  <c r="K38" i="25"/>
  <c r="I39" i="25"/>
  <c r="L38" i="25"/>
  <c r="R39" i="25"/>
  <c r="D39" i="25"/>
  <c r="B40" i="25"/>
  <c r="E38" i="25"/>
  <c r="V37" i="25"/>
  <c r="U37" i="25"/>
  <c r="T37" i="25"/>
  <c r="Q39" i="25"/>
  <c r="K39" i="25"/>
  <c r="I40" i="25"/>
  <c r="S39" i="25"/>
  <c r="R40" i="25"/>
  <c r="D40" i="25"/>
  <c r="B41" i="25"/>
  <c r="E39" i="25"/>
  <c r="L39" i="25"/>
  <c r="Q40" i="25"/>
  <c r="S40" i="25"/>
  <c r="K40" i="25"/>
  <c r="I41" i="25"/>
  <c r="U38" i="25"/>
  <c r="T38" i="25"/>
  <c r="V38" i="25"/>
  <c r="R41" i="25"/>
  <c r="D41" i="25"/>
  <c r="B42" i="25"/>
  <c r="E40" i="25"/>
  <c r="K41" i="25"/>
  <c r="I42" i="25"/>
  <c r="Q41" i="25"/>
  <c r="L41" i="25"/>
  <c r="L40" i="25"/>
  <c r="V39" i="25"/>
  <c r="U39" i="25"/>
  <c r="T39" i="25"/>
  <c r="S41" i="25"/>
  <c r="R42" i="25"/>
  <c r="D42" i="25"/>
  <c r="B43" i="25"/>
  <c r="E42" i="25"/>
  <c r="E41" i="25"/>
  <c r="U40" i="25"/>
  <c r="T40" i="25"/>
  <c r="V40" i="25"/>
  <c r="Q42" i="25"/>
  <c r="S42" i="25"/>
  <c r="K42" i="25"/>
  <c r="I43" i="25"/>
  <c r="L42" i="25"/>
  <c r="R43" i="25"/>
  <c r="D43" i="25"/>
  <c r="B44" i="25"/>
  <c r="V41" i="25"/>
  <c r="U41" i="25"/>
  <c r="T41" i="25"/>
  <c r="Q43" i="25"/>
  <c r="S43" i="25"/>
  <c r="K43" i="25"/>
  <c r="I44" i="25"/>
  <c r="L43" i="25"/>
  <c r="R44" i="25"/>
  <c r="D44" i="25"/>
  <c r="B45" i="25"/>
  <c r="E43" i="25"/>
  <c r="V42" i="25"/>
  <c r="U42" i="25"/>
  <c r="T42" i="25"/>
  <c r="K44" i="25"/>
  <c r="I45" i="25"/>
  <c r="Q44" i="25"/>
  <c r="L44" i="25"/>
  <c r="S44" i="25"/>
  <c r="U43" i="25"/>
  <c r="T43" i="25"/>
  <c r="R45" i="25"/>
  <c r="D45" i="25"/>
  <c r="B46" i="25"/>
  <c r="E45" i="25"/>
  <c r="E44" i="25"/>
  <c r="K45" i="25"/>
  <c r="I46" i="25"/>
  <c r="Q45" i="25"/>
  <c r="L45" i="25"/>
  <c r="S45" i="25"/>
  <c r="V44" i="25"/>
  <c r="V43" i="25"/>
  <c r="U44" i="25"/>
  <c r="T44" i="25"/>
  <c r="R46" i="25"/>
  <c r="D46" i="25"/>
  <c r="B47" i="25"/>
  <c r="K46" i="25"/>
  <c r="I47" i="25"/>
  <c r="Q46" i="25"/>
  <c r="S46" i="25"/>
  <c r="L46" i="25"/>
  <c r="R47" i="25"/>
  <c r="D47" i="25"/>
  <c r="B48" i="25"/>
  <c r="E47" i="25"/>
  <c r="E46" i="25"/>
  <c r="U45" i="25"/>
  <c r="T45" i="25"/>
  <c r="V45" i="25"/>
  <c r="K47" i="25"/>
  <c r="I48" i="25"/>
  <c r="Q47" i="25"/>
  <c r="S47" i="25"/>
  <c r="R48" i="25"/>
  <c r="D48" i="25"/>
  <c r="B49" i="25"/>
  <c r="V46" i="25"/>
  <c r="U46" i="25"/>
  <c r="T46" i="25"/>
  <c r="K48" i="25"/>
  <c r="Q48" i="25"/>
  <c r="I49" i="25"/>
  <c r="L48" i="25"/>
  <c r="L47" i="25"/>
  <c r="S48" i="25"/>
  <c r="V47" i="25"/>
  <c r="R49" i="25"/>
  <c r="D49" i="25"/>
  <c r="B50" i="25"/>
  <c r="E48" i="25"/>
  <c r="U47" i="25"/>
  <c r="T47" i="25"/>
  <c r="Q49" i="25"/>
  <c r="K49" i="25"/>
  <c r="I50" i="25"/>
  <c r="L49" i="25"/>
  <c r="S49" i="25"/>
  <c r="U48" i="25"/>
  <c r="T48" i="25"/>
  <c r="R50" i="25"/>
  <c r="D50" i="25"/>
  <c r="B51" i="25"/>
  <c r="E49" i="25"/>
  <c r="Q50" i="25"/>
  <c r="S50" i="25"/>
  <c r="K50" i="25"/>
  <c r="I51" i="25"/>
  <c r="V48" i="25"/>
  <c r="R51" i="25"/>
  <c r="D51" i="25"/>
  <c r="B52" i="25"/>
  <c r="E51" i="25"/>
  <c r="E50" i="25"/>
  <c r="K51" i="25"/>
  <c r="I52" i="25"/>
  <c r="Q51" i="25"/>
  <c r="L51" i="25"/>
  <c r="L50" i="25"/>
  <c r="V49" i="25"/>
  <c r="U49" i="25"/>
  <c r="T49" i="25"/>
  <c r="S51" i="25"/>
  <c r="U50" i="25"/>
  <c r="T50" i="25"/>
  <c r="V50" i="25"/>
  <c r="R52" i="25"/>
  <c r="D52" i="25"/>
  <c r="B53" i="25"/>
  <c r="E52" i="25"/>
  <c r="Q52" i="25"/>
  <c r="S52" i="25"/>
  <c r="K52" i="25"/>
  <c r="I53" i="25"/>
  <c r="R53" i="25"/>
  <c r="D53" i="25"/>
  <c r="B54" i="25"/>
  <c r="L52" i="25"/>
  <c r="K53" i="25"/>
  <c r="Q53" i="25"/>
  <c r="S53" i="25"/>
  <c r="I54" i="25"/>
  <c r="L53" i="25"/>
  <c r="V51" i="25"/>
  <c r="U51" i="25"/>
  <c r="T51" i="25"/>
  <c r="R54" i="25"/>
  <c r="D54" i="25"/>
  <c r="B55" i="25"/>
  <c r="E53" i="25"/>
  <c r="V52" i="25"/>
  <c r="U52" i="25"/>
  <c r="T52" i="25"/>
  <c r="K54" i="25"/>
  <c r="Q54" i="25"/>
  <c r="I55" i="25"/>
  <c r="L54" i="25"/>
  <c r="S54" i="25"/>
  <c r="V53" i="25"/>
  <c r="R55" i="25"/>
  <c r="D55" i="25"/>
  <c r="B56" i="25"/>
  <c r="E54" i="25"/>
  <c r="Q55" i="25"/>
  <c r="K55" i="25"/>
  <c r="I56" i="25"/>
  <c r="L55" i="25"/>
  <c r="U53" i="25"/>
  <c r="T53" i="25"/>
  <c r="S55" i="25"/>
  <c r="R56" i="25"/>
  <c r="D56" i="25"/>
  <c r="B57" i="25"/>
  <c r="E55" i="25"/>
  <c r="Q56" i="25"/>
  <c r="K56" i="25"/>
  <c r="I57" i="25"/>
  <c r="U54" i="25"/>
  <c r="T54" i="25"/>
  <c r="V54" i="25"/>
  <c r="S56" i="25"/>
  <c r="R57" i="25"/>
  <c r="D57" i="25"/>
  <c r="B58" i="25"/>
  <c r="E57" i="25"/>
  <c r="E56" i="25"/>
  <c r="Q57" i="25"/>
  <c r="K57" i="25"/>
  <c r="I58" i="25"/>
  <c r="L56" i="25"/>
  <c r="S57" i="25"/>
  <c r="V56" i="25"/>
  <c r="U55" i="25"/>
  <c r="T55" i="25"/>
  <c r="V55" i="25"/>
  <c r="R58" i="25"/>
  <c r="D58" i="25"/>
  <c r="B59" i="25"/>
  <c r="E58" i="25"/>
  <c r="Q58" i="25"/>
  <c r="K58" i="25"/>
  <c r="I59" i="25"/>
  <c r="L57" i="25"/>
  <c r="S58" i="25"/>
  <c r="U57" i="25"/>
  <c r="T57" i="25"/>
  <c r="U56" i="25"/>
  <c r="T56" i="25"/>
  <c r="R59" i="25"/>
  <c r="D59" i="25"/>
  <c r="B60" i="25"/>
  <c r="V57" i="25"/>
  <c r="Q59" i="25"/>
  <c r="K59" i="25"/>
  <c r="I60" i="25"/>
  <c r="S59" i="25"/>
  <c r="U58" i="25"/>
  <c r="T58" i="25"/>
  <c r="L58" i="25"/>
  <c r="R60" i="25"/>
  <c r="D60" i="25"/>
  <c r="B61" i="25"/>
  <c r="E59" i="25"/>
  <c r="L59" i="25"/>
  <c r="K60" i="25"/>
  <c r="Q60" i="25"/>
  <c r="I61" i="25"/>
  <c r="V58" i="25"/>
  <c r="S60" i="25"/>
  <c r="R61" i="25"/>
  <c r="D61" i="25"/>
  <c r="B62" i="25"/>
  <c r="E60" i="25"/>
  <c r="V59" i="25"/>
  <c r="U59" i="25"/>
  <c r="T59" i="25"/>
  <c r="L60" i="25"/>
  <c r="Q61" i="25"/>
  <c r="K61" i="25"/>
  <c r="I62" i="25"/>
  <c r="S61" i="25"/>
  <c r="V60" i="25"/>
  <c r="R62" i="25"/>
  <c r="D62" i="25"/>
  <c r="B63" i="25"/>
  <c r="E61" i="25"/>
  <c r="U60" i="25"/>
  <c r="T60" i="25"/>
  <c r="Q62" i="25"/>
  <c r="K62" i="25"/>
  <c r="I63" i="25"/>
  <c r="L61" i="25"/>
  <c r="S62" i="25"/>
  <c r="U61" i="25"/>
  <c r="T61" i="25"/>
  <c r="R63" i="25"/>
  <c r="D63" i="25"/>
  <c r="B64" i="25"/>
  <c r="E62" i="25"/>
  <c r="L62" i="25"/>
  <c r="Q63" i="25"/>
  <c r="K63" i="25"/>
  <c r="I64" i="25"/>
  <c r="L63" i="25"/>
  <c r="S63" i="25"/>
  <c r="V62" i="25"/>
  <c r="V61" i="25"/>
  <c r="R64" i="25"/>
  <c r="D64" i="25"/>
  <c r="B65" i="25"/>
  <c r="E63" i="25"/>
  <c r="U62" i="25"/>
  <c r="T62" i="25"/>
  <c r="K64" i="25"/>
  <c r="I65" i="25"/>
  <c r="Q64" i="25"/>
  <c r="S64" i="25"/>
  <c r="L64" i="25"/>
  <c r="R65" i="25"/>
  <c r="D65" i="25"/>
  <c r="B66" i="25"/>
  <c r="E64" i="25"/>
  <c r="V63" i="25"/>
  <c r="U63" i="25"/>
  <c r="T63" i="25"/>
  <c r="K65" i="25"/>
  <c r="I66" i="25"/>
  <c r="Q65" i="25"/>
  <c r="L65" i="25"/>
  <c r="S65" i="25"/>
  <c r="U64" i="25"/>
  <c r="T64" i="25"/>
  <c r="R66" i="25"/>
  <c r="D66" i="25"/>
  <c r="B67" i="25"/>
  <c r="E65" i="25"/>
  <c r="V64" i="25"/>
  <c r="K66" i="25"/>
  <c r="I67" i="25"/>
  <c r="L66" i="25"/>
  <c r="Q66" i="25"/>
  <c r="S66" i="25"/>
  <c r="R67" i="25"/>
  <c r="D67" i="25"/>
  <c r="B68" i="25"/>
  <c r="E67" i="25"/>
  <c r="E66" i="25"/>
  <c r="V65" i="25"/>
  <c r="U65" i="25"/>
  <c r="T65" i="25"/>
  <c r="K67" i="25"/>
  <c r="I68" i="25"/>
  <c r="Q67" i="25"/>
  <c r="S67" i="25"/>
  <c r="L67" i="25"/>
  <c r="R68" i="25"/>
  <c r="D68" i="25"/>
  <c r="B69" i="25"/>
  <c r="V66" i="25"/>
  <c r="U66" i="25"/>
  <c r="T66" i="25"/>
  <c r="Q68" i="25"/>
  <c r="S68" i="25"/>
  <c r="K68" i="25"/>
  <c r="I69" i="25"/>
  <c r="R69" i="25"/>
  <c r="D69" i="25"/>
  <c r="B70" i="25"/>
  <c r="E68" i="25"/>
  <c r="Q69" i="25"/>
  <c r="K69" i="25"/>
  <c r="I70" i="25"/>
  <c r="L69" i="25"/>
  <c r="L68" i="25"/>
  <c r="V67" i="25"/>
  <c r="U67" i="25"/>
  <c r="T67" i="25"/>
  <c r="S69" i="25"/>
  <c r="U68" i="25"/>
  <c r="T68" i="25"/>
  <c r="R70" i="25"/>
  <c r="D70" i="25"/>
  <c r="B71" i="25"/>
  <c r="E69" i="25"/>
  <c r="V68" i="25"/>
  <c r="Q70" i="25"/>
  <c r="K70" i="25"/>
  <c r="I71" i="25"/>
  <c r="L70" i="25"/>
  <c r="S70" i="25"/>
  <c r="U69" i="25"/>
  <c r="T69" i="25"/>
  <c r="R71" i="25"/>
  <c r="D71" i="25"/>
  <c r="B72" i="25"/>
  <c r="E71" i="25"/>
  <c r="E70" i="25"/>
  <c r="V69" i="25"/>
  <c r="K71" i="25"/>
  <c r="I72" i="25"/>
  <c r="Q71" i="25"/>
  <c r="S71" i="25"/>
  <c r="L71" i="25"/>
  <c r="R72" i="25"/>
  <c r="D72" i="25"/>
  <c r="B73" i="25"/>
  <c r="V70" i="25"/>
  <c r="U70" i="25"/>
  <c r="T70" i="25"/>
  <c r="Q72" i="25"/>
  <c r="K72" i="25"/>
  <c r="I73" i="25"/>
  <c r="L72" i="25"/>
  <c r="S72" i="25"/>
  <c r="V71" i="25"/>
  <c r="R73" i="25"/>
  <c r="D73" i="25"/>
  <c r="B74" i="25"/>
  <c r="U71" i="25"/>
  <c r="T71" i="25"/>
  <c r="E72" i="25"/>
  <c r="K73" i="25"/>
  <c r="I74" i="25"/>
  <c r="Q73" i="25"/>
  <c r="S73" i="25"/>
  <c r="L73" i="25"/>
  <c r="R74" i="25"/>
  <c r="D74" i="25"/>
  <c r="B75" i="25"/>
  <c r="E74" i="25"/>
  <c r="E73" i="25"/>
  <c r="V72" i="25"/>
  <c r="U72" i="25"/>
  <c r="T72" i="25"/>
  <c r="Q74" i="25"/>
  <c r="S74" i="25"/>
  <c r="K74" i="25"/>
  <c r="I75" i="25"/>
  <c r="R75" i="25"/>
  <c r="D75" i="25"/>
  <c r="B76" i="25"/>
  <c r="L74" i="25"/>
  <c r="Q75" i="25"/>
  <c r="S75" i="25"/>
  <c r="K75" i="25"/>
  <c r="I76" i="25"/>
  <c r="V73" i="25"/>
  <c r="U73" i="25"/>
  <c r="T73" i="25"/>
  <c r="R76" i="25"/>
  <c r="D76" i="25"/>
  <c r="B77" i="25"/>
  <c r="E75" i="25"/>
  <c r="Q76" i="25"/>
  <c r="K76" i="25"/>
  <c r="I77" i="25"/>
  <c r="L76" i="25"/>
  <c r="L75" i="25"/>
  <c r="U74" i="25"/>
  <c r="T74" i="25"/>
  <c r="V75" i="25"/>
  <c r="V74" i="25"/>
  <c r="S76" i="25"/>
  <c r="R77" i="25"/>
  <c r="D77" i="25"/>
  <c r="B78" i="25"/>
  <c r="E77" i="25"/>
  <c r="E76" i="25"/>
  <c r="U75" i="25"/>
  <c r="T75" i="25"/>
  <c r="Q77" i="25"/>
  <c r="K77" i="25"/>
  <c r="I78" i="25"/>
  <c r="S77" i="25"/>
  <c r="R78" i="25"/>
  <c r="D78" i="25"/>
  <c r="B79" i="25"/>
  <c r="Q78" i="25"/>
  <c r="K78" i="25"/>
  <c r="I79" i="25"/>
  <c r="L78" i="25"/>
  <c r="L77" i="25"/>
  <c r="S78" i="25"/>
  <c r="U77" i="25"/>
  <c r="T77" i="25"/>
  <c r="V76" i="25"/>
  <c r="U76" i="25"/>
  <c r="T76" i="25"/>
  <c r="R79" i="25"/>
  <c r="D79" i="25"/>
  <c r="B80" i="25"/>
  <c r="E78" i="25"/>
  <c r="V77" i="25"/>
  <c r="Q79" i="25"/>
  <c r="K79" i="25"/>
  <c r="I80" i="25"/>
  <c r="S79" i="25"/>
  <c r="V78" i="25"/>
  <c r="R80" i="25"/>
  <c r="D80" i="25"/>
  <c r="B81" i="25"/>
  <c r="E80" i="25"/>
  <c r="E79" i="25"/>
  <c r="K80" i="25"/>
  <c r="I81" i="25"/>
  <c r="L80" i="25"/>
  <c r="Q80" i="25"/>
  <c r="L79" i="25"/>
  <c r="S80" i="25"/>
  <c r="V79" i="25"/>
  <c r="U78" i="25"/>
  <c r="T78" i="25"/>
  <c r="R81" i="25"/>
  <c r="D81" i="25"/>
  <c r="B82" i="25"/>
  <c r="U79" i="25"/>
  <c r="T79" i="25"/>
  <c r="Q81" i="25"/>
  <c r="K81" i="25"/>
  <c r="I82" i="25"/>
  <c r="L81" i="25"/>
  <c r="S81" i="25"/>
  <c r="U80" i="25"/>
  <c r="T80" i="25"/>
  <c r="R82" i="25"/>
  <c r="D82" i="25"/>
  <c r="B83" i="25"/>
  <c r="E82" i="25"/>
  <c r="E81" i="25"/>
  <c r="V80" i="25"/>
  <c r="K82" i="25"/>
  <c r="I83" i="25"/>
  <c r="Q82" i="25"/>
  <c r="L82" i="25"/>
  <c r="S82" i="25"/>
  <c r="U81" i="25"/>
  <c r="T81" i="25"/>
  <c r="R83" i="25"/>
  <c r="D83" i="25"/>
  <c r="B84" i="25"/>
  <c r="E83" i="25"/>
  <c r="Q83" i="25"/>
  <c r="K83" i="25"/>
  <c r="I84" i="25"/>
  <c r="S83" i="25"/>
  <c r="U82" i="25"/>
  <c r="T82" i="25"/>
  <c r="V81" i="25"/>
  <c r="R84" i="25"/>
  <c r="D84" i="25"/>
  <c r="B85" i="25"/>
  <c r="V82" i="25"/>
  <c r="K84" i="25"/>
  <c r="I85" i="25"/>
  <c r="Q84" i="25"/>
  <c r="L84" i="25"/>
  <c r="L83" i="25"/>
  <c r="S84" i="25"/>
  <c r="R85" i="25"/>
  <c r="D85" i="25"/>
  <c r="B86" i="25"/>
  <c r="E85" i="25"/>
  <c r="E84" i="25"/>
  <c r="V83" i="25"/>
  <c r="U83" i="25"/>
  <c r="T83" i="25"/>
  <c r="Q85" i="25"/>
  <c r="S85" i="25"/>
  <c r="K85" i="25"/>
  <c r="I86" i="25"/>
  <c r="R86" i="25"/>
  <c r="D86" i="25"/>
  <c r="B87" i="25"/>
  <c r="E86" i="25"/>
  <c r="Q86" i="25"/>
  <c r="K86" i="25"/>
  <c r="I87" i="25"/>
  <c r="L85" i="25"/>
  <c r="U84" i="25"/>
  <c r="T84" i="25"/>
  <c r="V84" i="25"/>
  <c r="S86" i="25"/>
  <c r="V85" i="25"/>
  <c r="R87" i="25"/>
  <c r="D87" i="25"/>
  <c r="B88" i="25"/>
  <c r="L86" i="25"/>
  <c r="Q87" i="25"/>
  <c r="K87" i="25"/>
  <c r="I88" i="25"/>
  <c r="U85" i="25"/>
  <c r="T85" i="25"/>
  <c r="S87" i="25"/>
  <c r="U86" i="25"/>
  <c r="T86" i="25"/>
  <c r="R88" i="25"/>
  <c r="D88" i="25"/>
  <c r="B89" i="25"/>
  <c r="E87" i="25"/>
  <c r="V86" i="25"/>
  <c r="Q88" i="25"/>
  <c r="K88" i="25"/>
  <c r="I89" i="25"/>
  <c r="L88" i="25"/>
  <c r="S88" i="25"/>
  <c r="V87" i="25"/>
  <c r="L87" i="25"/>
  <c r="R89" i="25"/>
  <c r="D89" i="25"/>
  <c r="B90" i="25"/>
  <c r="E89" i="25"/>
  <c r="E88" i="25"/>
  <c r="U87" i="25"/>
  <c r="T87" i="25"/>
  <c r="Q89" i="25"/>
  <c r="S89" i="25"/>
  <c r="K89" i="25"/>
  <c r="I90" i="25"/>
  <c r="L89" i="25"/>
  <c r="R90" i="25"/>
  <c r="D90" i="25"/>
  <c r="B91" i="25"/>
  <c r="V88" i="25"/>
  <c r="U88" i="25"/>
  <c r="T88" i="25"/>
  <c r="K90" i="25"/>
  <c r="I91" i="25"/>
  <c r="Q90" i="25"/>
  <c r="L90" i="25"/>
  <c r="S90" i="25"/>
  <c r="V89" i="25"/>
  <c r="R91" i="25"/>
  <c r="D91" i="25"/>
  <c r="B92" i="25"/>
  <c r="E91" i="25"/>
  <c r="E90" i="25"/>
  <c r="Q91" i="25"/>
  <c r="K91" i="25"/>
  <c r="I92" i="25"/>
  <c r="S91" i="25"/>
  <c r="U90" i="25"/>
  <c r="T90" i="25"/>
  <c r="U89" i="25"/>
  <c r="T89" i="25"/>
  <c r="V90" i="25"/>
  <c r="R92" i="25"/>
  <c r="D92" i="25"/>
  <c r="B93" i="25"/>
  <c r="K92" i="25"/>
  <c r="I93" i="25"/>
  <c r="Q92" i="25"/>
  <c r="L91" i="25"/>
  <c r="S92" i="25"/>
  <c r="V91" i="25"/>
  <c r="R93" i="25"/>
  <c r="D93" i="25"/>
  <c r="B94" i="25"/>
  <c r="E92" i="25"/>
  <c r="U91" i="25"/>
  <c r="T91" i="25"/>
  <c r="Q93" i="25"/>
  <c r="K93" i="25"/>
  <c r="I94" i="25"/>
  <c r="L93" i="25"/>
  <c r="S93" i="25"/>
  <c r="V92" i="25"/>
  <c r="L92" i="25"/>
  <c r="R94" i="25"/>
  <c r="D94" i="25"/>
  <c r="B95" i="25"/>
  <c r="E93" i="25"/>
  <c r="U92" i="25"/>
  <c r="T92" i="25"/>
  <c r="Q94" i="25"/>
  <c r="S94" i="25"/>
  <c r="K94" i="25"/>
  <c r="I95" i="25"/>
  <c r="L94" i="25"/>
  <c r="R95" i="25"/>
  <c r="D95" i="25"/>
  <c r="B96" i="25"/>
  <c r="E94" i="25"/>
  <c r="V93" i="25"/>
  <c r="U93" i="25"/>
  <c r="T93" i="25"/>
  <c r="Q95" i="25"/>
  <c r="S95" i="25"/>
  <c r="K95" i="25"/>
  <c r="I96" i="25"/>
  <c r="L95" i="25"/>
  <c r="R96" i="25"/>
  <c r="D96" i="25"/>
  <c r="B97" i="25"/>
  <c r="E95" i="25"/>
  <c r="U94" i="25"/>
  <c r="T94" i="25"/>
  <c r="V94" i="25"/>
  <c r="K96" i="25"/>
  <c r="I97" i="25"/>
  <c r="Q96" i="25"/>
  <c r="S96" i="25"/>
  <c r="R97" i="25"/>
  <c r="D97" i="25"/>
  <c r="B98" i="25"/>
  <c r="E96" i="25"/>
  <c r="U95" i="25"/>
  <c r="T95" i="25"/>
  <c r="V95" i="25"/>
  <c r="Q97" i="25"/>
  <c r="S97" i="25"/>
  <c r="K97" i="25"/>
  <c r="I98" i="25"/>
  <c r="L96" i="25"/>
  <c r="R98" i="25"/>
  <c r="D98" i="25"/>
  <c r="B99" i="25"/>
  <c r="E97" i="25"/>
  <c r="Q98" i="25"/>
  <c r="K98" i="25"/>
  <c r="I99" i="25"/>
  <c r="L98" i="25"/>
  <c r="L97" i="25"/>
  <c r="V96" i="25"/>
  <c r="U96" i="25"/>
  <c r="T96" i="25"/>
  <c r="S98" i="25"/>
  <c r="V97" i="25"/>
  <c r="R99" i="25"/>
  <c r="D99" i="25"/>
  <c r="B100" i="25"/>
  <c r="E98" i="25"/>
  <c r="U97" i="25"/>
  <c r="T97" i="25"/>
  <c r="Q99" i="25"/>
  <c r="K99" i="25"/>
  <c r="I100" i="25"/>
  <c r="S99" i="25"/>
  <c r="R100" i="25"/>
  <c r="D100" i="25"/>
  <c r="B101" i="25"/>
  <c r="E99" i="25"/>
  <c r="K100" i="25"/>
  <c r="I101" i="25"/>
  <c r="Q100" i="25"/>
  <c r="L99" i="25"/>
  <c r="S100" i="25"/>
  <c r="U98" i="25"/>
  <c r="T98" i="25"/>
  <c r="V98" i="25"/>
  <c r="R101" i="25"/>
  <c r="D101" i="25"/>
  <c r="B102" i="25"/>
  <c r="E100" i="25"/>
  <c r="K101" i="25"/>
  <c r="I102" i="25"/>
  <c r="Q101" i="25"/>
  <c r="L100" i="25"/>
  <c r="U99" i="25"/>
  <c r="T99" i="25"/>
  <c r="V99" i="25"/>
  <c r="S101" i="25"/>
  <c r="R102" i="25"/>
  <c r="D102" i="25"/>
  <c r="B103" i="25"/>
  <c r="E101" i="25"/>
  <c r="Q102" i="25"/>
  <c r="K102" i="25"/>
  <c r="I103" i="25"/>
  <c r="L102" i="25"/>
  <c r="L101" i="25"/>
  <c r="V100" i="25"/>
  <c r="U100" i="25"/>
  <c r="T100" i="25"/>
  <c r="S102" i="25"/>
  <c r="R103" i="25"/>
  <c r="E103" i="25"/>
  <c r="D103" i="25"/>
  <c r="E102" i="25"/>
  <c r="F101" i="25"/>
  <c r="G101" i="25"/>
  <c r="F96" i="25"/>
  <c r="G96" i="25"/>
  <c r="V101" i="25"/>
  <c r="U101" i="25"/>
  <c r="T101" i="25"/>
  <c r="Q103" i="25"/>
  <c r="L103" i="25"/>
  <c r="M80" i="25"/>
  <c r="N80" i="25"/>
  <c r="K103" i="25"/>
  <c r="M24" i="25"/>
  <c r="N24" i="25"/>
  <c r="M71" i="25"/>
  <c r="N71" i="25"/>
  <c r="M86" i="25"/>
  <c r="N86" i="25"/>
  <c r="M88" i="25"/>
  <c r="N88" i="25"/>
  <c r="M27" i="25"/>
  <c r="N27" i="25"/>
  <c r="M11" i="25"/>
  <c r="N11" i="25"/>
  <c r="M28" i="25"/>
  <c r="N28" i="25"/>
  <c r="M36" i="25"/>
  <c r="N36" i="25"/>
  <c r="M91" i="25"/>
  <c r="N91" i="25"/>
  <c r="M79" i="25"/>
  <c r="N79" i="25"/>
  <c r="M6" i="25"/>
  <c r="N6" i="25"/>
  <c r="M45" i="25"/>
  <c r="N45" i="25"/>
  <c r="M66" i="25"/>
  <c r="N66" i="25"/>
  <c r="M69" i="25"/>
  <c r="N69" i="25"/>
  <c r="M39" i="25"/>
  <c r="N39" i="25"/>
  <c r="M53" i="25"/>
  <c r="N53" i="25"/>
  <c r="M61" i="25"/>
  <c r="N61" i="25"/>
  <c r="M14" i="25"/>
  <c r="N14" i="25"/>
  <c r="M31" i="25"/>
  <c r="N31" i="25"/>
  <c r="M38" i="25"/>
  <c r="N38" i="25"/>
  <c r="S103" i="25"/>
  <c r="V102" i="25"/>
  <c r="M102" i="25"/>
  <c r="N102" i="25"/>
  <c r="M8" i="25"/>
  <c r="N8" i="25"/>
  <c r="F102" i="25"/>
  <c r="G102" i="25"/>
  <c r="F97" i="25"/>
  <c r="G97" i="25"/>
  <c r="F95" i="25"/>
  <c r="G95" i="25"/>
  <c r="F100" i="25"/>
  <c r="G100" i="25"/>
  <c r="F99" i="25"/>
  <c r="G99" i="25"/>
  <c r="F98" i="25"/>
  <c r="G98" i="25"/>
  <c r="F103" i="25"/>
  <c r="G103" i="25"/>
  <c r="F6" i="25"/>
  <c r="G6" i="25"/>
  <c r="F7" i="25"/>
  <c r="G7" i="25"/>
  <c r="F11" i="25"/>
  <c r="G11" i="25"/>
  <c r="F9" i="25"/>
  <c r="G9" i="25"/>
  <c r="F5" i="25"/>
  <c r="G5" i="25"/>
  <c r="F4" i="25"/>
  <c r="G4" i="25"/>
  <c r="O4" i="25"/>
  <c r="F10" i="25"/>
  <c r="G10" i="25"/>
  <c r="F8" i="25"/>
  <c r="G8" i="25"/>
  <c r="F14" i="25"/>
  <c r="G14" i="25"/>
  <c r="O14" i="25"/>
  <c r="F15" i="25"/>
  <c r="G15" i="25"/>
  <c r="F12" i="25"/>
  <c r="G12" i="25"/>
  <c r="F13" i="25"/>
  <c r="G13" i="25"/>
  <c r="F19" i="25"/>
  <c r="G19" i="25"/>
  <c r="F17" i="25"/>
  <c r="G17" i="25"/>
  <c r="F16" i="25"/>
  <c r="G16" i="25"/>
  <c r="F20" i="25"/>
  <c r="G20" i="25"/>
  <c r="F22" i="25"/>
  <c r="G22" i="25"/>
  <c r="F23" i="25"/>
  <c r="G23" i="25"/>
  <c r="F18" i="25"/>
  <c r="G18" i="25"/>
  <c r="F21" i="25"/>
  <c r="G21" i="25"/>
  <c r="F24" i="25"/>
  <c r="G24" i="25"/>
  <c r="F25" i="25"/>
  <c r="G25" i="25"/>
  <c r="F29" i="25"/>
  <c r="G29" i="25"/>
  <c r="F30" i="25"/>
  <c r="G30" i="25"/>
  <c r="F27" i="25"/>
  <c r="G27" i="25"/>
  <c r="F28" i="25"/>
  <c r="G28" i="25"/>
  <c r="O28" i="25"/>
  <c r="F26" i="25"/>
  <c r="G26" i="25"/>
  <c r="F32" i="25"/>
  <c r="G32" i="25"/>
  <c r="F31" i="25"/>
  <c r="G31" i="25"/>
  <c r="F33" i="25"/>
  <c r="G33" i="25"/>
  <c r="F34" i="25"/>
  <c r="G34" i="25"/>
  <c r="F35" i="25"/>
  <c r="G35" i="25"/>
  <c r="F38" i="25"/>
  <c r="G38" i="25"/>
  <c r="F36" i="25"/>
  <c r="G36" i="25"/>
  <c r="O36" i="25"/>
  <c r="F39" i="25"/>
  <c r="G39" i="25"/>
  <c r="F37" i="25"/>
  <c r="G37" i="25"/>
  <c r="F42" i="25"/>
  <c r="G42" i="25"/>
  <c r="F40" i="25"/>
  <c r="G40" i="25"/>
  <c r="F41" i="25"/>
  <c r="G41" i="25"/>
  <c r="F44" i="25"/>
  <c r="G44" i="25"/>
  <c r="F45" i="25"/>
  <c r="G45" i="25"/>
  <c r="O45" i="25"/>
  <c r="F46" i="25"/>
  <c r="G46" i="25"/>
  <c r="F47" i="25"/>
  <c r="G47" i="25"/>
  <c r="F43" i="25"/>
  <c r="G43" i="25"/>
  <c r="F49" i="25"/>
  <c r="G49" i="25"/>
  <c r="F48" i="25"/>
  <c r="G48" i="25"/>
  <c r="F50" i="25"/>
  <c r="G50" i="25"/>
  <c r="F51" i="25"/>
  <c r="G51" i="25"/>
  <c r="F52" i="25"/>
  <c r="G52" i="25"/>
  <c r="F57" i="25"/>
  <c r="G57" i="25"/>
  <c r="F54" i="25"/>
  <c r="G54" i="25"/>
  <c r="F53" i="25"/>
  <c r="G53" i="25"/>
  <c r="F55" i="25"/>
  <c r="G55" i="25"/>
  <c r="F59" i="25"/>
  <c r="G59" i="25"/>
  <c r="F56" i="25"/>
  <c r="G56" i="25"/>
  <c r="F60" i="25"/>
  <c r="G60" i="25"/>
  <c r="F58" i="25"/>
  <c r="G58" i="25"/>
  <c r="F63" i="25"/>
  <c r="G63" i="25"/>
  <c r="F61" i="25"/>
  <c r="G61" i="25"/>
  <c r="F62" i="25"/>
  <c r="G62" i="25"/>
  <c r="F64" i="25"/>
  <c r="G64" i="25"/>
  <c r="F65" i="25"/>
  <c r="G65" i="25"/>
  <c r="F66" i="25"/>
  <c r="G66" i="25"/>
  <c r="F67" i="25"/>
  <c r="G67" i="25"/>
  <c r="F69" i="25"/>
  <c r="G69" i="25"/>
  <c r="F71" i="25"/>
  <c r="G71" i="25"/>
  <c r="O71" i="25"/>
  <c r="F70" i="25"/>
  <c r="G70" i="25"/>
  <c r="F68" i="25"/>
  <c r="G68" i="25"/>
  <c r="F73" i="25"/>
  <c r="G73" i="25"/>
  <c r="F72" i="25"/>
  <c r="G72" i="25"/>
  <c r="F74" i="25"/>
  <c r="G74" i="25"/>
  <c r="F75" i="25"/>
  <c r="G75" i="25"/>
  <c r="F77" i="25"/>
  <c r="G77" i="25"/>
  <c r="F76" i="25"/>
  <c r="G76" i="25"/>
  <c r="F79" i="25"/>
  <c r="G79" i="25"/>
  <c r="F78" i="25"/>
  <c r="G78" i="25"/>
  <c r="F82" i="25"/>
  <c r="G82" i="25"/>
  <c r="F80" i="25"/>
  <c r="G80" i="25"/>
  <c r="F85" i="25"/>
  <c r="G85" i="25"/>
  <c r="F83" i="25"/>
  <c r="G83" i="25"/>
  <c r="F84" i="25"/>
  <c r="G84" i="25"/>
  <c r="F81" i="25"/>
  <c r="G81" i="25"/>
  <c r="F86" i="25"/>
  <c r="G86" i="25"/>
  <c r="O86" i="25"/>
  <c r="F88" i="25"/>
  <c r="G88" i="25"/>
  <c r="F89" i="25"/>
  <c r="G89" i="25"/>
  <c r="F87" i="25"/>
  <c r="G87" i="25"/>
  <c r="F91" i="25"/>
  <c r="G91" i="25"/>
  <c r="O91" i="25"/>
  <c r="F90" i="25"/>
  <c r="G90" i="25"/>
  <c r="F93" i="25"/>
  <c r="G93" i="25"/>
  <c r="F92" i="25"/>
  <c r="G92" i="25"/>
  <c r="F94" i="25"/>
  <c r="G94" i="25"/>
  <c r="V103" i="25"/>
  <c r="U103" i="25"/>
  <c r="T103" i="25"/>
  <c r="E108" i="25"/>
  <c r="G108" i="25"/>
  <c r="O27" i="25"/>
  <c r="O35" i="25"/>
  <c r="O30" i="25"/>
  <c r="M10" i="25"/>
  <c r="N10" i="25"/>
  <c r="M22" i="25"/>
  <c r="N22" i="25"/>
  <c r="M48" i="25"/>
  <c r="N48" i="25"/>
  <c r="O48" i="25"/>
  <c r="M49" i="25"/>
  <c r="N49" i="25"/>
  <c r="M87" i="25"/>
  <c r="N87" i="25"/>
  <c r="O87" i="25"/>
  <c r="M21" i="25"/>
  <c r="N21" i="25"/>
  <c r="O21" i="25"/>
  <c r="M78" i="25"/>
  <c r="N78" i="25"/>
  <c r="O78" i="25"/>
  <c r="O69" i="25"/>
  <c r="O38" i="25"/>
  <c r="O66" i="25"/>
  <c r="O6" i="25"/>
  <c r="O74" i="25"/>
  <c r="O29" i="25"/>
  <c r="M9" i="25"/>
  <c r="N9" i="25"/>
  <c r="M5" i="25"/>
  <c r="N5" i="25"/>
  <c r="O5" i="25"/>
  <c r="M30" i="25"/>
  <c r="N30" i="25"/>
  <c r="M34" i="25"/>
  <c r="N34" i="25"/>
  <c r="O34" i="25"/>
  <c r="M67" i="25"/>
  <c r="N67" i="25"/>
  <c r="O67" i="25"/>
  <c r="M56" i="25"/>
  <c r="N56" i="25"/>
  <c r="M35" i="25"/>
  <c r="N35" i="25"/>
  <c r="O56" i="25"/>
  <c r="O49" i="25"/>
  <c r="O31" i="25"/>
  <c r="O24" i="25"/>
  <c r="O19" i="25"/>
  <c r="M100" i="25"/>
  <c r="N100" i="25"/>
  <c r="M23" i="25"/>
  <c r="N23" i="25"/>
  <c r="O23" i="25"/>
  <c r="M29" i="25"/>
  <c r="N29" i="25"/>
  <c r="M60" i="25"/>
  <c r="N60" i="25"/>
  <c r="O60" i="25"/>
  <c r="M62" i="25"/>
  <c r="N62" i="25"/>
  <c r="O62" i="25"/>
  <c r="M25" i="25"/>
  <c r="N25" i="25"/>
  <c r="O25" i="25"/>
  <c r="O88" i="25"/>
  <c r="O53" i="25"/>
  <c r="M18" i="25"/>
  <c r="N18" i="25"/>
  <c r="O18" i="25"/>
  <c r="M93" i="25"/>
  <c r="N93" i="25"/>
  <c r="O93" i="25"/>
  <c r="M16" i="25"/>
  <c r="N16" i="25"/>
  <c r="M20" i="25"/>
  <c r="N20" i="25"/>
  <c r="O20" i="25"/>
  <c r="M54" i="25"/>
  <c r="N54" i="25"/>
  <c r="M83" i="25"/>
  <c r="N83" i="25"/>
  <c r="O83" i="25"/>
  <c r="M19" i="25"/>
  <c r="N19" i="25"/>
  <c r="O22" i="25"/>
  <c r="O16" i="25"/>
  <c r="O79" i="25"/>
  <c r="O61" i="25"/>
  <c r="O54" i="25"/>
  <c r="O39" i="25"/>
  <c r="O11" i="25"/>
  <c r="M46" i="25"/>
  <c r="N46" i="25"/>
  <c r="O46" i="25"/>
  <c r="M70" i="25"/>
  <c r="N70" i="25"/>
  <c r="O70" i="25"/>
  <c r="M7" i="25"/>
  <c r="N7" i="25"/>
  <c r="O7" i="25"/>
  <c r="M12" i="25"/>
  <c r="N12" i="25"/>
  <c r="O12" i="25"/>
  <c r="M43" i="25"/>
  <c r="N43" i="25"/>
  <c r="O43" i="25"/>
  <c r="M75" i="25"/>
  <c r="N75" i="25"/>
  <c r="O75" i="25"/>
  <c r="M74" i="25"/>
  <c r="N74" i="25"/>
  <c r="O52" i="25"/>
  <c r="O44" i="25"/>
  <c r="O8" i="25"/>
  <c r="M72" i="25"/>
  <c r="N72" i="25"/>
  <c r="O72" i="25"/>
  <c r="M99" i="25"/>
  <c r="N99" i="25"/>
  <c r="O99" i="25"/>
  <c r="M68" i="25"/>
  <c r="N68" i="25"/>
  <c r="O68" i="25"/>
  <c r="M52" i="25"/>
  <c r="N52" i="25"/>
  <c r="M89" i="25"/>
  <c r="N89" i="25"/>
  <c r="M33" i="25"/>
  <c r="N33" i="25"/>
  <c r="O33" i="25"/>
  <c r="M44" i="25"/>
  <c r="N44" i="25"/>
  <c r="M47" i="25"/>
  <c r="N47" i="25"/>
  <c r="O47" i="25"/>
  <c r="M26" i="25"/>
  <c r="N26" i="25"/>
  <c r="O26" i="25"/>
  <c r="O89" i="25"/>
  <c r="O100" i="25"/>
  <c r="U102" i="25"/>
  <c r="T102" i="25"/>
  <c r="M4" i="25"/>
  <c r="N4" i="25"/>
  <c r="M37" i="25"/>
  <c r="N37" i="25"/>
  <c r="O37" i="25"/>
  <c r="M42" i="25"/>
  <c r="N42" i="25"/>
  <c r="O42" i="25"/>
  <c r="M17" i="25"/>
  <c r="N17" i="25"/>
  <c r="O17" i="25"/>
  <c r="O10" i="25"/>
  <c r="O9" i="25"/>
  <c r="M81" i="25"/>
  <c r="N81" i="25"/>
  <c r="O81" i="25"/>
  <c r="M92" i="25"/>
  <c r="N92" i="25"/>
  <c r="M97" i="25"/>
  <c r="N97" i="25"/>
  <c r="O80" i="25"/>
  <c r="O97" i="25"/>
  <c r="M15" i="25"/>
  <c r="N15" i="25"/>
  <c r="O15" i="25"/>
  <c r="M73" i="25"/>
  <c r="N73" i="25"/>
  <c r="O73" i="25"/>
  <c r="M90" i="25"/>
  <c r="N90" i="25"/>
  <c r="O90" i="25"/>
  <c r="M85" i="25"/>
  <c r="N85" i="25"/>
  <c r="O85" i="25"/>
  <c r="O92" i="25"/>
  <c r="O102" i="25"/>
  <c r="M13" i="25"/>
  <c r="N13" i="25"/>
  <c r="O13" i="25"/>
  <c r="M65" i="25"/>
  <c r="N65" i="25"/>
  <c r="O65" i="25"/>
  <c r="M82" i="25"/>
  <c r="N82" i="25"/>
  <c r="O82" i="25"/>
  <c r="M101" i="25"/>
  <c r="N101" i="25"/>
  <c r="O101" i="25"/>
  <c r="M103" i="25"/>
  <c r="N103" i="25"/>
  <c r="O103" i="25"/>
  <c r="M64" i="25"/>
  <c r="N64" i="25"/>
  <c r="O64" i="25"/>
  <c r="M77" i="25"/>
  <c r="N77" i="25"/>
  <c r="O77" i="25"/>
  <c r="M58" i="25"/>
  <c r="N58" i="25"/>
  <c r="O58" i="25"/>
  <c r="M63" i="25"/>
  <c r="N63" i="25"/>
  <c r="O63" i="25"/>
  <c r="M55" i="25"/>
  <c r="N55" i="25"/>
  <c r="O55" i="25"/>
  <c r="M98" i="25"/>
  <c r="N98" i="25"/>
  <c r="O98" i="25"/>
  <c r="M50" i="25"/>
  <c r="N50" i="25"/>
  <c r="O50" i="25"/>
  <c r="W100" i="25"/>
  <c r="X100" i="25"/>
  <c r="M84" i="25"/>
  <c r="N84" i="25"/>
  <c r="O84" i="25"/>
  <c r="M51" i="25"/>
  <c r="N51" i="25"/>
  <c r="O51" i="25"/>
  <c r="M76" i="25"/>
  <c r="N76" i="25"/>
  <c r="O76" i="25"/>
  <c r="M41" i="25"/>
  <c r="N41" i="25"/>
  <c r="O41" i="25"/>
  <c r="M59" i="25"/>
  <c r="N59" i="25"/>
  <c r="O59" i="25"/>
  <c r="M95" i="25"/>
  <c r="N95" i="25"/>
  <c r="O95" i="25"/>
  <c r="M57" i="25"/>
  <c r="N57" i="25"/>
  <c r="O57" i="25"/>
  <c r="M94" i="25"/>
  <c r="N94" i="25"/>
  <c r="O94" i="25"/>
  <c r="M40" i="25"/>
  <c r="N40" i="25"/>
  <c r="O40" i="25"/>
  <c r="M96" i="25"/>
  <c r="N96" i="25"/>
  <c r="O96" i="25"/>
  <c r="M32" i="25"/>
  <c r="N32" i="25"/>
  <c r="O32" i="25"/>
  <c r="W103" i="25"/>
  <c r="X103" i="25"/>
  <c r="W4" i="25"/>
  <c r="X4" i="25"/>
  <c r="W6" i="25"/>
  <c r="X6" i="25"/>
  <c r="W5" i="25"/>
  <c r="X5" i="25"/>
  <c r="W7" i="25"/>
  <c r="X7" i="25"/>
  <c r="W9" i="25"/>
  <c r="X9" i="25"/>
  <c r="W10" i="25"/>
  <c r="X10" i="25"/>
  <c r="W8" i="25"/>
  <c r="X8" i="25"/>
  <c r="W13" i="25"/>
  <c r="X13" i="25"/>
  <c r="W11" i="25"/>
  <c r="X11" i="25"/>
  <c r="W15" i="25"/>
  <c r="X15" i="25"/>
  <c r="W12" i="25"/>
  <c r="X12" i="25"/>
  <c r="W14" i="25"/>
  <c r="X14" i="25"/>
  <c r="W17" i="25"/>
  <c r="X17" i="25"/>
  <c r="W16" i="25"/>
  <c r="X16" i="25"/>
  <c r="W18" i="25"/>
  <c r="X18" i="25"/>
  <c r="W19" i="25"/>
  <c r="X19" i="25"/>
  <c r="W22" i="25"/>
  <c r="X22" i="25"/>
  <c r="W23" i="25"/>
  <c r="X23" i="25"/>
  <c r="W20" i="25"/>
  <c r="X20" i="25"/>
  <c r="W21" i="25"/>
  <c r="X21" i="25"/>
  <c r="W25" i="25"/>
  <c r="X25" i="25"/>
  <c r="W24" i="25"/>
  <c r="X24" i="25"/>
  <c r="W26" i="25"/>
  <c r="X26" i="25"/>
  <c r="W29" i="25"/>
  <c r="X29" i="25"/>
  <c r="W27" i="25"/>
  <c r="X27" i="25"/>
  <c r="W30" i="25"/>
  <c r="X30" i="25"/>
  <c r="W28" i="25"/>
  <c r="X28" i="25"/>
  <c r="W32" i="25"/>
  <c r="X32" i="25"/>
  <c r="W31" i="25"/>
  <c r="X31" i="25"/>
  <c r="W33" i="25"/>
  <c r="X33" i="25"/>
  <c r="W34" i="25"/>
  <c r="X34" i="25"/>
  <c r="W35" i="25"/>
  <c r="X35" i="25"/>
  <c r="W37" i="25"/>
  <c r="X37" i="25"/>
  <c r="W39" i="25"/>
  <c r="X39" i="25"/>
  <c r="W36" i="25"/>
  <c r="X36" i="25"/>
  <c r="W38" i="25"/>
  <c r="X38" i="25"/>
  <c r="W41" i="25"/>
  <c r="X41" i="25"/>
  <c r="W40" i="25"/>
  <c r="X40" i="25"/>
  <c r="W44" i="25"/>
  <c r="X44" i="25"/>
  <c r="W46" i="25"/>
  <c r="X46" i="25"/>
  <c r="W43" i="25"/>
  <c r="X43" i="25"/>
  <c r="W42" i="25"/>
  <c r="X42" i="25"/>
  <c r="W45" i="25"/>
  <c r="X45" i="25"/>
  <c r="W47" i="25"/>
  <c r="X47" i="25"/>
  <c r="W48" i="25"/>
  <c r="X48" i="25"/>
  <c r="W51" i="25"/>
  <c r="X51" i="25"/>
  <c r="W49" i="25"/>
  <c r="X49" i="25"/>
  <c r="W52" i="25"/>
  <c r="X52" i="25"/>
  <c r="W50" i="25"/>
  <c r="X50" i="25"/>
  <c r="W54" i="25"/>
  <c r="X54" i="25"/>
  <c r="W56" i="25"/>
  <c r="X56" i="25"/>
  <c r="W55" i="25"/>
  <c r="X55" i="25"/>
  <c r="W57" i="25"/>
  <c r="X57" i="25"/>
  <c r="W53" i="25"/>
  <c r="X53" i="25"/>
  <c r="W59" i="25"/>
  <c r="X59" i="25"/>
  <c r="W60" i="25"/>
  <c r="X60" i="25"/>
  <c r="W58" i="25"/>
  <c r="X58" i="25"/>
  <c r="W61" i="25"/>
  <c r="X61" i="25"/>
  <c r="W63" i="25"/>
  <c r="X63" i="25"/>
  <c r="W65" i="25"/>
  <c r="X65" i="25"/>
  <c r="W62" i="25"/>
  <c r="X62" i="25"/>
  <c r="W66" i="25"/>
  <c r="X66" i="25"/>
  <c r="W64" i="25"/>
  <c r="X64" i="25"/>
  <c r="W68" i="25"/>
  <c r="X68" i="25"/>
  <c r="W67" i="25"/>
  <c r="X67" i="25"/>
  <c r="W70" i="25"/>
  <c r="X70" i="25"/>
  <c r="W69" i="25"/>
  <c r="X69" i="25"/>
  <c r="W72" i="25"/>
  <c r="X72" i="25"/>
  <c r="W73" i="25"/>
  <c r="X73" i="25"/>
  <c r="W71" i="25"/>
  <c r="X71" i="25"/>
  <c r="W74" i="25"/>
  <c r="X74" i="25"/>
  <c r="W75" i="25"/>
  <c r="X75" i="25"/>
  <c r="W76" i="25"/>
  <c r="X76" i="25"/>
  <c r="W77" i="25"/>
  <c r="X77" i="25"/>
  <c r="W78" i="25"/>
  <c r="X78" i="25"/>
  <c r="W79" i="25"/>
  <c r="X79" i="25"/>
  <c r="W81" i="25"/>
  <c r="X81" i="25"/>
  <c r="W83" i="25"/>
  <c r="X83" i="25"/>
  <c r="W80" i="25"/>
  <c r="X80" i="25"/>
  <c r="W82" i="25"/>
  <c r="X82" i="25"/>
  <c r="W84" i="25"/>
  <c r="X84" i="25"/>
  <c r="W85" i="25"/>
  <c r="X85" i="25"/>
  <c r="W86" i="25"/>
  <c r="X86" i="25"/>
  <c r="W87" i="25"/>
  <c r="X87" i="25"/>
  <c r="W89" i="25"/>
  <c r="X89" i="25"/>
  <c r="W88" i="25"/>
  <c r="X88" i="25"/>
  <c r="W92" i="25"/>
  <c r="X92" i="25"/>
  <c r="W90" i="25"/>
  <c r="X90" i="25"/>
  <c r="W94" i="25"/>
  <c r="X94" i="25"/>
  <c r="W91" i="25"/>
  <c r="X91" i="25"/>
  <c r="W93" i="25"/>
  <c r="X93" i="25"/>
  <c r="W95" i="25"/>
  <c r="X95" i="25"/>
  <c r="W98" i="25"/>
  <c r="X98" i="25"/>
  <c r="W96" i="25"/>
  <c r="X96" i="25"/>
  <c r="W101" i="25"/>
  <c r="X101" i="25"/>
  <c r="W99" i="25"/>
  <c r="X99" i="25"/>
  <c r="W97" i="25"/>
  <c r="X97" i="25"/>
  <c r="W102" i="25"/>
  <c r="X102" i="25"/>
</calcChain>
</file>

<file path=xl/sharedStrings.xml><?xml version="1.0" encoding="utf-8"?>
<sst xmlns="http://schemas.openxmlformats.org/spreadsheetml/2006/main" count="1117" uniqueCount="112">
  <si>
    <t>Ogółem</t>
  </si>
  <si>
    <t>Mężczyźni</t>
  </si>
  <si>
    <t>Kobiety</t>
  </si>
  <si>
    <t>Wiek</t>
  </si>
  <si>
    <t>Rok urodzenia</t>
  </si>
  <si>
    <t>110 lat i więcej</t>
  </si>
  <si>
    <t>a</t>
  </si>
  <si>
    <t>b</t>
  </si>
  <si>
    <t>Filtr</t>
  </si>
  <si>
    <t xml:space="preserve">Rok urodzenia </t>
  </si>
  <si>
    <t xml:space="preserve">Ogółem </t>
  </si>
  <si>
    <t xml:space="preserve">Mężczyźni </t>
  </si>
  <si>
    <t xml:space="preserve">Kobiety </t>
  </si>
  <si>
    <t>starsze 2022</t>
  </si>
  <si>
    <t>młodsze 2022</t>
  </si>
  <si>
    <t>starsze 2021</t>
  </si>
  <si>
    <t>młodsze 2021</t>
  </si>
  <si>
    <t>Mężczyźni zgony 2021</t>
  </si>
  <si>
    <t>Mężczyźni zgony 2022</t>
  </si>
  <si>
    <t>Elementarne zbiorowości zmarłych</t>
  </si>
  <si>
    <t xml:space="preserve">Zgony I rodzaju </t>
  </si>
  <si>
    <t xml:space="preserve">Zgony II rodzaju </t>
  </si>
  <si>
    <t xml:space="preserve">Zgony III rodzaju </t>
  </si>
  <si>
    <t>Kobiety zgony 2021</t>
  </si>
  <si>
    <t>Kobiety zgony 2022</t>
  </si>
  <si>
    <t>Starsze</t>
  </si>
  <si>
    <t>Młodsze</t>
  </si>
  <si>
    <t>Metoda III</t>
  </si>
  <si>
    <t>Metoda II</t>
  </si>
  <si>
    <t>Metoda I</t>
  </si>
  <si>
    <t>Korekta na saldo migracji 2022</t>
  </si>
  <si>
    <t>Korekta na saldo migracji 2021</t>
  </si>
  <si>
    <t>Liczba zgonów w 2022</t>
  </si>
  <si>
    <t>Liczba zgonów w 2021</t>
  </si>
  <si>
    <t>30 VI</t>
  </si>
  <si>
    <t>Liczba ludności w dniu 31 XII</t>
  </si>
  <si>
    <t>Urodzenia żywe mężczyźni</t>
  </si>
  <si>
    <t>Rlx(t)</t>
  </si>
  <si>
    <t>Rux(t)</t>
  </si>
  <si>
    <t>Metoda III q'</t>
  </si>
  <si>
    <t>Metoda III q"</t>
  </si>
  <si>
    <t>Metoda IV</t>
  </si>
  <si>
    <t>Metoda V q</t>
  </si>
  <si>
    <t>Mxt</t>
  </si>
  <si>
    <t>2Mxt</t>
  </si>
  <si>
    <t>Ext</t>
  </si>
  <si>
    <t>Zgony III rodzaju</t>
  </si>
  <si>
    <t>mx</t>
  </si>
  <si>
    <t>qx</t>
  </si>
  <si>
    <t>x</t>
  </si>
  <si>
    <t>lx</t>
  </si>
  <si>
    <t>dx</t>
  </si>
  <si>
    <t>Lx</t>
  </si>
  <si>
    <t>Tx</t>
  </si>
  <si>
    <t>ex</t>
  </si>
  <si>
    <t>surowe qx m</t>
  </si>
  <si>
    <t>yi</t>
  </si>
  <si>
    <t>yi^</t>
  </si>
  <si>
    <t>Wittsteina</t>
  </si>
  <si>
    <t>Finlainsona</t>
  </si>
  <si>
    <t>Woolhousa</t>
  </si>
  <si>
    <t>Karupa</t>
  </si>
  <si>
    <t>Spencera</t>
  </si>
  <si>
    <t>Altenburga</t>
  </si>
  <si>
    <t>Kinga</t>
  </si>
  <si>
    <t>średnia 5-wyrazowa</t>
  </si>
  <si>
    <t>9-elementowa</t>
  </si>
  <si>
    <t>13-elementow</t>
  </si>
  <si>
    <t>15-elementow</t>
  </si>
  <si>
    <t>19-elementow</t>
  </si>
  <si>
    <t>21-elementow</t>
  </si>
  <si>
    <t>7-elementow</t>
  </si>
  <si>
    <t xml:space="preserve"> </t>
  </si>
  <si>
    <t xml:space="preserve">surowe qx k </t>
  </si>
  <si>
    <t>Mxt (IV)</t>
  </si>
  <si>
    <t>Mxt (V)</t>
  </si>
  <si>
    <t>odchylenia wzgledne</t>
  </si>
  <si>
    <t>((y-y^)/y)^2</t>
  </si>
  <si>
    <t>d=1</t>
  </si>
  <si>
    <t>d=2</t>
  </si>
  <si>
    <t>d=3</t>
  </si>
  <si>
    <t xml:space="preserve">Wiek </t>
  </si>
  <si>
    <t>rożnice rzędu d</t>
  </si>
  <si>
    <t>w.bezw.</t>
  </si>
  <si>
    <t>MAPE</t>
  </si>
  <si>
    <t>MSPE</t>
  </si>
  <si>
    <t xml:space="preserve">Suma wartości bezwzględnej różnic </t>
  </si>
  <si>
    <t>Średnia wartość bezwzględnych różnic</t>
  </si>
  <si>
    <t>śr. y =</t>
  </si>
  <si>
    <t>Wittstein</t>
  </si>
  <si>
    <t>Średnia wart bezwzg różnic / średniej wart szeregu</t>
  </si>
  <si>
    <t>Miary wygładzenia</t>
  </si>
  <si>
    <t>Miary dopasowania</t>
  </si>
  <si>
    <t>Altenburgera</t>
  </si>
  <si>
    <t>Finlainson</t>
  </si>
  <si>
    <t>|(y-y^)/y^|</t>
  </si>
  <si>
    <t>((y-y^)/y^)^2</t>
  </si>
  <si>
    <t>Woolhouse</t>
  </si>
  <si>
    <t>Metoda:</t>
  </si>
  <si>
    <t>N</t>
  </si>
  <si>
    <t>wart bezwg do wart średniej</t>
  </si>
  <si>
    <t>śr wart bezw róznic</t>
  </si>
  <si>
    <t>Karup</t>
  </si>
  <si>
    <t>Spencer</t>
  </si>
  <si>
    <t>Altenburger</t>
  </si>
  <si>
    <t>King</t>
  </si>
  <si>
    <t>s</t>
  </si>
  <si>
    <t>lxK</t>
  </si>
  <si>
    <t>lxM</t>
  </si>
  <si>
    <t>Dolnośląskie</t>
  </si>
  <si>
    <t>Urodzenia żywe dziewczynki</t>
  </si>
  <si>
    <t>N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</si>
</sst>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0.00000"/>
    <numFmt numFmtId="168" formatCode="0.0"/>
    <numFmt numFmtId="169" formatCode="0.000000"/>
    <numFmt numFmtId="170" formatCode="0.0000000"/>
    <numFmt numFmtId="172" formatCode="0.000000000"/>
    <numFmt numFmtId="175" formatCode="0.000"/>
  </numFmts>
  <fonts count="13" x14ac:knownFonts="1">
    <font>
      <sz val="10"/>
      <name val="Arial CE"/>
      <charset val="238"/>
    </font>
    <font>
      <sz val="10"/>
      <name val="Arial"/>
      <family val="2"/>
    </font>
    <font>
      <sz val="8"/>
      <name val="Arial CE"/>
      <charset val="238"/>
    </font>
    <font>
      <b/>
      <sz val="10"/>
      <name val="Arial"/>
      <family val="2"/>
      <charset val="238"/>
    </font>
    <font>
      <b/>
      <sz val="10"/>
      <name val="Arial CE"/>
      <charset val="238"/>
    </font>
    <font>
      <sz val="7"/>
      <name val="Arial CE"/>
      <charset val="238"/>
    </font>
    <font>
      <b/>
      <sz val="8"/>
      <name val="Arial CE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rgb="FFFF0000"/>
      <name val="Arial CE"/>
      <charset val="238"/>
    </font>
    <font>
      <sz val="8"/>
      <color rgb="FF454545"/>
      <name val="Fira Sans"/>
      <family val="2"/>
    </font>
    <font>
      <sz val="10"/>
      <color theme="1"/>
      <name val="Arial CE"/>
      <charset val="238"/>
    </font>
    <font>
      <b/>
      <sz val="10"/>
      <color theme="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right" vertical="top"/>
    </xf>
    <xf numFmtId="1" fontId="1" fillId="0" borderId="0" xfId="0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right"/>
    </xf>
    <xf numFmtId="49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0" fontId="5" fillId="0" borderId="0" xfId="0" applyFont="1"/>
    <xf numFmtId="1" fontId="1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72" fontId="0" fillId="0" borderId="0" xfId="0" applyNumberFormat="1"/>
    <xf numFmtId="1" fontId="0" fillId="0" borderId="0" xfId="0" applyNumberFormat="1"/>
    <xf numFmtId="169" fontId="0" fillId="0" borderId="0" xfId="0" applyNumberFormat="1"/>
    <xf numFmtId="169" fontId="4" fillId="0" borderId="0" xfId="0" applyNumberFormat="1" applyFont="1"/>
    <xf numFmtId="10" fontId="0" fillId="0" borderId="0" xfId="0" applyNumberFormat="1"/>
    <xf numFmtId="170" fontId="0" fillId="0" borderId="0" xfId="0" applyNumberFormat="1"/>
    <xf numFmtId="0" fontId="9" fillId="0" borderId="0" xfId="0" applyFont="1" applyFill="1"/>
    <xf numFmtId="2" fontId="0" fillId="0" borderId="0" xfId="0" applyNumberFormat="1"/>
    <xf numFmtId="0" fontId="0" fillId="0" borderId="1" xfId="0" applyBorder="1"/>
    <xf numFmtId="0" fontId="10" fillId="0" borderId="1" xfId="0" applyFont="1" applyBorder="1"/>
    <xf numFmtId="1" fontId="1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3" fontId="0" fillId="0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168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0" fontId="0" fillId="2" borderId="1" xfId="0" applyFill="1" applyBorder="1"/>
    <xf numFmtId="167" fontId="0" fillId="2" borderId="1" xfId="0" applyNumberFormat="1" applyFill="1" applyBorder="1"/>
    <xf numFmtId="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vertical="top"/>
    </xf>
    <xf numFmtId="3" fontId="0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0" fillId="2" borderId="1" xfId="0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167" fontId="6" fillId="2" borderId="2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3" fontId="2" fillId="2" borderId="3" xfId="1" applyNumberFormat="1" applyFill="1" applyBorder="1"/>
    <xf numFmtId="170" fontId="2" fillId="2" borderId="2" xfId="1" applyNumberFormat="1" applyFill="1" applyBorder="1"/>
    <xf numFmtId="1" fontId="2" fillId="2" borderId="4" xfId="1" applyNumberFormat="1" applyFill="1" applyBorder="1"/>
    <xf numFmtId="3" fontId="2" fillId="2" borderId="2" xfId="1" applyNumberFormat="1" applyFill="1" applyBorder="1"/>
    <xf numFmtId="3" fontId="2" fillId="2" borderId="4" xfId="1" applyNumberFormat="1" applyFill="1" applyBorder="1"/>
    <xf numFmtId="2" fontId="2" fillId="2" borderId="2" xfId="1" applyNumberFormat="1" applyFill="1" applyBorder="1"/>
    <xf numFmtId="3" fontId="2" fillId="2" borderId="5" xfId="1" applyNumberFormat="1" applyFill="1" applyBorder="1"/>
    <xf numFmtId="170" fontId="2" fillId="2" borderId="5" xfId="1" applyNumberFormat="1" applyFill="1" applyBorder="1"/>
    <xf numFmtId="2" fontId="2" fillId="2" borderId="5" xfId="1" applyNumberFormat="1" applyFill="1" applyBorder="1"/>
    <xf numFmtId="0" fontId="2" fillId="2" borderId="6" xfId="1" applyFill="1" applyBorder="1" applyAlignment="1">
      <alignment horizontal="center"/>
    </xf>
    <xf numFmtId="3" fontId="2" fillId="2" borderId="6" xfId="1" applyNumberFormat="1" applyFill="1" applyBorder="1"/>
    <xf numFmtId="1" fontId="2" fillId="2" borderId="0" xfId="1" applyNumberFormat="1" applyFill="1" applyBorder="1"/>
    <xf numFmtId="3" fontId="2" fillId="2" borderId="0" xfId="1" applyNumberFormat="1" applyFill="1" applyBorder="1"/>
    <xf numFmtId="0" fontId="6" fillId="2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0" applyNumberFormat="1"/>
    <xf numFmtId="0" fontId="4" fillId="0" borderId="1" xfId="0" applyFont="1" applyBorder="1"/>
    <xf numFmtId="172" fontId="0" fillId="0" borderId="1" xfId="0" applyNumberFormat="1" applyBorder="1"/>
    <xf numFmtId="1" fontId="0" fillId="0" borderId="1" xfId="0" applyNumberFormat="1" applyBorder="1"/>
    <xf numFmtId="175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170" fontId="0" fillId="0" borderId="1" xfId="0" applyNumberFormat="1" applyBorder="1"/>
    <xf numFmtId="170" fontId="0" fillId="2" borderId="0" xfId="0" applyNumberFormat="1" applyFill="1"/>
    <xf numFmtId="1" fontId="0" fillId="2" borderId="1" xfId="0" applyNumberFormat="1" applyFill="1" applyBorder="1" applyAlignment="1">
      <alignment horizontal="center"/>
    </xf>
    <xf numFmtId="170" fontId="0" fillId="2" borderId="1" xfId="0" applyNumberForma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9" fontId="0" fillId="2" borderId="1" xfId="0" applyNumberFormat="1" applyFill="1" applyBorder="1"/>
    <xf numFmtId="10" fontId="0" fillId="2" borderId="1" xfId="0" applyNumberFormat="1" applyFill="1" applyBorder="1"/>
    <xf numFmtId="0" fontId="11" fillId="2" borderId="1" xfId="0" applyFont="1" applyFill="1" applyBorder="1"/>
    <xf numFmtId="170" fontId="11" fillId="2" borderId="1" xfId="0" applyNumberFormat="1" applyFont="1" applyFill="1" applyBorder="1"/>
    <xf numFmtId="169" fontId="11" fillId="2" borderId="1" xfId="0" applyNumberFormat="1" applyFont="1" applyFill="1" applyBorder="1"/>
    <xf numFmtId="10" fontId="11" fillId="2" borderId="1" xfId="0" applyNumberFormat="1" applyFont="1" applyFill="1" applyBorder="1"/>
    <xf numFmtId="170" fontId="4" fillId="2" borderId="1" xfId="0" applyNumberFormat="1" applyFont="1" applyFill="1" applyBorder="1"/>
    <xf numFmtId="169" fontId="4" fillId="2" borderId="1" xfId="0" applyNumberFormat="1" applyFont="1" applyFill="1" applyBorder="1"/>
    <xf numFmtId="10" fontId="4" fillId="2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170" fontId="12" fillId="2" borderId="1" xfId="0" applyNumberFormat="1" applyFont="1" applyFill="1" applyBorder="1"/>
    <xf numFmtId="169" fontId="12" fillId="2" borderId="1" xfId="0" applyNumberFormat="1" applyFont="1" applyFill="1" applyBorder="1"/>
    <xf numFmtId="10" fontId="12" fillId="2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2575362741316"/>
          <c:y val="8.5899223963587998E-2"/>
          <c:w val="0.82964001181737257"/>
          <c:h val="0.70453144639163745"/>
        </c:manualLayout>
      </c:layout>
      <c:lineChart>
        <c:grouping val="standard"/>
        <c:varyColors val="0"/>
        <c:ser>
          <c:idx val="5"/>
          <c:order val="0"/>
          <c:tx>
            <c:strRef>
              <c:f>'Liczymy metody dla męzczyzn'!$N$6</c:f>
              <c:strCache>
                <c:ptCount val="1"/>
                <c:pt idx="0">
                  <c:v>Metoda I</c:v>
                </c:pt>
              </c:strCache>
            </c:strRef>
          </c:tx>
          <c:marker>
            <c:symbol val="none"/>
          </c:marker>
          <c:val>
            <c:numRef>
              <c:f>'Liczymy metody dla męzczyzn'!$N$7:$N$107</c:f>
              <c:numCache>
                <c:formatCode>0.00000</c:formatCode>
                <c:ptCount val="101"/>
                <c:pt idx="0">
                  <c:v>5.8950677932796229E-3</c:v>
                </c:pt>
                <c:pt idx="1">
                  <c:v>3.9225684978523936E-4</c:v>
                </c:pt>
                <c:pt idx="2">
                  <c:v>1.432870038687491E-4</c:v>
                </c:pt>
                <c:pt idx="3">
                  <c:v>1.386914462050553E-4</c:v>
                </c:pt>
                <c:pt idx="4">
                  <c:v>6.6782422866301584E-5</c:v>
                </c:pt>
                <c:pt idx="5">
                  <c:v>6.7216723520811976E-5</c:v>
                </c:pt>
                <c:pt idx="6">
                  <c:v>0</c:v>
                </c:pt>
                <c:pt idx="7">
                  <c:v>1.3775527774907877E-4</c:v>
                </c:pt>
                <c:pt idx="8">
                  <c:v>0</c:v>
                </c:pt>
                <c:pt idx="9">
                  <c:v>6.7918633477094439E-5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1.3691831111263243E-4</c:v>
                </c:pt>
                <c:pt idx="15">
                  <c:v>2.1836047675370757E-4</c:v>
                </c:pt>
                <c:pt idx="16">
                  <c:v>6.9046203417787069E-4</c:v>
                </c:pt>
                <c:pt idx="17">
                  <c:v>1.6040743488460689E-4</c:v>
                </c:pt>
                <c:pt idx="18">
                  <c:v>6.6615317359535354E-4</c:v>
                </c:pt>
                <c:pt idx="19">
                  <c:v>1.0478589420654912E-3</c:v>
                </c:pt>
                <c:pt idx="20">
                  <c:v>8.5806778735520101E-4</c:v>
                </c:pt>
                <c:pt idx="21">
                  <c:v>1.0742374832150394E-3</c:v>
                </c:pt>
                <c:pt idx="22">
                  <c:v>8.223069447559244E-4</c:v>
                </c:pt>
                <c:pt idx="23">
                  <c:v>8.4642649314923559E-4</c:v>
                </c:pt>
                <c:pt idx="24">
                  <c:v>7.9569001243265641E-4</c:v>
                </c:pt>
                <c:pt idx="25">
                  <c:v>6.8728522336769765E-4</c:v>
                </c:pt>
                <c:pt idx="26">
                  <c:v>7.7719820048724345E-4</c:v>
                </c:pt>
                <c:pt idx="27">
                  <c:v>1.5954415954415955E-3</c:v>
                </c:pt>
                <c:pt idx="28">
                  <c:v>1.5793916619012609E-3</c:v>
                </c:pt>
                <c:pt idx="29">
                  <c:v>1.3277214971387601E-3</c:v>
                </c:pt>
                <c:pt idx="30">
                  <c:v>1.571419802344853E-3</c:v>
                </c:pt>
                <c:pt idx="31">
                  <c:v>1.1329037739856971E-3</c:v>
                </c:pt>
                <c:pt idx="32">
                  <c:v>1.9245212166729253E-3</c:v>
                </c:pt>
                <c:pt idx="33">
                  <c:v>1.996007984031936E-3</c:v>
                </c:pt>
                <c:pt idx="34">
                  <c:v>1.5390873212185175E-3</c:v>
                </c:pt>
                <c:pt idx="35">
                  <c:v>2.0082466297775972E-3</c:v>
                </c:pt>
                <c:pt idx="36">
                  <c:v>1.9559902200488996E-3</c:v>
                </c:pt>
                <c:pt idx="37">
                  <c:v>2.3769772772291235E-3</c:v>
                </c:pt>
                <c:pt idx="38">
                  <c:v>2.320753519658414E-3</c:v>
                </c:pt>
                <c:pt idx="39">
                  <c:v>2.7456027456027455E-3</c:v>
                </c:pt>
                <c:pt idx="40">
                  <c:v>2.9337720776260235E-3</c:v>
                </c:pt>
                <c:pt idx="41">
                  <c:v>2.9530618588747282E-3</c:v>
                </c:pt>
                <c:pt idx="42">
                  <c:v>3.3533268795097756E-3</c:v>
                </c:pt>
                <c:pt idx="43">
                  <c:v>3.6423087270544899E-3</c:v>
                </c:pt>
                <c:pt idx="44">
                  <c:v>4.7324996108141764E-3</c:v>
                </c:pt>
                <c:pt idx="45">
                  <c:v>4.3282312031852422E-3</c:v>
                </c:pt>
                <c:pt idx="46">
                  <c:v>5.1823061262261704E-3</c:v>
                </c:pt>
                <c:pt idx="47">
                  <c:v>4.718399444894183E-3</c:v>
                </c:pt>
                <c:pt idx="48">
                  <c:v>5.5997857473279282E-3</c:v>
                </c:pt>
                <c:pt idx="49">
                  <c:v>6.4939215360425425E-3</c:v>
                </c:pt>
                <c:pt idx="50">
                  <c:v>7.2787517483941929E-3</c:v>
                </c:pt>
                <c:pt idx="51">
                  <c:v>7.0622286541244571E-3</c:v>
                </c:pt>
                <c:pt idx="52">
                  <c:v>8.8788883145315776E-3</c:v>
                </c:pt>
                <c:pt idx="53">
                  <c:v>1.1523157727200382E-2</c:v>
                </c:pt>
                <c:pt idx="54">
                  <c:v>1.0106608417826754E-2</c:v>
                </c:pt>
                <c:pt idx="55">
                  <c:v>1.2874711760184473E-2</c:v>
                </c:pt>
                <c:pt idx="56">
                  <c:v>1.3555870232772748E-2</c:v>
                </c:pt>
                <c:pt idx="57">
                  <c:v>1.3570019723865878E-2</c:v>
                </c:pt>
                <c:pt idx="58">
                  <c:v>1.5613382899628252E-2</c:v>
                </c:pt>
                <c:pt idx="59">
                  <c:v>1.5362309899127001E-2</c:v>
                </c:pt>
                <c:pt idx="60">
                  <c:v>1.7261401270232686E-2</c:v>
                </c:pt>
                <c:pt idx="61">
                  <c:v>2.021712639858203E-2</c:v>
                </c:pt>
                <c:pt idx="62">
                  <c:v>2.192846034214619E-2</c:v>
                </c:pt>
                <c:pt idx="63">
                  <c:v>2.4484869385291836E-2</c:v>
                </c:pt>
                <c:pt idx="64">
                  <c:v>2.4417534873312281E-2</c:v>
                </c:pt>
                <c:pt idx="65">
                  <c:v>3.2769556025369982E-2</c:v>
                </c:pt>
                <c:pt idx="66">
                  <c:v>3.4197060561485561E-2</c:v>
                </c:pt>
                <c:pt idx="67">
                  <c:v>3.5376688709481116E-2</c:v>
                </c:pt>
                <c:pt idx="68">
                  <c:v>3.4629647499965534E-2</c:v>
                </c:pt>
                <c:pt idx="69">
                  <c:v>3.9000197255332936E-2</c:v>
                </c:pt>
                <c:pt idx="70">
                  <c:v>4.1606714628297362E-2</c:v>
                </c:pt>
                <c:pt idx="71">
                  <c:v>4.4492883703038853E-2</c:v>
                </c:pt>
                <c:pt idx="72">
                  <c:v>4.7338094745195458E-2</c:v>
                </c:pt>
                <c:pt idx="73">
                  <c:v>4.9249513743623616E-2</c:v>
                </c:pt>
                <c:pt idx="74">
                  <c:v>5.0074388947927734E-2</c:v>
                </c:pt>
                <c:pt idx="75">
                  <c:v>5.4568963242473019E-2</c:v>
                </c:pt>
                <c:pt idx="76">
                  <c:v>5.5261070996285321E-2</c:v>
                </c:pt>
                <c:pt idx="77">
                  <c:v>6.6960352422907488E-2</c:v>
                </c:pt>
                <c:pt idx="78">
                  <c:v>7.2385661310259586E-2</c:v>
                </c:pt>
                <c:pt idx="79">
                  <c:v>7.3812754409769338E-2</c:v>
                </c:pt>
                <c:pt idx="80">
                  <c:v>8.2811747713047668E-2</c:v>
                </c:pt>
                <c:pt idx="81">
                  <c:v>9.3088401659214573E-2</c:v>
                </c:pt>
                <c:pt idx="82">
                  <c:v>9.9737852831799062E-2</c:v>
                </c:pt>
                <c:pt idx="83">
                  <c:v>0.11162059478579851</c:v>
                </c:pt>
                <c:pt idx="84">
                  <c:v>0.1231413612565445</c:v>
                </c:pt>
                <c:pt idx="85">
                  <c:v>0.13052534135616756</c:v>
                </c:pt>
                <c:pt idx="86">
                  <c:v>0.1408861084925872</c:v>
                </c:pt>
                <c:pt idx="87">
                  <c:v>0.15965166908563136</c:v>
                </c:pt>
                <c:pt idx="88">
                  <c:v>0.16275430359937401</c:v>
                </c:pt>
                <c:pt idx="89">
                  <c:v>0.18930714675395527</c:v>
                </c:pt>
                <c:pt idx="90">
                  <c:v>0.20709556951281616</c:v>
                </c:pt>
                <c:pt idx="91">
                  <c:v>0.24150634465820711</c:v>
                </c:pt>
                <c:pt idx="92">
                  <c:v>0.23592814371257484</c:v>
                </c:pt>
                <c:pt idx="93">
                  <c:v>0.25874388867995485</c:v>
                </c:pt>
                <c:pt idx="94">
                  <c:v>0.25846153846153846</c:v>
                </c:pt>
                <c:pt idx="95">
                  <c:v>0.32842757552285051</c:v>
                </c:pt>
                <c:pt idx="96">
                  <c:v>0.29645093945720252</c:v>
                </c:pt>
                <c:pt idx="97">
                  <c:v>0.31325301204819278</c:v>
                </c:pt>
                <c:pt idx="98">
                  <c:v>0.27715355805243447</c:v>
                </c:pt>
                <c:pt idx="99">
                  <c:v>0.20189274447949526</c:v>
                </c:pt>
                <c:pt idx="100">
                  <c:v>0.15658362989323843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6-469D-AB73-EB6609A8F0A5}"/>
            </c:ext>
          </c:extLst>
        </c:ser>
        <c:ser>
          <c:idx val="6"/>
          <c:order val="1"/>
          <c:tx>
            <c:strRef>
              <c:f>'Liczymy metody dla męzczyzn'!$O$6</c:f>
              <c:strCache>
                <c:ptCount val="1"/>
                <c:pt idx="0">
                  <c:v>Metoda II</c:v>
                </c:pt>
              </c:strCache>
            </c:strRef>
          </c:tx>
          <c:marker>
            <c:symbol val="none"/>
          </c:marker>
          <c:val>
            <c:numRef>
              <c:f>'Liczymy metody dla męzczyzn'!$O$7:$O$107</c:f>
              <c:numCache>
                <c:formatCode>General</c:formatCode>
                <c:ptCount val="101"/>
                <c:pt idx="0">
                  <c:v>5.5113770569246512E-4</c:v>
                </c:pt>
                <c:pt idx="1">
                  <c:v>4.706436051300153E-4</c:v>
                </c:pt>
                <c:pt idx="2">
                  <c:v>2.8680002868000285E-4</c:v>
                </c:pt>
                <c:pt idx="3">
                  <c:v>6.9280864625190523E-5</c:v>
                </c:pt>
                <c:pt idx="4">
                  <c:v>1.3278008298755187E-4</c:v>
                </c:pt>
                <c:pt idx="5">
                  <c:v>6.671781699302799E-5</c:v>
                </c:pt>
                <c:pt idx="6">
                  <c:v>0</c:v>
                </c:pt>
                <c:pt idx="7">
                  <c:v>6.828968484310445E-5</c:v>
                </c:pt>
                <c:pt idx="8">
                  <c:v>0</c:v>
                </c:pt>
                <c:pt idx="9">
                  <c:v>6.7335532960743387E-5</c:v>
                </c:pt>
                <c:pt idx="10">
                  <c:v>6.6755674232309747E-5</c:v>
                </c:pt>
                <c:pt idx="11">
                  <c:v>6.315124723713294E-5</c:v>
                </c:pt>
                <c:pt idx="12">
                  <c:v>0</c:v>
                </c:pt>
                <c:pt idx="13">
                  <c:v>2.5358988176371763E-4</c:v>
                </c:pt>
                <c:pt idx="14">
                  <c:v>2.0668986186227567E-4</c:v>
                </c:pt>
                <c:pt idx="15">
                  <c:v>2.1965148630839068E-4</c:v>
                </c:pt>
                <c:pt idx="16">
                  <c:v>3.8633905115129037E-4</c:v>
                </c:pt>
                <c:pt idx="17">
                  <c:v>6.4612526753624359E-4</c:v>
                </c:pt>
                <c:pt idx="18">
                  <c:v>5.0215508222789475E-4</c:v>
                </c:pt>
                <c:pt idx="19">
                  <c:v>7.29483282674772E-4</c:v>
                </c:pt>
                <c:pt idx="20">
                  <c:v>1.1760094080752645E-3</c:v>
                </c:pt>
                <c:pt idx="21">
                  <c:v>1.0740314537782893E-3</c:v>
                </c:pt>
                <c:pt idx="22">
                  <c:v>1.1925169561004696E-3</c:v>
                </c:pt>
                <c:pt idx="23">
                  <c:v>1.39967807404297E-3</c:v>
                </c:pt>
                <c:pt idx="24">
                  <c:v>1.1098054576315446E-3</c:v>
                </c:pt>
                <c:pt idx="25">
                  <c:v>1.1022995192749318E-3</c:v>
                </c:pt>
                <c:pt idx="26">
                  <c:v>1.1688046050901441E-3</c:v>
                </c:pt>
                <c:pt idx="27">
                  <c:v>1.2876858046636621E-3</c:v>
                </c:pt>
                <c:pt idx="28">
                  <c:v>1.2266666666666667E-3</c:v>
                </c:pt>
                <c:pt idx="29">
                  <c:v>1.3488275575845611E-3</c:v>
                </c:pt>
                <c:pt idx="30">
                  <c:v>1.4471081954560803E-3</c:v>
                </c:pt>
                <c:pt idx="31">
                  <c:v>1.2106819398849853E-3</c:v>
                </c:pt>
                <c:pt idx="32">
                  <c:v>1.8573551263001485E-3</c:v>
                </c:pt>
                <c:pt idx="33">
                  <c:v>1.6206725791203349E-3</c:v>
                </c:pt>
                <c:pt idx="34">
                  <c:v>1.3133126121787856E-3</c:v>
                </c:pt>
                <c:pt idx="35">
                  <c:v>2.3446658851113715E-3</c:v>
                </c:pt>
                <c:pt idx="36">
                  <c:v>2.0670020670020672E-3</c:v>
                </c:pt>
                <c:pt idx="37">
                  <c:v>2.2998473052198995E-3</c:v>
                </c:pt>
                <c:pt idx="38">
                  <c:v>1.9216475408350103E-3</c:v>
                </c:pt>
                <c:pt idx="39">
                  <c:v>2.6321812771801329E-3</c:v>
                </c:pt>
                <c:pt idx="40">
                  <c:v>2.6166075286934804E-3</c:v>
                </c:pt>
                <c:pt idx="41">
                  <c:v>2.4844238271772676E-3</c:v>
                </c:pt>
                <c:pt idx="42">
                  <c:v>2.9144625212097017E-3</c:v>
                </c:pt>
                <c:pt idx="43">
                  <c:v>3.437279993373918E-3</c:v>
                </c:pt>
                <c:pt idx="44">
                  <c:v>3.4911267195877147E-3</c:v>
                </c:pt>
                <c:pt idx="45">
                  <c:v>4.4553727171468801E-3</c:v>
                </c:pt>
                <c:pt idx="46">
                  <c:v>5.2787714859087341E-3</c:v>
                </c:pt>
                <c:pt idx="47">
                  <c:v>4.7291188538841362E-3</c:v>
                </c:pt>
                <c:pt idx="48">
                  <c:v>5.6107140243456203E-3</c:v>
                </c:pt>
                <c:pt idx="49">
                  <c:v>6.1552665999846119E-3</c:v>
                </c:pt>
                <c:pt idx="50">
                  <c:v>7.8031212484993995E-3</c:v>
                </c:pt>
                <c:pt idx="51">
                  <c:v>7.8456442145638395E-3</c:v>
                </c:pt>
                <c:pt idx="52">
                  <c:v>8.3659013190034194E-3</c:v>
                </c:pt>
                <c:pt idx="53">
                  <c:v>1.152516327314637E-2</c:v>
                </c:pt>
                <c:pt idx="54">
                  <c:v>1.0552879100711171E-2</c:v>
                </c:pt>
                <c:pt idx="55">
                  <c:v>1.1695150712370367E-2</c:v>
                </c:pt>
                <c:pt idx="56">
                  <c:v>1.3277316314422244E-2</c:v>
                </c:pt>
                <c:pt idx="57">
                  <c:v>1.2925408296456655E-2</c:v>
                </c:pt>
                <c:pt idx="58">
                  <c:v>1.4971185166624906E-2</c:v>
                </c:pt>
                <c:pt idx="59">
                  <c:v>1.6571659969473258E-2</c:v>
                </c:pt>
                <c:pt idx="60">
                  <c:v>1.7461928934010152E-2</c:v>
                </c:pt>
                <c:pt idx="61">
                  <c:v>1.798055852109906E-2</c:v>
                </c:pt>
                <c:pt idx="62">
                  <c:v>2.0487162606978276E-2</c:v>
                </c:pt>
                <c:pt idx="63">
                  <c:v>2.3143393863494052E-2</c:v>
                </c:pt>
                <c:pt idx="64">
                  <c:v>2.38745574102175E-2</c:v>
                </c:pt>
                <c:pt idx="65">
                  <c:v>3.1745216386284837E-2</c:v>
                </c:pt>
                <c:pt idx="66">
                  <c:v>3.1906694754148895E-2</c:v>
                </c:pt>
                <c:pt idx="67">
                  <c:v>3.3862668068389307E-2</c:v>
                </c:pt>
                <c:pt idx="68">
                  <c:v>3.453132041460117E-2</c:v>
                </c:pt>
                <c:pt idx="69">
                  <c:v>3.7034897157383867E-2</c:v>
                </c:pt>
                <c:pt idx="70">
                  <c:v>3.8899984636656934E-2</c:v>
                </c:pt>
                <c:pt idx="71">
                  <c:v>4.388302246784434E-2</c:v>
                </c:pt>
                <c:pt idx="72">
                  <c:v>4.612382472946603E-2</c:v>
                </c:pt>
                <c:pt idx="73">
                  <c:v>4.5322135209775662E-2</c:v>
                </c:pt>
                <c:pt idx="74">
                  <c:v>5.1143069458408005E-2</c:v>
                </c:pt>
                <c:pt idx="75">
                  <c:v>5.2376016149271648E-2</c:v>
                </c:pt>
                <c:pt idx="76">
                  <c:v>6.0013836042891733E-2</c:v>
                </c:pt>
                <c:pt idx="77">
                  <c:v>6.2281829873231671E-2</c:v>
                </c:pt>
                <c:pt idx="78">
                  <c:v>6.784904103938956E-2</c:v>
                </c:pt>
                <c:pt idx="79">
                  <c:v>6.9925322471147314E-2</c:v>
                </c:pt>
                <c:pt idx="80">
                  <c:v>8.2668763338200613E-2</c:v>
                </c:pt>
                <c:pt idx="81">
                  <c:v>8.656036446469248E-2</c:v>
                </c:pt>
                <c:pt idx="82">
                  <c:v>9.4792884041033629E-2</c:v>
                </c:pt>
                <c:pt idx="83">
                  <c:v>0.10168067226890756</c:v>
                </c:pt>
                <c:pt idx="84">
                  <c:v>0.11651071536371868</c:v>
                </c:pt>
                <c:pt idx="85">
                  <c:v>0.12910720212412877</c:v>
                </c:pt>
                <c:pt idx="86">
                  <c:v>0.13989927252378287</c:v>
                </c:pt>
                <c:pt idx="87">
                  <c:v>0.15038618809631984</c:v>
                </c:pt>
                <c:pt idx="88">
                  <c:v>0.17594064652888183</c:v>
                </c:pt>
                <c:pt idx="89">
                  <c:v>0.17452541334966321</c:v>
                </c:pt>
                <c:pt idx="90">
                  <c:v>0.20984357115604732</c:v>
                </c:pt>
                <c:pt idx="91">
                  <c:v>0.22889842632331903</c:v>
                </c:pt>
                <c:pt idx="92">
                  <c:v>0.25174825174825177</c:v>
                </c:pt>
                <c:pt idx="93">
                  <c:v>0.25987708516242319</c:v>
                </c:pt>
                <c:pt idx="94">
                  <c:v>0.24727272727272728</c:v>
                </c:pt>
                <c:pt idx="95">
                  <c:v>0.33271028037383177</c:v>
                </c:pt>
                <c:pt idx="96">
                  <c:v>0.34146341463414637</c:v>
                </c:pt>
                <c:pt idx="97">
                  <c:v>0.32558139534883723</c:v>
                </c:pt>
                <c:pt idx="98">
                  <c:v>0.26168224299065418</c:v>
                </c:pt>
                <c:pt idx="99">
                  <c:v>0.22818791946308725</c:v>
                </c:pt>
                <c:pt idx="100">
                  <c:v>5.4054054054054057E-2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6-469D-AB73-EB6609A8F0A5}"/>
            </c:ext>
          </c:extLst>
        </c:ser>
        <c:ser>
          <c:idx val="7"/>
          <c:order val="2"/>
          <c:tx>
            <c:strRef>
              <c:f>'Liczymy metody dla męzczyzn'!$P$6</c:f>
              <c:strCache>
                <c:ptCount val="1"/>
                <c:pt idx="0">
                  <c:v>Metoda III</c:v>
                </c:pt>
              </c:strCache>
            </c:strRef>
          </c:tx>
          <c:marker>
            <c:symbol val="none"/>
          </c:marker>
          <c:val>
            <c:numRef>
              <c:f>'Liczymy metody dla męzczyzn'!$P$7:$P$107</c:f>
              <c:numCache>
                <c:formatCode>General</c:formatCode>
                <c:ptCount val="101"/>
                <c:pt idx="0">
                  <c:v>5.0033392766796192E-3</c:v>
                </c:pt>
                <c:pt idx="1">
                  <c:v>1.5701360130315756E-4</c:v>
                </c:pt>
                <c:pt idx="2">
                  <c:v>4.5704629472598235E-4</c:v>
                </c:pt>
                <c:pt idx="3">
                  <c:v>2.125764841877098E-4</c:v>
                </c:pt>
                <c:pt idx="4">
                  <c:v>6.6422012254818696E-5</c:v>
                </c:pt>
                <c:pt idx="5">
                  <c:v>1.3311486336775591E-4</c:v>
                </c:pt>
                <c:pt idx="6">
                  <c:v>0</c:v>
                </c:pt>
                <c:pt idx="7">
                  <c:v>6.8293182633016869E-5</c:v>
                </c:pt>
                <c:pt idx="8">
                  <c:v>0</c:v>
                </c:pt>
                <c:pt idx="9">
                  <c:v>6.7344602330154935E-5</c:v>
                </c:pt>
                <c:pt idx="10">
                  <c:v>0</c:v>
                </c:pt>
                <c:pt idx="11">
                  <c:v>6.6746762781955127E-5</c:v>
                </c:pt>
                <c:pt idx="12">
                  <c:v>6.3139285263247302E-5</c:v>
                </c:pt>
                <c:pt idx="13">
                  <c:v>0</c:v>
                </c:pt>
                <c:pt idx="14">
                  <c:v>3.2232069389070972E-4</c:v>
                </c:pt>
                <c:pt idx="15">
                  <c:v>2.8420026908093643E-4</c:v>
                </c:pt>
                <c:pt idx="16">
                  <c:v>3.0490693339813024E-4</c:v>
                </c:pt>
                <c:pt idx="17">
                  <c:v>3.1622453687762953E-4</c:v>
                </c:pt>
                <c:pt idx="18">
                  <c:v>8.1945463790211726E-4</c:v>
                </c:pt>
                <c:pt idx="19">
                  <c:v>7.3361589921339121E-4</c:v>
                </c:pt>
                <c:pt idx="20">
                  <c:v>7.8914513451766588E-4</c:v>
                </c:pt>
                <c:pt idx="21">
                  <c:v>9.32622610574807E-4</c:v>
                </c:pt>
                <c:pt idx="22">
                  <c:v>1.1379094401235967E-3</c:v>
                </c:pt>
                <c:pt idx="23">
                  <c:v>1.445129328022654E-3</c:v>
                </c:pt>
                <c:pt idx="24">
                  <c:v>1.1571402315347923E-3</c:v>
                </c:pt>
                <c:pt idx="25">
                  <c:v>1.0205739465362074E-3</c:v>
                </c:pt>
                <c:pt idx="26">
                  <c:v>1.2607386666739773E-3</c:v>
                </c:pt>
                <c:pt idx="27">
                  <c:v>1.3146997374180458E-3</c:v>
                </c:pt>
                <c:pt idx="28">
                  <c:v>1.3092011860101893E-3</c:v>
                </c:pt>
                <c:pt idx="29">
                  <c:v>1.26028829418523E-3</c:v>
                </c:pt>
                <c:pt idx="30">
                  <c:v>1.2009981340308507E-3</c:v>
                </c:pt>
                <c:pt idx="31">
                  <c:v>1.5199054038617099E-3</c:v>
                </c:pt>
                <c:pt idx="32">
                  <c:v>1.6739188563650309E-3</c:v>
                </c:pt>
                <c:pt idx="33">
                  <c:v>1.6881651357083527E-3</c:v>
                </c:pt>
                <c:pt idx="34">
                  <c:v>1.4634519770023724E-3</c:v>
                </c:pt>
                <c:pt idx="35">
                  <c:v>1.6338279856820126E-3</c:v>
                </c:pt>
                <c:pt idx="36">
                  <c:v>2.328112759892309E-3</c:v>
                </c:pt>
                <c:pt idx="37">
                  <c:v>2.2941225462905779E-3</c:v>
                </c:pt>
                <c:pt idx="38">
                  <c:v>1.9958437251376138E-3</c:v>
                </c:pt>
                <c:pt idx="39">
                  <c:v>2.165198424666781E-3</c:v>
                </c:pt>
                <c:pt idx="40">
                  <c:v>2.7210262730144041E-3</c:v>
                </c:pt>
                <c:pt idx="41">
                  <c:v>2.6658347862101861E-3</c:v>
                </c:pt>
                <c:pt idx="42">
                  <c:v>2.8436131082928418E-3</c:v>
                </c:pt>
                <c:pt idx="43">
                  <c:v>3.0624555977950552E-3</c:v>
                </c:pt>
                <c:pt idx="44">
                  <c:v>3.6518651626306076E-3</c:v>
                </c:pt>
                <c:pt idx="45">
                  <c:v>3.6404593880918767E-3</c:v>
                </c:pt>
                <c:pt idx="46">
                  <c:v>4.5414780241159747E-3</c:v>
                </c:pt>
                <c:pt idx="47">
                  <c:v>5.0104181546634097E-3</c:v>
                </c:pt>
                <c:pt idx="48">
                  <c:v>5.615529731096025E-3</c:v>
                </c:pt>
                <c:pt idx="49">
                  <c:v>5.6612089219444384E-3</c:v>
                </c:pt>
                <c:pt idx="50">
                  <c:v>6.9468440761395467E-3</c:v>
                </c:pt>
                <c:pt idx="51">
                  <c:v>7.6451211328519841E-3</c:v>
                </c:pt>
                <c:pt idx="52">
                  <c:v>8.0921719625017818E-3</c:v>
                </c:pt>
                <c:pt idx="53">
                  <c:v>1.0720872575821994E-2</c:v>
                </c:pt>
                <c:pt idx="54">
                  <c:v>1.1022285515964958E-2</c:v>
                </c:pt>
                <c:pt idx="55">
                  <c:v>1.1048077562462955E-2</c:v>
                </c:pt>
                <c:pt idx="56">
                  <c:v>1.2799667125032999E-2</c:v>
                </c:pt>
                <c:pt idx="57">
                  <c:v>1.3160049148873698E-2</c:v>
                </c:pt>
                <c:pt idx="58">
                  <c:v>1.2745143971582773E-2</c:v>
                </c:pt>
                <c:pt idx="59">
                  <c:v>1.5241424744625864E-2</c:v>
                </c:pt>
                <c:pt idx="60">
                  <c:v>1.7281311066664196E-2</c:v>
                </c:pt>
                <c:pt idx="61">
                  <c:v>1.8266188467536582E-2</c:v>
                </c:pt>
                <c:pt idx="62">
                  <c:v>1.9098751196793273E-2</c:v>
                </c:pt>
                <c:pt idx="63">
                  <c:v>2.1391097838859507E-2</c:v>
                </c:pt>
                <c:pt idx="64">
                  <c:v>2.3349282654110293E-2</c:v>
                </c:pt>
                <c:pt idx="65">
                  <c:v>2.8761394760493886E-2</c:v>
                </c:pt>
                <c:pt idx="66">
                  <c:v>3.2202506316433066E-2</c:v>
                </c:pt>
                <c:pt idx="67">
                  <c:v>3.2010499698334138E-2</c:v>
                </c:pt>
                <c:pt idx="68">
                  <c:v>3.4105713304734886E-2</c:v>
                </c:pt>
                <c:pt idx="69">
                  <c:v>3.5128819058023675E-2</c:v>
                </c:pt>
                <c:pt idx="70">
                  <c:v>3.9215358722095139E-2</c:v>
                </c:pt>
                <c:pt idx="71">
                  <c:v>4.032892650281783E-2</c:v>
                </c:pt>
                <c:pt idx="72">
                  <c:v>4.5301480738185518E-2</c:v>
                </c:pt>
                <c:pt idx="73">
                  <c:v>4.6329337800191106E-2</c:v>
                </c:pt>
                <c:pt idx="74">
                  <c:v>4.7685257629734634E-2</c:v>
                </c:pt>
                <c:pt idx="75">
                  <c:v>5.0444327686023027E-2</c:v>
                </c:pt>
                <c:pt idx="76">
                  <c:v>5.2052805840724692E-2</c:v>
                </c:pt>
                <c:pt idx="77">
                  <c:v>6.5699311276482986E-2</c:v>
                </c:pt>
                <c:pt idx="78">
                  <c:v>6.5866624350378822E-2</c:v>
                </c:pt>
                <c:pt idx="79">
                  <c:v>6.9921700969888811E-2</c:v>
                </c:pt>
                <c:pt idx="80">
                  <c:v>7.4650101744726194E-2</c:v>
                </c:pt>
                <c:pt idx="81">
                  <c:v>8.5412092723489819E-2</c:v>
                </c:pt>
                <c:pt idx="82">
                  <c:v>8.8189174504385015E-2</c:v>
                </c:pt>
                <c:pt idx="83">
                  <c:v>0.10346681456495332</c:v>
                </c:pt>
                <c:pt idx="84">
                  <c:v>0.10484242640550057</c:v>
                </c:pt>
                <c:pt idx="85">
                  <c:v>0.12412914768492378</c:v>
                </c:pt>
                <c:pt idx="86">
                  <c:v>0.13082699371343809</c:v>
                </c:pt>
                <c:pt idx="87">
                  <c:v>0.1506543216615267</c:v>
                </c:pt>
                <c:pt idx="88">
                  <c:v>0.15328971945264247</c:v>
                </c:pt>
                <c:pt idx="89">
                  <c:v>0.18529057341690036</c:v>
                </c:pt>
                <c:pt idx="90">
                  <c:v>0.19119957050908931</c:v>
                </c:pt>
                <c:pt idx="91">
                  <c:v>0.22013389441175413</c:v>
                </c:pt>
                <c:pt idx="92">
                  <c:v>0.22397485873145373</c:v>
                </c:pt>
                <c:pt idx="93">
                  <c:v>0.2713979083320186</c:v>
                </c:pt>
                <c:pt idx="94">
                  <c:v>0.26209211206940575</c:v>
                </c:pt>
                <c:pt idx="95">
                  <c:v>0.30528187717961153</c:v>
                </c:pt>
                <c:pt idx="96">
                  <c:v>0.31224175412833477</c:v>
                </c:pt>
                <c:pt idx="97">
                  <c:v>0.32420747595844868</c:v>
                </c:pt>
                <c:pt idx="98">
                  <c:v>0.2990654205607477</c:v>
                </c:pt>
                <c:pt idx="99">
                  <c:v>0.22986485921091171</c:v>
                </c:pt>
                <c:pt idx="100">
                  <c:v>0.1861861861861861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6-469D-AB73-EB6609A8F0A5}"/>
            </c:ext>
          </c:extLst>
        </c:ser>
        <c:ser>
          <c:idx val="8"/>
          <c:order val="3"/>
          <c:tx>
            <c:strRef>
              <c:f>'Liczymy metody dla męzczyzn'!$S$6</c:f>
              <c:strCache>
                <c:ptCount val="1"/>
                <c:pt idx="0">
                  <c:v>Metoda IV</c:v>
                </c:pt>
              </c:strCache>
            </c:strRef>
          </c:tx>
          <c:marker>
            <c:symbol val="none"/>
          </c:marker>
          <c:val>
            <c:numRef>
              <c:f>'Liczymy metody dla męzczyzn'!$S$7:$S$107</c:f>
              <c:numCache>
                <c:formatCode>General</c:formatCode>
                <c:ptCount val="101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  <c:pt idx="100">
                  <c:v>0.17964071856287428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6-469D-AB73-EB6609A8F0A5}"/>
            </c:ext>
          </c:extLst>
        </c:ser>
        <c:ser>
          <c:idx val="9"/>
          <c:order val="4"/>
          <c:tx>
            <c:strRef>
              <c:f>'Liczymy metody dla męzczyzn'!$T$6</c:f>
              <c:strCache>
                <c:ptCount val="1"/>
                <c:pt idx="0">
                  <c:v>Metoda V q</c:v>
                </c:pt>
              </c:strCache>
            </c:strRef>
          </c:tx>
          <c:marker>
            <c:symbol val="none"/>
          </c:marker>
          <c:val>
            <c:numRef>
              <c:f>'Liczymy metody dla męzczyzn'!$T$7:$T$107</c:f>
              <c:numCache>
                <c:formatCode>General</c:formatCode>
                <c:ptCount val="101"/>
                <c:pt idx="0">
                  <c:v>4.869553734287436E-3</c:v>
                </c:pt>
                <c:pt idx="1">
                  <c:v>1.5644351737174891E-4</c:v>
                </c:pt>
                <c:pt idx="2">
                  <c:v>4.4961220946933267E-4</c:v>
                </c:pt>
                <c:pt idx="3">
                  <c:v>2.112948854899107E-4</c:v>
                </c:pt>
                <c:pt idx="4">
                  <c:v>6.7811168499451864E-5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6.8684463574339474E-5</c:v>
                </c:pt>
                <c:pt idx="8">
                  <c:v>0</c:v>
                </c:pt>
                <c:pt idx="9">
                  <c:v>6.9236095084237249E-5</c:v>
                </c:pt>
                <c:pt idx="10">
                  <c:v>0</c:v>
                </c:pt>
                <c:pt idx="11">
                  <c:v>6.4906966681090446E-5</c:v>
                </c:pt>
                <c:pt idx="12">
                  <c:v>6.3396800574797658E-5</c:v>
                </c:pt>
                <c:pt idx="13">
                  <c:v>0</c:v>
                </c:pt>
                <c:pt idx="14">
                  <c:v>3.2996766316900942E-4</c:v>
                </c:pt>
                <c:pt idx="15">
                  <c:v>2.8391950881924969E-4</c:v>
                </c:pt>
                <c:pt idx="16">
                  <c:v>3.0061249796460289E-4</c:v>
                </c:pt>
                <c:pt idx="17">
                  <c:v>3.1621803233329376E-4</c:v>
                </c:pt>
                <c:pt idx="18">
                  <c:v>8.2251497662686607E-4</c:v>
                </c:pt>
                <c:pt idx="19">
                  <c:v>7.3905783811896095E-4</c:v>
                </c:pt>
                <c:pt idx="20">
                  <c:v>7.977980773066336E-4</c:v>
                </c:pt>
                <c:pt idx="21">
                  <c:v>9.306413670087635E-4</c:v>
                </c:pt>
                <c:pt idx="22">
                  <c:v>1.1343870528624366E-3</c:v>
                </c:pt>
                <c:pt idx="23">
                  <c:v>1.4437827107020393E-3</c:v>
                </c:pt>
                <c:pt idx="24">
                  <c:v>1.1487262652881951E-3</c:v>
                </c:pt>
                <c:pt idx="25">
                  <c:v>1.0119110361547382E-3</c:v>
                </c:pt>
                <c:pt idx="26">
                  <c:v>1.2563189853728577E-3</c:v>
                </c:pt>
                <c:pt idx="27">
                  <c:v>1.3154257499356586E-3</c:v>
                </c:pt>
                <c:pt idx="28">
                  <c:v>1.3109978150036418E-3</c:v>
                </c:pt>
                <c:pt idx="29">
                  <c:v>1.2631357344607991E-3</c:v>
                </c:pt>
                <c:pt idx="30">
                  <c:v>1.1991605875886879E-3</c:v>
                </c:pt>
                <c:pt idx="31">
                  <c:v>1.5163960320970491E-3</c:v>
                </c:pt>
                <c:pt idx="32">
                  <c:v>1.6742239274502965E-3</c:v>
                </c:pt>
                <c:pt idx="33">
                  <c:v>1.6906428250489298E-3</c:v>
                </c:pt>
                <c:pt idx="34">
                  <c:v>1.4649738080440382E-3</c:v>
                </c:pt>
                <c:pt idx="35">
                  <c:v>1.6410669814444269E-3</c:v>
                </c:pt>
                <c:pt idx="36">
                  <c:v>2.3216819295756481E-3</c:v>
                </c:pt>
                <c:pt idx="37">
                  <c:v>2.2995260421324274E-3</c:v>
                </c:pt>
                <c:pt idx="38">
                  <c:v>1.9965860842879766E-3</c:v>
                </c:pt>
                <c:pt idx="39">
                  <c:v>2.1562407058590264E-3</c:v>
                </c:pt>
                <c:pt idx="40">
                  <c:v>2.7214234340475988E-3</c:v>
                </c:pt>
                <c:pt idx="41">
                  <c:v>2.6669455629346858E-3</c:v>
                </c:pt>
                <c:pt idx="42">
                  <c:v>2.8346642694505875E-3</c:v>
                </c:pt>
                <c:pt idx="43">
                  <c:v>3.0487598322504589E-3</c:v>
                </c:pt>
                <c:pt idx="44">
                  <c:v>3.6512755260810332E-3</c:v>
                </c:pt>
                <c:pt idx="45">
                  <c:v>3.6353000167140231E-3</c:v>
                </c:pt>
                <c:pt idx="46">
                  <c:v>4.5388046387154326E-3</c:v>
                </c:pt>
                <c:pt idx="47">
                  <c:v>5.0355938553765453E-3</c:v>
                </c:pt>
                <c:pt idx="48">
                  <c:v>5.6065441356973732E-3</c:v>
                </c:pt>
                <c:pt idx="49">
                  <c:v>5.6526378976855867E-3</c:v>
                </c:pt>
                <c:pt idx="50">
                  <c:v>6.9271852361059705E-3</c:v>
                </c:pt>
                <c:pt idx="51">
                  <c:v>7.6552151152972951E-3</c:v>
                </c:pt>
                <c:pt idx="52">
                  <c:v>8.09989875126561E-3</c:v>
                </c:pt>
                <c:pt idx="53">
                  <c:v>1.0678267747676487E-2</c:v>
                </c:pt>
                <c:pt idx="54">
                  <c:v>1.1018926626912109E-2</c:v>
                </c:pt>
                <c:pt idx="55">
                  <c:v>1.1058708733127337E-2</c:v>
                </c:pt>
                <c:pt idx="56">
                  <c:v>1.2811571187913774E-2</c:v>
                </c:pt>
                <c:pt idx="57">
                  <c:v>1.3167286324558693E-2</c:v>
                </c:pt>
                <c:pt idx="58">
                  <c:v>1.275816332975431E-2</c:v>
                </c:pt>
                <c:pt idx="59">
                  <c:v>1.5237778032203338E-2</c:v>
                </c:pt>
                <c:pt idx="60">
                  <c:v>1.723827256892306E-2</c:v>
                </c:pt>
                <c:pt idx="61">
                  <c:v>1.8253206194681851E-2</c:v>
                </c:pt>
                <c:pt idx="62">
                  <c:v>1.9126450105503384E-2</c:v>
                </c:pt>
                <c:pt idx="63">
                  <c:v>2.1399613404266236E-2</c:v>
                </c:pt>
                <c:pt idx="64">
                  <c:v>2.3352374241928587E-2</c:v>
                </c:pt>
                <c:pt idx="65">
                  <c:v>2.8746109947510794E-2</c:v>
                </c:pt>
                <c:pt idx="66">
                  <c:v>3.220559531554977E-2</c:v>
                </c:pt>
                <c:pt idx="67">
                  <c:v>3.1978396816372934E-2</c:v>
                </c:pt>
                <c:pt idx="68">
                  <c:v>3.4112479994044743E-2</c:v>
                </c:pt>
                <c:pt idx="69">
                  <c:v>3.5136419811769182E-2</c:v>
                </c:pt>
                <c:pt idx="70">
                  <c:v>3.9230082349439435E-2</c:v>
                </c:pt>
                <c:pt idx="71">
                  <c:v>4.0290208123709162E-2</c:v>
                </c:pt>
                <c:pt idx="72">
                  <c:v>4.5329389008988509E-2</c:v>
                </c:pt>
                <c:pt idx="73">
                  <c:v>4.6364002587985391E-2</c:v>
                </c:pt>
                <c:pt idx="74">
                  <c:v>4.7561717957389241E-2</c:v>
                </c:pt>
                <c:pt idx="75">
                  <c:v>5.066696922054556E-2</c:v>
                </c:pt>
                <c:pt idx="76">
                  <c:v>5.3029624988812307E-2</c:v>
                </c:pt>
                <c:pt idx="77">
                  <c:v>6.5848247300695162E-2</c:v>
                </c:pt>
                <c:pt idx="78">
                  <c:v>6.588494428608449E-2</c:v>
                </c:pt>
                <c:pt idx="79">
                  <c:v>6.9917997410444535E-2</c:v>
                </c:pt>
                <c:pt idx="80">
                  <c:v>7.4738303380482485E-2</c:v>
                </c:pt>
                <c:pt idx="81">
                  <c:v>8.5462355867058554E-2</c:v>
                </c:pt>
                <c:pt idx="82">
                  <c:v>8.8220998055735592E-2</c:v>
                </c:pt>
                <c:pt idx="83">
                  <c:v>0.10346217584091012</c:v>
                </c:pt>
                <c:pt idx="84">
                  <c:v>0.10477299185098951</c:v>
                </c:pt>
                <c:pt idx="85">
                  <c:v>0.1242033184092705</c:v>
                </c:pt>
                <c:pt idx="86">
                  <c:v>0.13099360291096893</c:v>
                </c:pt>
                <c:pt idx="87">
                  <c:v>0.15088150881508816</c:v>
                </c:pt>
                <c:pt idx="88">
                  <c:v>0.1533169533169533</c:v>
                </c:pt>
                <c:pt idx="89">
                  <c:v>0.18615209988649264</c:v>
                </c:pt>
                <c:pt idx="90">
                  <c:v>0.19020565844790363</c:v>
                </c:pt>
                <c:pt idx="91">
                  <c:v>0.22023047375160051</c:v>
                </c:pt>
                <c:pt idx="92">
                  <c:v>0.22569444444444445</c:v>
                </c:pt>
                <c:pt idx="93">
                  <c:v>0.27407215157020509</c:v>
                </c:pt>
                <c:pt idx="94">
                  <c:v>0.26348547717842324</c:v>
                </c:pt>
                <c:pt idx="95">
                  <c:v>0.29391390400791689</c:v>
                </c:pt>
                <c:pt idx="96">
                  <c:v>0.31323529411764706</c:v>
                </c:pt>
                <c:pt idx="97">
                  <c:v>0.33263598326359828</c:v>
                </c:pt>
                <c:pt idx="98">
                  <c:v>0.30129124820659969</c:v>
                </c:pt>
                <c:pt idx="99">
                  <c:v>0.2569593147751606</c:v>
                </c:pt>
                <c:pt idx="100">
                  <c:v>0.17716535433070865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6-469D-AB73-EB6609A8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32271"/>
        <c:axId val="1"/>
      </c:lineChart>
      <c:catAx>
        <c:axId val="161083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zgoni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610832271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5.3859070017994476E-2"/>
          <c:y val="0.92090732976559753"/>
          <c:w val="0.92724825881480977"/>
          <c:h val="0.978051891240867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5413244207783"/>
          <c:y val="0.12121212121212122"/>
          <c:w val="0.60608074170584791"/>
          <c:h val="0.77632438173967255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życia'!$C$4:$C$103</c:f>
              <c:numCache>
                <c:formatCode>0.0000000</c:formatCode>
                <c:ptCount val="100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2-4912-8E68-AFDE4FEB8AAB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życia'!$J$4:$J$103</c:f>
              <c:numCache>
                <c:formatCode>0.0000000</c:formatCode>
                <c:ptCount val="100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2-4912-8E68-AFDE4FEB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27616"/>
        <c:axId val="1"/>
      </c:scatterChart>
      <c:valAx>
        <c:axId val="586927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Surowe prawdopodobieństwo zgonu (skala logarytmicza)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869276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41440653251674"/>
          <c:y val="0.4331202647288136"/>
          <c:w val="0.15694936570428697"/>
          <c:h val="0.1269882931300253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Prawdobodobieństwo (skala logarytm.)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0576060906901"/>
          <c:y val="0.14422825789087726"/>
          <c:w val="0.83212207464130561"/>
          <c:h val="0.77022249234909845"/>
        </c:manualLayout>
      </c:layout>
      <c:lineChart>
        <c:grouping val="standard"/>
        <c:varyColors val="0"/>
        <c:ser>
          <c:idx val="0"/>
          <c:order val="0"/>
          <c:tx>
            <c:strRef>
              <c:f>'Liczymy metody dla męzczyzn'!$N$6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męzczyzn'!$N$7:$N$107</c:f>
              <c:numCache>
                <c:formatCode>0.00000</c:formatCode>
                <c:ptCount val="101"/>
                <c:pt idx="0">
                  <c:v>5.8950677932796229E-3</c:v>
                </c:pt>
                <c:pt idx="1">
                  <c:v>3.9225684978523936E-4</c:v>
                </c:pt>
                <c:pt idx="2">
                  <c:v>1.432870038687491E-4</c:v>
                </c:pt>
                <c:pt idx="3">
                  <c:v>1.386914462050553E-4</c:v>
                </c:pt>
                <c:pt idx="4">
                  <c:v>6.6782422866301584E-5</c:v>
                </c:pt>
                <c:pt idx="5">
                  <c:v>6.7216723520811976E-5</c:v>
                </c:pt>
                <c:pt idx="6">
                  <c:v>0</c:v>
                </c:pt>
                <c:pt idx="7">
                  <c:v>1.3775527774907877E-4</c:v>
                </c:pt>
                <c:pt idx="8">
                  <c:v>0</c:v>
                </c:pt>
                <c:pt idx="9">
                  <c:v>6.7918633477094439E-5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1.3691831111263243E-4</c:v>
                </c:pt>
                <c:pt idx="15">
                  <c:v>2.1836047675370757E-4</c:v>
                </c:pt>
                <c:pt idx="16">
                  <c:v>6.9046203417787069E-4</c:v>
                </c:pt>
                <c:pt idx="17">
                  <c:v>1.6040743488460689E-4</c:v>
                </c:pt>
                <c:pt idx="18">
                  <c:v>6.6615317359535354E-4</c:v>
                </c:pt>
                <c:pt idx="19">
                  <c:v>1.0478589420654912E-3</c:v>
                </c:pt>
                <c:pt idx="20">
                  <c:v>8.5806778735520101E-4</c:v>
                </c:pt>
                <c:pt idx="21">
                  <c:v>1.0742374832150394E-3</c:v>
                </c:pt>
                <c:pt idx="22">
                  <c:v>8.223069447559244E-4</c:v>
                </c:pt>
                <c:pt idx="23">
                  <c:v>8.4642649314923559E-4</c:v>
                </c:pt>
                <c:pt idx="24">
                  <c:v>7.9569001243265641E-4</c:v>
                </c:pt>
                <c:pt idx="25">
                  <c:v>6.8728522336769765E-4</c:v>
                </c:pt>
                <c:pt idx="26">
                  <c:v>7.7719820048724345E-4</c:v>
                </c:pt>
                <c:pt idx="27">
                  <c:v>1.5954415954415955E-3</c:v>
                </c:pt>
                <c:pt idx="28">
                  <c:v>1.5793916619012609E-3</c:v>
                </c:pt>
                <c:pt idx="29">
                  <c:v>1.3277214971387601E-3</c:v>
                </c:pt>
                <c:pt idx="30">
                  <c:v>1.571419802344853E-3</c:v>
                </c:pt>
                <c:pt idx="31">
                  <c:v>1.1329037739856971E-3</c:v>
                </c:pt>
                <c:pt idx="32">
                  <c:v>1.9245212166729253E-3</c:v>
                </c:pt>
                <c:pt idx="33">
                  <c:v>1.996007984031936E-3</c:v>
                </c:pt>
                <c:pt idx="34">
                  <c:v>1.5390873212185175E-3</c:v>
                </c:pt>
                <c:pt idx="35">
                  <c:v>2.0082466297775972E-3</c:v>
                </c:pt>
                <c:pt idx="36">
                  <c:v>1.9559902200488996E-3</c:v>
                </c:pt>
                <c:pt idx="37">
                  <c:v>2.3769772772291235E-3</c:v>
                </c:pt>
                <c:pt idx="38">
                  <c:v>2.320753519658414E-3</c:v>
                </c:pt>
                <c:pt idx="39">
                  <c:v>2.7456027456027455E-3</c:v>
                </c:pt>
                <c:pt idx="40">
                  <c:v>2.9337720776260235E-3</c:v>
                </c:pt>
                <c:pt idx="41">
                  <c:v>2.9530618588747282E-3</c:v>
                </c:pt>
                <c:pt idx="42">
                  <c:v>3.3533268795097756E-3</c:v>
                </c:pt>
                <c:pt idx="43">
                  <c:v>3.6423087270544899E-3</c:v>
                </c:pt>
                <c:pt idx="44">
                  <c:v>4.7324996108141764E-3</c:v>
                </c:pt>
                <c:pt idx="45">
                  <c:v>4.3282312031852422E-3</c:v>
                </c:pt>
                <c:pt idx="46">
                  <c:v>5.1823061262261704E-3</c:v>
                </c:pt>
                <c:pt idx="47">
                  <c:v>4.718399444894183E-3</c:v>
                </c:pt>
                <c:pt idx="48">
                  <c:v>5.5997857473279282E-3</c:v>
                </c:pt>
                <c:pt idx="49">
                  <c:v>6.4939215360425425E-3</c:v>
                </c:pt>
                <c:pt idx="50">
                  <c:v>7.2787517483941929E-3</c:v>
                </c:pt>
                <c:pt idx="51">
                  <c:v>7.0622286541244571E-3</c:v>
                </c:pt>
                <c:pt idx="52">
                  <c:v>8.8788883145315776E-3</c:v>
                </c:pt>
                <c:pt idx="53">
                  <c:v>1.1523157727200382E-2</c:v>
                </c:pt>
                <c:pt idx="54">
                  <c:v>1.0106608417826754E-2</c:v>
                </c:pt>
                <c:pt idx="55">
                  <c:v>1.2874711760184473E-2</c:v>
                </c:pt>
                <c:pt idx="56">
                  <c:v>1.3555870232772748E-2</c:v>
                </c:pt>
                <c:pt idx="57">
                  <c:v>1.3570019723865878E-2</c:v>
                </c:pt>
                <c:pt idx="58">
                  <c:v>1.5613382899628252E-2</c:v>
                </c:pt>
                <c:pt idx="59">
                  <c:v>1.5362309899127001E-2</c:v>
                </c:pt>
                <c:pt idx="60">
                  <c:v>1.7261401270232686E-2</c:v>
                </c:pt>
                <c:pt idx="61">
                  <c:v>2.021712639858203E-2</c:v>
                </c:pt>
                <c:pt idx="62">
                  <c:v>2.192846034214619E-2</c:v>
                </c:pt>
                <c:pt idx="63">
                  <c:v>2.4484869385291836E-2</c:v>
                </c:pt>
                <c:pt idx="64">
                  <c:v>2.4417534873312281E-2</c:v>
                </c:pt>
                <c:pt idx="65">
                  <c:v>3.2769556025369982E-2</c:v>
                </c:pt>
                <c:pt idx="66">
                  <c:v>3.4197060561485561E-2</c:v>
                </c:pt>
                <c:pt idx="67">
                  <c:v>3.5376688709481116E-2</c:v>
                </c:pt>
                <c:pt idx="68">
                  <c:v>3.4629647499965534E-2</c:v>
                </c:pt>
                <c:pt idx="69">
                  <c:v>3.9000197255332936E-2</c:v>
                </c:pt>
                <c:pt idx="70">
                  <c:v>4.1606714628297362E-2</c:v>
                </c:pt>
                <c:pt idx="71">
                  <c:v>4.4492883703038853E-2</c:v>
                </c:pt>
                <c:pt idx="72">
                  <c:v>4.7338094745195458E-2</c:v>
                </c:pt>
                <c:pt idx="73">
                  <c:v>4.9249513743623616E-2</c:v>
                </c:pt>
                <c:pt idx="74">
                  <c:v>5.0074388947927734E-2</c:v>
                </c:pt>
                <c:pt idx="75">
                  <c:v>5.4568963242473019E-2</c:v>
                </c:pt>
                <c:pt idx="76">
                  <c:v>5.5261070996285321E-2</c:v>
                </c:pt>
                <c:pt idx="77">
                  <c:v>6.6960352422907488E-2</c:v>
                </c:pt>
                <c:pt idx="78">
                  <c:v>7.2385661310259586E-2</c:v>
                </c:pt>
                <c:pt idx="79">
                  <c:v>7.3812754409769338E-2</c:v>
                </c:pt>
                <c:pt idx="80">
                  <c:v>8.2811747713047668E-2</c:v>
                </c:pt>
                <c:pt idx="81">
                  <c:v>9.3088401659214573E-2</c:v>
                </c:pt>
                <c:pt idx="82">
                  <c:v>9.9737852831799062E-2</c:v>
                </c:pt>
                <c:pt idx="83">
                  <c:v>0.11162059478579851</c:v>
                </c:pt>
                <c:pt idx="84">
                  <c:v>0.1231413612565445</c:v>
                </c:pt>
                <c:pt idx="85">
                  <c:v>0.13052534135616756</c:v>
                </c:pt>
                <c:pt idx="86">
                  <c:v>0.1408861084925872</c:v>
                </c:pt>
                <c:pt idx="87">
                  <c:v>0.15965166908563136</c:v>
                </c:pt>
                <c:pt idx="88">
                  <c:v>0.16275430359937401</c:v>
                </c:pt>
                <c:pt idx="89">
                  <c:v>0.18930714675395527</c:v>
                </c:pt>
                <c:pt idx="90">
                  <c:v>0.20709556951281616</c:v>
                </c:pt>
                <c:pt idx="91">
                  <c:v>0.24150634465820711</c:v>
                </c:pt>
                <c:pt idx="92">
                  <c:v>0.23592814371257484</c:v>
                </c:pt>
                <c:pt idx="93">
                  <c:v>0.25874388867995485</c:v>
                </c:pt>
                <c:pt idx="94">
                  <c:v>0.25846153846153846</c:v>
                </c:pt>
                <c:pt idx="95">
                  <c:v>0.32842757552285051</c:v>
                </c:pt>
                <c:pt idx="96">
                  <c:v>0.29645093945720252</c:v>
                </c:pt>
                <c:pt idx="97">
                  <c:v>0.31325301204819278</c:v>
                </c:pt>
                <c:pt idx="98">
                  <c:v>0.27715355805243447</c:v>
                </c:pt>
                <c:pt idx="99">
                  <c:v>0.20189274447949526</c:v>
                </c:pt>
                <c:pt idx="100">
                  <c:v>0.15658362989323843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D-4C0D-977E-D3FDC5E96AFE}"/>
            </c:ext>
          </c:extLst>
        </c:ser>
        <c:ser>
          <c:idx val="1"/>
          <c:order val="1"/>
          <c:tx>
            <c:strRef>
              <c:f>'Liczymy metody dla męzczyzn'!$O$6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męzczyzn'!$O$7:$O$107</c:f>
              <c:numCache>
                <c:formatCode>General</c:formatCode>
                <c:ptCount val="101"/>
                <c:pt idx="0">
                  <c:v>5.5113770569246512E-4</c:v>
                </c:pt>
                <c:pt idx="1">
                  <c:v>4.706436051300153E-4</c:v>
                </c:pt>
                <c:pt idx="2">
                  <c:v>2.8680002868000285E-4</c:v>
                </c:pt>
                <c:pt idx="3">
                  <c:v>6.9280864625190523E-5</c:v>
                </c:pt>
                <c:pt idx="4">
                  <c:v>1.3278008298755187E-4</c:v>
                </c:pt>
                <c:pt idx="5">
                  <c:v>6.671781699302799E-5</c:v>
                </c:pt>
                <c:pt idx="6">
                  <c:v>0</c:v>
                </c:pt>
                <c:pt idx="7">
                  <c:v>6.828968484310445E-5</c:v>
                </c:pt>
                <c:pt idx="8">
                  <c:v>0</c:v>
                </c:pt>
                <c:pt idx="9">
                  <c:v>6.7335532960743387E-5</c:v>
                </c:pt>
                <c:pt idx="10">
                  <c:v>6.6755674232309747E-5</c:v>
                </c:pt>
                <c:pt idx="11">
                  <c:v>6.315124723713294E-5</c:v>
                </c:pt>
                <c:pt idx="12">
                  <c:v>0</c:v>
                </c:pt>
                <c:pt idx="13">
                  <c:v>2.5358988176371763E-4</c:v>
                </c:pt>
                <c:pt idx="14">
                  <c:v>2.0668986186227567E-4</c:v>
                </c:pt>
                <c:pt idx="15">
                  <c:v>2.1965148630839068E-4</c:v>
                </c:pt>
                <c:pt idx="16">
                  <c:v>3.8633905115129037E-4</c:v>
                </c:pt>
                <c:pt idx="17">
                  <c:v>6.4612526753624359E-4</c:v>
                </c:pt>
                <c:pt idx="18">
                  <c:v>5.0215508222789475E-4</c:v>
                </c:pt>
                <c:pt idx="19">
                  <c:v>7.29483282674772E-4</c:v>
                </c:pt>
                <c:pt idx="20">
                  <c:v>1.1760094080752645E-3</c:v>
                </c:pt>
                <c:pt idx="21">
                  <c:v>1.0740314537782893E-3</c:v>
                </c:pt>
                <c:pt idx="22">
                  <c:v>1.1925169561004696E-3</c:v>
                </c:pt>
                <c:pt idx="23">
                  <c:v>1.39967807404297E-3</c:v>
                </c:pt>
                <c:pt idx="24">
                  <c:v>1.1098054576315446E-3</c:v>
                </c:pt>
                <c:pt idx="25">
                  <c:v>1.1022995192749318E-3</c:v>
                </c:pt>
                <c:pt idx="26">
                  <c:v>1.1688046050901441E-3</c:v>
                </c:pt>
                <c:pt idx="27">
                  <c:v>1.2876858046636621E-3</c:v>
                </c:pt>
                <c:pt idx="28">
                  <c:v>1.2266666666666667E-3</c:v>
                </c:pt>
                <c:pt idx="29">
                  <c:v>1.3488275575845611E-3</c:v>
                </c:pt>
                <c:pt idx="30">
                  <c:v>1.4471081954560803E-3</c:v>
                </c:pt>
                <c:pt idx="31">
                  <c:v>1.2106819398849853E-3</c:v>
                </c:pt>
                <c:pt idx="32">
                  <c:v>1.8573551263001485E-3</c:v>
                </c:pt>
                <c:pt idx="33">
                  <c:v>1.6206725791203349E-3</c:v>
                </c:pt>
                <c:pt idx="34">
                  <c:v>1.3133126121787856E-3</c:v>
                </c:pt>
                <c:pt idx="35">
                  <c:v>2.3446658851113715E-3</c:v>
                </c:pt>
                <c:pt idx="36">
                  <c:v>2.0670020670020672E-3</c:v>
                </c:pt>
                <c:pt idx="37">
                  <c:v>2.2998473052198995E-3</c:v>
                </c:pt>
                <c:pt idx="38">
                  <c:v>1.9216475408350103E-3</c:v>
                </c:pt>
                <c:pt idx="39">
                  <c:v>2.6321812771801329E-3</c:v>
                </c:pt>
                <c:pt idx="40">
                  <c:v>2.6166075286934804E-3</c:v>
                </c:pt>
                <c:pt idx="41">
                  <c:v>2.4844238271772676E-3</c:v>
                </c:pt>
                <c:pt idx="42">
                  <c:v>2.9144625212097017E-3</c:v>
                </c:pt>
                <c:pt idx="43">
                  <c:v>3.437279993373918E-3</c:v>
                </c:pt>
                <c:pt idx="44">
                  <c:v>3.4911267195877147E-3</c:v>
                </c:pt>
                <c:pt idx="45">
                  <c:v>4.4553727171468801E-3</c:v>
                </c:pt>
                <c:pt idx="46">
                  <c:v>5.2787714859087341E-3</c:v>
                </c:pt>
                <c:pt idx="47">
                  <c:v>4.7291188538841362E-3</c:v>
                </c:pt>
                <c:pt idx="48">
                  <c:v>5.6107140243456203E-3</c:v>
                </c:pt>
                <c:pt idx="49">
                  <c:v>6.1552665999846119E-3</c:v>
                </c:pt>
                <c:pt idx="50">
                  <c:v>7.8031212484993995E-3</c:v>
                </c:pt>
                <c:pt idx="51">
                  <c:v>7.8456442145638395E-3</c:v>
                </c:pt>
                <c:pt idx="52">
                  <c:v>8.3659013190034194E-3</c:v>
                </c:pt>
                <c:pt idx="53">
                  <c:v>1.152516327314637E-2</c:v>
                </c:pt>
                <c:pt idx="54">
                  <c:v>1.0552879100711171E-2</c:v>
                </c:pt>
                <c:pt idx="55">
                  <c:v>1.1695150712370367E-2</c:v>
                </c:pt>
                <c:pt idx="56">
                  <c:v>1.3277316314422244E-2</c:v>
                </c:pt>
                <c:pt idx="57">
                  <c:v>1.2925408296456655E-2</c:v>
                </c:pt>
                <c:pt idx="58">
                  <c:v>1.4971185166624906E-2</c:v>
                </c:pt>
                <c:pt idx="59">
                  <c:v>1.6571659969473258E-2</c:v>
                </c:pt>
                <c:pt idx="60">
                  <c:v>1.7461928934010152E-2</c:v>
                </c:pt>
                <c:pt idx="61">
                  <c:v>1.798055852109906E-2</c:v>
                </c:pt>
                <c:pt idx="62">
                  <c:v>2.0487162606978276E-2</c:v>
                </c:pt>
                <c:pt idx="63">
                  <c:v>2.3143393863494052E-2</c:v>
                </c:pt>
                <c:pt idx="64">
                  <c:v>2.38745574102175E-2</c:v>
                </c:pt>
                <c:pt idx="65">
                  <c:v>3.1745216386284837E-2</c:v>
                </c:pt>
                <c:pt idx="66">
                  <c:v>3.1906694754148895E-2</c:v>
                </c:pt>
                <c:pt idx="67">
                  <c:v>3.3862668068389307E-2</c:v>
                </c:pt>
                <c:pt idx="68">
                  <c:v>3.453132041460117E-2</c:v>
                </c:pt>
                <c:pt idx="69">
                  <c:v>3.7034897157383867E-2</c:v>
                </c:pt>
                <c:pt idx="70">
                  <c:v>3.8899984636656934E-2</c:v>
                </c:pt>
                <c:pt idx="71">
                  <c:v>4.388302246784434E-2</c:v>
                </c:pt>
                <c:pt idx="72">
                  <c:v>4.612382472946603E-2</c:v>
                </c:pt>
                <c:pt idx="73">
                  <c:v>4.5322135209775662E-2</c:v>
                </c:pt>
                <c:pt idx="74">
                  <c:v>5.1143069458408005E-2</c:v>
                </c:pt>
                <c:pt idx="75">
                  <c:v>5.2376016149271648E-2</c:v>
                </c:pt>
                <c:pt idx="76">
                  <c:v>6.0013836042891733E-2</c:v>
                </c:pt>
                <c:pt idx="77">
                  <c:v>6.2281829873231671E-2</c:v>
                </c:pt>
                <c:pt idx="78">
                  <c:v>6.784904103938956E-2</c:v>
                </c:pt>
                <c:pt idx="79">
                  <c:v>6.9925322471147314E-2</c:v>
                </c:pt>
                <c:pt idx="80">
                  <c:v>8.2668763338200613E-2</c:v>
                </c:pt>
                <c:pt idx="81">
                  <c:v>8.656036446469248E-2</c:v>
                </c:pt>
                <c:pt idx="82">
                  <c:v>9.4792884041033629E-2</c:v>
                </c:pt>
                <c:pt idx="83">
                  <c:v>0.10168067226890756</c:v>
                </c:pt>
                <c:pt idx="84">
                  <c:v>0.11651071536371868</c:v>
                </c:pt>
                <c:pt idx="85">
                  <c:v>0.12910720212412877</c:v>
                </c:pt>
                <c:pt idx="86">
                  <c:v>0.13989927252378287</c:v>
                </c:pt>
                <c:pt idx="87">
                  <c:v>0.15038618809631984</c:v>
                </c:pt>
                <c:pt idx="88">
                  <c:v>0.17594064652888183</c:v>
                </c:pt>
                <c:pt idx="89">
                  <c:v>0.17452541334966321</c:v>
                </c:pt>
                <c:pt idx="90">
                  <c:v>0.20984357115604732</c:v>
                </c:pt>
                <c:pt idx="91">
                  <c:v>0.22889842632331903</c:v>
                </c:pt>
                <c:pt idx="92">
                  <c:v>0.25174825174825177</c:v>
                </c:pt>
                <c:pt idx="93">
                  <c:v>0.25987708516242319</c:v>
                </c:pt>
                <c:pt idx="94">
                  <c:v>0.24727272727272728</c:v>
                </c:pt>
                <c:pt idx="95">
                  <c:v>0.33271028037383177</c:v>
                </c:pt>
                <c:pt idx="96">
                  <c:v>0.34146341463414637</c:v>
                </c:pt>
                <c:pt idx="97">
                  <c:v>0.32558139534883723</c:v>
                </c:pt>
                <c:pt idx="98">
                  <c:v>0.26168224299065418</c:v>
                </c:pt>
                <c:pt idx="99">
                  <c:v>0.22818791946308725</c:v>
                </c:pt>
                <c:pt idx="100">
                  <c:v>5.4054054054054057E-2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D-4C0D-977E-D3FDC5E96AFE}"/>
            </c:ext>
          </c:extLst>
        </c:ser>
        <c:ser>
          <c:idx val="2"/>
          <c:order val="2"/>
          <c:tx>
            <c:strRef>
              <c:f>'Liczymy metody dla męzczyzn'!$P$6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męzczyzn'!$P$7:$P$107</c:f>
              <c:numCache>
                <c:formatCode>General</c:formatCode>
                <c:ptCount val="101"/>
                <c:pt idx="0">
                  <c:v>5.0033392766796192E-3</c:v>
                </c:pt>
                <c:pt idx="1">
                  <c:v>1.5701360130315756E-4</c:v>
                </c:pt>
                <c:pt idx="2">
                  <c:v>4.5704629472598235E-4</c:v>
                </c:pt>
                <c:pt idx="3">
                  <c:v>2.125764841877098E-4</c:v>
                </c:pt>
                <c:pt idx="4">
                  <c:v>6.6422012254818696E-5</c:v>
                </c:pt>
                <c:pt idx="5">
                  <c:v>1.3311486336775591E-4</c:v>
                </c:pt>
                <c:pt idx="6">
                  <c:v>0</c:v>
                </c:pt>
                <c:pt idx="7">
                  <c:v>6.8293182633016869E-5</c:v>
                </c:pt>
                <c:pt idx="8">
                  <c:v>0</c:v>
                </c:pt>
                <c:pt idx="9">
                  <c:v>6.7344602330154935E-5</c:v>
                </c:pt>
                <c:pt idx="10">
                  <c:v>0</c:v>
                </c:pt>
                <c:pt idx="11">
                  <c:v>6.6746762781955127E-5</c:v>
                </c:pt>
                <c:pt idx="12">
                  <c:v>6.3139285263247302E-5</c:v>
                </c:pt>
                <c:pt idx="13">
                  <c:v>0</c:v>
                </c:pt>
                <c:pt idx="14">
                  <c:v>3.2232069389070972E-4</c:v>
                </c:pt>
                <c:pt idx="15">
                  <c:v>2.8420026908093643E-4</c:v>
                </c:pt>
                <c:pt idx="16">
                  <c:v>3.0490693339813024E-4</c:v>
                </c:pt>
                <c:pt idx="17">
                  <c:v>3.1622453687762953E-4</c:v>
                </c:pt>
                <c:pt idx="18">
                  <c:v>8.1945463790211726E-4</c:v>
                </c:pt>
                <c:pt idx="19">
                  <c:v>7.3361589921339121E-4</c:v>
                </c:pt>
                <c:pt idx="20">
                  <c:v>7.8914513451766588E-4</c:v>
                </c:pt>
                <c:pt idx="21">
                  <c:v>9.32622610574807E-4</c:v>
                </c:pt>
                <c:pt idx="22">
                  <c:v>1.1379094401235967E-3</c:v>
                </c:pt>
                <c:pt idx="23">
                  <c:v>1.445129328022654E-3</c:v>
                </c:pt>
                <c:pt idx="24">
                  <c:v>1.1571402315347923E-3</c:v>
                </c:pt>
                <c:pt idx="25">
                  <c:v>1.0205739465362074E-3</c:v>
                </c:pt>
                <c:pt idx="26">
                  <c:v>1.2607386666739773E-3</c:v>
                </c:pt>
                <c:pt idx="27">
                  <c:v>1.3146997374180458E-3</c:v>
                </c:pt>
                <c:pt idx="28">
                  <c:v>1.3092011860101893E-3</c:v>
                </c:pt>
                <c:pt idx="29">
                  <c:v>1.26028829418523E-3</c:v>
                </c:pt>
                <c:pt idx="30">
                  <c:v>1.2009981340308507E-3</c:v>
                </c:pt>
                <c:pt idx="31">
                  <c:v>1.5199054038617099E-3</c:v>
                </c:pt>
                <c:pt idx="32">
                  <c:v>1.6739188563650309E-3</c:v>
                </c:pt>
                <c:pt idx="33">
                  <c:v>1.6881651357083527E-3</c:v>
                </c:pt>
                <c:pt idx="34">
                  <c:v>1.4634519770023724E-3</c:v>
                </c:pt>
                <c:pt idx="35">
                  <c:v>1.6338279856820126E-3</c:v>
                </c:pt>
                <c:pt idx="36">
                  <c:v>2.328112759892309E-3</c:v>
                </c:pt>
                <c:pt idx="37">
                  <c:v>2.2941225462905779E-3</c:v>
                </c:pt>
                <c:pt idx="38">
                  <c:v>1.9958437251376138E-3</c:v>
                </c:pt>
                <c:pt idx="39">
                  <c:v>2.165198424666781E-3</c:v>
                </c:pt>
                <c:pt idx="40">
                  <c:v>2.7210262730144041E-3</c:v>
                </c:pt>
                <c:pt idx="41">
                  <c:v>2.6658347862101861E-3</c:v>
                </c:pt>
                <c:pt idx="42">
                  <c:v>2.8436131082928418E-3</c:v>
                </c:pt>
                <c:pt idx="43">
                  <c:v>3.0624555977950552E-3</c:v>
                </c:pt>
                <c:pt idx="44">
                  <c:v>3.6518651626306076E-3</c:v>
                </c:pt>
                <c:pt idx="45">
                  <c:v>3.6404593880918767E-3</c:v>
                </c:pt>
                <c:pt idx="46">
                  <c:v>4.5414780241159747E-3</c:v>
                </c:pt>
                <c:pt idx="47">
                  <c:v>5.0104181546634097E-3</c:v>
                </c:pt>
                <c:pt idx="48">
                  <c:v>5.615529731096025E-3</c:v>
                </c:pt>
                <c:pt idx="49">
                  <c:v>5.6612089219444384E-3</c:v>
                </c:pt>
                <c:pt idx="50">
                  <c:v>6.9468440761395467E-3</c:v>
                </c:pt>
                <c:pt idx="51">
                  <c:v>7.6451211328519841E-3</c:v>
                </c:pt>
                <c:pt idx="52">
                  <c:v>8.0921719625017818E-3</c:v>
                </c:pt>
                <c:pt idx="53">
                  <c:v>1.0720872575821994E-2</c:v>
                </c:pt>
                <c:pt idx="54">
                  <c:v>1.1022285515964958E-2</c:v>
                </c:pt>
                <c:pt idx="55">
                  <c:v>1.1048077562462955E-2</c:v>
                </c:pt>
                <c:pt idx="56">
                  <c:v>1.2799667125032999E-2</c:v>
                </c:pt>
                <c:pt idx="57">
                  <c:v>1.3160049148873698E-2</c:v>
                </c:pt>
                <c:pt idx="58">
                  <c:v>1.2745143971582773E-2</c:v>
                </c:pt>
                <c:pt idx="59">
                  <c:v>1.5241424744625864E-2</c:v>
                </c:pt>
                <c:pt idx="60">
                  <c:v>1.7281311066664196E-2</c:v>
                </c:pt>
                <c:pt idx="61">
                  <c:v>1.8266188467536582E-2</c:v>
                </c:pt>
                <c:pt idx="62">
                  <c:v>1.9098751196793273E-2</c:v>
                </c:pt>
                <c:pt idx="63">
                  <c:v>2.1391097838859507E-2</c:v>
                </c:pt>
                <c:pt idx="64">
                  <c:v>2.3349282654110293E-2</c:v>
                </c:pt>
                <c:pt idx="65">
                  <c:v>2.8761394760493886E-2</c:v>
                </c:pt>
                <c:pt idx="66">
                  <c:v>3.2202506316433066E-2</c:v>
                </c:pt>
                <c:pt idx="67">
                  <c:v>3.2010499698334138E-2</c:v>
                </c:pt>
                <c:pt idx="68">
                  <c:v>3.4105713304734886E-2</c:v>
                </c:pt>
                <c:pt idx="69">
                  <c:v>3.5128819058023675E-2</c:v>
                </c:pt>
                <c:pt idx="70">
                  <c:v>3.9215358722095139E-2</c:v>
                </c:pt>
                <c:pt idx="71">
                  <c:v>4.032892650281783E-2</c:v>
                </c:pt>
                <c:pt idx="72">
                  <c:v>4.5301480738185518E-2</c:v>
                </c:pt>
                <c:pt idx="73">
                  <c:v>4.6329337800191106E-2</c:v>
                </c:pt>
                <c:pt idx="74">
                  <c:v>4.7685257629734634E-2</c:v>
                </c:pt>
                <c:pt idx="75">
                  <c:v>5.0444327686023027E-2</c:v>
                </c:pt>
                <c:pt idx="76">
                  <c:v>5.2052805840724692E-2</c:v>
                </c:pt>
                <c:pt idx="77">
                  <c:v>6.5699311276482986E-2</c:v>
                </c:pt>
                <c:pt idx="78">
                  <c:v>6.5866624350378822E-2</c:v>
                </c:pt>
                <c:pt idx="79">
                  <c:v>6.9921700969888811E-2</c:v>
                </c:pt>
                <c:pt idx="80">
                  <c:v>7.4650101744726194E-2</c:v>
                </c:pt>
                <c:pt idx="81">
                  <c:v>8.5412092723489819E-2</c:v>
                </c:pt>
                <c:pt idx="82">
                  <c:v>8.8189174504385015E-2</c:v>
                </c:pt>
                <c:pt idx="83">
                  <c:v>0.10346681456495332</c:v>
                </c:pt>
                <c:pt idx="84">
                  <c:v>0.10484242640550057</c:v>
                </c:pt>
                <c:pt idx="85">
                  <c:v>0.12412914768492378</c:v>
                </c:pt>
                <c:pt idx="86">
                  <c:v>0.13082699371343809</c:v>
                </c:pt>
                <c:pt idx="87">
                  <c:v>0.1506543216615267</c:v>
                </c:pt>
                <c:pt idx="88">
                  <c:v>0.15328971945264247</c:v>
                </c:pt>
                <c:pt idx="89">
                  <c:v>0.18529057341690036</c:v>
                </c:pt>
                <c:pt idx="90">
                  <c:v>0.19119957050908931</c:v>
                </c:pt>
                <c:pt idx="91">
                  <c:v>0.22013389441175413</c:v>
                </c:pt>
                <c:pt idx="92">
                  <c:v>0.22397485873145373</c:v>
                </c:pt>
                <c:pt idx="93">
                  <c:v>0.2713979083320186</c:v>
                </c:pt>
                <c:pt idx="94">
                  <c:v>0.26209211206940575</c:v>
                </c:pt>
                <c:pt idx="95">
                  <c:v>0.30528187717961153</c:v>
                </c:pt>
                <c:pt idx="96">
                  <c:v>0.31224175412833477</c:v>
                </c:pt>
                <c:pt idx="97">
                  <c:v>0.32420747595844868</c:v>
                </c:pt>
                <c:pt idx="98">
                  <c:v>0.2990654205607477</c:v>
                </c:pt>
                <c:pt idx="99">
                  <c:v>0.22986485921091171</c:v>
                </c:pt>
                <c:pt idx="100">
                  <c:v>0.1861861861861861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D-4C0D-977E-D3FDC5E96AFE}"/>
            </c:ext>
          </c:extLst>
        </c:ser>
        <c:ser>
          <c:idx val="3"/>
          <c:order val="3"/>
          <c:tx>
            <c:strRef>
              <c:f>'Liczymy metody dla męzczyzn'!$S$6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męzczyzn'!$S$7:$S$107</c:f>
              <c:numCache>
                <c:formatCode>General</c:formatCode>
                <c:ptCount val="101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  <c:pt idx="100">
                  <c:v>0.17964071856287428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D-4C0D-977E-D3FDC5E96AFE}"/>
            </c:ext>
          </c:extLst>
        </c:ser>
        <c:ser>
          <c:idx val="4"/>
          <c:order val="4"/>
          <c:tx>
            <c:strRef>
              <c:f>'Liczymy metody dla męzczyzn'!$T$6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męzczyzn'!$T$7:$T$107</c:f>
              <c:numCache>
                <c:formatCode>General</c:formatCode>
                <c:ptCount val="101"/>
                <c:pt idx="0">
                  <c:v>4.869553734287436E-3</c:v>
                </c:pt>
                <c:pt idx="1">
                  <c:v>1.5644351737174891E-4</c:v>
                </c:pt>
                <c:pt idx="2">
                  <c:v>4.4961220946933267E-4</c:v>
                </c:pt>
                <c:pt idx="3">
                  <c:v>2.112948854899107E-4</c:v>
                </c:pt>
                <c:pt idx="4">
                  <c:v>6.7811168499451864E-5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6.8684463574339474E-5</c:v>
                </c:pt>
                <c:pt idx="8">
                  <c:v>0</c:v>
                </c:pt>
                <c:pt idx="9">
                  <c:v>6.9236095084237249E-5</c:v>
                </c:pt>
                <c:pt idx="10">
                  <c:v>0</c:v>
                </c:pt>
                <c:pt idx="11">
                  <c:v>6.4906966681090446E-5</c:v>
                </c:pt>
                <c:pt idx="12">
                  <c:v>6.3396800574797658E-5</c:v>
                </c:pt>
                <c:pt idx="13">
                  <c:v>0</c:v>
                </c:pt>
                <c:pt idx="14">
                  <c:v>3.2996766316900942E-4</c:v>
                </c:pt>
                <c:pt idx="15">
                  <c:v>2.8391950881924969E-4</c:v>
                </c:pt>
                <c:pt idx="16">
                  <c:v>3.0061249796460289E-4</c:v>
                </c:pt>
                <c:pt idx="17">
                  <c:v>3.1621803233329376E-4</c:v>
                </c:pt>
                <c:pt idx="18">
                  <c:v>8.2251497662686607E-4</c:v>
                </c:pt>
                <c:pt idx="19">
                  <c:v>7.3905783811896095E-4</c:v>
                </c:pt>
                <c:pt idx="20">
                  <c:v>7.977980773066336E-4</c:v>
                </c:pt>
                <c:pt idx="21">
                  <c:v>9.306413670087635E-4</c:v>
                </c:pt>
                <c:pt idx="22">
                  <c:v>1.1343870528624366E-3</c:v>
                </c:pt>
                <c:pt idx="23">
                  <c:v>1.4437827107020393E-3</c:v>
                </c:pt>
                <c:pt idx="24">
                  <c:v>1.1487262652881951E-3</c:v>
                </c:pt>
                <c:pt idx="25">
                  <c:v>1.0119110361547382E-3</c:v>
                </c:pt>
                <c:pt idx="26">
                  <c:v>1.2563189853728577E-3</c:v>
                </c:pt>
                <c:pt idx="27">
                  <c:v>1.3154257499356586E-3</c:v>
                </c:pt>
                <c:pt idx="28">
                  <c:v>1.3109978150036418E-3</c:v>
                </c:pt>
                <c:pt idx="29">
                  <c:v>1.2631357344607991E-3</c:v>
                </c:pt>
                <c:pt idx="30">
                  <c:v>1.1991605875886879E-3</c:v>
                </c:pt>
                <c:pt idx="31">
                  <c:v>1.5163960320970491E-3</c:v>
                </c:pt>
                <c:pt idx="32">
                  <c:v>1.6742239274502965E-3</c:v>
                </c:pt>
                <c:pt idx="33">
                  <c:v>1.6906428250489298E-3</c:v>
                </c:pt>
                <c:pt idx="34">
                  <c:v>1.4649738080440382E-3</c:v>
                </c:pt>
                <c:pt idx="35">
                  <c:v>1.6410669814444269E-3</c:v>
                </c:pt>
                <c:pt idx="36">
                  <c:v>2.3216819295756481E-3</c:v>
                </c:pt>
                <c:pt idx="37">
                  <c:v>2.2995260421324274E-3</c:v>
                </c:pt>
                <c:pt idx="38">
                  <c:v>1.9965860842879766E-3</c:v>
                </c:pt>
                <c:pt idx="39">
                  <c:v>2.1562407058590264E-3</c:v>
                </c:pt>
                <c:pt idx="40">
                  <c:v>2.7214234340475988E-3</c:v>
                </c:pt>
                <c:pt idx="41">
                  <c:v>2.6669455629346858E-3</c:v>
                </c:pt>
                <c:pt idx="42">
                  <c:v>2.8346642694505875E-3</c:v>
                </c:pt>
                <c:pt idx="43">
                  <c:v>3.0487598322504589E-3</c:v>
                </c:pt>
                <c:pt idx="44">
                  <c:v>3.6512755260810332E-3</c:v>
                </c:pt>
                <c:pt idx="45">
                  <c:v>3.6353000167140231E-3</c:v>
                </c:pt>
                <c:pt idx="46">
                  <c:v>4.5388046387154326E-3</c:v>
                </c:pt>
                <c:pt idx="47">
                  <c:v>5.0355938553765453E-3</c:v>
                </c:pt>
                <c:pt idx="48">
                  <c:v>5.6065441356973732E-3</c:v>
                </c:pt>
                <c:pt idx="49">
                  <c:v>5.6526378976855867E-3</c:v>
                </c:pt>
                <c:pt idx="50">
                  <c:v>6.9271852361059705E-3</c:v>
                </c:pt>
                <c:pt idx="51">
                  <c:v>7.6552151152972951E-3</c:v>
                </c:pt>
                <c:pt idx="52">
                  <c:v>8.09989875126561E-3</c:v>
                </c:pt>
                <c:pt idx="53">
                  <c:v>1.0678267747676487E-2</c:v>
                </c:pt>
                <c:pt idx="54">
                  <c:v>1.1018926626912109E-2</c:v>
                </c:pt>
                <c:pt idx="55">
                  <c:v>1.1058708733127337E-2</c:v>
                </c:pt>
                <c:pt idx="56">
                  <c:v>1.2811571187913774E-2</c:v>
                </c:pt>
                <c:pt idx="57">
                  <c:v>1.3167286324558693E-2</c:v>
                </c:pt>
                <c:pt idx="58">
                  <c:v>1.275816332975431E-2</c:v>
                </c:pt>
                <c:pt idx="59">
                  <c:v>1.5237778032203338E-2</c:v>
                </c:pt>
                <c:pt idx="60">
                  <c:v>1.723827256892306E-2</c:v>
                </c:pt>
                <c:pt idx="61">
                  <c:v>1.8253206194681851E-2</c:v>
                </c:pt>
                <c:pt idx="62">
                  <c:v>1.9126450105503384E-2</c:v>
                </c:pt>
                <c:pt idx="63">
                  <c:v>2.1399613404266236E-2</c:v>
                </c:pt>
                <c:pt idx="64">
                  <c:v>2.3352374241928587E-2</c:v>
                </c:pt>
                <c:pt idx="65">
                  <c:v>2.8746109947510794E-2</c:v>
                </c:pt>
                <c:pt idx="66">
                  <c:v>3.220559531554977E-2</c:v>
                </c:pt>
                <c:pt idx="67">
                  <c:v>3.1978396816372934E-2</c:v>
                </c:pt>
                <c:pt idx="68">
                  <c:v>3.4112479994044743E-2</c:v>
                </c:pt>
                <c:pt idx="69">
                  <c:v>3.5136419811769182E-2</c:v>
                </c:pt>
                <c:pt idx="70">
                  <c:v>3.9230082349439435E-2</c:v>
                </c:pt>
                <c:pt idx="71">
                  <c:v>4.0290208123709162E-2</c:v>
                </c:pt>
                <c:pt idx="72">
                  <c:v>4.5329389008988509E-2</c:v>
                </c:pt>
                <c:pt idx="73">
                  <c:v>4.6364002587985391E-2</c:v>
                </c:pt>
                <c:pt idx="74">
                  <c:v>4.7561717957389241E-2</c:v>
                </c:pt>
                <c:pt idx="75">
                  <c:v>5.066696922054556E-2</c:v>
                </c:pt>
                <c:pt idx="76">
                  <c:v>5.3029624988812307E-2</c:v>
                </c:pt>
                <c:pt idx="77">
                  <c:v>6.5848247300695162E-2</c:v>
                </c:pt>
                <c:pt idx="78">
                  <c:v>6.588494428608449E-2</c:v>
                </c:pt>
                <c:pt idx="79">
                  <c:v>6.9917997410444535E-2</c:v>
                </c:pt>
                <c:pt idx="80">
                  <c:v>7.4738303380482485E-2</c:v>
                </c:pt>
                <c:pt idx="81">
                  <c:v>8.5462355867058554E-2</c:v>
                </c:pt>
                <c:pt idx="82">
                  <c:v>8.8220998055735592E-2</c:v>
                </c:pt>
                <c:pt idx="83">
                  <c:v>0.10346217584091012</c:v>
                </c:pt>
                <c:pt idx="84">
                  <c:v>0.10477299185098951</c:v>
                </c:pt>
                <c:pt idx="85">
                  <c:v>0.1242033184092705</c:v>
                </c:pt>
                <c:pt idx="86">
                  <c:v>0.13099360291096893</c:v>
                </c:pt>
                <c:pt idx="87">
                  <c:v>0.15088150881508816</c:v>
                </c:pt>
                <c:pt idx="88">
                  <c:v>0.1533169533169533</c:v>
                </c:pt>
                <c:pt idx="89">
                  <c:v>0.18615209988649264</c:v>
                </c:pt>
                <c:pt idx="90">
                  <c:v>0.19020565844790363</c:v>
                </c:pt>
                <c:pt idx="91">
                  <c:v>0.22023047375160051</c:v>
                </c:pt>
                <c:pt idx="92">
                  <c:v>0.22569444444444445</c:v>
                </c:pt>
                <c:pt idx="93">
                  <c:v>0.27407215157020509</c:v>
                </c:pt>
                <c:pt idx="94">
                  <c:v>0.26348547717842324</c:v>
                </c:pt>
                <c:pt idx="95">
                  <c:v>0.29391390400791689</c:v>
                </c:pt>
                <c:pt idx="96">
                  <c:v>0.31323529411764706</c:v>
                </c:pt>
                <c:pt idx="97">
                  <c:v>0.33263598326359828</c:v>
                </c:pt>
                <c:pt idx="98">
                  <c:v>0.30129124820659969</c:v>
                </c:pt>
                <c:pt idx="99">
                  <c:v>0.2569593147751606</c:v>
                </c:pt>
                <c:pt idx="100">
                  <c:v>0.17716535433070865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ED-4C0D-977E-D3FDC5E9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58175"/>
        <c:axId val="1"/>
      </c:lineChart>
      <c:catAx>
        <c:axId val="3946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946581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4.8922373911894107E-2"/>
          <c:y val="0.9187093090636399"/>
          <c:w val="0.93671934893030462"/>
          <c:h val="0.975853870538910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1425728869278"/>
          <c:y val="4.881232656250109E-2"/>
          <c:w val="0.8444954802157586"/>
          <c:h val="0.74218985304589613"/>
        </c:manualLayout>
      </c:layout>
      <c:lineChart>
        <c:grouping val="standard"/>
        <c:varyColors val="0"/>
        <c:ser>
          <c:idx val="0"/>
          <c:order val="0"/>
          <c:tx>
            <c:strRef>
              <c:f>'Liczymy metody dla kobiet'!$N$6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kobiet'!$N$7:$N$107</c:f>
              <c:numCache>
                <c:formatCode>0.00000</c:formatCode>
                <c:ptCount val="101"/>
                <c:pt idx="0">
                  <c:v>2.7096255212853788E-3</c:v>
                </c:pt>
                <c:pt idx="1">
                  <c:v>8.1323953970642058E-5</c:v>
                </c:pt>
                <c:pt idx="2">
                  <c:v>7.7127762137981572E-5</c:v>
                </c:pt>
                <c:pt idx="3">
                  <c:v>0</c:v>
                </c:pt>
                <c:pt idx="4">
                  <c:v>3.4702340672878386E-4</c:v>
                </c:pt>
                <c:pt idx="5">
                  <c:v>0</c:v>
                </c:pt>
                <c:pt idx="6">
                  <c:v>0</c:v>
                </c:pt>
                <c:pt idx="7">
                  <c:v>7.1734724986998076E-5</c:v>
                </c:pt>
                <c:pt idx="8">
                  <c:v>7.5846638097766322E-5</c:v>
                </c:pt>
                <c:pt idx="9">
                  <c:v>7.208635945863144E-5</c:v>
                </c:pt>
                <c:pt idx="10">
                  <c:v>0</c:v>
                </c:pt>
                <c:pt idx="11">
                  <c:v>6.7382039317419938E-5</c:v>
                </c:pt>
                <c:pt idx="12">
                  <c:v>1.3078947798649598E-4</c:v>
                </c:pt>
                <c:pt idx="13">
                  <c:v>1.3241963783229053E-4</c:v>
                </c:pt>
                <c:pt idx="14">
                  <c:v>3.569516330537212E-4</c:v>
                </c:pt>
                <c:pt idx="15">
                  <c:v>1.5274754649253447E-4</c:v>
                </c:pt>
                <c:pt idx="16">
                  <c:v>2.4177949709864604E-4</c:v>
                </c:pt>
                <c:pt idx="17">
                  <c:v>1.6857365615188487E-4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1.5967745154787331E-4</c:v>
                </c:pt>
                <c:pt idx="21">
                  <c:v>3.0932219773421491E-4</c:v>
                </c:pt>
                <c:pt idx="22">
                  <c:v>3.8280442521915556E-4</c:v>
                </c:pt>
                <c:pt idx="23">
                  <c:v>1.4521428182461744E-4</c:v>
                </c:pt>
                <c:pt idx="24">
                  <c:v>4.0198311670909824E-4</c:v>
                </c:pt>
                <c:pt idx="25">
                  <c:v>3.8340495550904998E-4</c:v>
                </c:pt>
                <c:pt idx="26">
                  <c:v>3.0444644025999723E-4</c:v>
                </c:pt>
                <c:pt idx="27">
                  <c:v>5.0558247314093114E-4</c:v>
                </c:pt>
                <c:pt idx="28">
                  <c:v>1.6701461377870565E-4</c:v>
                </c:pt>
                <c:pt idx="29">
                  <c:v>4.3385124325496897E-4</c:v>
                </c:pt>
                <c:pt idx="30">
                  <c:v>7.4538791229268901E-4</c:v>
                </c:pt>
                <c:pt idx="31">
                  <c:v>1.9286635566966815E-4</c:v>
                </c:pt>
                <c:pt idx="32">
                  <c:v>5.6897655342452768E-4</c:v>
                </c:pt>
                <c:pt idx="33">
                  <c:v>8.8569830318851388E-4</c:v>
                </c:pt>
                <c:pt idx="34">
                  <c:v>5.8467039206647252E-4</c:v>
                </c:pt>
                <c:pt idx="35">
                  <c:v>8.0944925498716599E-4</c:v>
                </c:pt>
                <c:pt idx="36">
                  <c:v>6.7965337677784331E-4</c:v>
                </c:pt>
                <c:pt idx="37">
                  <c:v>8.4995412179456227E-4</c:v>
                </c:pt>
                <c:pt idx="38">
                  <c:v>6.3882756353046178E-4</c:v>
                </c:pt>
                <c:pt idx="39">
                  <c:v>1.2210733628754309E-3</c:v>
                </c:pt>
                <c:pt idx="40">
                  <c:v>9.5714769985443383E-4</c:v>
                </c:pt>
                <c:pt idx="41">
                  <c:v>1.0365586253637921E-3</c:v>
                </c:pt>
                <c:pt idx="42">
                  <c:v>1.025567395161373E-3</c:v>
                </c:pt>
                <c:pt idx="43">
                  <c:v>9.2195832329306751E-4</c:v>
                </c:pt>
                <c:pt idx="44">
                  <c:v>8.1608985578833211E-4</c:v>
                </c:pt>
                <c:pt idx="45">
                  <c:v>1.6815055942397655E-3</c:v>
                </c:pt>
                <c:pt idx="46">
                  <c:v>1.7733051082270274E-3</c:v>
                </c:pt>
                <c:pt idx="47">
                  <c:v>2.0191585274229903E-3</c:v>
                </c:pt>
                <c:pt idx="48">
                  <c:v>2.8175279899162156E-3</c:v>
                </c:pt>
                <c:pt idx="49">
                  <c:v>2.9401727351481902E-3</c:v>
                </c:pt>
                <c:pt idx="50">
                  <c:v>2.409308692676249E-3</c:v>
                </c:pt>
                <c:pt idx="51">
                  <c:v>2.6746129805945199E-3</c:v>
                </c:pt>
                <c:pt idx="52">
                  <c:v>3.3942479619359337E-3</c:v>
                </c:pt>
                <c:pt idx="53">
                  <c:v>4.8081485464840411E-3</c:v>
                </c:pt>
                <c:pt idx="54">
                  <c:v>3.7387997163669182E-3</c:v>
                </c:pt>
                <c:pt idx="55">
                  <c:v>4.3932594847334236E-3</c:v>
                </c:pt>
                <c:pt idx="56">
                  <c:v>5.1077025979356372E-3</c:v>
                </c:pt>
                <c:pt idx="57">
                  <c:v>6.1836667954930586E-3</c:v>
                </c:pt>
                <c:pt idx="58">
                  <c:v>4.8414985590778097E-3</c:v>
                </c:pt>
                <c:pt idx="59">
                  <c:v>6.9505752441809954E-3</c:v>
                </c:pt>
                <c:pt idx="60">
                  <c:v>7.790951515706088E-3</c:v>
                </c:pt>
                <c:pt idx="61">
                  <c:v>8.8684232966658137E-3</c:v>
                </c:pt>
                <c:pt idx="62">
                  <c:v>9.3265545205354801E-3</c:v>
                </c:pt>
                <c:pt idx="63">
                  <c:v>1.1472978969813077E-2</c:v>
                </c:pt>
                <c:pt idx="64">
                  <c:v>9.4819117584248064E-3</c:v>
                </c:pt>
                <c:pt idx="65">
                  <c:v>1.1899090629995447E-2</c:v>
                </c:pt>
                <c:pt idx="66">
                  <c:v>1.3607140627925847E-2</c:v>
                </c:pt>
                <c:pt idx="67">
                  <c:v>1.5006126055795899E-2</c:v>
                </c:pt>
                <c:pt idx="68">
                  <c:v>1.5256404603377575E-2</c:v>
                </c:pt>
                <c:pt idx="69">
                  <c:v>1.5422193500334075E-2</c:v>
                </c:pt>
                <c:pt idx="70">
                  <c:v>1.9110195445180691E-2</c:v>
                </c:pt>
                <c:pt idx="71">
                  <c:v>1.9322507589264203E-2</c:v>
                </c:pt>
                <c:pt idx="72">
                  <c:v>2.2364826227841667E-2</c:v>
                </c:pt>
                <c:pt idx="73">
                  <c:v>2.746056909476852E-2</c:v>
                </c:pt>
                <c:pt idx="74">
                  <c:v>2.8830687991259749E-2</c:v>
                </c:pt>
                <c:pt idx="75">
                  <c:v>3.3965633484575153E-2</c:v>
                </c:pt>
                <c:pt idx="76">
                  <c:v>3.6762688614540469E-2</c:v>
                </c:pt>
                <c:pt idx="77">
                  <c:v>3.5805197348177574E-2</c:v>
                </c:pt>
                <c:pt idx="78">
                  <c:v>4.2501811156725432E-2</c:v>
                </c:pt>
                <c:pt idx="79">
                  <c:v>4.6524474451434712E-2</c:v>
                </c:pt>
                <c:pt idx="80">
                  <c:v>5.1925573344872349E-2</c:v>
                </c:pt>
                <c:pt idx="81">
                  <c:v>4.9653036963313149E-2</c:v>
                </c:pt>
                <c:pt idx="82">
                  <c:v>6.2737534743887907E-2</c:v>
                </c:pt>
                <c:pt idx="83">
                  <c:v>7.0600345130332115E-2</c:v>
                </c:pt>
                <c:pt idx="84">
                  <c:v>7.5217031197275991E-2</c:v>
                </c:pt>
                <c:pt idx="85">
                  <c:v>9.1281002301201744E-2</c:v>
                </c:pt>
                <c:pt idx="86">
                  <c:v>9.7672917637778342E-2</c:v>
                </c:pt>
                <c:pt idx="87">
                  <c:v>0.11618124273867234</c:v>
                </c:pt>
                <c:pt idx="88">
                  <c:v>0.13468321957029639</c:v>
                </c:pt>
                <c:pt idx="89">
                  <c:v>0.14531775885963175</c:v>
                </c:pt>
                <c:pt idx="90">
                  <c:v>0.16868335929076314</c:v>
                </c:pt>
                <c:pt idx="91">
                  <c:v>0.18917640699952706</c:v>
                </c:pt>
                <c:pt idx="92">
                  <c:v>0.20534650093648901</c:v>
                </c:pt>
                <c:pt idx="93">
                  <c:v>0.21015616920053781</c:v>
                </c:pt>
                <c:pt idx="94">
                  <c:v>0.24975110226141373</c:v>
                </c:pt>
                <c:pt idx="95">
                  <c:v>0.26363805622789055</c:v>
                </c:pt>
                <c:pt idx="96">
                  <c:v>0.27268316351285782</c:v>
                </c:pt>
                <c:pt idx="97">
                  <c:v>0.30311820159535896</c:v>
                </c:pt>
                <c:pt idx="98">
                  <c:v>0.30397584297936586</c:v>
                </c:pt>
                <c:pt idx="99">
                  <c:v>0.25330549756437021</c:v>
                </c:pt>
                <c:pt idx="100">
                  <c:v>0.14457831325301204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D-4706-B605-9908514C45CB}"/>
            </c:ext>
          </c:extLst>
        </c:ser>
        <c:ser>
          <c:idx val="1"/>
          <c:order val="1"/>
          <c:tx>
            <c:strRef>
              <c:f>'Liczymy metody dla kobiet'!$O$6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kobiet'!$O$7:$O$107</c:f>
              <c:numCache>
                <c:formatCode>General</c:formatCode>
                <c:ptCount val="101"/>
                <c:pt idx="0">
                  <c:v>3.3796628786278567E-4</c:v>
                </c:pt>
                <c:pt idx="1">
                  <c:v>8.1251269551086731E-5</c:v>
                </c:pt>
                <c:pt idx="2">
                  <c:v>0</c:v>
                </c:pt>
                <c:pt idx="3">
                  <c:v>0</c:v>
                </c:pt>
                <c:pt idx="4">
                  <c:v>2.0694650432863106E-4</c:v>
                </c:pt>
                <c:pt idx="5">
                  <c:v>0</c:v>
                </c:pt>
                <c:pt idx="6">
                  <c:v>0</c:v>
                </c:pt>
                <c:pt idx="7">
                  <c:v>7.0944627718066047E-5</c:v>
                </c:pt>
                <c:pt idx="8">
                  <c:v>7.5058170081813405E-5</c:v>
                </c:pt>
                <c:pt idx="9">
                  <c:v>7.1492403932082213E-5</c:v>
                </c:pt>
                <c:pt idx="10">
                  <c:v>0</c:v>
                </c:pt>
                <c:pt idx="11">
                  <c:v>0</c:v>
                </c:pt>
                <c:pt idx="12">
                  <c:v>1.9701198489574783E-4</c:v>
                </c:pt>
                <c:pt idx="13">
                  <c:v>1.9935541748347012E-4</c:v>
                </c:pt>
                <c:pt idx="14">
                  <c:v>7.1849403649949711E-5</c:v>
                </c:pt>
                <c:pt idx="15">
                  <c:v>1.537042729787888E-4</c:v>
                </c:pt>
                <c:pt idx="16">
                  <c:v>1.6254215937258726E-4</c:v>
                </c:pt>
                <c:pt idx="17">
                  <c:v>2.5458248472505089E-4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3.9881949429688122E-4</c:v>
                </c:pt>
                <c:pt idx="21">
                  <c:v>3.8420162901490703E-4</c:v>
                </c:pt>
                <c:pt idx="22">
                  <c:v>5.3080568720379146E-4</c:v>
                </c:pt>
                <c:pt idx="23">
                  <c:v>2.1455390666905061E-4</c:v>
                </c:pt>
                <c:pt idx="24">
                  <c:v>3.9272156041366671E-4</c:v>
                </c:pt>
                <c:pt idx="25">
                  <c:v>2.4913581015851264E-4</c:v>
                </c:pt>
                <c:pt idx="26">
                  <c:v>4.1493775933609957E-4</c:v>
                </c:pt>
                <c:pt idx="27">
                  <c:v>4.3886115530199134E-4</c:v>
                </c:pt>
                <c:pt idx="28">
                  <c:v>3.8037276531000382E-4</c:v>
                </c:pt>
                <c:pt idx="29">
                  <c:v>2.642007926023778E-4</c:v>
                </c:pt>
                <c:pt idx="30">
                  <c:v>5.3834483433661234E-4</c:v>
                </c:pt>
                <c:pt idx="31">
                  <c:v>4.2959427207637233E-4</c:v>
                </c:pt>
                <c:pt idx="32">
                  <c:v>6.1103146812060819E-4</c:v>
                </c:pt>
                <c:pt idx="33">
                  <c:v>5.1110491590000934E-4</c:v>
                </c:pt>
                <c:pt idx="34">
                  <c:v>4.9464879935245975E-4</c:v>
                </c:pt>
                <c:pt idx="35">
                  <c:v>4.6903315211597909E-4</c:v>
                </c:pt>
                <c:pt idx="36">
                  <c:v>7.9971210364268867E-4</c:v>
                </c:pt>
                <c:pt idx="37">
                  <c:v>8.8868281751091531E-4</c:v>
                </c:pt>
                <c:pt idx="38">
                  <c:v>5.6369785794813977E-4</c:v>
                </c:pt>
                <c:pt idx="39">
                  <c:v>1.2216508049102482E-3</c:v>
                </c:pt>
                <c:pt idx="40">
                  <c:v>7.9722565472156899E-4</c:v>
                </c:pt>
                <c:pt idx="41">
                  <c:v>1.0364553227960377E-3</c:v>
                </c:pt>
                <c:pt idx="42">
                  <c:v>9.0180566088008036E-4</c:v>
                </c:pt>
                <c:pt idx="43">
                  <c:v>1.3409319477036541E-3</c:v>
                </c:pt>
                <c:pt idx="44">
                  <c:v>6.4351444689933284E-4</c:v>
                </c:pt>
                <c:pt idx="45">
                  <c:v>1.6402995705005073E-3</c:v>
                </c:pt>
                <c:pt idx="46">
                  <c:v>1.55169356268842E-3</c:v>
                </c:pt>
                <c:pt idx="47">
                  <c:v>1.9715070293613727E-3</c:v>
                </c:pt>
                <c:pt idx="48">
                  <c:v>2.4254423957431009E-3</c:v>
                </c:pt>
                <c:pt idx="49">
                  <c:v>2.1052077576905869E-3</c:v>
                </c:pt>
                <c:pt idx="50">
                  <c:v>2.7973562241175986E-3</c:v>
                </c:pt>
                <c:pt idx="51">
                  <c:v>2.7954108671597463E-3</c:v>
                </c:pt>
                <c:pt idx="52">
                  <c:v>2.9192641021742434E-3</c:v>
                </c:pt>
                <c:pt idx="53">
                  <c:v>4.5065058711520152E-3</c:v>
                </c:pt>
                <c:pt idx="54">
                  <c:v>3.7482228253845158E-3</c:v>
                </c:pt>
                <c:pt idx="55">
                  <c:v>4.7288776796973516E-3</c:v>
                </c:pt>
                <c:pt idx="56">
                  <c:v>5.2482226222805356E-3</c:v>
                </c:pt>
                <c:pt idx="57">
                  <c:v>5.9205214843165987E-3</c:v>
                </c:pt>
                <c:pt idx="58">
                  <c:v>5.2736808553794446E-3</c:v>
                </c:pt>
                <c:pt idx="59">
                  <c:v>7.2181807928720461E-3</c:v>
                </c:pt>
                <c:pt idx="60">
                  <c:v>7.6850194757342874E-3</c:v>
                </c:pt>
                <c:pt idx="61">
                  <c:v>8.8840896262301523E-3</c:v>
                </c:pt>
                <c:pt idx="62">
                  <c:v>8.6593970493906349E-3</c:v>
                </c:pt>
                <c:pt idx="63">
                  <c:v>1.0186014994863275E-2</c:v>
                </c:pt>
                <c:pt idx="64">
                  <c:v>9.822294022617124E-3</c:v>
                </c:pt>
                <c:pt idx="65">
                  <c:v>1.0267818944125953E-2</c:v>
                </c:pt>
                <c:pt idx="66">
                  <c:v>1.1905513136029952E-2</c:v>
                </c:pt>
                <c:pt idx="67">
                  <c:v>1.4084198056292916E-2</c:v>
                </c:pt>
                <c:pt idx="68">
                  <c:v>1.5611757883937731E-2</c:v>
                </c:pt>
                <c:pt idx="69">
                  <c:v>1.6222685164664685E-2</c:v>
                </c:pt>
                <c:pt idx="70">
                  <c:v>1.6992046276211134E-2</c:v>
                </c:pt>
                <c:pt idx="71">
                  <c:v>1.9443562373287086E-2</c:v>
                </c:pt>
                <c:pt idx="72">
                  <c:v>2.1385402138540215E-2</c:v>
                </c:pt>
                <c:pt idx="73">
                  <c:v>2.4669073405535501E-2</c:v>
                </c:pt>
                <c:pt idx="74">
                  <c:v>2.6946015265288465E-2</c:v>
                </c:pt>
                <c:pt idx="75">
                  <c:v>3.3277746896423939E-2</c:v>
                </c:pt>
                <c:pt idx="76">
                  <c:v>3.3987661245092539E-2</c:v>
                </c:pt>
                <c:pt idx="77">
                  <c:v>3.691639522258415E-2</c:v>
                </c:pt>
                <c:pt idx="78">
                  <c:v>3.9230245653115524E-2</c:v>
                </c:pt>
                <c:pt idx="79">
                  <c:v>4.386186034786993E-2</c:v>
                </c:pt>
                <c:pt idx="80">
                  <c:v>4.9250535331905779E-2</c:v>
                </c:pt>
                <c:pt idx="81">
                  <c:v>5.2931132612407512E-2</c:v>
                </c:pt>
                <c:pt idx="82">
                  <c:v>5.8536585365853662E-2</c:v>
                </c:pt>
                <c:pt idx="83">
                  <c:v>7.3543277390156508E-2</c:v>
                </c:pt>
                <c:pt idx="84">
                  <c:v>7.7868852459016397E-2</c:v>
                </c:pt>
                <c:pt idx="85">
                  <c:v>9.2135437744502904E-2</c:v>
                </c:pt>
                <c:pt idx="86">
                  <c:v>9.9051952976867655E-2</c:v>
                </c:pt>
                <c:pt idx="87">
                  <c:v>0.1169098712446352</c:v>
                </c:pt>
                <c:pt idx="88">
                  <c:v>0.13081885856079403</c:v>
                </c:pt>
                <c:pt idx="89">
                  <c:v>0.14146447140381282</c:v>
                </c:pt>
                <c:pt idx="90">
                  <c:v>0.17523457116426588</c:v>
                </c:pt>
                <c:pt idx="91">
                  <c:v>0.18572080986451514</c:v>
                </c:pt>
                <c:pt idx="92">
                  <c:v>0.20485908649173956</c:v>
                </c:pt>
                <c:pt idx="93">
                  <c:v>0.21355039502034953</c:v>
                </c:pt>
                <c:pt idx="94">
                  <c:v>0.24313462826523777</c:v>
                </c:pt>
                <c:pt idx="95">
                  <c:v>0.26238286479250333</c:v>
                </c:pt>
                <c:pt idx="96">
                  <c:v>0.3131964809384164</c:v>
                </c:pt>
                <c:pt idx="97">
                  <c:v>0.28778280542986423</c:v>
                </c:pt>
                <c:pt idx="98">
                  <c:v>0.30188679245283018</c:v>
                </c:pt>
                <c:pt idx="99">
                  <c:v>0.23372781065088757</c:v>
                </c:pt>
                <c:pt idx="100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D-4706-B605-9908514C45CB}"/>
            </c:ext>
          </c:extLst>
        </c:ser>
        <c:ser>
          <c:idx val="2"/>
          <c:order val="2"/>
          <c:tx>
            <c:strRef>
              <c:f>'Liczymy metody dla kobiet'!$P$6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kobiet'!$P$7:$P$107</c:f>
              <c:numCache>
                <c:formatCode>General</c:formatCode>
                <c:ptCount val="101"/>
                <c:pt idx="0">
                  <c:v>2.1823618317372562E-3</c:v>
                </c:pt>
                <c:pt idx="1">
                  <c:v>8.4007140606967567E-5</c:v>
                </c:pt>
                <c:pt idx="2">
                  <c:v>8.1163890185309562E-5</c:v>
                </c:pt>
                <c:pt idx="3">
                  <c:v>0</c:v>
                </c:pt>
                <c:pt idx="4">
                  <c:v>2.0713582932008201E-4</c:v>
                </c:pt>
                <c:pt idx="5">
                  <c:v>0</c:v>
                </c:pt>
                <c:pt idx="6">
                  <c:v>0</c:v>
                </c:pt>
                <c:pt idx="7">
                  <c:v>7.0981136762959807E-5</c:v>
                </c:pt>
                <c:pt idx="8">
                  <c:v>0</c:v>
                </c:pt>
                <c:pt idx="9">
                  <c:v>1.465155151343378E-4</c:v>
                </c:pt>
                <c:pt idx="10">
                  <c:v>0</c:v>
                </c:pt>
                <c:pt idx="11">
                  <c:v>0</c:v>
                </c:pt>
                <c:pt idx="12">
                  <c:v>1.3134347961718529E-4</c:v>
                </c:pt>
                <c:pt idx="13">
                  <c:v>1.3213337911976986E-4</c:v>
                </c:pt>
                <c:pt idx="14">
                  <c:v>2.047755765554049E-4</c:v>
                </c:pt>
                <c:pt idx="15">
                  <c:v>0</c:v>
                </c:pt>
                <c:pt idx="16">
                  <c:v>2.3494209918573095E-4</c:v>
                </c:pt>
                <c:pt idx="17">
                  <c:v>1.6621855016418774E-4</c:v>
                </c:pt>
                <c:pt idx="18">
                  <c:v>1.6959213092515579E-4</c:v>
                </c:pt>
                <c:pt idx="19">
                  <c:v>1.7086715079028814E-4</c:v>
                </c:pt>
                <c:pt idx="20">
                  <c:v>2.5087488162844895E-4</c:v>
                </c:pt>
                <c:pt idx="21">
                  <c:v>5.4963308090028029E-4</c:v>
                </c:pt>
                <c:pt idx="22">
                  <c:v>4.5679805052778466E-4</c:v>
                </c:pt>
                <c:pt idx="23">
                  <c:v>2.9920712699704755E-4</c:v>
                </c:pt>
                <c:pt idx="24">
                  <c:v>3.3960126668963753E-4</c:v>
                </c:pt>
                <c:pt idx="25">
                  <c:v>3.8332722374057049E-4</c:v>
                </c:pt>
                <c:pt idx="26">
                  <c:v>2.4026469820670471E-4</c:v>
                </c:pt>
                <c:pt idx="27">
                  <c:v>5.1157084802555541E-4</c:v>
                </c:pt>
                <c:pt idx="28">
                  <c:v>2.7317109178770504E-4</c:v>
                </c:pt>
                <c:pt idx="29">
                  <c:v>4.2996911569348484E-4</c:v>
                </c:pt>
                <c:pt idx="30">
                  <c:v>4.4872638352067007E-4</c:v>
                </c:pt>
                <c:pt idx="31">
                  <c:v>3.3880989249690519E-4</c:v>
                </c:pt>
                <c:pt idx="32">
                  <c:v>6.6249709882559848E-4</c:v>
                </c:pt>
                <c:pt idx="33">
                  <c:v>6.532674510053571E-4</c:v>
                </c:pt>
                <c:pt idx="34">
                  <c:v>2.7284905255853253E-4</c:v>
                </c:pt>
                <c:pt idx="35">
                  <c:v>4.8517018146843061E-4</c:v>
                </c:pt>
                <c:pt idx="36">
                  <c:v>6.5844756891175749E-4</c:v>
                </c:pt>
                <c:pt idx="37">
                  <c:v>9.8073331951575859E-4</c:v>
                </c:pt>
                <c:pt idx="38">
                  <c:v>5.3557336427001445E-4</c:v>
                </c:pt>
                <c:pt idx="39">
                  <c:v>1.0060402819531689E-3</c:v>
                </c:pt>
                <c:pt idx="40">
                  <c:v>9.501353972626303E-4</c:v>
                </c:pt>
                <c:pt idx="41">
                  <c:v>9.9647719967987936E-4</c:v>
                </c:pt>
                <c:pt idx="42">
                  <c:v>9.292437851177171E-4</c:v>
                </c:pt>
                <c:pt idx="43">
                  <c:v>8.281333263094881E-4</c:v>
                </c:pt>
                <c:pt idx="44">
                  <c:v>1.1784633517621934E-3</c:v>
                </c:pt>
                <c:pt idx="45">
                  <c:v>9.0357967402066031E-4</c:v>
                </c:pt>
                <c:pt idx="46">
                  <c:v>1.919045051345547E-3</c:v>
                </c:pt>
                <c:pt idx="47">
                  <c:v>1.8307730366422525E-3</c:v>
                </c:pt>
                <c:pt idx="48">
                  <c:v>1.9779750703746712E-3</c:v>
                </c:pt>
                <c:pt idx="49">
                  <c:v>2.5962381902939757E-3</c:v>
                </c:pt>
                <c:pt idx="50">
                  <c:v>2.1564018825810383E-3</c:v>
                </c:pt>
                <c:pt idx="51">
                  <c:v>2.7586850460491474E-3</c:v>
                </c:pt>
                <c:pt idx="52">
                  <c:v>2.5459047278069136E-3</c:v>
                </c:pt>
                <c:pt idx="53">
                  <c:v>4.4826706879751432E-3</c:v>
                </c:pt>
                <c:pt idx="54">
                  <c:v>3.907048425882409E-3</c:v>
                </c:pt>
                <c:pt idx="55">
                  <c:v>3.7012397485713944E-3</c:v>
                </c:pt>
                <c:pt idx="56">
                  <c:v>5.2157097599245805E-3</c:v>
                </c:pt>
                <c:pt idx="57">
                  <c:v>5.4992689203026135E-3</c:v>
                </c:pt>
                <c:pt idx="58">
                  <c:v>5.2614961071892896E-3</c:v>
                </c:pt>
                <c:pt idx="59">
                  <c:v>6.4572097009729656E-3</c:v>
                </c:pt>
                <c:pt idx="60">
                  <c:v>7.9005220889307726E-3</c:v>
                </c:pt>
                <c:pt idx="61">
                  <c:v>7.5244293660188255E-3</c:v>
                </c:pt>
                <c:pt idx="62">
                  <c:v>9.140777441917658E-3</c:v>
                </c:pt>
                <c:pt idx="63">
                  <c:v>9.6118195135406204E-3</c:v>
                </c:pt>
                <c:pt idx="64">
                  <c:v>9.2984832377485116E-3</c:v>
                </c:pt>
                <c:pt idx="65">
                  <c:v>1.0476655923366107E-2</c:v>
                </c:pt>
                <c:pt idx="66">
                  <c:v>1.1113268668811016E-2</c:v>
                </c:pt>
                <c:pt idx="67">
                  <c:v>1.2880792124096874E-2</c:v>
                </c:pt>
                <c:pt idx="68">
                  <c:v>1.4501821018440553E-2</c:v>
                </c:pt>
                <c:pt idx="69">
                  <c:v>1.5175189013491575E-2</c:v>
                </c:pt>
                <c:pt idx="70">
                  <c:v>1.7687017437261199E-2</c:v>
                </c:pt>
                <c:pt idx="71">
                  <c:v>1.74869401539548E-2</c:v>
                </c:pt>
                <c:pt idx="72">
                  <c:v>1.9973401636239174E-2</c:v>
                </c:pt>
                <c:pt idx="73">
                  <c:v>2.429166628523638E-2</c:v>
                </c:pt>
                <c:pt idx="74">
                  <c:v>2.6318868816393892E-2</c:v>
                </c:pt>
                <c:pt idx="75">
                  <c:v>3.1893932734728958E-2</c:v>
                </c:pt>
                <c:pt idx="76">
                  <c:v>3.1964567221583806E-2</c:v>
                </c:pt>
                <c:pt idx="77">
                  <c:v>3.3402951592078067E-2</c:v>
                </c:pt>
                <c:pt idx="78">
                  <c:v>3.9959151712683827E-2</c:v>
                </c:pt>
                <c:pt idx="79">
                  <c:v>4.220043406366214E-2</c:v>
                </c:pt>
                <c:pt idx="80">
                  <c:v>4.5735878049373402E-2</c:v>
                </c:pt>
                <c:pt idx="81">
                  <c:v>4.8638631670076204E-2</c:v>
                </c:pt>
                <c:pt idx="82">
                  <c:v>5.9429710123473645E-2</c:v>
                </c:pt>
                <c:pt idx="83">
                  <c:v>6.357371251315358E-2</c:v>
                </c:pt>
                <c:pt idx="84">
                  <c:v>7.4031169947826103E-2</c:v>
                </c:pt>
                <c:pt idx="85">
                  <c:v>8.4765166210629128E-2</c:v>
                </c:pt>
                <c:pt idx="86">
                  <c:v>9.7430849230113914E-2</c:v>
                </c:pt>
                <c:pt idx="87">
                  <c:v>0.10553118710890297</c:v>
                </c:pt>
                <c:pt idx="88">
                  <c:v>0.12659917216090133</c:v>
                </c:pt>
                <c:pt idx="89">
                  <c:v>0.13445040198345004</c:v>
                </c:pt>
                <c:pt idx="90">
                  <c:v>0.15566371123392897</c:v>
                </c:pt>
                <c:pt idx="91">
                  <c:v>0.18348058596978034</c:v>
                </c:pt>
                <c:pt idx="92">
                  <c:v>0.19124093578610013</c:v>
                </c:pt>
                <c:pt idx="93">
                  <c:v>0.20307693234262869</c:v>
                </c:pt>
                <c:pt idx="94">
                  <c:v>0.23663711647487207</c:v>
                </c:pt>
                <c:pt idx="95">
                  <c:v>0.25177387010543806</c:v>
                </c:pt>
                <c:pt idx="96">
                  <c:v>0.26868772834437638</c:v>
                </c:pt>
                <c:pt idx="97">
                  <c:v>0.32551427689422252</c:v>
                </c:pt>
                <c:pt idx="98">
                  <c:v>0.28695667203136266</c:v>
                </c:pt>
                <c:pt idx="99">
                  <c:v>0.28267209240671232</c:v>
                </c:pt>
                <c:pt idx="100">
                  <c:v>0.17780608119036068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D-4706-B605-9908514C45CB}"/>
            </c:ext>
          </c:extLst>
        </c:ser>
        <c:ser>
          <c:idx val="3"/>
          <c:order val="3"/>
          <c:tx>
            <c:strRef>
              <c:f>'Liczymy metody dla kobiet'!$S$6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kobiet'!$S$7:$S$107</c:f>
              <c:numCache>
                <c:formatCode>General</c:formatCode>
                <c:ptCount val="101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  <c:pt idx="100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D-4706-B605-9908514C45CB}"/>
            </c:ext>
          </c:extLst>
        </c:ser>
        <c:ser>
          <c:idx val="4"/>
          <c:order val="4"/>
          <c:tx>
            <c:strRef>
              <c:f>'Liczymy metody dla kobiet'!$T$6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kobiet'!$T$7:$T$107</c:f>
              <c:numCache>
                <c:formatCode>General</c:formatCode>
                <c:ptCount val="101"/>
                <c:pt idx="0">
                  <c:v>2.1300010650005326E-3</c:v>
                </c:pt>
                <c:pt idx="1">
                  <c:v>8.2452692767524623E-5</c:v>
                </c:pt>
                <c:pt idx="2">
                  <c:v>7.9069093209282725E-5</c:v>
                </c:pt>
                <c:pt idx="3">
                  <c:v>0</c:v>
                </c:pt>
                <c:pt idx="4">
                  <c:v>2.1266038137095059E-4</c:v>
                </c:pt>
                <c:pt idx="5">
                  <c:v>0</c:v>
                </c:pt>
                <c:pt idx="6">
                  <c:v>0</c:v>
                </c:pt>
                <c:pt idx="7">
                  <c:v>7.1744589262226466E-5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1.3256738842244809E-4</c:v>
                </c:pt>
                <c:pt idx="13">
                  <c:v>1.3213530655391121E-4</c:v>
                </c:pt>
                <c:pt idx="14">
                  <c:v>2.0721571155572953E-4</c:v>
                </c:pt>
                <c:pt idx="15">
                  <c:v>0</c:v>
                </c:pt>
                <c:pt idx="16">
                  <c:v>2.3693563248650785E-4</c:v>
                </c:pt>
                <c:pt idx="17">
                  <c:v>1.6622340425531914E-4</c:v>
                </c:pt>
                <c:pt idx="18">
                  <c:v>1.7390800266658935E-4</c:v>
                </c:pt>
                <c:pt idx="19">
                  <c:v>1.7331523152026347E-4</c:v>
                </c:pt>
                <c:pt idx="20">
                  <c:v>2.4767461060047337E-4</c:v>
                </c:pt>
                <c:pt idx="21">
                  <c:v>5.4802385208575278E-4</c:v>
                </c:pt>
                <c:pt idx="22">
                  <c:v>4.5772991392134673E-4</c:v>
                </c:pt>
                <c:pt idx="23">
                  <c:v>2.9461951117712768E-4</c:v>
                </c:pt>
                <c:pt idx="24">
                  <c:v>3.4215328467153286E-4</c:v>
                </c:pt>
                <c:pt idx="25">
                  <c:v>3.8325189230621831E-4</c:v>
                </c:pt>
                <c:pt idx="26">
                  <c:v>2.4293710965573784E-4</c:v>
                </c:pt>
                <c:pt idx="27">
                  <c:v>5.1314701662026174E-4</c:v>
                </c:pt>
                <c:pt idx="28">
                  <c:v>2.7301269509032172E-4</c:v>
                </c:pt>
                <c:pt idx="29">
                  <c:v>4.2860204300307169E-4</c:v>
                </c:pt>
                <c:pt idx="30">
                  <c:v>4.5742941609982129E-4</c:v>
                </c:pt>
                <c:pt idx="31">
                  <c:v>3.381451931050584E-4</c:v>
                </c:pt>
                <c:pt idx="32">
                  <c:v>6.6309333038625179E-4</c:v>
                </c:pt>
                <c:pt idx="33">
                  <c:v>6.539815016660958E-4</c:v>
                </c:pt>
                <c:pt idx="34">
                  <c:v>2.7417082365484942E-4</c:v>
                </c:pt>
                <c:pt idx="35">
                  <c:v>4.8130565096589291E-4</c:v>
                </c:pt>
                <c:pt idx="36">
                  <c:v>6.6053833874607807E-4</c:v>
                </c:pt>
                <c:pt idx="37">
                  <c:v>9.8239547312165996E-4</c:v>
                </c:pt>
                <c:pt idx="38">
                  <c:v>5.3322838044575353E-4</c:v>
                </c:pt>
                <c:pt idx="39">
                  <c:v>9.9988462869668904E-4</c:v>
                </c:pt>
                <c:pt idx="40">
                  <c:v>9.5147478591817321E-4</c:v>
                </c:pt>
                <c:pt idx="41">
                  <c:v>9.9647248739462312E-4</c:v>
                </c:pt>
                <c:pt idx="42">
                  <c:v>9.295495726092725E-4</c:v>
                </c:pt>
                <c:pt idx="43">
                  <c:v>8.2898690891506342E-4</c:v>
                </c:pt>
                <c:pt idx="44">
                  <c:v>1.1870945860007632E-3</c:v>
                </c:pt>
                <c:pt idx="45">
                  <c:v>9.033099858768201E-4</c:v>
                </c:pt>
                <c:pt idx="46">
                  <c:v>1.9245349040648506E-3</c:v>
                </c:pt>
                <c:pt idx="47">
                  <c:v>1.8244152369079202E-3</c:v>
                </c:pt>
                <c:pt idx="48">
                  <c:v>1.975062824660988E-3</c:v>
                </c:pt>
                <c:pt idx="49">
                  <c:v>2.6015983676245542E-3</c:v>
                </c:pt>
                <c:pt idx="50">
                  <c:v>2.1492088225022162E-3</c:v>
                </c:pt>
                <c:pt idx="51">
                  <c:v>2.7677882171301613E-3</c:v>
                </c:pt>
                <c:pt idx="52">
                  <c:v>2.5584831566525519E-3</c:v>
                </c:pt>
                <c:pt idx="53">
                  <c:v>4.4707538187688869E-3</c:v>
                </c:pt>
                <c:pt idx="54">
                  <c:v>3.9068337567515644E-3</c:v>
                </c:pt>
                <c:pt idx="55">
                  <c:v>3.7023639806796176E-3</c:v>
                </c:pt>
                <c:pt idx="56">
                  <c:v>5.2075261151235241E-3</c:v>
                </c:pt>
                <c:pt idx="57">
                  <c:v>5.4969947748346373E-3</c:v>
                </c:pt>
                <c:pt idx="58">
                  <c:v>5.2386838542586378E-3</c:v>
                </c:pt>
                <c:pt idx="59">
                  <c:v>6.4548682845092685E-3</c:v>
                </c:pt>
                <c:pt idx="60">
                  <c:v>7.8927314294008778E-3</c:v>
                </c:pt>
                <c:pt idx="61">
                  <c:v>7.5179694709482971E-3</c:v>
                </c:pt>
                <c:pt idx="62">
                  <c:v>9.0935642509255409E-3</c:v>
                </c:pt>
                <c:pt idx="63">
                  <c:v>9.616459800961645E-3</c:v>
                </c:pt>
                <c:pt idx="64">
                  <c:v>9.2828895524114542E-3</c:v>
                </c:pt>
                <c:pt idx="65">
                  <c:v>1.0470829727429427E-2</c:v>
                </c:pt>
                <c:pt idx="66">
                  <c:v>1.1114410554447885E-2</c:v>
                </c:pt>
                <c:pt idx="67">
                  <c:v>1.2879037220417566E-2</c:v>
                </c:pt>
                <c:pt idx="68">
                  <c:v>1.4506855373728438E-2</c:v>
                </c:pt>
                <c:pt idx="69">
                  <c:v>1.5163530449347434E-2</c:v>
                </c:pt>
                <c:pt idx="70">
                  <c:v>1.7697269436458163E-2</c:v>
                </c:pt>
                <c:pt idx="71">
                  <c:v>1.7513381538172598E-2</c:v>
                </c:pt>
                <c:pt idx="72">
                  <c:v>2.0024591603723867E-2</c:v>
                </c:pt>
                <c:pt idx="73">
                  <c:v>2.4315571522112306E-2</c:v>
                </c:pt>
                <c:pt idx="74">
                  <c:v>2.6281945908312947E-2</c:v>
                </c:pt>
                <c:pt idx="75">
                  <c:v>3.1468649273929984E-2</c:v>
                </c:pt>
                <c:pt idx="76">
                  <c:v>3.1517683927771975E-2</c:v>
                </c:pt>
                <c:pt idx="77">
                  <c:v>3.3399377299745257E-2</c:v>
                </c:pt>
                <c:pt idx="78">
                  <c:v>3.9986552494709983E-2</c:v>
                </c:pt>
                <c:pt idx="79">
                  <c:v>4.2213063569376798E-2</c:v>
                </c:pt>
                <c:pt idx="80">
                  <c:v>4.5831381255983537E-2</c:v>
                </c:pt>
                <c:pt idx="81">
                  <c:v>4.8590526009880848E-2</c:v>
                </c:pt>
                <c:pt idx="82">
                  <c:v>5.946538883436292E-2</c:v>
                </c:pt>
                <c:pt idx="83">
                  <c:v>6.3436765778173865E-2</c:v>
                </c:pt>
                <c:pt idx="84">
                  <c:v>7.400992713063681E-2</c:v>
                </c:pt>
                <c:pt idx="85">
                  <c:v>8.4798706830642875E-2</c:v>
                </c:pt>
                <c:pt idx="86">
                  <c:v>9.7565614302015963E-2</c:v>
                </c:pt>
                <c:pt idx="87">
                  <c:v>0.10548070213108593</c:v>
                </c:pt>
                <c:pt idx="88">
                  <c:v>0.12668546212306936</c:v>
                </c:pt>
                <c:pt idx="89">
                  <c:v>0.13459610798105839</c:v>
                </c:pt>
                <c:pt idx="90">
                  <c:v>0.1555096199713786</c:v>
                </c:pt>
                <c:pt idx="91">
                  <c:v>0.18389830508474578</c:v>
                </c:pt>
                <c:pt idx="92">
                  <c:v>0.19196147009919154</c:v>
                </c:pt>
                <c:pt idx="93">
                  <c:v>0.20422787531350772</c:v>
                </c:pt>
                <c:pt idx="94">
                  <c:v>0.23916713562183453</c:v>
                </c:pt>
                <c:pt idx="95">
                  <c:v>0.25298881604319318</c:v>
                </c:pt>
                <c:pt idx="96">
                  <c:v>0.27081552402120018</c:v>
                </c:pt>
                <c:pt idx="97">
                  <c:v>0.33566433566433568</c:v>
                </c:pt>
                <c:pt idx="98">
                  <c:v>0.28962536023054758</c:v>
                </c:pt>
                <c:pt idx="99">
                  <c:v>0.30777366472765727</c:v>
                </c:pt>
                <c:pt idx="100">
                  <c:v>0.17077798861480076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D-4706-B605-9908514C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6448"/>
        <c:axId val="1"/>
      </c:lineChart>
      <c:catAx>
        <c:axId val="62654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50747953030534865"/>
              <c:y val="0.865758645978076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zgonu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2654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5.9792694074675648E-2"/>
          <c:y val="0.90526574803149606"/>
          <c:w val="0.93426059971203157"/>
          <c:h val="0.970105758838968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Prawdopodobieństwo zgonu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'Liczymy metody dla kobiet'!$N$6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kobiet'!$N$7:$N$107</c:f>
              <c:numCache>
                <c:formatCode>0.00000</c:formatCode>
                <c:ptCount val="101"/>
                <c:pt idx="0">
                  <c:v>2.7096255212853788E-3</c:v>
                </c:pt>
                <c:pt idx="1">
                  <c:v>8.1323953970642058E-5</c:v>
                </c:pt>
                <c:pt idx="2">
                  <c:v>7.7127762137981572E-5</c:v>
                </c:pt>
                <c:pt idx="3">
                  <c:v>0</c:v>
                </c:pt>
                <c:pt idx="4">
                  <c:v>3.4702340672878386E-4</c:v>
                </c:pt>
                <c:pt idx="5">
                  <c:v>0</c:v>
                </c:pt>
                <c:pt idx="6">
                  <c:v>0</c:v>
                </c:pt>
                <c:pt idx="7">
                  <c:v>7.1734724986998076E-5</c:v>
                </c:pt>
                <c:pt idx="8">
                  <c:v>7.5846638097766322E-5</c:v>
                </c:pt>
                <c:pt idx="9">
                  <c:v>7.208635945863144E-5</c:v>
                </c:pt>
                <c:pt idx="10">
                  <c:v>0</c:v>
                </c:pt>
                <c:pt idx="11">
                  <c:v>6.7382039317419938E-5</c:v>
                </c:pt>
                <c:pt idx="12">
                  <c:v>1.3078947798649598E-4</c:v>
                </c:pt>
                <c:pt idx="13">
                  <c:v>1.3241963783229053E-4</c:v>
                </c:pt>
                <c:pt idx="14">
                  <c:v>3.569516330537212E-4</c:v>
                </c:pt>
                <c:pt idx="15">
                  <c:v>1.5274754649253447E-4</c:v>
                </c:pt>
                <c:pt idx="16">
                  <c:v>2.4177949709864604E-4</c:v>
                </c:pt>
                <c:pt idx="17">
                  <c:v>1.6857365615188487E-4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1.5967745154787331E-4</c:v>
                </c:pt>
                <c:pt idx="21">
                  <c:v>3.0932219773421491E-4</c:v>
                </c:pt>
                <c:pt idx="22">
                  <c:v>3.8280442521915556E-4</c:v>
                </c:pt>
                <c:pt idx="23">
                  <c:v>1.4521428182461744E-4</c:v>
                </c:pt>
                <c:pt idx="24">
                  <c:v>4.0198311670909824E-4</c:v>
                </c:pt>
                <c:pt idx="25">
                  <c:v>3.8340495550904998E-4</c:v>
                </c:pt>
                <c:pt idx="26">
                  <c:v>3.0444644025999723E-4</c:v>
                </c:pt>
                <c:pt idx="27">
                  <c:v>5.0558247314093114E-4</c:v>
                </c:pt>
                <c:pt idx="28">
                  <c:v>1.6701461377870565E-4</c:v>
                </c:pt>
                <c:pt idx="29">
                  <c:v>4.3385124325496897E-4</c:v>
                </c:pt>
                <c:pt idx="30">
                  <c:v>7.4538791229268901E-4</c:v>
                </c:pt>
                <c:pt idx="31">
                  <c:v>1.9286635566966815E-4</c:v>
                </c:pt>
                <c:pt idx="32">
                  <c:v>5.6897655342452768E-4</c:v>
                </c:pt>
                <c:pt idx="33">
                  <c:v>8.8569830318851388E-4</c:v>
                </c:pt>
                <c:pt idx="34">
                  <c:v>5.8467039206647252E-4</c:v>
                </c:pt>
                <c:pt idx="35">
                  <c:v>8.0944925498716599E-4</c:v>
                </c:pt>
                <c:pt idx="36">
                  <c:v>6.7965337677784331E-4</c:v>
                </c:pt>
                <c:pt idx="37">
                  <c:v>8.4995412179456227E-4</c:v>
                </c:pt>
                <c:pt idx="38">
                  <c:v>6.3882756353046178E-4</c:v>
                </c:pt>
                <c:pt idx="39">
                  <c:v>1.2210733628754309E-3</c:v>
                </c:pt>
                <c:pt idx="40">
                  <c:v>9.5714769985443383E-4</c:v>
                </c:pt>
                <c:pt idx="41">
                  <c:v>1.0365586253637921E-3</c:v>
                </c:pt>
                <c:pt idx="42">
                  <c:v>1.025567395161373E-3</c:v>
                </c:pt>
                <c:pt idx="43">
                  <c:v>9.2195832329306751E-4</c:v>
                </c:pt>
                <c:pt idx="44">
                  <c:v>8.1608985578833211E-4</c:v>
                </c:pt>
                <c:pt idx="45">
                  <c:v>1.6815055942397655E-3</c:v>
                </c:pt>
                <c:pt idx="46">
                  <c:v>1.7733051082270274E-3</c:v>
                </c:pt>
                <c:pt idx="47">
                  <c:v>2.0191585274229903E-3</c:v>
                </c:pt>
                <c:pt idx="48">
                  <c:v>2.8175279899162156E-3</c:v>
                </c:pt>
                <c:pt idx="49">
                  <c:v>2.9401727351481902E-3</c:v>
                </c:pt>
                <c:pt idx="50">
                  <c:v>2.409308692676249E-3</c:v>
                </c:pt>
                <c:pt idx="51">
                  <c:v>2.6746129805945199E-3</c:v>
                </c:pt>
                <c:pt idx="52">
                  <c:v>3.3942479619359337E-3</c:v>
                </c:pt>
                <c:pt idx="53">
                  <c:v>4.8081485464840411E-3</c:v>
                </c:pt>
                <c:pt idx="54">
                  <c:v>3.7387997163669182E-3</c:v>
                </c:pt>
                <c:pt idx="55">
                  <c:v>4.3932594847334236E-3</c:v>
                </c:pt>
                <c:pt idx="56">
                  <c:v>5.1077025979356372E-3</c:v>
                </c:pt>
                <c:pt idx="57">
                  <c:v>6.1836667954930586E-3</c:v>
                </c:pt>
                <c:pt idx="58">
                  <c:v>4.8414985590778097E-3</c:v>
                </c:pt>
                <c:pt idx="59">
                  <c:v>6.9505752441809954E-3</c:v>
                </c:pt>
                <c:pt idx="60">
                  <c:v>7.790951515706088E-3</c:v>
                </c:pt>
                <c:pt idx="61">
                  <c:v>8.8684232966658137E-3</c:v>
                </c:pt>
                <c:pt idx="62">
                  <c:v>9.3265545205354801E-3</c:v>
                </c:pt>
                <c:pt idx="63">
                  <c:v>1.1472978969813077E-2</c:v>
                </c:pt>
                <c:pt idx="64">
                  <c:v>9.4819117584248064E-3</c:v>
                </c:pt>
                <c:pt idx="65">
                  <c:v>1.1899090629995447E-2</c:v>
                </c:pt>
                <c:pt idx="66">
                  <c:v>1.3607140627925847E-2</c:v>
                </c:pt>
                <c:pt idx="67">
                  <c:v>1.5006126055795899E-2</c:v>
                </c:pt>
                <c:pt idx="68">
                  <c:v>1.5256404603377575E-2</c:v>
                </c:pt>
                <c:pt idx="69">
                  <c:v>1.5422193500334075E-2</c:v>
                </c:pt>
                <c:pt idx="70">
                  <c:v>1.9110195445180691E-2</c:v>
                </c:pt>
                <c:pt idx="71">
                  <c:v>1.9322507589264203E-2</c:v>
                </c:pt>
                <c:pt idx="72">
                  <c:v>2.2364826227841667E-2</c:v>
                </c:pt>
                <c:pt idx="73">
                  <c:v>2.746056909476852E-2</c:v>
                </c:pt>
                <c:pt idx="74">
                  <c:v>2.8830687991259749E-2</c:v>
                </c:pt>
                <c:pt idx="75">
                  <c:v>3.3965633484575153E-2</c:v>
                </c:pt>
                <c:pt idx="76">
                  <c:v>3.6762688614540469E-2</c:v>
                </c:pt>
                <c:pt idx="77">
                  <c:v>3.5805197348177574E-2</c:v>
                </c:pt>
                <c:pt idx="78">
                  <c:v>4.2501811156725432E-2</c:v>
                </c:pt>
                <c:pt idx="79">
                  <c:v>4.6524474451434712E-2</c:v>
                </c:pt>
                <c:pt idx="80">
                  <c:v>5.1925573344872349E-2</c:v>
                </c:pt>
                <c:pt idx="81">
                  <c:v>4.9653036963313149E-2</c:v>
                </c:pt>
                <c:pt idx="82">
                  <c:v>6.2737534743887907E-2</c:v>
                </c:pt>
                <c:pt idx="83">
                  <c:v>7.0600345130332115E-2</c:v>
                </c:pt>
                <c:pt idx="84">
                  <c:v>7.5217031197275991E-2</c:v>
                </c:pt>
                <c:pt idx="85">
                  <c:v>9.1281002301201744E-2</c:v>
                </c:pt>
                <c:pt idx="86">
                  <c:v>9.7672917637778342E-2</c:v>
                </c:pt>
                <c:pt idx="87">
                  <c:v>0.11618124273867234</c:v>
                </c:pt>
                <c:pt idx="88">
                  <c:v>0.13468321957029639</c:v>
                </c:pt>
                <c:pt idx="89">
                  <c:v>0.14531775885963175</c:v>
                </c:pt>
                <c:pt idx="90">
                  <c:v>0.16868335929076314</c:v>
                </c:pt>
                <c:pt idx="91">
                  <c:v>0.18917640699952706</c:v>
                </c:pt>
                <c:pt idx="92">
                  <c:v>0.20534650093648901</c:v>
                </c:pt>
                <c:pt idx="93">
                  <c:v>0.21015616920053781</c:v>
                </c:pt>
                <c:pt idx="94">
                  <c:v>0.24975110226141373</c:v>
                </c:pt>
                <c:pt idx="95">
                  <c:v>0.26363805622789055</c:v>
                </c:pt>
                <c:pt idx="96">
                  <c:v>0.27268316351285782</c:v>
                </c:pt>
                <c:pt idx="97">
                  <c:v>0.30311820159535896</c:v>
                </c:pt>
                <c:pt idx="98">
                  <c:v>0.30397584297936586</c:v>
                </c:pt>
                <c:pt idx="99">
                  <c:v>0.25330549756437021</c:v>
                </c:pt>
                <c:pt idx="100">
                  <c:v>0.14457831325301204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5-48F0-9BC4-1CBEEBDC69F0}"/>
            </c:ext>
          </c:extLst>
        </c:ser>
        <c:ser>
          <c:idx val="1"/>
          <c:order val="1"/>
          <c:tx>
            <c:strRef>
              <c:f>'Liczymy metody dla kobiet'!$O$6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kobiet'!$O$7:$O$107</c:f>
              <c:numCache>
                <c:formatCode>General</c:formatCode>
                <c:ptCount val="101"/>
                <c:pt idx="0">
                  <c:v>3.3796628786278567E-4</c:v>
                </c:pt>
                <c:pt idx="1">
                  <c:v>8.1251269551086731E-5</c:v>
                </c:pt>
                <c:pt idx="2">
                  <c:v>0</c:v>
                </c:pt>
                <c:pt idx="3">
                  <c:v>0</c:v>
                </c:pt>
                <c:pt idx="4">
                  <c:v>2.0694650432863106E-4</c:v>
                </c:pt>
                <c:pt idx="5">
                  <c:v>0</c:v>
                </c:pt>
                <c:pt idx="6">
                  <c:v>0</c:v>
                </c:pt>
                <c:pt idx="7">
                  <c:v>7.0944627718066047E-5</c:v>
                </c:pt>
                <c:pt idx="8">
                  <c:v>7.5058170081813405E-5</c:v>
                </c:pt>
                <c:pt idx="9">
                  <c:v>7.1492403932082213E-5</c:v>
                </c:pt>
                <c:pt idx="10">
                  <c:v>0</c:v>
                </c:pt>
                <c:pt idx="11">
                  <c:v>0</c:v>
                </c:pt>
                <c:pt idx="12">
                  <c:v>1.9701198489574783E-4</c:v>
                </c:pt>
                <c:pt idx="13">
                  <c:v>1.9935541748347012E-4</c:v>
                </c:pt>
                <c:pt idx="14">
                  <c:v>7.1849403649949711E-5</c:v>
                </c:pt>
                <c:pt idx="15">
                  <c:v>1.537042729787888E-4</c:v>
                </c:pt>
                <c:pt idx="16">
                  <c:v>1.6254215937258726E-4</c:v>
                </c:pt>
                <c:pt idx="17">
                  <c:v>2.5458248472505089E-4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3.9881949429688122E-4</c:v>
                </c:pt>
                <c:pt idx="21">
                  <c:v>3.8420162901490703E-4</c:v>
                </c:pt>
                <c:pt idx="22">
                  <c:v>5.3080568720379146E-4</c:v>
                </c:pt>
                <c:pt idx="23">
                  <c:v>2.1455390666905061E-4</c:v>
                </c:pt>
                <c:pt idx="24">
                  <c:v>3.9272156041366671E-4</c:v>
                </c:pt>
                <c:pt idx="25">
                  <c:v>2.4913581015851264E-4</c:v>
                </c:pt>
                <c:pt idx="26">
                  <c:v>4.1493775933609957E-4</c:v>
                </c:pt>
                <c:pt idx="27">
                  <c:v>4.3886115530199134E-4</c:v>
                </c:pt>
                <c:pt idx="28">
                  <c:v>3.8037276531000382E-4</c:v>
                </c:pt>
                <c:pt idx="29">
                  <c:v>2.642007926023778E-4</c:v>
                </c:pt>
                <c:pt idx="30">
                  <c:v>5.3834483433661234E-4</c:v>
                </c:pt>
                <c:pt idx="31">
                  <c:v>4.2959427207637233E-4</c:v>
                </c:pt>
                <c:pt idx="32">
                  <c:v>6.1103146812060819E-4</c:v>
                </c:pt>
                <c:pt idx="33">
                  <c:v>5.1110491590000934E-4</c:v>
                </c:pt>
                <c:pt idx="34">
                  <c:v>4.9464879935245975E-4</c:v>
                </c:pt>
                <c:pt idx="35">
                  <c:v>4.6903315211597909E-4</c:v>
                </c:pt>
                <c:pt idx="36">
                  <c:v>7.9971210364268867E-4</c:v>
                </c:pt>
                <c:pt idx="37">
                  <c:v>8.8868281751091531E-4</c:v>
                </c:pt>
                <c:pt idx="38">
                  <c:v>5.6369785794813977E-4</c:v>
                </c:pt>
                <c:pt idx="39">
                  <c:v>1.2216508049102482E-3</c:v>
                </c:pt>
                <c:pt idx="40">
                  <c:v>7.9722565472156899E-4</c:v>
                </c:pt>
                <c:pt idx="41">
                  <c:v>1.0364553227960377E-3</c:v>
                </c:pt>
                <c:pt idx="42">
                  <c:v>9.0180566088008036E-4</c:v>
                </c:pt>
                <c:pt idx="43">
                  <c:v>1.3409319477036541E-3</c:v>
                </c:pt>
                <c:pt idx="44">
                  <c:v>6.4351444689933284E-4</c:v>
                </c:pt>
                <c:pt idx="45">
                  <c:v>1.6402995705005073E-3</c:v>
                </c:pt>
                <c:pt idx="46">
                  <c:v>1.55169356268842E-3</c:v>
                </c:pt>
                <c:pt idx="47">
                  <c:v>1.9715070293613727E-3</c:v>
                </c:pt>
                <c:pt idx="48">
                  <c:v>2.4254423957431009E-3</c:v>
                </c:pt>
                <c:pt idx="49">
                  <c:v>2.1052077576905869E-3</c:v>
                </c:pt>
                <c:pt idx="50">
                  <c:v>2.7973562241175986E-3</c:v>
                </c:pt>
                <c:pt idx="51">
                  <c:v>2.7954108671597463E-3</c:v>
                </c:pt>
                <c:pt idx="52">
                  <c:v>2.9192641021742434E-3</c:v>
                </c:pt>
                <c:pt idx="53">
                  <c:v>4.5065058711520152E-3</c:v>
                </c:pt>
                <c:pt idx="54">
                  <c:v>3.7482228253845158E-3</c:v>
                </c:pt>
                <c:pt idx="55">
                  <c:v>4.7288776796973516E-3</c:v>
                </c:pt>
                <c:pt idx="56">
                  <c:v>5.2482226222805356E-3</c:v>
                </c:pt>
                <c:pt idx="57">
                  <c:v>5.9205214843165987E-3</c:v>
                </c:pt>
                <c:pt idx="58">
                  <c:v>5.2736808553794446E-3</c:v>
                </c:pt>
                <c:pt idx="59">
                  <c:v>7.2181807928720461E-3</c:v>
                </c:pt>
                <c:pt idx="60">
                  <c:v>7.6850194757342874E-3</c:v>
                </c:pt>
                <c:pt idx="61">
                  <c:v>8.8840896262301523E-3</c:v>
                </c:pt>
                <c:pt idx="62">
                  <c:v>8.6593970493906349E-3</c:v>
                </c:pt>
                <c:pt idx="63">
                  <c:v>1.0186014994863275E-2</c:v>
                </c:pt>
                <c:pt idx="64">
                  <c:v>9.822294022617124E-3</c:v>
                </c:pt>
                <c:pt idx="65">
                  <c:v>1.0267818944125953E-2</c:v>
                </c:pt>
                <c:pt idx="66">
                  <c:v>1.1905513136029952E-2</c:v>
                </c:pt>
                <c:pt idx="67">
                  <c:v>1.4084198056292916E-2</c:v>
                </c:pt>
                <c:pt idx="68">
                  <c:v>1.5611757883937731E-2</c:v>
                </c:pt>
                <c:pt idx="69">
                  <c:v>1.6222685164664685E-2</c:v>
                </c:pt>
                <c:pt idx="70">
                  <c:v>1.6992046276211134E-2</c:v>
                </c:pt>
                <c:pt idx="71">
                  <c:v>1.9443562373287086E-2</c:v>
                </c:pt>
                <c:pt idx="72">
                  <c:v>2.1385402138540215E-2</c:v>
                </c:pt>
                <c:pt idx="73">
                  <c:v>2.4669073405535501E-2</c:v>
                </c:pt>
                <c:pt idx="74">
                  <c:v>2.6946015265288465E-2</c:v>
                </c:pt>
                <c:pt idx="75">
                  <c:v>3.3277746896423939E-2</c:v>
                </c:pt>
                <c:pt idx="76">
                  <c:v>3.3987661245092539E-2</c:v>
                </c:pt>
                <c:pt idx="77">
                  <c:v>3.691639522258415E-2</c:v>
                </c:pt>
                <c:pt idx="78">
                  <c:v>3.9230245653115524E-2</c:v>
                </c:pt>
                <c:pt idx="79">
                  <c:v>4.386186034786993E-2</c:v>
                </c:pt>
                <c:pt idx="80">
                  <c:v>4.9250535331905779E-2</c:v>
                </c:pt>
                <c:pt idx="81">
                  <c:v>5.2931132612407512E-2</c:v>
                </c:pt>
                <c:pt idx="82">
                  <c:v>5.8536585365853662E-2</c:v>
                </c:pt>
                <c:pt idx="83">
                  <c:v>7.3543277390156508E-2</c:v>
                </c:pt>
                <c:pt idx="84">
                  <c:v>7.7868852459016397E-2</c:v>
                </c:pt>
                <c:pt idx="85">
                  <c:v>9.2135437744502904E-2</c:v>
                </c:pt>
                <c:pt idx="86">
                  <c:v>9.9051952976867655E-2</c:v>
                </c:pt>
                <c:pt idx="87">
                  <c:v>0.1169098712446352</c:v>
                </c:pt>
                <c:pt idx="88">
                  <c:v>0.13081885856079403</c:v>
                </c:pt>
                <c:pt idx="89">
                  <c:v>0.14146447140381282</c:v>
                </c:pt>
                <c:pt idx="90">
                  <c:v>0.17523457116426588</c:v>
                </c:pt>
                <c:pt idx="91">
                  <c:v>0.18572080986451514</c:v>
                </c:pt>
                <c:pt idx="92">
                  <c:v>0.20485908649173956</c:v>
                </c:pt>
                <c:pt idx="93">
                  <c:v>0.21355039502034953</c:v>
                </c:pt>
                <c:pt idx="94">
                  <c:v>0.24313462826523777</c:v>
                </c:pt>
                <c:pt idx="95">
                  <c:v>0.26238286479250333</c:v>
                </c:pt>
                <c:pt idx="96">
                  <c:v>0.3131964809384164</c:v>
                </c:pt>
                <c:pt idx="97">
                  <c:v>0.28778280542986423</c:v>
                </c:pt>
                <c:pt idx="98">
                  <c:v>0.30188679245283018</c:v>
                </c:pt>
                <c:pt idx="99">
                  <c:v>0.23372781065088757</c:v>
                </c:pt>
                <c:pt idx="100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5-48F0-9BC4-1CBEEBDC69F0}"/>
            </c:ext>
          </c:extLst>
        </c:ser>
        <c:ser>
          <c:idx val="2"/>
          <c:order val="2"/>
          <c:tx>
            <c:strRef>
              <c:f>'Liczymy metody dla kobiet'!$P$6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kobiet'!$P$7:$P$107</c:f>
              <c:numCache>
                <c:formatCode>General</c:formatCode>
                <c:ptCount val="101"/>
                <c:pt idx="0">
                  <c:v>2.1823618317372562E-3</c:v>
                </c:pt>
                <c:pt idx="1">
                  <c:v>8.4007140606967567E-5</c:v>
                </c:pt>
                <c:pt idx="2">
                  <c:v>8.1163890185309562E-5</c:v>
                </c:pt>
                <c:pt idx="3">
                  <c:v>0</c:v>
                </c:pt>
                <c:pt idx="4">
                  <c:v>2.0713582932008201E-4</c:v>
                </c:pt>
                <c:pt idx="5">
                  <c:v>0</c:v>
                </c:pt>
                <c:pt idx="6">
                  <c:v>0</c:v>
                </c:pt>
                <c:pt idx="7">
                  <c:v>7.0981136762959807E-5</c:v>
                </c:pt>
                <c:pt idx="8">
                  <c:v>0</c:v>
                </c:pt>
                <c:pt idx="9">
                  <c:v>1.465155151343378E-4</c:v>
                </c:pt>
                <c:pt idx="10">
                  <c:v>0</c:v>
                </c:pt>
                <c:pt idx="11">
                  <c:v>0</c:v>
                </c:pt>
                <c:pt idx="12">
                  <c:v>1.3134347961718529E-4</c:v>
                </c:pt>
                <c:pt idx="13">
                  <c:v>1.3213337911976986E-4</c:v>
                </c:pt>
                <c:pt idx="14">
                  <c:v>2.047755765554049E-4</c:v>
                </c:pt>
                <c:pt idx="15">
                  <c:v>0</c:v>
                </c:pt>
                <c:pt idx="16">
                  <c:v>2.3494209918573095E-4</c:v>
                </c:pt>
                <c:pt idx="17">
                  <c:v>1.6621855016418774E-4</c:v>
                </c:pt>
                <c:pt idx="18">
                  <c:v>1.6959213092515579E-4</c:v>
                </c:pt>
                <c:pt idx="19">
                  <c:v>1.7086715079028814E-4</c:v>
                </c:pt>
                <c:pt idx="20">
                  <c:v>2.5087488162844895E-4</c:v>
                </c:pt>
                <c:pt idx="21">
                  <c:v>5.4963308090028029E-4</c:v>
                </c:pt>
                <c:pt idx="22">
                  <c:v>4.5679805052778466E-4</c:v>
                </c:pt>
                <c:pt idx="23">
                  <c:v>2.9920712699704755E-4</c:v>
                </c:pt>
                <c:pt idx="24">
                  <c:v>3.3960126668963753E-4</c:v>
                </c:pt>
                <c:pt idx="25">
                  <c:v>3.8332722374057049E-4</c:v>
                </c:pt>
                <c:pt idx="26">
                  <c:v>2.4026469820670471E-4</c:v>
                </c:pt>
                <c:pt idx="27">
                  <c:v>5.1157084802555541E-4</c:v>
                </c:pt>
                <c:pt idx="28">
                  <c:v>2.7317109178770504E-4</c:v>
                </c:pt>
                <c:pt idx="29">
                  <c:v>4.2996911569348484E-4</c:v>
                </c:pt>
                <c:pt idx="30">
                  <c:v>4.4872638352067007E-4</c:v>
                </c:pt>
                <c:pt idx="31">
                  <c:v>3.3880989249690519E-4</c:v>
                </c:pt>
                <c:pt idx="32">
                  <c:v>6.6249709882559848E-4</c:v>
                </c:pt>
                <c:pt idx="33">
                  <c:v>6.532674510053571E-4</c:v>
                </c:pt>
                <c:pt idx="34">
                  <c:v>2.7284905255853253E-4</c:v>
                </c:pt>
                <c:pt idx="35">
                  <c:v>4.8517018146843061E-4</c:v>
                </c:pt>
                <c:pt idx="36">
                  <c:v>6.5844756891175749E-4</c:v>
                </c:pt>
                <c:pt idx="37">
                  <c:v>9.8073331951575859E-4</c:v>
                </c:pt>
                <c:pt idx="38">
                  <c:v>5.3557336427001445E-4</c:v>
                </c:pt>
                <c:pt idx="39">
                  <c:v>1.0060402819531689E-3</c:v>
                </c:pt>
                <c:pt idx="40">
                  <c:v>9.501353972626303E-4</c:v>
                </c:pt>
                <c:pt idx="41">
                  <c:v>9.9647719967987936E-4</c:v>
                </c:pt>
                <c:pt idx="42">
                  <c:v>9.292437851177171E-4</c:v>
                </c:pt>
                <c:pt idx="43">
                  <c:v>8.281333263094881E-4</c:v>
                </c:pt>
                <c:pt idx="44">
                  <c:v>1.1784633517621934E-3</c:v>
                </c:pt>
                <c:pt idx="45">
                  <c:v>9.0357967402066031E-4</c:v>
                </c:pt>
                <c:pt idx="46">
                  <c:v>1.919045051345547E-3</c:v>
                </c:pt>
                <c:pt idx="47">
                  <c:v>1.8307730366422525E-3</c:v>
                </c:pt>
                <c:pt idx="48">
                  <c:v>1.9779750703746712E-3</c:v>
                </c:pt>
                <c:pt idx="49">
                  <c:v>2.5962381902939757E-3</c:v>
                </c:pt>
                <c:pt idx="50">
                  <c:v>2.1564018825810383E-3</c:v>
                </c:pt>
                <c:pt idx="51">
                  <c:v>2.7586850460491474E-3</c:v>
                </c:pt>
                <c:pt idx="52">
                  <c:v>2.5459047278069136E-3</c:v>
                </c:pt>
                <c:pt idx="53">
                  <c:v>4.4826706879751432E-3</c:v>
                </c:pt>
                <c:pt idx="54">
                  <c:v>3.907048425882409E-3</c:v>
                </c:pt>
                <c:pt idx="55">
                  <c:v>3.7012397485713944E-3</c:v>
                </c:pt>
                <c:pt idx="56">
                  <c:v>5.2157097599245805E-3</c:v>
                </c:pt>
                <c:pt idx="57">
                  <c:v>5.4992689203026135E-3</c:v>
                </c:pt>
                <c:pt idx="58">
                  <c:v>5.2614961071892896E-3</c:v>
                </c:pt>
                <c:pt idx="59">
                  <c:v>6.4572097009729656E-3</c:v>
                </c:pt>
                <c:pt idx="60">
                  <c:v>7.9005220889307726E-3</c:v>
                </c:pt>
                <c:pt idx="61">
                  <c:v>7.5244293660188255E-3</c:v>
                </c:pt>
                <c:pt idx="62">
                  <c:v>9.140777441917658E-3</c:v>
                </c:pt>
                <c:pt idx="63">
                  <c:v>9.6118195135406204E-3</c:v>
                </c:pt>
                <c:pt idx="64">
                  <c:v>9.2984832377485116E-3</c:v>
                </c:pt>
                <c:pt idx="65">
                  <c:v>1.0476655923366107E-2</c:v>
                </c:pt>
                <c:pt idx="66">
                  <c:v>1.1113268668811016E-2</c:v>
                </c:pt>
                <c:pt idx="67">
                  <c:v>1.2880792124096874E-2</c:v>
                </c:pt>
                <c:pt idx="68">
                  <c:v>1.4501821018440553E-2</c:v>
                </c:pt>
                <c:pt idx="69">
                  <c:v>1.5175189013491575E-2</c:v>
                </c:pt>
                <c:pt idx="70">
                  <c:v>1.7687017437261199E-2</c:v>
                </c:pt>
                <c:pt idx="71">
                  <c:v>1.74869401539548E-2</c:v>
                </c:pt>
                <c:pt idx="72">
                  <c:v>1.9973401636239174E-2</c:v>
                </c:pt>
                <c:pt idx="73">
                  <c:v>2.429166628523638E-2</c:v>
                </c:pt>
                <c:pt idx="74">
                  <c:v>2.6318868816393892E-2</c:v>
                </c:pt>
                <c:pt idx="75">
                  <c:v>3.1893932734728958E-2</c:v>
                </c:pt>
                <c:pt idx="76">
                  <c:v>3.1964567221583806E-2</c:v>
                </c:pt>
                <c:pt idx="77">
                  <c:v>3.3402951592078067E-2</c:v>
                </c:pt>
                <c:pt idx="78">
                  <c:v>3.9959151712683827E-2</c:v>
                </c:pt>
                <c:pt idx="79">
                  <c:v>4.220043406366214E-2</c:v>
                </c:pt>
                <c:pt idx="80">
                  <c:v>4.5735878049373402E-2</c:v>
                </c:pt>
                <c:pt idx="81">
                  <c:v>4.8638631670076204E-2</c:v>
                </c:pt>
                <c:pt idx="82">
                  <c:v>5.9429710123473645E-2</c:v>
                </c:pt>
                <c:pt idx="83">
                  <c:v>6.357371251315358E-2</c:v>
                </c:pt>
                <c:pt idx="84">
                  <c:v>7.4031169947826103E-2</c:v>
                </c:pt>
                <c:pt idx="85">
                  <c:v>8.4765166210629128E-2</c:v>
                </c:pt>
                <c:pt idx="86">
                  <c:v>9.7430849230113914E-2</c:v>
                </c:pt>
                <c:pt idx="87">
                  <c:v>0.10553118710890297</c:v>
                </c:pt>
                <c:pt idx="88">
                  <c:v>0.12659917216090133</c:v>
                </c:pt>
                <c:pt idx="89">
                  <c:v>0.13445040198345004</c:v>
                </c:pt>
                <c:pt idx="90">
                  <c:v>0.15566371123392897</c:v>
                </c:pt>
                <c:pt idx="91">
                  <c:v>0.18348058596978034</c:v>
                </c:pt>
                <c:pt idx="92">
                  <c:v>0.19124093578610013</c:v>
                </c:pt>
                <c:pt idx="93">
                  <c:v>0.20307693234262869</c:v>
                </c:pt>
                <c:pt idx="94">
                  <c:v>0.23663711647487207</c:v>
                </c:pt>
                <c:pt idx="95">
                  <c:v>0.25177387010543806</c:v>
                </c:pt>
                <c:pt idx="96">
                  <c:v>0.26868772834437638</c:v>
                </c:pt>
                <c:pt idx="97">
                  <c:v>0.32551427689422252</c:v>
                </c:pt>
                <c:pt idx="98">
                  <c:v>0.28695667203136266</c:v>
                </c:pt>
                <c:pt idx="99">
                  <c:v>0.28267209240671232</c:v>
                </c:pt>
                <c:pt idx="100">
                  <c:v>0.17780608119036068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5-48F0-9BC4-1CBEEBDC69F0}"/>
            </c:ext>
          </c:extLst>
        </c:ser>
        <c:ser>
          <c:idx val="3"/>
          <c:order val="3"/>
          <c:tx>
            <c:strRef>
              <c:f>'Liczymy metody dla kobiet'!$S$6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kobiet'!$S$7:$S$107</c:f>
              <c:numCache>
                <c:formatCode>General</c:formatCode>
                <c:ptCount val="101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  <c:pt idx="100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5-48F0-9BC4-1CBEEBDC69F0}"/>
            </c:ext>
          </c:extLst>
        </c:ser>
        <c:ser>
          <c:idx val="4"/>
          <c:order val="4"/>
          <c:tx>
            <c:strRef>
              <c:f>'Liczymy metody dla kobiet'!$T$6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kobiet'!$T$7:$T$107</c:f>
              <c:numCache>
                <c:formatCode>General</c:formatCode>
                <c:ptCount val="101"/>
                <c:pt idx="0">
                  <c:v>2.1300010650005326E-3</c:v>
                </c:pt>
                <c:pt idx="1">
                  <c:v>8.2452692767524623E-5</c:v>
                </c:pt>
                <c:pt idx="2">
                  <c:v>7.9069093209282725E-5</c:v>
                </c:pt>
                <c:pt idx="3">
                  <c:v>0</c:v>
                </c:pt>
                <c:pt idx="4">
                  <c:v>2.1266038137095059E-4</c:v>
                </c:pt>
                <c:pt idx="5">
                  <c:v>0</c:v>
                </c:pt>
                <c:pt idx="6">
                  <c:v>0</c:v>
                </c:pt>
                <c:pt idx="7">
                  <c:v>7.1744589262226466E-5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1.3256738842244809E-4</c:v>
                </c:pt>
                <c:pt idx="13">
                  <c:v>1.3213530655391121E-4</c:v>
                </c:pt>
                <c:pt idx="14">
                  <c:v>2.0721571155572953E-4</c:v>
                </c:pt>
                <c:pt idx="15">
                  <c:v>0</c:v>
                </c:pt>
                <c:pt idx="16">
                  <c:v>2.3693563248650785E-4</c:v>
                </c:pt>
                <c:pt idx="17">
                  <c:v>1.6622340425531914E-4</c:v>
                </c:pt>
                <c:pt idx="18">
                  <c:v>1.7390800266658935E-4</c:v>
                </c:pt>
                <c:pt idx="19">
                  <c:v>1.7331523152026347E-4</c:v>
                </c:pt>
                <c:pt idx="20">
                  <c:v>2.4767461060047337E-4</c:v>
                </c:pt>
                <c:pt idx="21">
                  <c:v>5.4802385208575278E-4</c:v>
                </c:pt>
                <c:pt idx="22">
                  <c:v>4.5772991392134673E-4</c:v>
                </c:pt>
                <c:pt idx="23">
                  <c:v>2.9461951117712768E-4</c:v>
                </c:pt>
                <c:pt idx="24">
                  <c:v>3.4215328467153286E-4</c:v>
                </c:pt>
                <c:pt idx="25">
                  <c:v>3.8325189230621831E-4</c:v>
                </c:pt>
                <c:pt idx="26">
                  <c:v>2.4293710965573784E-4</c:v>
                </c:pt>
                <c:pt idx="27">
                  <c:v>5.1314701662026174E-4</c:v>
                </c:pt>
                <c:pt idx="28">
                  <c:v>2.7301269509032172E-4</c:v>
                </c:pt>
                <c:pt idx="29">
                  <c:v>4.2860204300307169E-4</c:v>
                </c:pt>
                <c:pt idx="30">
                  <c:v>4.5742941609982129E-4</c:v>
                </c:pt>
                <c:pt idx="31">
                  <c:v>3.381451931050584E-4</c:v>
                </c:pt>
                <c:pt idx="32">
                  <c:v>6.6309333038625179E-4</c:v>
                </c:pt>
                <c:pt idx="33">
                  <c:v>6.539815016660958E-4</c:v>
                </c:pt>
                <c:pt idx="34">
                  <c:v>2.7417082365484942E-4</c:v>
                </c:pt>
                <c:pt idx="35">
                  <c:v>4.8130565096589291E-4</c:v>
                </c:pt>
                <c:pt idx="36">
                  <c:v>6.6053833874607807E-4</c:v>
                </c:pt>
                <c:pt idx="37">
                  <c:v>9.8239547312165996E-4</c:v>
                </c:pt>
                <c:pt idx="38">
                  <c:v>5.3322838044575353E-4</c:v>
                </c:pt>
                <c:pt idx="39">
                  <c:v>9.9988462869668904E-4</c:v>
                </c:pt>
                <c:pt idx="40">
                  <c:v>9.5147478591817321E-4</c:v>
                </c:pt>
                <c:pt idx="41">
                  <c:v>9.9647248739462312E-4</c:v>
                </c:pt>
                <c:pt idx="42">
                  <c:v>9.295495726092725E-4</c:v>
                </c:pt>
                <c:pt idx="43">
                  <c:v>8.2898690891506342E-4</c:v>
                </c:pt>
                <c:pt idx="44">
                  <c:v>1.1870945860007632E-3</c:v>
                </c:pt>
                <c:pt idx="45">
                  <c:v>9.033099858768201E-4</c:v>
                </c:pt>
                <c:pt idx="46">
                  <c:v>1.9245349040648506E-3</c:v>
                </c:pt>
                <c:pt idx="47">
                  <c:v>1.8244152369079202E-3</c:v>
                </c:pt>
                <c:pt idx="48">
                  <c:v>1.975062824660988E-3</c:v>
                </c:pt>
                <c:pt idx="49">
                  <c:v>2.6015983676245542E-3</c:v>
                </c:pt>
                <c:pt idx="50">
                  <c:v>2.1492088225022162E-3</c:v>
                </c:pt>
                <c:pt idx="51">
                  <c:v>2.7677882171301613E-3</c:v>
                </c:pt>
                <c:pt idx="52">
                  <c:v>2.5584831566525519E-3</c:v>
                </c:pt>
                <c:pt idx="53">
                  <c:v>4.4707538187688869E-3</c:v>
                </c:pt>
                <c:pt idx="54">
                  <c:v>3.9068337567515644E-3</c:v>
                </c:pt>
                <c:pt idx="55">
                  <c:v>3.7023639806796176E-3</c:v>
                </c:pt>
                <c:pt idx="56">
                  <c:v>5.2075261151235241E-3</c:v>
                </c:pt>
                <c:pt idx="57">
                  <c:v>5.4969947748346373E-3</c:v>
                </c:pt>
                <c:pt idx="58">
                  <c:v>5.2386838542586378E-3</c:v>
                </c:pt>
                <c:pt idx="59">
                  <c:v>6.4548682845092685E-3</c:v>
                </c:pt>
                <c:pt idx="60">
                  <c:v>7.8927314294008778E-3</c:v>
                </c:pt>
                <c:pt idx="61">
                  <c:v>7.5179694709482971E-3</c:v>
                </c:pt>
                <c:pt idx="62">
                  <c:v>9.0935642509255409E-3</c:v>
                </c:pt>
                <c:pt idx="63">
                  <c:v>9.616459800961645E-3</c:v>
                </c:pt>
                <c:pt idx="64">
                  <c:v>9.2828895524114542E-3</c:v>
                </c:pt>
                <c:pt idx="65">
                  <c:v>1.0470829727429427E-2</c:v>
                </c:pt>
                <c:pt idx="66">
                  <c:v>1.1114410554447885E-2</c:v>
                </c:pt>
                <c:pt idx="67">
                  <c:v>1.2879037220417566E-2</c:v>
                </c:pt>
                <c:pt idx="68">
                  <c:v>1.4506855373728438E-2</c:v>
                </c:pt>
                <c:pt idx="69">
                  <c:v>1.5163530449347434E-2</c:v>
                </c:pt>
                <c:pt idx="70">
                  <c:v>1.7697269436458163E-2</c:v>
                </c:pt>
                <c:pt idx="71">
                  <c:v>1.7513381538172598E-2</c:v>
                </c:pt>
                <c:pt idx="72">
                  <c:v>2.0024591603723867E-2</c:v>
                </c:pt>
                <c:pt idx="73">
                  <c:v>2.4315571522112306E-2</c:v>
                </c:pt>
                <c:pt idx="74">
                  <c:v>2.6281945908312947E-2</c:v>
                </c:pt>
                <c:pt idx="75">
                  <c:v>3.1468649273929984E-2</c:v>
                </c:pt>
                <c:pt idx="76">
                  <c:v>3.1517683927771975E-2</c:v>
                </c:pt>
                <c:pt idx="77">
                  <c:v>3.3399377299745257E-2</c:v>
                </c:pt>
                <c:pt idx="78">
                  <c:v>3.9986552494709983E-2</c:v>
                </c:pt>
                <c:pt idx="79">
                  <c:v>4.2213063569376798E-2</c:v>
                </c:pt>
                <c:pt idx="80">
                  <c:v>4.5831381255983537E-2</c:v>
                </c:pt>
                <c:pt idx="81">
                  <c:v>4.8590526009880848E-2</c:v>
                </c:pt>
                <c:pt idx="82">
                  <c:v>5.946538883436292E-2</c:v>
                </c:pt>
                <c:pt idx="83">
                  <c:v>6.3436765778173865E-2</c:v>
                </c:pt>
                <c:pt idx="84">
                  <c:v>7.400992713063681E-2</c:v>
                </c:pt>
                <c:pt idx="85">
                  <c:v>8.4798706830642875E-2</c:v>
                </c:pt>
                <c:pt idx="86">
                  <c:v>9.7565614302015963E-2</c:v>
                </c:pt>
                <c:pt idx="87">
                  <c:v>0.10548070213108593</c:v>
                </c:pt>
                <c:pt idx="88">
                  <c:v>0.12668546212306936</c:v>
                </c:pt>
                <c:pt idx="89">
                  <c:v>0.13459610798105839</c:v>
                </c:pt>
                <c:pt idx="90">
                  <c:v>0.1555096199713786</c:v>
                </c:pt>
                <c:pt idx="91">
                  <c:v>0.18389830508474578</c:v>
                </c:pt>
                <c:pt idx="92">
                  <c:v>0.19196147009919154</c:v>
                </c:pt>
                <c:pt idx="93">
                  <c:v>0.20422787531350772</c:v>
                </c:pt>
                <c:pt idx="94">
                  <c:v>0.23916713562183453</c:v>
                </c:pt>
                <c:pt idx="95">
                  <c:v>0.25298881604319318</c:v>
                </c:pt>
                <c:pt idx="96">
                  <c:v>0.27081552402120018</c:v>
                </c:pt>
                <c:pt idx="97">
                  <c:v>0.33566433566433568</c:v>
                </c:pt>
                <c:pt idx="98">
                  <c:v>0.28962536023054758</c:v>
                </c:pt>
                <c:pt idx="99">
                  <c:v>0.30777366472765727</c:v>
                </c:pt>
                <c:pt idx="100">
                  <c:v>0.17077798861480076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5-48F0-9BC4-1CBEEBDC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52688"/>
        <c:axId val="1"/>
      </c:lineChart>
      <c:catAx>
        <c:axId val="6265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2655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5.0347062984353021E-2"/>
          <c:y val="0.90349561487740859"/>
          <c:w val="0.93685111917772368"/>
          <c:h val="0.96785417066769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823119549437"/>
          <c:y val="4.3087054045982127E-2"/>
          <c:w val="0.6329628323635782"/>
          <c:h val="0.79978805640208606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życia'!$D$4:$D$103</c:f>
              <c:numCache>
                <c:formatCode>0</c:formatCode>
                <c:ptCount val="100"/>
                <c:pt idx="0">
                  <c:v>487.25699089903043</c:v>
                </c:pt>
                <c:pt idx="1">
                  <c:v>15.567717628237469</c:v>
                </c:pt>
                <c:pt idx="2">
                  <c:v>44.736262261518711</c:v>
                </c:pt>
                <c:pt idx="3">
                  <c:v>21.014038391860382</c:v>
                </c:pt>
                <c:pt idx="4">
                  <c:v>6.7424849115629861</c:v>
                </c:pt>
                <c:pt idx="5">
                  <c:v>13.235447617932346</c:v>
                </c:pt>
                <c:pt idx="6">
                  <c:v>0</c:v>
                </c:pt>
                <c:pt idx="7">
                  <c:v>6.8279437520718336</c:v>
                </c:pt>
                <c:pt idx="8">
                  <c:v>0</c:v>
                </c:pt>
                <c:pt idx="9">
                  <c:v>6.8823082434685352</c:v>
                </c:pt>
                <c:pt idx="10">
                  <c:v>0</c:v>
                </c:pt>
                <c:pt idx="11">
                  <c:v>6.4516753841751431</c:v>
                </c:pt>
                <c:pt idx="12">
                  <c:v>6.301156061172863</c:v>
                </c:pt>
                <c:pt idx="13">
                  <c:v>0</c:v>
                </c:pt>
                <c:pt idx="14">
                  <c:v>32.794913042352405</c:v>
                </c:pt>
                <c:pt idx="15">
                  <c:v>28.208024718545367</c:v>
                </c:pt>
                <c:pt idx="16">
                  <c:v>29.857282091335236</c:v>
                </c:pt>
                <c:pt idx="17">
                  <c:v>31.39859243606363</c:v>
                </c:pt>
                <c:pt idx="18">
                  <c:v>81.647316605026248</c:v>
                </c:pt>
                <c:pt idx="19">
                  <c:v>73.295537267611024</c:v>
                </c:pt>
                <c:pt idx="20">
                  <c:v>79.06169064551716</c:v>
                </c:pt>
                <c:pt idx="21">
                  <c:v>92.162606438382994</c:v>
                </c:pt>
                <c:pt idx="22">
                  <c:v>112.23659445445732</c:v>
                </c:pt>
                <c:pt idx="23">
                  <c:v>142.68084665894196</c:v>
                </c:pt>
                <c:pt idx="24">
                  <c:v>113.36202248189632</c:v>
                </c:pt>
                <c:pt idx="25">
                  <c:v>99.746534486632171</c:v>
                </c:pt>
                <c:pt idx="26">
                  <c:v>123.71158673550501</c:v>
                </c:pt>
                <c:pt idx="27">
                  <c:v>129.36407605468079</c:v>
                </c:pt>
                <c:pt idx="28">
                  <c:v>128.75790421246347</c:v>
                </c:pt>
                <c:pt idx="29">
                  <c:v>123.89246685524284</c:v>
                </c:pt>
                <c:pt idx="30">
                  <c:v>117.47313598041087</c:v>
                </c:pt>
                <c:pt idx="31">
                  <c:v>148.37696194663468</c:v>
                </c:pt>
                <c:pt idx="32">
                  <c:v>163.55136886430938</c:v>
                </c:pt>
                <c:pt idx="33">
                  <c:v>164.88787201755915</c:v>
                </c:pt>
                <c:pt idx="34">
                  <c:v>142.6391605064359</c:v>
                </c:pt>
                <c:pt idx="35">
                  <c:v>159.53810105593143</c:v>
                </c:pt>
                <c:pt idx="36">
                  <c:v>225.35869596430703</c:v>
                </c:pt>
                <c:pt idx="37">
                  <c:v>222.67413355559606</c:v>
                </c:pt>
                <c:pt idx="38">
                  <c:v>192.90438887426276</c:v>
                </c:pt>
                <c:pt idx="39">
                  <c:v>207.90607157368524</c:v>
                </c:pt>
                <c:pt idx="40">
                  <c:v>261.85194200387855</c:v>
                </c:pt>
                <c:pt idx="41">
                  <c:v>255.90178845469637</c:v>
                </c:pt>
                <c:pt idx="42">
                  <c:v>271.24816257606119</c:v>
                </c:pt>
                <c:pt idx="43">
                  <c:v>290.90505486004923</c:v>
                </c:pt>
                <c:pt idx="44">
                  <c:v>347.33992343211082</c:v>
                </c:pt>
                <c:pt idx="45">
                  <c:v>344.54060629466102</c:v>
                </c:pt>
                <c:pt idx="46">
                  <c:v>428.66450203774838</c:v>
                </c:pt>
                <c:pt idx="47">
                  <c:v>473.50971041831946</c:v>
                </c:pt>
                <c:pt idx="48">
                  <c:v>524.43934239749251</c:v>
                </c:pt>
                <c:pt idx="49">
                  <c:v>525.78134414246392</c:v>
                </c:pt>
                <c:pt idx="50">
                  <c:v>640.66750013825288</c:v>
                </c:pt>
                <c:pt idx="51">
                  <c:v>703.21773727254242</c:v>
                </c:pt>
                <c:pt idx="52">
                  <c:v>738.35977560547849</c:v>
                </c:pt>
                <c:pt idx="53">
                  <c:v>965.18246645319221</c:v>
                </c:pt>
                <c:pt idx="54">
                  <c:v>985.53377792796039</c:v>
                </c:pt>
                <c:pt idx="55">
                  <c:v>978.00279110348549</c:v>
                </c:pt>
                <c:pt idx="56">
                  <c:v>1120.4136686302709</c:v>
                </c:pt>
                <c:pt idx="57">
                  <c:v>1136.885887790444</c:v>
                </c:pt>
                <c:pt idx="58">
                  <c:v>1087.0404825265382</c:v>
                </c:pt>
                <c:pt idx="59">
                  <c:v>1282.1830776981121</c:v>
                </c:pt>
                <c:pt idx="60">
                  <c:v>1428.4200161676004</c:v>
                </c:pt>
                <c:pt idx="61">
                  <c:v>1486.3677641850504</c:v>
                </c:pt>
                <c:pt idx="62">
                  <c:v>1528.6006815361104</c:v>
                </c:pt>
                <c:pt idx="63">
                  <c:v>1677.723219257831</c:v>
                </c:pt>
                <c:pt idx="64">
                  <c:v>1792.2985929383342</c:v>
                </c:pt>
                <c:pt idx="65">
                  <c:v>2153.1891784650002</c:v>
                </c:pt>
                <c:pt idx="66">
                  <c:v>2343.8792793863959</c:v>
                </c:pt>
                <c:pt idx="67">
                  <c:v>2252.6892655425604</c:v>
                </c:pt>
                <c:pt idx="68">
                  <c:v>2326.4588276669047</c:v>
                </c:pt>
                <c:pt idx="69">
                  <c:v>2314.5224774106123</c:v>
                </c:pt>
                <c:pt idx="70">
                  <c:v>2493.5581140459235</c:v>
                </c:pt>
                <c:pt idx="71">
                  <c:v>2459.7837985085343</c:v>
                </c:pt>
                <c:pt idx="72">
                  <c:v>2657.0127465683668</c:v>
                </c:pt>
                <c:pt idx="73">
                  <c:v>2594.5821510011301</c:v>
                </c:pt>
                <c:pt idx="74">
                  <c:v>2537.5372291765334</c:v>
                </c:pt>
                <c:pt idx="75">
                  <c:v>2577.3142702922846</c:v>
                </c:pt>
                <c:pt idx="76">
                  <c:v>2564.3174008328733</c:v>
                </c:pt>
                <c:pt idx="77">
                  <c:v>3010.9594880627233</c:v>
                </c:pt>
                <c:pt idx="78">
                  <c:v>2811.4302486184779</c:v>
                </c:pt>
                <c:pt idx="79">
                  <c:v>2786.4966333949938</c:v>
                </c:pt>
                <c:pt idx="80">
                  <c:v>2766.3818942361004</c:v>
                </c:pt>
                <c:pt idx="81">
                  <c:v>2930.0385705607937</c:v>
                </c:pt>
                <c:pt idx="82">
                  <c:v>2768.26798443608</c:v>
                </c:pt>
                <c:pt idx="83">
                  <c:v>2957.7347488928062</c:v>
                </c:pt>
                <c:pt idx="84">
                  <c:v>2682.8646243883313</c:v>
                </c:pt>
                <c:pt idx="85">
                  <c:v>2850.1374898583563</c:v>
                </c:pt>
                <c:pt idx="86">
                  <c:v>2634.6354289211276</c:v>
                </c:pt>
                <c:pt idx="87">
                  <c:v>2638.9383365111344</c:v>
                </c:pt>
                <c:pt idx="88">
                  <c:v>2273.6422894594166</c:v>
                </c:pt>
                <c:pt idx="89">
                  <c:v>2342.6520850366323</c:v>
                </c:pt>
                <c:pt idx="90">
                  <c:v>1939.7796376476972</c:v>
                </c:pt>
                <c:pt idx="91">
                  <c:v>1822.1015068161425</c:v>
                </c:pt>
                <c:pt idx="92">
                  <c:v>1463.6934970436505</c:v>
                </c:pt>
                <c:pt idx="93">
                  <c:v>1372.722133607979</c:v>
                </c:pt>
                <c:pt idx="94">
                  <c:v>955.49855777323432</c:v>
                </c:pt>
                <c:pt idx="95">
                  <c:v>776.69628776417437</c:v>
                </c:pt>
                <c:pt idx="96">
                  <c:v>587.63035824182634</c:v>
                </c:pt>
                <c:pt idx="97">
                  <c:v>435.86854517655502</c:v>
                </c:pt>
                <c:pt idx="98">
                  <c:v>261.55688334425764</c:v>
                </c:pt>
                <c:pt idx="99">
                  <c:v>156.29916465016328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8-43BC-ABE0-F86D8CE5BD79}"/>
            </c:ext>
          </c:extLst>
        </c:ser>
        <c:ser>
          <c:idx val="1"/>
          <c:order val="1"/>
          <c:tx>
            <c:v>Kobiety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życia'!$K$4:$K$103</c:f>
              <c:numCache>
                <c:formatCode>#,##0</c:formatCode>
                <c:ptCount val="100"/>
                <c:pt idx="0">
                  <c:v>213.05683291017877</c:v>
                </c:pt>
                <c:pt idx="1">
                  <c:v>8.2278152347534483</c:v>
                </c:pt>
                <c:pt idx="2">
                  <c:v>7.889516513944419</c:v>
                </c:pt>
                <c:pt idx="3">
                  <c:v>0</c:v>
                </c:pt>
                <c:pt idx="4">
                  <c:v>21.216549885240003</c:v>
                </c:pt>
                <c:pt idx="5">
                  <c:v>0</c:v>
                </c:pt>
                <c:pt idx="6">
                  <c:v>0</c:v>
                </c:pt>
                <c:pt idx="7">
                  <c:v>7.1564091749797951</c:v>
                </c:pt>
                <c:pt idx="8">
                  <c:v>0</c:v>
                </c:pt>
                <c:pt idx="9">
                  <c:v>14.602511218253554</c:v>
                </c:pt>
                <c:pt idx="10">
                  <c:v>0</c:v>
                </c:pt>
                <c:pt idx="11">
                  <c:v>0</c:v>
                </c:pt>
                <c:pt idx="12">
                  <c:v>13.220368577591655</c:v>
                </c:pt>
                <c:pt idx="13">
                  <c:v>13.175823202495383</c:v>
                </c:pt>
                <c:pt idx="14">
                  <c:v>20.659945606620461</c:v>
                </c:pt>
                <c:pt idx="15">
                  <c:v>0</c:v>
                </c:pt>
                <c:pt idx="16">
                  <c:v>23.618242916165372</c:v>
                </c:pt>
                <c:pt idx="17">
                  <c:v>16.565355050658205</c:v>
                </c:pt>
                <c:pt idx="18">
                  <c:v>17.328801848645064</c:v>
                </c:pt>
                <c:pt idx="19">
                  <c:v>17.265733419039943</c:v>
                </c:pt>
                <c:pt idx="20">
                  <c:v>24.67022070450561</c:v>
                </c:pt>
                <c:pt idx="21">
                  <c:v>54.573664848990731</c:v>
                </c:pt>
                <c:pt idx="22">
                  <c:v>45.555222432263619</c:v>
                </c:pt>
                <c:pt idx="23">
                  <c:v>29.309827123767004</c:v>
                </c:pt>
                <c:pt idx="24">
                  <c:v>34.02740861509286</c:v>
                </c:pt>
                <c:pt idx="25">
                  <c:v>38.102090543534288</c:v>
                </c:pt>
                <c:pt idx="26">
                  <c:v>24.142547182939673</c:v>
                </c:pt>
                <c:pt idx="27">
                  <c:v>50.983563259987065</c:v>
                </c:pt>
                <c:pt idx="28">
                  <c:v>27.111677282333286</c:v>
                </c:pt>
                <c:pt idx="29">
                  <c:v>42.551316312862802</c:v>
                </c:pt>
                <c:pt idx="30">
                  <c:v>45.391080351962614</c:v>
                </c:pt>
                <c:pt idx="31">
                  <c:v>33.540755631635299</c:v>
                </c:pt>
                <c:pt idx="32">
                  <c:v>65.748681842523595</c:v>
                </c:pt>
                <c:pt idx="33">
                  <c:v>64.801210413692374</c:v>
                </c:pt>
                <c:pt idx="34">
                  <c:v>27.149491236599975</c:v>
                </c:pt>
                <c:pt idx="35">
                  <c:v>47.649511276067479</c:v>
                </c:pt>
                <c:pt idx="36">
                  <c:v>65.359836733935651</c:v>
                </c:pt>
                <c:pt idx="37">
                  <c:v>97.142609572910757</c:v>
                </c:pt>
                <c:pt idx="38">
                  <c:v>52.678012352437179</c:v>
                </c:pt>
                <c:pt idx="39">
                  <c:v>98.720339622166151</c:v>
                </c:pt>
                <c:pt idx="40">
                  <c:v>93.854155677375005</c:v>
                </c:pt>
                <c:pt idx="41">
                  <c:v>98.193384422878438</c:v>
                </c:pt>
                <c:pt idx="42">
                  <c:v>91.509900505234739</c:v>
                </c:pt>
                <c:pt idx="43">
                  <c:v>81.534682876206318</c:v>
                </c:pt>
                <c:pt idx="44">
                  <c:v>116.67266016372743</c:v>
                </c:pt>
                <c:pt idx="45">
                  <c:v>88.663794180685329</c:v>
                </c:pt>
                <c:pt idx="46">
                  <c:v>188.74592763956545</c:v>
                </c:pt>
                <c:pt idx="47">
                  <c:v>178.56401454313118</c:v>
                </c:pt>
                <c:pt idx="48">
                  <c:v>192.96024899035555</c:v>
                </c:pt>
                <c:pt idx="49">
                  <c:v>253.68251606495124</c:v>
                </c:pt>
                <c:pt idx="50">
                  <c:v>209.00454155441156</c:v>
                </c:pt>
                <c:pt idx="51">
                  <c:v>268.61333929239674</c:v>
                </c:pt>
                <c:pt idx="52">
                  <c:v>247.62372734490833</c:v>
                </c:pt>
                <c:pt idx="53">
                  <c:v>431.51355132477772</c:v>
                </c:pt>
                <c:pt idx="54">
                  <c:v>375.4338172436519</c:v>
                </c:pt>
                <c:pt idx="55">
                  <c:v>354.3836162636324</c:v>
                </c:pt>
                <c:pt idx="56">
                  <c:v>496.65096032221226</c:v>
                </c:pt>
                <c:pt idx="57">
                  <c:v>521.51126006831544</c:v>
                </c:pt>
                <c:pt idx="58">
                  <c:v>494.35957096626129</c:v>
                </c:pt>
                <c:pt idx="59">
                  <c:v>605.8166596261392</c:v>
                </c:pt>
                <c:pt idx="60">
                  <c:v>735.97091316519663</c:v>
                </c:pt>
                <c:pt idx="61">
                  <c:v>695.48718564295609</c:v>
                </c:pt>
                <c:pt idx="62">
                  <c:v>835.06704564319534</c:v>
                </c:pt>
                <c:pt idx="63">
                  <c:v>874.85633320003149</c:v>
                </c:pt>
                <c:pt idx="64">
                  <c:v>836.6146390941326</c:v>
                </c:pt>
                <c:pt idx="65">
                  <c:v>934.89978040790277</c:v>
                </c:pt>
                <c:pt idx="66">
                  <c:v>981.7872195235982</c:v>
                </c:pt>
                <c:pt idx="67">
                  <c:v>1125.0525683426793</c:v>
                </c:pt>
                <c:pt idx="68">
                  <c:v>1251.0599157901327</c:v>
                </c:pt>
                <c:pt idx="69">
                  <c:v>1289.0151784765228</c:v>
                </c:pt>
                <c:pt idx="70">
                  <c:v>1481.5293822621782</c:v>
                </c:pt>
                <c:pt idx="71">
                  <c:v>1440.0123559822366</c:v>
                </c:pt>
                <c:pt idx="72">
                  <c:v>1617.9996339819938</c:v>
                </c:pt>
                <c:pt idx="73">
                  <c:v>1924.9075215752498</c:v>
                </c:pt>
                <c:pt idx="74">
                  <c:v>2029.8325708656678</c:v>
                </c:pt>
                <c:pt idx="75">
                  <c:v>2365.3056908294393</c:v>
                </c:pt>
                <c:pt idx="76">
                  <c:v>2296.8817400468656</c:v>
                </c:pt>
                <c:pt idx="77">
                  <c:v>2355.8326915584394</c:v>
                </c:pt>
                <c:pt idx="78">
                  <c:v>2727.0160932656809</c:v>
                </c:pt>
                <c:pt idx="79">
                  <c:v>2761.3973971503192</c:v>
                </c:pt>
                <c:pt idx="80">
                  <c:v>2870.6338765978462</c:v>
                </c:pt>
                <c:pt idx="81">
                  <c:v>2906.1703231492515</c:v>
                </c:pt>
                <c:pt idx="82">
                  <c:v>3383.600218236164</c:v>
                </c:pt>
                <c:pt idx="83">
                  <c:v>3392.1181338998099</c:v>
                </c:pt>
                <c:pt idx="84">
                  <c:v>3711.5457074191918</c:v>
                </c:pt>
                <c:pt idx="85">
                  <c:v>3936.5176430543493</c:v>
                </c:pt>
                <c:pt idx="86">
                  <c:v>4148.5652548446378</c:v>
                </c:pt>
                <c:pt idx="87">
                  <c:v>4044.0105778301372</c:v>
                </c:pt>
                <c:pt idx="88">
                  <c:v>4347.0604132403851</c:v>
                </c:pt>
                <c:pt idx="89">
                  <c:v>4030.578926529929</c:v>
                </c:pt>
                <c:pt idx="90">
                  <c:v>4030.8574484037849</c:v>
                </c:pt>
                <c:pt idx="91">
                  <c:v>4029.7977759952987</c:v>
                </c:pt>
                <c:pt idx="92">
                  <c:v>3435.0584928288536</c:v>
                </c:pt>
                <c:pt idx="93">
                  <c:v>2957.5670005907987</c:v>
                </c:pt>
                <c:pt idx="94">
                  <c:v>2754.7274501879447</c:v>
                </c:pt>
                <c:pt idx="95">
                  <c:v>2209.890064434036</c:v>
                </c:pt>
                <c:pt idx="96">
                  <c:v>1765.8759001252456</c:v>
                </c:pt>
                <c:pt idx="97">
                  <c:v>1611.0344285475321</c:v>
                </c:pt>
                <c:pt idx="98">
                  <c:v>907.29894471074408</c:v>
                </c:pt>
                <c:pt idx="99">
                  <c:v>688.35187589169766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8-43BC-ABE0-F86D8CE5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74464"/>
        <c:axId val="1"/>
      </c:scatterChart>
      <c:valAx>
        <c:axId val="6301744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2186814619063029"/>
              <c:y val="0.913262206174504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zmarłych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30174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598317333620971"/>
          <c:y val="0.42266570960397903"/>
          <c:w val="0.19349921799158665"/>
          <c:h val="0.154701207929119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życia'!$G$4:$G$103</c:f>
              <c:numCache>
                <c:formatCode>0.00</c:formatCode>
                <c:ptCount val="100"/>
                <c:pt idx="0">
                  <c:v>72.892527751466645</c:v>
                </c:pt>
                <c:pt idx="1">
                  <c:v>72.248951129614994</c:v>
                </c:pt>
                <c:pt idx="2">
                  <c:v>71.260177251442443</c:v>
                </c:pt>
                <c:pt idx="3">
                  <c:v>70.292006997179115</c:v>
                </c:pt>
                <c:pt idx="4">
                  <c:v>69.306756981046078</c:v>
                </c:pt>
                <c:pt idx="5">
                  <c:v>68.31142311131741</c:v>
                </c:pt>
                <c:pt idx="6">
                  <c:v>67.320451392919225</c:v>
                </c:pt>
                <c:pt idx="7">
                  <c:v>66.320451392919239</c:v>
                </c:pt>
                <c:pt idx="8">
                  <c:v>65.324972494089891</c:v>
                </c:pt>
                <c:pt idx="9">
                  <c:v>64.324972494089877</c:v>
                </c:pt>
                <c:pt idx="10">
                  <c:v>63.329391740930411</c:v>
                </c:pt>
                <c:pt idx="11">
                  <c:v>62.329391740930411</c:v>
                </c:pt>
                <c:pt idx="12">
                  <c:v>61.333405203118645</c:v>
                </c:pt>
                <c:pt idx="13">
                  <c:v>60.337262131646369</c:v>
                </c:pt>
                <c:pt idx="14">
                  <c:v>59.337262131646355</c:v>
                </c:pt>
                <c:pt idx="15">
                  <c:v>58.356683574832239</c:v>
                </c:pt>
                <c:pt idx="16">
                  <c:v>57.373114881183156</c:v>
                </c:pt>
                <c:pt idx="17">
                  <c:v>56.390216362823807</c:v>
                </c:pt>
                <c:pt idx="18">
                  <c:v>55.407895447514107</c:v>
                </c:pt>
                <c:pt idx="19">
                  <c:v>54.453096431624019</c:v>
                </c:pt>
                <c:pt idx="20">
                  <c:v>53.492997649248785</c:v>
                </c:pt>
                <c:pt idx="21">
                  <c:v>52.535305738865354</c:v>
                </c:pt>
                <c:pt idx="22">
                  <c:v>51.583778310582979</c:v>
                </c:pt>
                <c:pt idx="23">
                  <c:v>50.641795094581383</c:v>
                </c:pt>
                <c:pt idx="24">
                  <c:v>49.714293623545167</c:v>
                </c:pt>
                <c:pt idx="25">
                  <c:v>48.770894306263443</c:v>
                </c:pt>
                <c:pt idx="26">
                  <c:v>47.819791698406547</c:v>
                </c:pt>
                <c:pt idx="27">
                  <c:v>46.879317014428281</c:v>
                </c:pt>
                <c:pt idx="28">
                  <c:v>45.940405337148</c:v>
                </c:pt>
                <c:pt idx="29">
                  <c:v>45.000054723358765</c:v>
                </c:pt>
                <c:pt idx="30">
                  <c:v>44.056333445673175</c:v>
                </c:pt>
                <c:pt idx="31">
                  <c:v>43.108627192681496</c:v>
                </c:pt>
                <c:pt idx="32">
                  <c:v>42.173338918840287</c:v>
                </c:pt>
                <c:pt idx="33">
                  <c:v>41.243219916631389</c:v>
                </c:pt>
                <c:pt idx="34">
                  <c:v>40.312216169865636</c:v>
                </c:pt>
                <c:pt idx="35">
                  <c:v>39.370624293706115</c:v>
                </c:pt>
                <c:pt idx="36">
                  <c:v>38.434511997995074</c:v>
                </c:pt>
                <c:pt idx="37">
                  <c:v>37.522789420379567</c:v>
                </c:pt>
                <c:pt idx="38">
                  <c:v>36.608115047068615</c:v>
                </c:pt>
                <c:pt idx="39">
                  <c:v>35.680351342800456</c:v>
                </c:pt>
                <c:pt idx="40">
                  <c:v>34.756368792240977</c:v>
                </c:pt>
                <c:pt idx="41">
                  <c:v>33.849850491769537</c:v>
                </c:pt>
                <c:pt idx="42">
                  <c:v>32.939028228043234</c:v>
                </c:pt>
                <c:pt idx="43">
                  <c:v>32.031233673353007</c:v>
                </c:pt>
                <c:pt idx="44">
                  <c:v>31.127647670641881</c:v>
                </c:pt>
                <c:pt idx="45">
                  <c:v>30.239876564273764</c:v>
                </c:pt>
                <c:pt idx="46">
                  <c:v>29.348368471986692</c:v>
                </c:pt>
                <c:pt idx="47">
                  <c:v>28.479900702368464</c:v>
                </c:pt>
                <c:pt idx="48">
                  <c:v>27.62153266832097</c:v>
                </c:pt>
                <c:pt idx="49">
                  <c:v>26.774443194366121</c:v>
                </c:pt>
                <c:pt idx="50">
                  <c:v>25.923801147982509</c:v>
                </c:pt>
                <c:pt idx="51">
                  <c:v>25.101130858090098</c:v>
                </c:pt>
                <c:pt idx="52">
                  <c:v>24.290928554748831</c:v>
                </c:pt>
                <c:pt idx="53">
                  <c:v>23.485221852259553</c:v>
                </c:pt>
                <c:pt idx="54">
                  <c:v>22.733248162396251</c:v>
                </c:pt>
                <c:pt idx="55">
                  <c:v>21.980948023960401</c:v>
                </c:pt>
                <c:pt idx="56">
                  <c:v>21.221092775485953</c:v>
                </c:pt>
                <c:pt idx="57">
                  <c:v>20.489917174881068</c:v>
                </c:pt>
                <c:pt idx="58">
                  <c:v>19.756578851295217</c:v>
                </c:pt>
                <c:pt idx="59">
                  <c:v>19.005368677196184</c:v>
                </c:pt>
                <c:pt idx="60">
                  <c:v>18.291736836843295</c:v>
                </c:pt>
                <c:pt idx="61">
                  <c:v>17.603843952895616</c:v>
                </c:pt>
                <c:pt idx="62">
                  <c:v>16.921860864950851</c:v>
                </c:pt>
                <c:pt idx="63">
                  <c:v>16.241994613155804</c:v>
                </c:pt>
                <c:pt idx="64">
                  <c:v>15.58617664244856</c:v>
                </c:pt>
                <c:pt idx="65">
                  <c:v>14.946972764505922</c:v>
                </c:pt>
                <c:pt idx="66">
                  <c:v>14.374330859372206</c:v>
                </c:pt>
                <c:pt idx="67">
                  <c:v>13.835961863051072</c:v>
                </c:pt>
                <c:pt idx="68">
                  <c:v>13.276504566229548</c:v>
                </c:pt>
                <c:pt idx="69">
                  <c:v>12.727783248772328</c:v>
                </c:pt>
                <c:pt idx="70">
                  <c:v>12.173113417936554</c:v>
                </c:pt>
                <c:pt idx="71">
                  <c:v>11.649832764908956</c:v>
                </c:pt>
                <c:pt idx="72">
                  <c:v>11.117869575777449</c:v>
                </c:pt>
                <c:pt idx="73">
                  <c:v>10.622180405413806</c:v>
                </c:pt>
                <c:pt idx="74">
                  <c:v>10.114484684831933</c:v>
                </c:pt>
                <c:pt idx="75">
                  <c:v>9.5946558209218882</c:v>
                </c:pt>
                <c:pt idx="76">
                  <c:v>9.0806369165834564</c:v>
                </c:pt>
                <c:pt idx="77">
                  <c:v>8.5624553233004193</c:v>
                </c:pt>
                <c:pt idx="78">
                  <c:v>8.1315517702076594</c:v>
                </c:pt>
                <c:pt idx="79">
                  <c:v>7.670025295049034</c:v>
                </c:pt>
                <c:pt idx="80">
                  <c:v>7.2091499633237799</c:v>
                </c:pt>
                <c:pt idx="81">
                  <c:v>6.7503813538774198</c:v>
                </c:pt>
                <c:pt idx="82">
                  <c:v>6.3343270166964176</c:v>
                </c:pt>
                <c:pt idx="83">
                  <c:v>5.8991651836682273</c:v>
                </c:pt>
                <c:pt idx="84">
                  <c:v>5.522083552176551</c:v>
                </c:pt>
                <c:pt idx="85">
                  <c:v>5.1090803310023816</c:v>
                </c:pt>
                <c:pt idx="86">
                  <c:v>4.7625321961120255</c:v>
                </c:pt>
                <c:pt idx="87">
                  <c:v>4.4054115705104335</c:v>
                </c:pt>
                <c:pt idx="88">
                  <c:v>4.1003784263846326</c:v>
                </c:pt>
                <c:pt idx="89">
                  <c:v>3.7523331965715174</c:v>
                </c:pt>
                <c:pt idx="90">
                  <c:v>3.498322908792117</c:v>
                </c:pt>
                <c:pt idx="91">
                  <c:v>3.2012910529543013</c:v>
                </c:pt>
                <c:pt idx="92">
                  <c:v>2.9642172616704583</c:v>
                </c:pt>
                <c:pt idx="93">
                  <c:v>2.6873509953435049</c:v>
                </c:pt>
                <c:pt idx="94">
                  <c:v>2.5179308770704885</c:v>
                </c:pt>
                <c:pt idx="95">
                  <c:v>2.242901800374455</c:v>
                </c:pt>
                <c:pt idx="96">
                  <c:v>1.961848793028917</c:v>
                </c:pt>
                <c:pt idx="97">
                  <c:v>1.6250517598343683</c:v>
                </c:pt>
                <c:pt idx="98">
                  <c:v>1.1956521739130435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1-4F85-8FB3-E46EF0138180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życia'!$N$4:$N$103</c:f>
              <c:numCache>
                <c:formatCode>0.00</c:formatCode>
                <c:ptCount val="100"/>
                <c:pt idx="0">
                  <c:v>81.098878308441314</c:v>
                </c:pt>
                <c:pt idx="1">
                  <c:v>80.271820418239955</c:v>
                </c:pt>
                <c:pt idx="2">
                  <c:v>79.278398452413143</c:v>
                </c:pt>
                <c:pt idx="3">
                  <c:v>78.284627963598709</c:v>
                </c:pt>
                <c:pt idx="4">
                  <c:v>77.284627963598695</c:v>
                </c:pt>
                <c:pt idx="5">
                  <c:v>76.300959906162475</c:v>
                </c:pt>
                <c:pt idx="6">
                  <c:v>75.300959906162461</c:v>
                </c:pt>
                <c:pt idx="7">
                  <c:v>74.300959906162461</c:v>
                </c:pt>
                <c:pt idx="8">
                  <c:v>73.306255042299213</c:v>
                </c:pt>
                <c:pt idx="9">
                  <c:v>72.306255042299213</c:v>
                </c:pt>
                <c:pt idx="10">
                  <c:v>71.316769172915272</c:v>
                </c:pt>
                <c:pt idx="11">
                  <c:v>70.316769172915272</c:v>
                </c:pt>
                <c:pt idx="12">
                  <c:v>69.316769172915272</c:v>
                </c:pt>
                <c:pt idx="13">
                  <c:v>68.325893040223576</c:v>
                </c:pt>
                <c:pt idx="14">
                  <c:v>67.33485641977164</c:v>
                </c:pt>
                <c:pt idx="15">
                  <c:v>66.34870868197477</c:v>
                </c:pt>
                <c:pt idx="16">
                  <c:v>65.348708681974784</c:v>
                </c:pt>
                <c:pt idx="17">
                  <c:v>64.364077495502926</c:v>
                </c:pt>
                <c:pt idx="18">
                  <c:v>63.374694964745728</c:v>
                </c:pt>
                <c:pt idx="19">
                  <c:v>62.385631596327691</c:v>
                </c:pt>
                <c:pt idx="20">
                  <c:v>61.396358868228603</c:v>
                </c:pt>
                <c:pt idx="21">
                  <c:v>60.411445294307676</c:v>
                </c:pt>
                <c:pt idx="22">
                  <c:v>59.444296627306279</c:v>
                </c:pt>
                <c:pt idx="23">
                  <c:v>58.471288863884318</c:v>
                </c:pt>
                <c:pt idx="24">
                  <c:v>57.488373789686896</c:v>
                </c:pt>
                <c:pt idx="25">
                  <c:v>56.507879000279935</c:v>
                </c:pt>
                <c:pt idx="26">
                  <c:v>55.529352355594902</c:v>
                </c:pt>
                <c:pt idx="27">
                  <c:v>54.542724005166477</c:v>
                </c:pt>
                <c:pt idx="28">
                  <c:v>53.570469841792068</c:v>
                </c:pt>
                <c:pt idx="29">
                  <c:v>52.584962842458893</c:v>
                </c:pt>
                <c:pt idx="30">
                  <c:v>51.607296535053607</c:v>
                </c:pt>
                <c:pt idx="31">
                  <c:v>50.630684223507139</c:v>
                </c:pt>
                <c:pt idx="32">
                  <c:v>49.647641543965456</c:v>
                </c:pt>
                <c:pt idx="33">
                  <c:v>48.6802521262833</c:v>
                </c:pt>
                <c:pt idx="34">
                  <c:v>47.711780757197012</c:v>
                </c:pt>
                <c:pt idx="35">
                  <c:v>46.724728202613427</c:v>
                </c:pt>
                <c:pt idx="36">
                  <c:v>45.746987626079196</c:v>
                </c:pt>
                <c:pt idx="37">
                  <c:v>44.776894339096813</c:v>
                </c:pt>
                <c:pt idx="38">
                  <c:v>43.820433677050971</c:v>
                </c:pt>
                <c:pt idx="39">
                  <c:v>42.843546272903893</c:v>
                </c:pt>
                <c:pt idx="40">
                  <c:v>41.885925678673964</c:v>
                </c:pt>
                <c:pt idx="41">
                  <c:v>40.925342410142996</c:v>
                </c:pt>
                <c:pt idx="42">
                  <c:v>39.965664527931601</c:v>
                </c:pt>
                <c:pt idx="43">
                  <c:v>39.002384199620209</c:v>
                </c:pt>
                <c:pt idx="44">
                  <c:v>38.034329095349086</c:v>
                </c:pt>
                <c:pt idx="45">
                  <c:v>37.078944531529665</c:v>
                </c:pt>
                <c:pt idx="46">
                  <c:v>36.112016294355783</c:v>
                </c:pt>
                <c:pt idx="47">
                  <c:v>35.180690033977626</c:v>
                </c:pt>
                <c:pt idx="48">
                  <c:v>34.244075727763878</c:v>
                </c:pt>
                <c:pt idx="49">
                  <c:v>33.310853751937948</c:v>
                </c:pt>
                <c:pt idx="50">
                  <c:v>32.396440716689952</c:v>
                </c:pt>
                <c:pt idx="51">
                  <c:v>31.465136779614575</c:v>
                </c:pt>
                <c:pt idx="52">
                  <c:v>30.551085271539755</c:v>
                </c:pt>
                <c:pt idx="53">
                  <c:v>29.628176111933275</c:v>
                </c:pt>
                <c:pt idx="54">
                  <c:v>28.758974956891439</c:v>
                </c:pt>
                <c:pt idx="55">
                  <c:v>27.86981228030378</c:v>
                </c:pt>
                <c:pt idx="56">
                  <c:v>26.971519681140375</c:v>
                </c:pt>
                <c:pt idx="57">
                  <c:v>26.110101068645644</c:v>
                </c:pt>
                <c:pt idx="58">
                  <c:v>25.25166209623762</c:v>
                </c:pt>
                <c:pt idx="59">
                  <c:v>24.382038086920023</c:v>
                </c:pt>
                <c:pt idx="60">
                  <c:v>23.537196501444367</c:v>
                </c:pt>
                <c:pt idx="61">
                  <c:v>22.720467754439159</c:v>
                </c:pt>
                <c:pt idx="62">
                  <c:v>21.888783092241805</c:v>
                </c:pt>
                <c:pt idx="63">
                  <c:v>21.085099575436608</c:v>
                </c:pt>
                <c:pt idx="64">
                  <c:v>20.284963936379476</c:v>
                </c:pt>
                <c:pt idx="65">
                  <c:v>19.470384343324454</c:v>
                </c:pt>
                <c:pt idx="66">
                  <c:v>18.671159627098607</c:v>
                </c:pt>
                <c:pt idx="67">
                  <c:v>17.875391269769437</c:v>
                </c:pt>
                <c:pt idx="68">
                  <c:v>17.102095805103275</c:v>
                </c:pt>
                <c:pt idx="69">
                  <c:v>16.346518239865784</c:v>
                </c:pt>
                <c:pt idx="70">
                  <c:v>15.590597137729016</c:v>
                </c:pt>
                <c:pt idx="71">
                  <c:v>14.862561660850149</c:v>
                </c:pt>
                <c:pt idx="72">
                  <c:v>14.118637543333699</c:v>
                </c:pt>
                <c:pt idx="73">
                  <c:v>13.397038833414141</c:v>
                </c:pt>
                <c:pt idx="74">
                  <c:v>12.71851721513308</c:v>
                </c:pt>
                <c:pt idx="75">
                  <c:v>12.048353833836092</c:v>
                </c:pt>
                <c:pt idx="76">
                  <c:v>11.423420336402435</c:v>
                </c:pt>
                <c:pt idx="77">
                  <c:v>10.779146486685875</c:v>
                </c:pt>
                <c:pt idx="78">
                  <c:v>10.134347167671271</c:v>
                </c:pt>
                <c:pt idx="79">
                  <c:v>9.5357782996575757</c:v>
                </c:pt>
                <c:pt idx="80">
                  <c:v>8.9338094563478254</c:v>
                </c:pt>
                <c:pt idx="81">
                  <c:v>8.3385545991850929</c:v>
                </c:pt>
                <c:pt idx="82">
                  <c:v>7.7388375168394044</c:v>
                </c:pt>
                <c:pt idx="83">
                  <c:v>7.1964294305711194</c:v>
                </c:pt>
                <c:pt idx="84">
                  <c:v>6.6495125365669878</c:v>
                </c:pt>
                <c:pt idx="85">
                  <c:v>6.1411704626885744</c:v>
                </c:pt>
                <c:pt idx="86">
                  <c:v>5.6638451425338436</c:v>
                </c:pt>
                <c:pt idx="87">
                  <c:v>5.2226285751383603</c:v>
                </c:pt>
                <c:pt idx="88">
                  <c:v>4.779532295854108</c:v>
                </c:pt>
                <c:pt idx="89">
                  <c:v>4.4007474547803644</c:v>
                </c:pt>
                <c:pt idx="90">
                  <c:v>4.0074057577164917</c:v>
                </c:pt>
                <c:pt idx="91">
                  <c:v>3.6534025243919577</c:v>
                </c:pt>
                <c:pt idx="92">
                  <c:v>3.3650908736307041</c:v>
                </c:pt>
                <c:pt idx="93">
                  <c:v>3.0475757007324895</c:v>
                </c:pt>
                <c:pt idx="94">
                  <c:v>2.7048806751202856</c:v>
                </c:pt>
                <c:pt idx="95">
                  <c:v>2.4023680490883699</c:v>
                </c:pt>
                <c:pt idx="96">
                  <c:v>2.0493112529255755</c:v>
                </c:pt>
                <c:pt idx="97">
                  <c:v>1.6274288087875572</c:v>
                </c:pt>
                <c:pt idx="98">
                  <c:v>1.2093275488069415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1-4F85-8FB3-E46EF0138180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życia'!$X$4:$X$103</c:f>
              <c:numCache>
                <c:formatCode>0.00</c:formatCode>
                <c:ptCount val="100"/>
                <c:pt idx="0">
                  <c:v>76.872607771599334</c:v>
                </c:pt>
                <c:pt idx="1">
                  <c:v>76.14555700033668</c:v>
                </c:pt>
                <c:pt idx="2">
                  <c:v>75.154673809521341</c:v>
                </c:pt>
                <c:pt idx="3">
                  <c:v>74.174809390231857</c:v>
                </c:pt>
                <c:pt idx="4">
                  <c:v>73.18281498724599</c:v>
                </c:pt>
                <c:pt idx="5">
                  <c:v>72.192859851857435</c:v>
                </c:pt>
                <c:pt idx="6">
                  <c:v>71.197767455325746</c:v>
                </c:pt>
                <c:pt idx="7">
                  <c:v>70.197767455325746</c:v>
                </c:pt>
                <c:pt idx="8">
                  <c:v>69.202658518701057</c:v>
                </c:pt>
                <c:pt idx="9">
                  <c:v>68.202658518701071</c:v>
                </c:pt>
                <c:pt idx="10">
                  <c:v>67.209884966262493</c:v>
                </c:pt>
                <c:pt idx="11">
                  <c:v>66.209884966262493</c:v>
                </c:pt>
                <c:pt idx="12">
                  <c:v>65.212078020962352</c:v>
                </c:pt>
                <c:pt idx="13">
                  <c:v>64.218355822237513</c:v>
                </c:pt>
                <c:pt idx="14">
                  <c:v>63.222446479451754</c:v>
                </c:pt>
                <c:pt idx="15">
                  <c:v>62.239407591652956</c:v>
                </c:pt>
                <c:pt idx="16">
                  <c:v>61.248421896097732</c:v>
                </c:pt>
                <c:pt idx="17">
                  <c:v>60.26480833130077</c:v>
                </c:pt>
                <c:pt idx="18">
                  <c:v>59.279354674578826</c:v>
                </c:pt>
                <c:pt idx="19">
                  <c:v>58.309190872411349</c:v>
                </c:pt>
                <c:pt idx="20">
                  <c:v>57.33602769041125</c:v>
                </c:pt>
                <c:pt idx="21">
                  <c:v>56.366182010711206</c:v>
                </c:pt>
                <c:pt idx="22">
                  <c:v>55.407808495593734</c:v>
                </c:pt>
                <c:pt idx="23">
                  <c:v>54.452056955687702</c:v>
                </c:pt>
                <c:pt idx="24">
                  <c:v>53.499821973178236</c:v>
                </c:pt>
                <c:pt idx="25">
                  <c:v>52.539919610808361</c:v>
                </c:pt>
                <c:pt idx="26">
                  <c:v>51.576669356993321</c:v>
                </c:pt>
                <c:pt idx="27">
                  <c:v>50.615645738076879</c:v>
                </c:pt>
                <c:pt idx="28">
                  <c:v>49.662008592700914</c:v>
                </c:pt>
                <c:pt idx="29">
                  <c:v>48.701601328507046</c:v>
                </c:pt>
                <c:pt idx="30">
                  <c:v>47.742890106184568</c:v>
                </c:pt>
                <c:pt idx="31">
                  <c:v>46.782466506345735</c:v>
                </c:pt>
                <c:pt idx="32">
                  <c:v>45.826057182146101</c:v>
                </c:pt>
                <c:pt idx="33">
                  <c:v>44.879604938110177</c:v>
                </c:pt>
                <c:pt idx="34">
                  <c:v>43.932200120186103</c:v>
                </c:pt>
                <c:pt idx="35">
                  <c:v>42.970558345896372</c:v>
                </c:pt>
                <c:pt idx="36">
                  <c:v>42.01618964387481</c:v>
                </c:pt>
                <c:pt idx="37">
                  <c:v>41.078892744445398</c:v>
                </c:pt>
                <c:pt idx="38">
                  <c:v>40.146111604445679</c:v>
                </c:pt>
                <c:pt idx="39">
                  <c:v>39.196873241010884</c:v>
                </c:pt>
                <c:pt idx="40">
                  <c:v>38.258440812783164</c:v>
                </c:pt>
                <c:pt idx="41">
                  <c:v>37.328501193238701</c:v>
                </c:pt>
                <c:pt idx="42">
                  <c:v>36.396598137081263</c:v>
                </c:pt>
                <c:pt idx="43">
                  <c:v>35.464826064119933</c:v>
                </c:pt>
                <c:pt idx="44">
                  <c:v>34.533325091148996</c:v>
                </c:pt>
                <c:pt idx="45">
                  <c:v>33.616435654233953</c:v>
                </c:pt>
                <c:pt idx="46">
                  <c:v>32.692319928687169</c:v>
                </c:pt>
                <c:pt idx="47">
                  <c:v>31.797167669734602</c:v>
                </c:pt>
                <c:pt idx="48">
                  <c:v>30.905399215069441</c:v>
                </c:pt>
                <c:pt idx="49">
                  <c:v>30.021556128385473</c:v>
                </c:pt>
                <c:pt idx="50">
                  <c:v>29.144191179951154</c:v>
                </c:pt>
                <c:pt idx="51">
                  <c:v>28.275107055946592</c:v>
                </c:pt>
                <c:pt idx="52">
                  <c:v>27.420801064118027</c:v>
                </c:pt>
                <c:pt idx="53">
                  <c:v>26.565053315624866</c:v>
                </c:pt>
                <c:pt idx="54">
                  <c:v>25.763725213294407</c:v>
                </c:pt>
                <c:pt idx="55">
                  <c:v>24.953141305383582</c:v>
                </c:pt>
                <c:pt idx="56">
                  <c:v>24.134063540603808</c:v>
                </c:pt>
                <c:pt idx="57">
                  <c:v>23.347683504917285</c:v>
                </c:pt>
                <c:pt idx="58">
                  <c:v>22.561361866167651</c:v>
                </c:pt>
                <c:pt idx="59">
                  <c:v>21.759899417306531</c:v>
                </c:pt>
                <c:pt idx="60">
                  <c:v>20.990684455642089</c:v>
                </c:pt>
                <c:pt idx="61">
                  <c:v>20.248598377575554</c:v>
                </c:pt>
                <c:pt idx="62">
                  <c:v>19.502722799496659</c:v>
                </c:pt>
                <c:pt idx="63">
                  <c:v>18.770812175331315</c:v>
                </c:pt>
                <c:pt idx="64">
                  <c:v>18.053663988341917</c:v>
                </c:pt>
                <c:pt idx="65">
                  <c:v>17.338495639508565</c:v>
                </c:pt>
                <c:pt idx="66">
                  <c:v>16.665988613583202</c:v>
                </c:pt>
                <c:pt idx="67">
                  <c:v>16.011992449188369</c:v>
                </c:pt>
                <c:pt idx="68">
                  <c:v>15.355899873447203</c:v>
                </c:pt>
                <c:pt idx="69">
                  <c:v>14.712768725492213</c:v>
                </c:pt>
                <c:pt idx="70">
                  <c:v>14.065027056948892</c:v>
                </c:pt>
                <c:pt idx="71">
                  <c:v>13.445971260361659</c:v>
                </c:pt>
                <c:pt idx="72">
                  <c:v>12.812827093092755</c:v>
                </c:pt>
                <c:pt idx="73">
                  <c:v>12.207350420098638</c:v>
                </c:pt>
                <c:pt idx="74">
                  <c:v>11.616629884406846</c:v>
                </c:pt>
                <c:pt idx="75">
                  <c:v>11.023292545856931</c:v>
                </c:pt>
                <c:pt idx="76">
                  <c:v>10.456127066515053</c:v>
                </c:pt>
                <c:pt idx="77">
                  <c:v>9.8760264059877869</c:v>
                </c:pt>
                <c:pt idx="78">
                  <c:v>9.3348715805948643</c:v>
                </c:pt>
                <c:pt idx="79">
                  <c:v>8.8032151808861592</c:v>
                </c:pt>
                <c:pt idx="80">
                  <c:v>8.2686939443828695</c:v>
                </c:pt>
                <c:pt idx="81">
                  <c:v>7.7375880544866344</c:v>
                </c:pt>
                <c:pt idx="82">
                  <c:v>7.220357836670054</c:v>
                </c:pt>
                <c:pt idx="83">
                  <c:v>6.7269005344014579</c:v>
                </c:pt>
                <c:pt idx="84">
                  <c:v>6.2527663990230726</c:v>
                </c:pt>
                <c:pt idx="85">
                  <c:v>5.7858496388169574</c:v>
                </c:pt>
                <c:pt idx="86">
                  <c:v>5.362432670658313</c:v>
                </c:pt>
                <c:pt idx="87">
                  <c:v>4.9561584074356109</c:v>
                </c:pt>
                <c:pt idx="88">
                  <c:v>4.5658142139494933</c:v>
                </c:pt>
                <c:pt idx="89">
                  <c:v>4.2009964812204386</c:v>
                </c:pt>
                <c:pt idx="90">
                  <c:v>3.8572186469910457</c:v>
                </c:pt>
                <c:pt idx="91">
                  <c:v>3.5238987845488343</c:v>
                </c:pt>
                <c:pt idx="92">
                  <c:v>3.2539355982608797</c:v>
                </c:pt>
                <c:pt idx="93">
                  <c:v>2.9508119438897933</c:v>
                </c:pt>
                <c:pt idx="94">
                  <c:v>2.6579806693946084</c:v>
                </c:pt>
                <c:pt idx="95">
                  <c:v>2.3633168336085739</c:v>
                </c:pt>
                <c:pt idx="96">
                  <c:v>2.0287326814687519</c:v>
                </c:pt>
                <c:pt idx="97">
                  <c:v>1.6268935315169708</c:v>
                </c:pt>
                <c:pt idx="98">
                  <c:v>1.2062338977285842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1-4F85-8FB3-E46EF013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33520"/>
        <c:axId val="1"/>
      </c:scatterChart>
      <c:valAx>
        <c:axId val="583733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Przeciętne dalsze trwanie życia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83733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60084658092433"/>
          <c:y val="0.38357494696724553"/>
          <c:w val="0.1944985792438596"/>
          <c:h val="0.2301448962715277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986806571544"/>
          <c:y val="4.3375002899088515E-2"/>
          <c:w val="0.58595422270950603"/>
          <c:h val="0.80305074622961681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życia'!$B$4:$B$103</c:f>
              <c:numCache>
                <c:formatCode>#,##0</c:formatCode>
                <c:ptCount val="100"/>
                <c:pt idx="0">
                  <c:v>100000</c:v>
                </c:pt>
                <c:pt idx="1">
                  <c:v>99512.743009100974</c:v>
                </c:pt>
                <c:pt idx="2">
                  <c:v>99497.17529147274</c:v>
                </c:pt>
                <c:pt idx="3">
                  <c:v>99452.439029211222</c:v>
                </c:pt>
                <c:pt idx="4">
                  <c:v>99431.42499081936</c:v>
                </c:pt>
                <c:pt idx="5">
                  <c:v>99424.682505907796</c:v>
                </c:pt>
                <c:pt idx="6">
                  <c:v>99411.447058289865</c:v>
                </c:pt>
                <c:pt idx="7">
                  <c:v>99411.447058289865</c:v>
                </c:pt>
                <c:pt idx="8">
                  <c:v>99404.619114537796</c:v>
                </c:pt>
                <c:pt idx="9">
                  <c:v>99404.619114537796</c:v>
                </c:pt>
                <c:pt idx="10">
                  <c:v>99397.736806294328</c:v>
                </c:pt>
                <c:pt idx="11">
                  <c:v>99397.736806294328</c:v>
                </c:pt>
                <c:pt idx="12">
                  <c:v>99391.285130910153</c:v>
                </c:pt>
                <c:pt idx="13">
                  <c:v>99384.983974848976</c:v>
                </c:pt>
                <c:pt idx="14">
                  <c:v>99384.983974848976</c:v>
                </c:pt>
                <c:pt idx="15">
                  <c:v>99352.189061806625</c:v>
                </c:pt>
                <c:pt idx="16">
                  <c:v>99323.981037088073</c:v>
                </c:pt>
                <c:pt idx="17">
                  <c:v>99294.123754996734</c:v>
                </c:pt>
                <c:pt idx="18">
                  <c:v>99262.725162560673</c:v>
                </c:pt>
                <c:pt idx="19">
                  <c:v>99181.077845955646</c:v>
                </c:pt>
                <c:pt idx="20">
                  <c:v>99107.782308688038</c:v>
                </c:pt>
                <c:pt idx="21">
                  <c:v>99028.720618042527</c:v>
                </c:pt>
                <c:pt idx="22">
                  <c:v>98936.558011604138</c:v>
                </c:pt>
                <c:pt idx="23">
                  <c:v>98824.32141714968</c:v>
                </c:pt>
                <c:pt idx="24">
                  <c:v>98681.640570490737</c:v>
                </c:pt>
                <c:pt idx="25">
                  <c:v>98568.278548008835</c:v>
                </c:pt>
                <c:pt idx="26">
                  <c:v>98468.532013522199</c:v>
                </c:pt>
                <c:pt idx="27">
                  <c:v>98344.820426786697</c:v>
                </c:pt>
                <c:pt idx="28">
                  <c:v>98215.456350732013</c:v>
                </c:pt>
                <c:pt idx="29">
                  <c:v>98086.698446519556</c:v>
                </c:pt>
                <c:pt idx="30">
                  <c:v>97962.805979664307</c:v>
                </c:pt>
                <c:pt idx="31">
                  <c:v>97845.332843683893</c:v>
                </c:pt>
                <c:pt idx="32">
                  <c:v>97696.95588173726</c:v>
                </c:pt>
                <c:pt idx="33">
                  <c:v>97533.404512872949</c:v>
                </c:pt>
                <c:pt idx="34">
                  <c:v>97368.516640855392</c:v>
                </c:pt>
                <c:pt idx="35">
                  <c:v>97225.87748034895</c:v>
                </c:pt>
                <c:pt idx="36">
                  <c:v>97066.339379293015</c:v>
                </c:pt>
                <c:pt idx="37">
                  <c:v>96840.980683328715</c:v>
                </c:pt>
                <c:pt idx="38">
                  <c:v>96618.306549773115</c:v>
                </c:pt>
                <c:pt idx="39">
                  <c:v>96425.402160898855</c:v>
                </c:pt>
                <c:pt idx="40">
                  <c:v>96217.49608932517</c:v>
                </c:pt>
                <c:pt idx="41">
                  <c:v>95955.644147321291</c:v>
                </c:pt>
                <c:pt idx="42">
                  <c:v>95699.742358866599</c:v>
                </c:pt>
                <c:pt idx="43">
                  <c:v>95428.494196290543</c:v>
                </c:pt>
                <c:pt idx="44">
                  <c:v>95137.589141430493</c:v>
                </c:pt>
                <c:pt idx="45">
                  <c:v>94790.249217998382</c:v>
                </c:pt>
                <c:pt idx="46">
                  <c:v>94445.708611703725</c:v>
                </c:pt>
                <c:pt idx="47">
                  <c:v>94017.044109665978</c:v>
                </c:pt>
                <c:pt idx="48">
                  <c:v>93543.534399247656</c:v>
                </c:pt>
                <c:pt idx="49">
                  <c:v>93019.095056850158</c:v>
                </c:pt>
                <c:pt idx="50">
                  <c:v>92493.313712707692</c:v>
                </c:pt>
                <c:pt idx="51">
                  <c:v>91852.646212569438</c:v>
                </c:pt>
                <c:pt idx="52">
                  <c:v>91149.428475296896</c:v>
                </c:pt>
                <c:pt idx="53">
                  <c:v>90411.068699691416</c:v>
                </c:pt>
                <c:pt idx="54">
                  <c:v>89445.886233238227</c:v>
                </c:pt>
                <c:pt idx="55">
                  <c:v>88460.352455310262</c:v>
                </c:pt>
                <c:pt idx="56">
                  <c:v>87482.349664206777</c:v>
                </c:pt>
                <c:pt idx="57">
                  <c:v>86361.93599557651</c:v>
                </c:pt>
                <c:pt idx="58">
                  <c:v>85225.050107786068</c:v>
                </c:pt>
                <c:pt idx="59">
                  <c:v>84138.009625259525</c:v>
                </c:pt>
                <c:pt idx="60">
                  <c:v>82855.826547561417</c:v>
                </c:pt>
                <c:pt idx="61">
                  <c:v>81427.406531393819</c:v>
                </c:pt>
                <c:pt idx="62">
                  <c:v>79941.038767208767</c:v>
                </c:pt>
                <c:pt idx="63">
                  <c:v>78412.438085672664</c:v>
                </c:pt>
                <c:pt idx="64">
                  <c:v>76734.714866414826</c:v>
                </c:pt>
                <c:pt idx="65">
                  <c:v>74942.416273476498</c:v>
                </c:pt>
                <c:pt idx="66">
                  <c:v>72789.227095011491</c:v>
                </c:pt>
                <c:pt idx="67">
                  <c:v>70445.347815625093</c:v>
                </c:pt>
                <c:pt idx="68">
                  <c:v>68192.658550082531</c:v>
                </c:pt>
                <c:pt idx="69">
                  <c:v>65866.199722415622</c:v>
                </c:pt>
                <c:pt idx="70">
                  <c:v>63551.677245005012</c:v>
                </c:pt>
                <c:pt idx="71">
                  <c:v>61058.119130959087</c:v>
                </c:pt>
                <c:pt idx="72">
                  <c:v>58598.335332450552</c:v>
                </c:pt>
                <c:pt idx="73">
                  <c:v>55941.322585882182</c:v>
                </c:pt>
                <c:pt idx="74">
                  <c:v>53346.740434881052</c:v>
                </c:pt>
                <c:pt idx="75">
                  <c:v>50809.203205704522</c:v>
                </c:pt>
                <c:pt idx="76">
                  <c:v>48231.888935412237</c:v>
                </c:pt>
                <c:pt idx="77">
                  <c:v>45667.571534579365</c:v>
                </c:pt>
                <c:pt idx="78">
                  <c:v>42656.612046516639</c:v>
                </c:pt>
                <c:pt idx="79">
                  <c:v>39845.181797898163</c:v>
                </c:pt>
                <c:pt idx="80">
                  <c:v>37058.685164503171</c:v>
                </c:pt>
                <c:pt idx="81">
                  <c:v>34292.303270267068</c:v>
                </c:pt>
                <c:pt idx="82">
                  <c:v>31362.264699706273</c:v>
                </c:pt>
                <c:pt idx="83">
                  <c:v>28593.996715270194</c:v>
                </c:pt>
                <c:pt idx="84">
                  <c:v>25636.261966377388</c:v>
                </c:pt>
                <c:pt idx="85">
                  <c:v>22953.397341989057</c:v>
                </c:pt>
                <c:pt idx="86">
                  <c:v>20103.259852130701</c:v>
                </c:pt>
                <c:pt idx="87">
                  <c:v>17468.624423209574</c:v>
                </c:pt>
                <c:pt idx="88">
                  <c:v>14829.686086698439</c:v>
                </c:pt>
                <c:pt idx="89">
                  <c:v>12556.043797239023</c:v>
                </c:pt>
                <c:pt idx="90">
                  <c:v>10213.39171220239</c:v>
                </c:pt>
                <c:pt idx="91">
                  <c:v>8273.6120745546941</c:v>
                </c:pt>
                <c:pt idx="92">
                  <c:v>6451.5105677385518</c:v>
                </c:pt>
                <c:pt idx="93">
                  <c:v>4987.8170706949013</c:v>
                </c:pt>
                <c:pt idx="94">
                  <c:v>3615.0949370869221</c:v>
                </c:pt>
                <c:pt idx="95">
                  <c:v>2659.596379313688</c:v>
                </c:pt>
                <c:pt idx="96">
                  <c:v>1882.9000915495135</c:v>
                </c:pt>
                <c:pt idx="97">
                  <c:v>1295.2697333076871</c:v>
                </c:pt>
                <c:pt idx="98">
                  <c:v>859.40118813113213</c:v>
                </c:pt>
                <c:pt idx="99">
                  <c:v>597.84430478687455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F-4599-8203-8CA69139F3C2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życia'!$I$4:$I$103</c:f>
              <c:numCache>
                <c:formatCode>#,##0</c:formatCode>
                <c:ptCount val="100"/>
                <c:pt idx="0">
                  <c:v>100000</c:v>
                </c:pt>
                <c:pt idx="1">
                  <c:v>99786.943167089819</c:v>
                </c:pt>
                <c:pt idx="2">
                  <c:v>99778.715351855062</c:v>
                </c:pt>
                <c:pt idx="3">
                  <c:v>99770.825835341122</c:v>
                </c:pt>
                <c:pt idx="4">
                  <c:v>99770.825835341122</c:v>
                </c:pt>
                <c:pt idx="5">
                  <c:v>99749.609285455881</c:v>
                </c:pt>
                <c:pt idx="6">
                  <c:v>99749.609285455881</c:v>
                </c:pt>
                <c:pt idx="7">
                  <c:v>99749.609285455881</c:v>
                </c:pt>
                <c:pt idx="8">
                  <c:v>99742.452876280906</c:v>
                </c:pt>
                <c:pt idx="9">
                  <c:v>99742.452876280906</c:v>
                </c:pt>
                <c:pt idx="10">
                  <c:v>99727.850365062652</c:v>
                </c:pt>
                <c:pt idx="11">
                  <c:v>99727.850365062652</c:v>
                </c:pt>
                <c:pt idx="12">
                  <c:v>99727.850365062652</c:v>
                </c:pt>
                <c:pt idx="13">
                  <c:v>99714.629996485062</c:v>
                </c:pt>
                <c:pt idx="14">
                  <c:v>99701.45417328256</c:v>
                </c:pt>
                <c:pt idx="15">
                  <c:v>99680.794227675942</c:v>
                </c:pt>
                <c:pt idx="16">
                  <c:v>99680.794227675942</c:v>
                </c:pt>
                <c:pt idx="17">
                  <c:v>99657.175984759771</c:v>
                </c:pt>
                <c:pt idx="18">
                  <c:v>99640.610629709117</c:v>
                </c:pt>
                <c:pt idx="19">
                  <c:v>99623.281827860468</c:v>
                </c:pt>
                <c:pt idx="20">
                  <c:v>99606.016094441424</c:v>
                </c:pt>
                <c:pt idx="21">
                  <c:v>99581.345873736922</c:v>
                </c:pt>
                <c:pt idx="22">
                  <c:v>99526.772208887938</c:v>
                </c:pt>
                <c:pt idx="23">
                  <c:v>99481.216986455678</c:v>
                </c:pt>
                <c:pt idx="24">
                  <c:v>99451.907159331909</c:v>
                </c:pt>
                <c:pt idx="25">
                  <c:v>99417.87975071682</c:v>
                </c:pt>
                <c:pt idx="26">
                  <c:v>99379.777660173291</c:v>
                </c:pt>
                <c:pt idx="27">
                  <c:v>99355.635112990349</c:v>
                </c:pt>
                <c:pt idx="28">
                  <c:v>99304.651549730363</c:v>
                </c:pt>
                <c:pt idx="29">
                  <c:v>99277.539872448033</c:v>
                </c:pt>
                <c:pt idx="30">
                  <c:v>99234.988556135169</c:v>
                </c:pt>
                <c:pt idx="31">
                  <c:v>99189.597475783201</c:v>
                </c:pt>
                <c:pt idx="32">
                  <c:v>99156.056720151566</c:v>
                </c:pt>
                <c:pt idx="33">
                  <c:v>99090.308038309042</c:v>
                </c:pt>
                <c:pt idx="34">
                  <c:v>99025.506827895355</c:v>
                </c:pt>
                <c:pt idx="35">
                  <c:v>98998.357336658752</c:v>
                </c:pt>
                <c:pt idx="36">
                  <c:v>98950.707825382691</c:v>
                </c:pt>
                <c:pt idx="37">
                  <c:v>98885.347988648762</c:v>
                </c:pt>
                <c:pt idx="38">
                  <c:v>98788.205379075851</c:v>
                </c:pt>
                <c:pt idx="39">
                  <c:v>98735.527366723414</c:v>
                </c:pt>
                <c:pt idx="40">
                  <c:v>98636.807027101255</c:v>
                </c:pt>
                <c:pt idx="41">
                  <c:v>98542.952871423884</c:v>
                </c:pt>
                <c:pt idx="42">
                  <c:v>98444.759487001007</c:v>
                </c:pt>
                <c:pt idx="43">
                  <c:v>98353.249586495775</c:v>
                </c:pt>
                <c:pt idx="44">
                  <c:v>98271.714903619562</c:v>
                </c:pt>
                <c:pt idx="45">
                  <c:v>98155.042243455828</c:v>
                </c:pt>
                <c:pt idx="46">
                  <c:v>98066.378449275144</c:v>
                </c:pt>
                <c:pt idx="47">
                  <c:v>97877.632521635576</c:v>
                </c:pt>
                <c:pt idx="48">
                  <c:v>97699.068507092452</c:v>
                </c:pt>
                <c:pt idx="49">
                  <c:v>97506.108258102089</c:v>
                </c:pt>
                <c:pt idx="50">
                  <c:v>97252.425742037143</c:v>
                </c:pt>
                <c:pt idx="51">
                  <c:v>97043.421200482728</c:v>
                </c:pt>
                <c:pt idx="52">
                  <c:v>96774.807861190333</c:v>
                </c:pt>
                <c:pt idx="53">
                  <c:v>96527.184133845425</c:v>
                </c:pt>
                <c:pt idx="54">
                  <c:v>96095.670582520645</c:v>
                </c:pt>
                <c:pt idx="55">
                  <c:v>95720.23676527699</c:v>
                </c:pt>
                <c:pt idx="56">
                  <c:v>95365.853149013361</c:v>
                </c:pt>
                <c:pt idx="57">
                  <c:v>94869.202188691153</c:v>
                </c:pt>
                <c:pt idx="58">
                  <c:v>94347.690928622833</c:v>
                </c:pt>
                <c:pt idx="59">
                  <c:v>93853.331357656571</c:v>
                </c:pt>
                <c:pt idx="60">
                  <c:v>93247.514698030427</c:v>
                </c:pt>
                <c:pt idx="61">
                  <c:v>92511.543784865236</c:v>
                </c:pt>
                <c:pt idx="62">
                  <c:v>91816.056599222284</c:v>
                </c:pt>
                <c:pt idx="63">
                  <c:v>90980.989553579086</c:v>
                </c:pt>
                <c:pt idx="64">
                  <c:v>90106.133220379052</c:v>
                </c:pt>
                <c:pt idx="65">
                  <c:v>89269.518581284923</c:v>
                </c:pt>
                <c:pt idx="66">
                  <c:v>88334.618800877026</c:v>
                </c:pt>
                <c:pt idx="67">
                  <c:v>87352.831581353428</c:v>
                </c:pt>
                <c:pt idx="68">
                  <c:v>86227.779013010746</c:v>
                </c:pt>
                <c:pt idx="69">
                  <c:v>84976.719097220615</c:v>
                </c:pt>
                <c:pt idx="70">
                  <c:v>83687.703918744097</c:v>
                </c:pt>
                <c:pt idx="71">
                  <c:v>82206.174536481922</c:v>
                </c:pt>
                <c:pt idx="72">
                  <c:v>80766.162180499683</c:v>
                </c:pt>
                <c:pt idx="73">
                  <c:v>79148.162546517691</c:v>
                </c:pt>
                <c:pt idx="74">
                  <c:v>77223.255024942438</c:v>
                </c:pt>
                <c:pt idx="75">
                  <c:v>75193.422454076775</c:v>
                </c:pt>
                <c:pt idx="76">
                  <c:v>72828.116763247337</c:v>
                </c:pt>
                <c:pt idx="77">
                  <c:v>70531.235023200468</c:v>
                </c:pt>
                <c:pt idx="78">
                  <c:v>68175.402331642035</c:v>
                </c:pt>
                <c:pt idx="79">
                  <c:v>65448.386238376355</c:v>
                </c:pt>
                <c:pt idx="80">
                  <c:v>62686.988841226033</c:v>
                </c:pt>
                <c:pt idx="81">
                  <c:v>59816.35496462819</c:v>
                </c:pt>
                <c:pt idx="82">
                  <c:v>56910.18464147894</c:v>
                </c:pt>
                <c:pt idx="83">
                  <c:v>53526.584423242777</c:v>
                </c:pt>
                <c:pt idx="84">
                  <c:v>50134.46628934297</c:v>
                </c:pt>
                <c:pt idx="85">
                  <c:v>46422.920581923776</c:v>
                </c:pt>
                <c:pt idx="86">
                  <c:v>42486.402938869425</c:v>
                </c:pt>
                <c:pt idx="87">
                  <c:v>38337.837684024787</c:v>
                </c:pt>
                <c:pt idx="88">
                  <c:v>34293.827106194651</c:v>
                </c:pt>
                <c:pt idx="89">
                  <c:v>29946.766692954265</c:v>
                </c:pt>
                <c:pt idx="90">
                  <c:v>25916.187766424337</c:v>
                </c:pt>
                <c:pt idx="91">
                  <c:v>21885.330318020551</c:v>
                </c:pt>
                <c:pt idx="92">
                  <c:v>17855.532542025252</c:v>
                </c:pt>
                <c:pt idx="93">
                  <c:v>14420.474049196398</c:v>
                </c:pt>
                <c:pt idx="94">
                  <c:v>11462.907048605601</c:v>
                </c:pt>
                <c:pt idx="95">
                  <c:v>8708.179598417657</c:v>
                </c:pt>
                <c:pt idx="96">
                  <c:v>6498.2895339836214</c:v>
                </c:pt>
                <c:pt idx="97">
                  <c:v>4732.4136338583758</c:v>
                </c:pt>
                <c:pt idx="98">
                  <c:v>3121.3792053108436</c:v>
                </c:pt>
                <c:pt idx="99">
                  <c:v>2214.0802606000998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F-4599-8203-8CA69139F3C2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życia'!$S$4:$S$103</c:f>
              <c:numCache>
                <c:formatCode>0</c:formatCode>
                <c:ptCount val="100"/>
                <c:pt idx="0">
                  <c:v>100000</c:v>
                </c:pt>
                <c:pt idx="1">
                  <c:v>99645.730085725561</c:v>
                </c:pt>
                <c:pt idx="2">
                  <c:v>99633.722220758165</c:v>
                </c:pt>
                <c:pt idx="3">
                  <c:v>99606.856630184222</c:v>
                </c:pt>
                <c:pt idx="4">
                  <c:v>99596.034400412405</c:v>
                </c:pt>
                <c:pt idx="5">
                  <c:v>99582.27199398863</c:v>
                </c:pt>
                <c:pt idx="6">
                  <c:v>99575.455738465389</c:v>
                </c:pt>
                <c:pt idx="7">
                  <c:v>99575.455738465389</c:v>
                </c:pt>
                <c:pt idx="8">
                  <c:v>99568.468488983199</c:v>
                </c:pt>
                <c:pt idx="9">
                  <c:v>99568.468488983199</c:v>
                </c:pt>
                <c:pt idx="10">
                  <c:v>99557.841882296954</c:v>
                </c:pt>
                <c:pt idx="11">
                  <c:v>99557.841882296954</c:v>
                </c:pt>
                <c:pt idx="12">
                  <c:v>99554.519269474113</c:v>
                </c:pt>
                <c:pt idx="13">
                  <c:v>99544.862295342478</c:v>
                </c:pt>
                <c:pt idx="14">
                  <c:v>99538.472021089256</c:v>
                </c:pt>
                <c:pt idx="15">
                  <c:v>99511.562567253248</c:v>
                </c:pt>
                <c:pt idx="16">
                  <c:v>99497.03543452319</c:v>
                </c:pt>
                <c:pt idx="17">
                  <c:v>99470.204086431797</c:v>
                </c:pt>
                <c:pt idx="18">
                  <c:v>99445.999614127679</c:v>
                </c:pt>
                <c:pt idx="19">
                  <c:v>99395.546777179494</c:v>
                </c:pt>
                <c:pt idx="20">
                  <c:v>99349.425694778431</c:v>
                </c:pt>
                <c:pt idx="21">
                  <c:v>99296.74386705432</c:v>
                </c:pt>
                <c:pt idx="22">
                  <c:v>99222.811897286781</c:v>
                </c:pt>
                <c:pt idx="23">
                  <c:v>99142.91576826309</c:v>
                </c:pt>
                <c:pt idx="24">
                  <c:v>99055.219866078711</c:v>
                </c:pt>
                <c:pt idx="25">
                  <c:v>98980.335131322208</c:v>
                </c:pt>
                <c:pt idx="26">
                  <c:v>98910.486152147976</c:v>
                </c:pt>
                <c:pt idx="27">
                  <c:v>98835.065549595456</c:v>
                </c:pt>
                <c:pt idx="28">
                  <c:v>98743.716022246212</c:v>
                </c:pt>
                <c:pt idx="29">
                  <c:v>98664.256538094865</c:v>
                </c:pt>
                <c:pt idx="30">
                  <c:v>98579.814529252675</c:v>
                </c:pt>
                <c:pt idx="31">
                  <c:v>98497.301190252067</c:v>
                </c:pt>
                <c:pt idx="32">
                  <c:v>98404.619788368203</c:v>
                </c:pt>
                <c:pt idx="33">
                  <c:v>98288.502722709454</c:v>
                </c:pt>
                <c:pt idx="34">
                  <c:v>98172.156881569768</c:v>
                </c:pt>
                <c:pt idx="35">
                  <c:v>98085.530210659199</c:v>
                </c:pt>
                <c:pt idx="36">
                  <c:v>97980.258075646503</c:v>
                </c:pt>
                <c:pt idx="37">
                  <c:v>97832.498826408933</c:v>
                </c:pt>
                <c:pt idx="38">
                  <c:v>97670.707481984951</c:v>
                </c:pt>
                <c:pt idx="39">
                  <c:v>97545.812885723775</c:v>
                </c:pt>
                <c:pt idx="40">
                  <c:v>97390.861894146568</c:v>
                </c:pt>
                <c:pt idx="41">
                  <c:v>97210.488878511038</c:v>
                </c:pt>
                <c:pt idx="42">
                  <c:v>97031.075666011777</c:v>
                </c:pt>
                <c:pt idx="43">
                  <c:v>96847.00056054008</c:v>
                </c:pt>
                <c:pt idx="44">
                  <c:v>96657.640136092203</c:v>
                </c:pt>
                <c:pt idx="45">
                  <c:v>96422.173835345253</c:v>
                </c:pt>
                <c:pt idx="46">
                  <c:v>96201.733482925862</c:v>
                </c:pt>
                <c:pt idx="47">
                  <c:v>95889.429489471222</c:v>
                </c:pt>
                <c:pt idx="48">
                  <c:v>95558.968441552395</c:v>
                </c:pt>
                <c:pt idx="49">
                  <c:v>95195.296459457342</c:v>
                </c:pt>
                <c:pt idx="50">
                  <c:v>94801.483046932466</c:v>
                </c:pt>
                <c:pt idx="51">
                  <c:v>94370.17208170738</c:v>
                </c:pt>
                <c:pt idx="52">
                  <c:v>93877.737477455215</c:v>
                </c:pt>
                <c:pt idx="53">
                  <c:v>93377.384685256111</c:v>
                </c:pt>
                <c:pt idx="54">
                  <c:v>92671.031642640199</c:v>
                </c:pt>
                <c:pt idx="55">
                  <c:v>91981.396345644127</c:v>
                </c:pt>
                <c:pt idx="56">
                  <c:v>91305.848854337964</c:v>
                </c:pt>
                <c:pt idx="57">
                  <c:v>90487.960099237112</c:v>
                </c:pt>
                <c:pt idx="58">
                  <c:v>89649.530905891894</c:v>
                </c:pt>
                <c:pt idx="59">
                  <c:v>88849.940665472095</c:v>
                </c:pt>
                <c:pt idx="60">
                  <c:v>87895.795300538884</c:v>
                </c:pt>
                <c:pt idx="61">
                  <c:v>86803.213099327462</c:v>
                </c:pt>
                <c:pt idx="62">
                  <c:v>85700.422415735316</c:v>
                </c:pt>
                <c:pt idx="63">
                  <c:v>84508.185547607281</c:v>
                </c:pt>
                <c:pt idx="64">
                  <c:v>83219.852768087469</c:v>
                </c:pt>
                <c:pt idx="65">
                  <c:v>81891.060892763577</c:v>
                </c:pt>
                <c:pt idx="66">
                  <c:v>80328.742072356283</c:v>
                </c:pt>
                <c:pt idx="67">
                  <c:v>78645.477442003335</c:v>
                </c:pt>
                <c:pt idx="68">
                  <c:v>76939.691974602727</c:v>
                </c:pt>
                <c:pt idx="69">
                  <c:v>75134.801619196049</c:v>
                </c:pt>
                <c:pt idx="70">
                  <c:v>73317.650181768462</c:v>
                </c:pt>
                <c:pt idx="71">
                  <c:v>71314.926002637658</c:v>
                </c:pt>
                <c:pt idx="72">
                  <c:v>69349.731353754381</c:v>
                </c:pt>
                <c:pt idx="73">
                  <c:v>67196.639966790404</c:v>
                </c:pt>
                <c:pt idx="74">
                  <c:v>64926.850011060829</c:v>
                </c:pt>
                <c:pt idx="75">
                  <c:v>62635.549541165063</c:v>
                </c:pt>
                <c:pt idx="76">
                  <c:v>60161.059431912261</c:v>
                </c:pt>
                <c:pt idx="77">
                  <c:v>57726.448326560603</c:v>
                </c:pt>
                <c:pt idx="78">
                  <c:v>55033.225334802453</c:v>
                </c:pt>
                <c:pt idx="79">
                  <c:v>52262.735951530085</c:v>
                </c:pt>
                <c:pt idx="80">
                  <c:v>49488.412447713759</c:v>
                </c:pt>
                <c:pt idx="81">
                  <c:v>46671.468342032211</c:v>
                </c:pt>
                <c:pt idx="82">
                  <c:v>43753.005871466012</c:v>
                </c:pt>
                <c:pt idx="83">
                  <c:v>40686.301753636893</c:v>
                </c:pt>
                <c:pt idx="84">
                  <c:v>37517.891063015697</c:v>
                </c:pt>
                <c:pt idx="85">
                  <c:v>34336.116113357399</c:v>
                </c:pt>
                <c:pt idx="86">
                  <c:v>30959.084249198982</c:v>
                </c:pt>
                <c:pt idx="87">
                  <c:v>27590.192854704954</c:v>
                </c:pt>
                <c:pt idx="88">
                  <c:v>24269.794481154102</c:v>
                </c:pt>
                <c:pt idx="89">
                  <c:v>20990.544401660914</c:v>
                </c:pt>
                <c:pt idx="90">
                  <c:v>17829.247798500033</c:v>
                </c:pt>
                <c:pt idx="91">
                  <c:v>14875.295422635634</c:v>
                </c:pt>
                <c:pt idx="92">
                  <c:v>11982.461225267602</c:v>
                </c:pt>
                <c:pt idx="93">
                  <c:v>9562.6557052681273</c:v>
                </c:pt>
                <c:pt idx="94">
                  <c:v>7421.2838111734809</c:v>
                </c:pt>
                <c:pt idx="95">
                  <c:v>5593.1592405791134</c:v>
                </c:pt>
                <c:pt idx="96">
                  <c:v>4121.3639711300557</c:v>
                </c:pt>
                <c:pt idx="97">
                  <c:v>2962.284525074771</c:v>
                </c:pt>
                <c:pt idx="98">
                  <c:v>1956.4605264632924</c:v>
                </c:pt>
                <c:pt idx="99">
                  <c:v>1381.7187433562888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F-4599-8203-8CA69139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34512"/>
        <c:axId val="1"/>
      </c:scatterChart>
      <c:valAx>
        <c:axId val="583734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4638358663429423"/>
              <c:y val="0.90643224885350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dożywających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83734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811636194538712"/>
          <c:y val="0.44781734014017477"/>
          <c:w val="0.19251051880865833"/>
          <c:h val="0.230777162470075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życia'!$C$4:$C$103</c:f>
              <c:numCache>
                <c:formatCode>0.0000000</c:formatCode>
                <c:ptCount val="100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1-46B5-9E71-B4E05F727EC2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życia'!$J$4:$J$103</c:f>
              <c:numCache>
                <c:formatCode>0.0000000</c:formatCode>
                <c:ptCount val="100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1-46B5-9E71-B4E05F727EC2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życia'!$H$4:$H$103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życia'!$T$4:$T$103</c:f>
              <c:numCache>
                <c:formatCode>0.00000</c:formatCode>
                <c:ptCount val="100"/>
                <c:pt idx="0">
                  <c:v>3.5426991427443865E-3</c:v>
                </c:pt>
                <c:pt idx="1">
                  <c:v>1.2050556463448669E-4</c:v>
                </c:pt>
                <c:pt idx="2">
                  <c:v>2.6964355014677982E-4</c:v>
                </c:pt>
                <c:pt idx="3">
                  <c:v>1.0864944581071278E-4</c:v>
                </c:pt>
                <c:pt idx="4">
                  <c:v>1.3818227308574706E-4</c:v>
                </c:pt>
                <c:pt idx="5">
                  <c:v>6.8448483718593954E-5</c:v>
                </c:pt>
                <c:pt idx="6">
                  <c:v>0</c:v>
                </c:pt>
                <c:pt idx="7">
                  <c:v>7.0170399225108485E-5</c:v>
                </c:pt>
                <c:pt idx="8">
                  <c:v>0</c:v>
                </c:pt>
                <c:pt idx="9">
                  <c:v>1.0672662588377838E-4</c:v>
                </c:pt>
                <c:pt idx="10">
                  <c:v>0</c:v>
                </c:pt>
                <c:pt idx="11">
                  <c:v>3.3373692719954749E-5</c:v>
                </c:pt>
                <c:pt idx="12">
                  <c:v>9.7001865937344848E-5</c:v>
                </c:pt>
                <c:pt idx="13">
                  <c:v>6.419491780764392E-5</c:v>
                </c:pt>
                <c:pt idx="14">
                  <c:v>2.7034224345242534E-4</c:v>
                </c:pt>
                <c:pt idx="15">
                  <c:v>1.4598436960770267E-4</c:v>
                </c:pt>
                <c:pt idx="16">
                  <c:v>2.696698245753275E-4</c:v>
                </c:pt>
                <c:pt idx="17">
                  <c:v>2.4333389607893348E-4</c:v>
                </c:pt>
                <c:pt idx="18">
                  <c:v>5.0733902966386868E-4</c:v>
                </c:pt>
                <c:pt idx="19">
                  <c:v>4.6401558114525358E-4</c:v>
                </c:pt>
                <c:pt idx="20">
                  <c:v>5.3026806502093099E-4</c:v>
                </c:pt>
                <c:pt idx="21">
                  <c:v>7.4455583222873584E-4</c:v>
                </c:pt>
                <c:pt idx="22">
                  <c:v>8.0521935929812037E-4</c:v>
                </c:pt>
                <c:pt idx="23">
                  <c:v>8.845402770820272E-4</c:v>
                </c:pt>
                <c:pt idx="24">
                  <c:v>7.5598978890507298E-4</c:v>
                </c:pt>
                <c:pt idx="25">
                  <c:v>7.0568541803339073E-4</c:v>
                </c:pt>
                <c:pt idx="26">
                  <c:v>7.6251371807540278E-4</c:v>
                </c:pt>
                <c:pt idx="27">
                  <c:v>9.2426232371349256E-4</c:v>
                </c:pt>
                <c:pt idx="28">
                  <c:v>8.0470421159200287E-4</c:v>
                </c:pt>
                <c:pt idx="29">
                  <c:v>8.5585207657837758E-4</c:v>
                </c:pt>
                <c:pt idx="30">
                  <c:v>8.370206354580171E-4</c:v>
                </c:pt>
                <c:pt idx="31">
                  <c:v>9.4095371917698285E-4</c:v>
                </c:pt>
                <c:pt idx="32">
                  <c:v>1.1799960805546923E-3</c:v>
                </c:pt>
                <c:pt idx="33">
                  <c:v>1.1837177077355595E-3</c:v>
                </c:pt>
                <c:pt idx="34">
                  <c:v>8.8239551480030819E-4</c:v>
                </c:pt>
                <c:pt idx="35">
                  <c:v>1.0732687562232865E-3</c:v>
                </c:pt>
                <c:pt idx="36">
                  <c:v>1.5080512354181692E-3</c:v>
                </c:pt>
                <c:pt idx="37">
                  <c:v>1.6537586831044744E-3</c:v>
                </c:pt>
                <c:pt idx="38">
                  <c:v>1.2787313564224202E-3</c:v>
                </c:pt>
                <c:pt idx="39">
                  <c:v>1.5884945441864741E-3</c:v>
                </c:pt>
                <c:pt idx="40">
                  <c:v>1.8520527709424792E-3</c:v>
                </c:pt>
                <c:pt idx="41">
                  <c:v>1.8456157825055594E-3</c:v>
                </c:pt>
                <c:pt idx="42">
                  <c:v>1.8970737385752259E-3</c:v>
                </c:pt>
                <c:pt idx="43">
                  <c:v>1.9552533723489582E-3</c:v>
                </c:pt>
                <c:pt idx="44">
                  <c:v>2.4360857601677176E-3</c:v>
                </c:pt>
                <c:pt idx="45">
                  <c:v>2.286199778028495E-3</c:v>
                </c:pt>
                <c:pt idx="46">
                  <c:v>3.2463447606177294E-3</c:v>
                </c:pt>
                <c:pt idx="47">
                  <c:v>3.4462719162920022E-3</c:v>
                </c:pt>
                <c:pt idx="48">
                  <c:v>3.8057336535344557E-3</c:v>
                </c:pt>
                <c:pt idx="49">
                  <c:v>4.1368999012739785E-3</c:v>
                </c:pt>
                <c:pt idx="50">
                  <c:v>4.5496225519126212E-3</c:v>
                </c:pt>
                <c:pt idx="51">
                  <c:v>5.2181170531914048E-3</c:v>
                </c:pt>
                <c:pt idx="52">
                  <c:v>5.3298343744092088E-3</c:v>
                </c:pt>
                <c:pt idx="53">
                  <c:v>7.5644980312609073E-3</c:v>
                </c:pt>
                <c:pt idx="54">
                  <c:v>7.441756984593163E-3</c:v>
                </c:pt>
                <c:pt idx="55">
                  <c:v>7.3443926505270297E-3</c:v>
                </c:pt>
                <c:pt idx="56">
                  <c:v>8.9576819597356368E-3</c:v>
                </c:pt>
                <c:pt idx="57">
                  <c:v>9.2656436549760097E-3</c:v>
                </c:pt>
                <c:pt idx="58">
                  <c:v>8.9190677557382334E-3</c:v>
                </c:pt>
                <c:pt idx="59">
                  <c:v>1.0738840766654562E-2</c:v>
                </c:pt>
                <c:pt idx="60">
                  <c:v>1.2430426250488954E-2</c:v>
                </c:pt>
                <c:pt idx="61">
                  <c:v>1.2704491506901259E-2</c:v>
                </c:pt>
                <c:pt idx="62">
                  <c:v>1.3911680182210284E-2</c:v>
                </c:pt>
                <c:pt idx="63">
                  <c:v>1.5245064974138354E-2</c:v>
                </c:pt>
                <c:pt idx="64">
                  <c:v>1.5967246169335293E-2</c:v>
                </c:pt>
                <c:pt idx="65">
                  <c:v>1.9078014173648964E-2</c:v>
                </c:pt>
                <c:pt idx="66">
                  <c:v>2.0954699238744996E-2</c:v>
                </c:pt>
                <c:pt idx="67">
                  <c:v>2.168955574919779E-2</c:v>
                </c:pt>
                <c:pt idx="68">
                  <c:v>2.3458507684206226E-2</c:v>
                </c:pt>
                <c:pt idx="69">
                  <c:v>2.4185216414590573E-2</c:v>
                </c:pt>
                <c:pt idx="70">
                  <c:v>2.7315716940813958E-2</c:v>
                </c:pt>
                <c:pt idx="71">
                  <c:v>2.7556568575989149E-2</c:v>
                </c:pt>
                <c:pt idx="72">
                  <c:v>3.1046859806579702E-2</c:v>
                </c:pt>
                <c:pt idx="73">
                  <c:v>3.377832517892769E-2</c:v>
                </c:pt>
                <c:pt idx="74">
                  <c:v>3.5290491830505012E-2</c:v>
                </c:pt>
                <c:pt idx="75">
                  <c:v>3.9506161075932258E-2</c:v>
                </c:pt>
                <c:pt idx="76">
                  <c:v>4.0468221941919881E-2</c:v>
                </c:pt>
                <c:pt idx="77">
                  <c:v>4.6654922827098079E-2</c:v>
                </c:pt>
                <c:pt idx="78">
                  <c:v>5.0342122716190124E-2</c:v>
                </c:pt>
                <c:pt idx="79">
                  <c:v>5.3084161272944276E-2</c:v>
                </c:pt>
                <c:pt idx="80">
                  <c:v>5.6921286546779991E-2</c:v>
                </c:pt>
                <c:pt idx="81">
                  <c:v>6.2532047399456656E-2</c:v>
                </c:pt>
                <c:pt idx="82">
                  <c:v>7.009127845611865E-2</c:v>
                </c:pt>
                <c:pt idx="83">
                  <c:v>7.7874138323175968E-2</c:v>
                </c:pt>
                <c:pt idx="84">
                  <c:v>8.4806871055575439E-2</c:v>
                </c:pt>
                <c:pt idx="85">
                  <c:v>9.8352179757590197E-2</c:v>
                </c:pt>
                <c:pt idx="86">
                  <c:v>0.10881754018874745</c:v>
                </c:pt>
                <c:pt idx="87">
                  <c:v>0.12034705197737045</c:v>
                </c:pt>
                <c:pt idx="88">
                  <c:v>0.13511651621275902</c:v>
                </c:pt>
                <c:pt idx="89">
                  <c:v>0.15060574621927089</c:v>
                </c:pt>
                <c:pt idx="90">
                  <c:v>0.16568014586195351</c:v>
                </c:pt>
                <c:pt idx="91">
                  <c:v>0.19447238627382329</c:v>
                </c:pt>
                <c:pt idx="92">
                  <c:v>0.20194561655637097</c:v>
                </c:pt>
                <c:pt idx="93">
                  <c:v>0.2239306694807543</c:v>
                </c:pt>
                <c:pt idx="94">
                  <c:v>0.24633535343870613</c:v>
                </c:pt>
                <c:pt idx="95">
                  <c:v>0.26314202870731579</c:v>
                </c:pt>
                <c:pt idx="96">
                  <c:v>0.2812368560929287</c:v>
                </c:pt>
                <c:pt idx="97">
                  <c:v>0.33954334571764022</c:v>
                </c:pt>
                <c:pt idx="98">
                  <c:v>0.29376610227141581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6B5-9E71-B4E05F72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28560"/>
        <c:axId val="1"/>
      </c:scatterChart>
      <c:valAx>
        <c:axId val="58372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zgonu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837285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6670879103075"/>
          <c:y val="0.38815289598234182"/>
          <c:w val="0.17438818411587442"/>
          <c:h val="0.2264225226563660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życia'!$O$4:$O$103</c:f>
              <c:numCache>
                <c:formatCode>0.00</c:formatCode>
                <c:ptCount val="100"/>
                <c:pt idx="0">
                  <c:v>8.2063505569746695</c:v>
                </c:pt>
                <c:pt idx="1">
                  <c:v>8.0228692886249604</c:v>
                </c:pt>
                <c:pt idx="2">
                  <c:v>8.0182212009707001</c:v>
                </c:pt>
                <c:pt idx="3">
                  <c:v>7.9926209664195937</c:v>
                </c:pt>
                <c:pt idx="4">
                  <c:v>7.9778709825526164</c:v>
                </c:pt>
                <c:pt idx="5">
                  <c:v>7.9895367948450655</c:v>
                </c:pt>
                <c:pt idx="6">
                  <c:v>7.9805085132432367</c:v>
                </c:pt>
                <c:pt idx="7">
                  <c:v>7.9805085132432225</c:v>
                </c:pt>
                <c:pt idx="8">
                  <c:v>7.9812825482093217</c:v>
                </c:pt>
                <c:pt idx="9">
                  <c:v>7.9812825482093359</c:v>
                </c:pt>
                <c:pt idx="10">
                  <c:v>7.9873774319848607</c:v>
                </c:pt>
                <c:pt idx="11">
                  <c:v>7.9873774319848607</c:v>
                </c:pt>
                <c:pt idx="12">
                  <c:v>7.9833639697966277</c:v>
                </c:pt>
                <c:pt idx="13">
                  <c:v>7.9886309085772069</c:v>
                </c:pt>
                <c:pt idx="14">
                  <c:v>7.9975942881252848</c:v>
                </c:pt>
                <c:pt idx="15">
                  <c:v>7.9920251071425312</c:v>
                </c:pt>
                <c:pt idx="16">
                  <c:v>7.9755938007916285</c:v>
                </c:pt>
                <c:pt idx="17">
                  <c:v>7.9738611326791187</c:v>
                </c:pt>
                <c:pt idx="18">
                  <c:v>7.9667995172316211</c:v>
                </c:pt>
                <c:pt idx="19">
                  <c:v>7.9325351647036726</c:v>
                </c:pt>
                <c:pt idx="20">
                  <c:v>7.9033612189798177</c:v>
                </c:pt>
                <c:pt idx="21">
                  <c:v>7.8761395554423217</c:v>
                </c:pt>
                <c:pt idx="22">
                  <c:v>7.8605183167233008</c:v>
                </c:pt>
                <c:pt idx="23">
                  <c:v>7.8294937693029354</c:v>
                </c:pt>
                <c:pt idx="24">
                  <c:v>7.7740801661417294</c:v>
                </c:pt>
                <c:pt idx="25">
                  <c:v>7.7369846940164919</c:v>
                </c:pt>
                <c:pt idx="26">
                  <c:v>7.709560657188355</c:v>
                </c:pt>
                <c:pt idx="27">
                  <c:v>7.6634069907381956</c:v>
                </c:pt>
                <c:pt idx="28">
                  <c:v>7.6300645046440678</c:v>
                </c:pt>
                <c:pt idx="29">
                  <c:v>7.5849081191001275</c:v>
                </c:pt>
                <c:pt idx="30">
                  <c:v>7.5509630893804314</c:v>
                </c:pt>
                <c:pt idx="31">
                  <c:v>7.5220570308256427</c:v>
                </c:pt>
                <c:pt idx="32">
                  <c:v>7.4743026251251692</c:v>
                </c:pt>
                <c:pt idx="33">
                  <c:v>7.4370322096519104</c:v>
                </c:pt>
                <c:pt idx="34">
                  <c:v>7.3995645873313762</c:v>
                </c:pt>
                <c:pt idx="35">
                  <c:v>7.3541039089073124</c:v>
                </c:pt>
                <c:pt idx="36">
                  <c:v>7.3124756280841225</c:v>
                </c:pt>
                <c:pt idx="37">
                  <c:v>7.2541049187172462</c:v>
                </c:pt>
                <c:pt idx="38">
                  <c:v>7.2123186299823558</c:v>
                </c:pt>
                <c:pt idx="39">
                  <c:v>7.1631949301034368</c:v>
                </c:pt>
                <c:pt idx="40">
                  <c:v>7.1295568864329866</c:v>
                </c:pt>
                <c:pt idx="41">
                  <c:v>7.0754919183734586</c:v>
                </c:pt>
                <c:pt idx="42">
                  <c:v>7.0266362998883665</c:v>
                </c:pt>
                <c:pt idx="43">
                  <c:v>6.971150526267202</c:v>
                </c:pt>
                <c:pt idx="44">
                  <c:v>6.9066814247072053</c:v>
                </c:pt>
                <c:pt idx="45">
                  <c:v>6.8390679672559003</c:v>
                </c:pt>
                <c:pt idx="46">
                  <c:v>6.7636478223690908</c:v>
                </c:pt>
                <c:pt idx="47">
                  <c:v>6.7007893316091618</c:v>
                </c:pt>
                <c:pt idx="48">
                  <c:v>6.6225430594429078</c:v>
                </c:pt>
                <c:pt idx="49">
                  <c:v>6.536410557571827</c:v>
                </c:pt>
                <c:pt idx="50">
                  <c:v>6.4726395687074429</c:v>
                </c:pt>
                <c:pt idx="51">
                  <c:v>6.3640059215244769</c:v>
                </c:pt>
                <c:pt idx="52">
                  <c:v>6.2601567167909238</c:v>
                </c:pt>
                <c:pt idx="53">
                  <c:v>6.1429542596737221</c:v>
                </c:pt>
                <c:pt idx="54">
                  <c:v>6.0257267944951884</c:v>
                </c:pt>
                <c:pt idx="55">
                  <c:v>5.8888642563433784</c:v>
                </c:pt>
                <c:pt idx="56">
                  <c:v>5.7504269056544217</c:v>
                </c:pt>
                <c:pt idx="57">
                  <c:v>5.6201838937645761</c:v>
                </c:pt>
                <c:pt idx="58">
                  <c:v>5.4950832449424034</c:v>
                </c:pt>
                <c:pt idx="59">
                  <c:v>5.3766694097238386</c:v>
                </c:pt>
                <c:pt idx="60">
                  <c:v>5.2454596646010714</c:v>
                </c:pt>
                <c:pt idx="61">
                  <c:v>5.1166238015435432</c:v>
                </c:pt>
                <c:pt idx="62">
                  <c:v>4.9669222272909543</c:v>
                </c:pt>
                <c:pt idx="63">
                  <c:v>4.8431049622808047</c:v>
                </c:pt>
                <c:pt idx="64">
                  <c:v>4.6987872939309163</c:v>
                </c:pt>
                <c:pt idx="65">
                  <c:v>4.5234115788185321</c:v>
                </c:pt>
                <c:pt idx="66">
                  <c:v>4.2968287677264012</c:v>
                </c:pt>
                <c:pt idx="67">
                  <c:v>4.0394294067183658</c:v>
                </c:pt>
                <c:pt idx="68">
                  <c:v>3.8255912388737272</c:v>
                </c:pt>
                <c:pt idx="69">
                  <c:v>3.6187349910934561</c:v>
                </c:pt>
                <c:pt idx="70">
                  <c:v>3.4174837197924628</c:v>
                </c:pt>
                <c:pt idx="71">
                  <c:v>3.2127288959411935</c:v>
                </c:pt>
                <c:pt idx="72">
                  <c:v>3.00076796755625</c:v>
                </c:pt>
                <c:pt idx="73">
                  <c:v>2.7748584280003357</c:v>
                </c:pt>
                <c:pt idx="74">
                  <c:v>2.6040325303011471</c:v>
                </c:pt>
                <c:pt idx="75">
                  <c:v>2.4536980129142041</c:v>
                </c:pt>
                <c:pt idx="76">
                  <c:v>2.3427834198189785</c:v>
                </c:pt>
                <c:pt idx="77">
                  <c:v>2.2166911633854554</c:v>
                </c:pt>
                <c:pt idx="78">
                  <c:v>2.0027953974636112</c:v>
                </c:pt>
                <c:pt idx="79">
                  <c:v>1.8657530046085418</c:v>
                </c:pt>
                <c:pt idx="80">
                  <c:v>1.7246594930240455</c:v>
                </c:pt>
                <c:pt idx="81">
                  <c:v>1.5881732453076731</c:v>
                </c:pt>
                <c:pt idx="82">
                  <c:v>1.4045105001429867</c:v>
                </c:pt>
                <c:pt idx="83">
                  <c:v>1.2972642469028921</c:v>
                </c:pt>
                <c:pt idx="84">
                  <c:v>1.1274289843904368</c:v>
                </c:pt>
                <c:pt idx="85">
                  <c:v>1.0320901316861928</c:v>
                </c:pt>
                <c:pt idx="86">
                  <c:v>0.90131294642181814</c:v>
                </c:pt>
                <c:pt idx="87">
                  <c:v>0.81721700462792679</c:v>
                </c:pt>
                <c:pt idx="88">
                  <c:v>0.67915386946947542</c:v>
                </c:pt>
                <c:pt idx="89">
                  <c:v>0.64841425820884702</c:v>
                </c:pt>
                <c:pt idx="90">
                  <c:v>0.50908284892437461</c:v>
                </c:pt>
                <c:pt idx="91">
                  <c:v>0.4521114714376564</c:v>
                </c:pt>
                <c:pt idx="92">
                  <c:v>0.40087361196024585</c:v>
                </c:pt>
                <c:pt idx="93">
                  <c:v>0.36022470538898466</c:v>
                </c:pt>
                <c:pt idx="94">
                  <c:v>0.18694979804979717</c:v>
                </c:pt>
                <c:pt idx="95">
                  <c:v>0.1594662487139149</c:v>
                </c:pt>
                <c:pt idx="96">
                  <c:v>8.7462459896658462E-2</c:v>
                </c:pt>
                <c:pt idx="97">
                  <c:v>2.3770489531889094E-3</c:v>
                </c:pt>
                <c:pt idx="98">
                  <c:v>1.3675374893898029E-2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9-425A-8B1C-7E57F59A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32080"/>
        <c:axId val="1"/>
      </c:scatterChart>
      <c:valAx>
        <c:axId val="58693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Różnica ex kobiet i mężczyzn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86932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108</xdr:row>
      <xdr:rowOff>91440</xdr:rowOff>
    </xdr:from>
    <xdr:to>
      <xdr:col>19</xdr:col>
      <xdr:colOff>1226820</xdr:colOff>
      <xdr:row>129</xdr:row>
      <xdr:rowOff>38100</xdr:rowOff>
    </xdr:to>
    <xdr:graphicFrame macro="">
      <xdr:nvGraphicFramePr>
        <xdr:cNvPr id="10399" name="Wykres 2">
          <a:extLst>
            <a:ext uri="{FF2B5EF4-FFF2-40B4-BE49-F238E27FC236}">
              <a16:creationId xmlns:a16="http://schemas.microsoft.com/office/drawing/2014/main" id="{32609C04-523E-5FE6-3689-056E4E08B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108</xdr:row>
      <xdr:rowOff>91440</xdr:rowOff>
    </xdr:from>
    <xdr:to>
      <xdr:col>27</xdr:col>
      <xdr:colOff>594360</xdr:colOff>
      <xdr:row>129</xdr:row>
      <xdr:rowOff>38100</xdr:rowOff>
    </xdr:to>
    <xdr:graphicFrame macro="">
      <xdr:nvGraphicFramePr>
        <xdr:cNvPr id="10400" name="Wykres 3">
          <a:extLst>
            <a:ext uri="{FF2B5EF4-FFF2-40B4-BE49-F238E27FC236}">
              <a16:creationId xmlns:a16="http://schemas.microsoft.com/office/drawing/2014/main" id="{E8200FBB-5ABB-BBD2-4757-4081A12D3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108</xdr:row>
      <xdr:rowOff>137160</xdr:rowOff>
    </xdr:from>
    <xdr:to>
      <xdr:col>19</xdr:col>
      <xdr:colOff>518160</xdr:colOff>
      <xdr:row>127</xdr:row>
      <xdr:rowOff>7620</xdr:rowOff>
    </xdr:to>
    <xdr:graphicFrame macro="">
      <xdr:nvGraphicFramePr>
        <xdr:cNvPr id="11423" name="Wykres 1">
          <a:extLst>
            <a:ext uri="{FF2B5EF4-FFF2-40B4-BE49-F238E27FC236}">
              <a16:creationId xmlns:a16="http://schemas.microsoft.com/office/drawing/2014/main" id="{56B29C3D-14C5-2670-3849-33CD1A72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160020</xdr:colOff>
      <xdr:row>108</xdr:row>
      <xdr:rowOff>60960</xdr:rowOff>
    </xdr:from>
    <xdr:to>
      <xdr:col>27</xdr:col>
      <xdr:colOff>487680</xdr:colOff>
      <xdr:row>126</xdr:row>
      <xdr:rowOff>121920</xdr:rowOff>
    </xdr:to>
    <xdr:graphicFrame macro="">
      <xdr:nvGraphicFramePr>
        <xdr:cNvPr id="11424" name="Wykres 2">
          <a:extLst>
            <a:ext uri="{FF2B5EF4-FFF2-40B4-BE49-F238E27FC236}">
              <a16:creationId xmlns:a16="http://schemas.microsoft.com/office/drawing/2014/main" id="{09ABF494-AE6E-469F-C9B9-DB68C76FF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104</xdr:row>
      <xdr:rowOff>0</xdr:rowOff>
    </xdr:from>
    <xdr:to>
      <xdr:col>14</xdr:col>
      <xdr:colOff>342900</xdr:colOff>
      <xdr:row>120</xdr:row>
      <xdr:rowOff>76200</xdr:rowOff>
    </xdr:to>
    <xdr:graphicFrame macro="">
      <xdr:nvGraphicFramePr>
        <xdr:cNvPr id="20740" name="Wykres 3">
          <a:extLst>
            <a:ext uri="{FF2B5EF4-FFF2-40B4-BE49-F238E27FC236}">
              <a16:creationId xmlns:a16="http://schemas.microsoft.com/office/drawing/2014/main" id="{D9F97941-9F90-107C-C19C-69E0F7DF2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388620</xdr:colOff>
      <xdr:row>104</xdr:row>
      <xdr:rowOff>15240</xdr:rowOff>
    </xdr:from>
    <xdr:to>
      <xdr:col>29</xdr:col>
      <xdr:colOff>434340</xdr:colOff>
      <xdr:row>120</xdr:row>
      <xdr:rowOff>114300</xdr:rowOff>
    </xdr:to>
    <xdr:graphicFrame macro="">
      <xdr:nvGraphicFramePr>
        <xdr:cNvPr id="20741" name="Wykres 2">
          <a:extLst>
            <a:ext uri="{FF2B5EF4-FFF2-40B4-BE49-F238E27FC236}">
              <a16:creationId xmlns:a16="http://schemas.microsoft.com/office/drawing/2014/main" id="{BB6C8CE2-461C-50EC-1B69-0F8E2D586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104</xdr:row>
      <xdr:rowOff>0</xdr:rowOff>
    </xdr:from>
    <xdr:to>
      <xdr:col>7</xdr:col>
      <xdr:colOff>213360</xdr:colOff>
      <xdr:row>120</xdr:row>
      <xdr:rowOff>91440</xdr:rowOff>
    </xdr:to>
    <xdr:graphicFrame macro="">
      <xdr:nvGraphicFramePr>
        <xdr:cNvPr id="20742" name="Wykres 3">
          <a:extLst>
            <a:ext uri="{FF2B5EF4-FFF2-40B4-BE49-F238E27FC236}">
              <a16:creationId xmlns:a16="http://schemas.microsoft.com/office/drawing/2014/main" id="{D5BDA8A7-45CB-6434-AB2C-2A1B676E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103</xdr:row>
      <xdr:rowOff>144780</xdr:rowOff>
    </xdr:from>
    <xdr:to>
      <xdr:col>22</xdr:col>
      <xdr:colOff>388620</xdr:colOff>
      <xdr:row>120</xdr:row>
      <xdr:rowOff>121920</xdr:rowOff>
    </xdr:to>
    <xdr:graphicFrame macro="">
      <xdr:nvGraphicFramePr>
        <xdr:cNvPr id="20743" name="Wykres 4">
          <a:extLst>
            <a:ext uri="{FF2B5EF4-FFF2-40B4-BE49-F238E27FC236}">
              <a16:creationId xmlns:a16="http://schemas.microsoft.com/office/drawing/2014/main" id="{DEC98815-490B-10EB-7F7B-97C5B95B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548640</xdr:colOff>
      <xdr:row>103</xdr:row>
      <xdr:rowOff>114300</xdr:rowOff>
    </xdr:from>
    <xdr:to>
      <xdr:col>46</xdr:col>
      <xdr:colOff>160020</xdr:colOff>
      <xdr:row>120</xdr:row>
      <xdr:rowOff>15240</xdr:rowOff>
    </xdr:to>
    <xdr:graphicFrame macro="">
      <xdr:nvGraphicFramePr>
        <xdr:cNvPr id="20744" name="Wykres 6">
          <a:extLst>
            <a:ext uri="{FF2B5EF4-FFF2-40B4-BE49-F238E27FC236}">
              <a16:creationId xmlns:a16="http://schemas.microsoft.com/office/drawing/2014/main" id="{31E98A68-A150-C8F6-1A08-A07696698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502920</xdr:colOff>
      <xdr:row>103</xdr:row>
      <xdr:rowOff>106680</xdr:rowOff>
    </xdr:from>
    <xdr:to>
      <xdr:col>38</xdr:col>
      <xdr:colOff>502920</xdr:colOff>
      <xdr:row>123</xdr:row>
      <xdr:rowOff>114300</xdr:rowOff>
    </xdr:to>
    <xdr:graphicFrame macro="">
      <xdr:nvGraphicFramePr>
        <xdr:cNvPr id="20745" name="Wykres 4">
          <a:extLst>
            <a:ext uri="{FF2B5EF4-FFF2-40B4-BE49-F238E27FC236}">
              <a16:creationId xmlns:a16="http://schemas.microsoft.com/office/drawing/2014/main" id="{94987E2A-9286-01BE-9FEC-96AF70E4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8"/>
  <sheetViews>
    <sheetView topLeftCell="T1" zoomScaleNormal="100" workbookViewId="0">
      <selection activeCell="AF122" sqref="AE122:AF125"/>
    </sheetView>
  </sheetViews>
  <sheetFormatPr defaultRowHeight="13.2" x14ac:dyDescent="0.25"/>
  <cols>
    <col min="2" max="2" width="20" bestFit="1" customWidth="1"/>
    <col min="4" max="4" width="16.109375" bestFit="1" customWidth="1"/>
    <col min="5" max="5" width="13.44140625" bestFit="1" customWidth="1"/>
    <col min="6" max="6" width="10" customWidth="1"/>
    <col min="9" max="9" width="15.109375" bestFit="1" customWidth="1"/>
    <col min="11" max="11" width="10.6640625" bestFit="1" customWidth="1"/>
    <col min="15" max="15" width="15.109375" bestFit="1" customWidth="1"/>
    <col min="17" max="17" width="10.6640625" bestFit="1" customWidth="1"/>
    <col min="21" max="21" width="14.33203125" bestFit="1" customWidth="1"/>
    <col min="22" max="22" width="11.88671875" bestFit="1" customWidth="1"/>
    <col min="23" max="23" width="10.44140625" bestFit="1" customWidth="1"/>
    <col min="28" max="28" width="14.88671875" bestFit="1" customWidth="1"/>
    <col min="30" max="30" width="10.44140625" bestFit="1" customWidth="1"/>
    <col min="34" max="34" width="14.88671875" bestFit="1" customWidth="1"/>
    <col min="36" max="36" width="10.44140625" bestFit="1" customWidth="1"/>
  </cols>
  <sheetData>
    <row r="1" spans="1:37" ht="25.5" customHeight="1" x14ac:dyDescent="0.25">
      <c r="A1" s="1" t="s">
        <v>109</v>
      </c>
      <c r="B1" s="9"/>
    </row>
    <row r="3" spans="1:37" x14ac:dyDescent="0.25">
      <c r="A3" s="13"/>
      <c r="C3" s="1"/>
      <c r="D3" s="1"/>
      <c r="E3" s="1"/>
      <c r="T3" s="3"/>
      <c r="V3" s="9"/>
      <c r="W3" s="9"/>
      <c r="X3" s="9"/>
    </row>
    <row r="4" spans="1:37" x14ac:dyDescent="0.25">
      <c r="A4" s="13"/>
      <c r="B4" s="1"/>
      <c r="C4" s="1"/>
      <c r="D4" s="1"/>
      <c r="E4" s="1"/>
    </row>
    <row r="5" spans="1:37" x14ac:dyDescent="0.25">
      <c r="A5" s="13"/>
      <c r="B5" s="1"/>
      <c r="C5" s="1"/>
      <c r="D5" s="1"/>
      <c r="E5" s="1"/>
      <c r="F5" s="19"/>
      <c r="H5" s="115" t="s">
        <v>15</v>
      </c>
      <c r="I5" s="115"/>
      <c r="J5" s="115"/>
      <c r="K5" s="115"/>
      <c r="L5" s="115"/>
      <c r="M5" s="6"/>
      <c r="N5" s="115" t="s">
        <v>16</v>
      </c>
      <c r="O5" s="115"/>
      <c r="P5" s="115"/>
      <c r="Q5" s="115"/>
      <c r="R5" s="115"/>
      <c r="AA5" s="115" t="s">
        <v>13</v>
      </c>
      <c r="AB5" s="115"/>
      <c r="AC5" s="115"/>
      <c r="AD5" s="115"/>
      <c r="AE5" s="115"/>
      <c r="AF5" s="6"/>
      <c r="AG5" s="115" t="s">
        <v>14</v>
      </c>
      <c r="AH5" s="115"/>
      <c r="AI5" s="115"/>
      <c r="AJ5" s="115"/>
      <c r="AK5" s="115"/>
    </row>
    <row r="6" spans="1:37" ht="18" customHeight="1" x14ac:dyDescent="0.25">
      <c r="A6" s="10" t="s">
        <v>3</v>
      </c>
      <c r="B6" s="10" t="s">
        <v>4</v>
      </c>
      <c r="C6" s="11" t="s">
        <v>0</v>
      </c>
      <c r="D6" s="10" t="s">
        <v>1</v>
      </c>
      <c r="E6" s="10" t="s">
        <v>2</v>
      </c>
      <c r="F6" s="14" t="s">
        <v>8</v>
      </c>
      <c r="H6" s="10" t="s">
        <v>3</v>
      </c>
      <c r="I6" s="11" t="s">
        <v>9</v>
      </c>
      <c r="J6" s="10" t="s">
        <v>10</v>
      </c>
      <c r="K6" s="10" t="s">
        <v>11</v>
      </c>
      <c r="L6" s="12" t="s">
        <v>12</v>
      </c>
      <c r="M6" s="8"/>
      <c r="N6" s="10" t="s">
        <v>3</v>
      </c>
      <c r="O6" s="11" t="s">
        <v>9</v>
      </c>
      <c r="P6" s="10" t="s">
        <v>10</v>
      </c>
      <c r="Q6" s="10" t="s">
        <v>11</v>
      </c>
      <c r="R6" s="12" t="s">
        <v>12</v>
      </c>
      <c r="T6" s="10" t="s">
        <v>3</v>
      </c>
      <c r="U6" s="10" t="s">
        <v>4</v>
      </c>
      <c r="V6" s="11" t="s">
        <v>0</v>
      </c>
      <c r="W6" s="10" t="s">
        <v>1</v>
      </c>
      <c r="X6" s="10" t="s">
        <v>2</v>
      </c>
      <c r="Y6" s="12" t="s">
        <v>8</v>
      </c>
      <c r="Z6" s="2"/>
      <c r="AA6" s="10" t="s">
        <v>3</v>
      </c>
      <c r="AB6" s="11" t="s">
        <v>9</v>
      </c>
      <c r="AC6" s="10" t="s">
        <v>10</v>
      </c>
      <c r="AD6" s="10" t="s">
        <v>11</v>
      </c>
      <c r="AE6" s="12" t="s">
        <v>12</v>
      </c>
      <c r="AF6" s="8"/>
      <c r="AG6" s="10" t="s">
        <v>3</v>
      </c>
      <c r="AH6" s="11" t="s">
        <v>9</v>
      </c>
      <c r="AI6" s="10" t="s">
        <v>10</v>
      </c>
      <c r="AJ6" s="10" t="s">
        <v>11</v>
      </c>
      <c r="AK6" s="12" t="s">
        <v>12</v>
      </c>
    </row>
    <row r="7" spans="1:37" x14ac:dyDescent="0.25">
      <c r="A7" s="4">
        <v>0</v>
      </c>
      <c r="B7" s="5">
        <v>2021</v>
      </c>
      <c r="C7" s="16">
        <v>97</v>
      </c>
      <c r="D7" s="16">
        <v>68</v>
      </c>
      <c r="E7" s="16">
        <v>29</v>
      </c>
      <c r="F7" s="15" t="s">
        <v>6</v>
      </c>
      <c r="H7" s="17">
        <v>0</v>
      </c>
      <c r="I7" s="18">
        <v>2021</v>
      </c>
      <c r="J7" s="16">
        <v>97</v>
      </c>
      <c r="K7" s="16">
        <v>68</v>
      </c>
      <c r="L7" s="16">
        <v>29</v>
      </c>
      <c r="N7" s="17">
        <v>0</v>
      </c>
      <c r="O7" s="18">
        <v>2020</v>
      </c>
      <c r="P7" s="16">
        <v>14</v>
      </c>
      <c r="Q7" s="16">
        <v>8</v>
      </c>
      <c r="R7" s="16">
        <v>6</v>
      </c>
      <c r="T7" s="4">
        <v>0</v>
      </c>
      <c r="U7" s="5">
        <v>2022</v>
      </c>
      <c r="V7" s="16">
        <v>73</v>
      </c>
      <c r="W7" s="16">
        <v>52</v>
      </c>
      <c r="X7" s="16">
        <v>21</v>
      </c>
      <c r="Y7" s="7" t="s">
        <v>6</v>
      </c>
      <c r="Z7" s="2"/>
      <c r="AA7" s="4">
        <v>0</v>
      </c>
      <c r="AB7" s="5">
        <v>2022</v>
      </c>
      <c r="AC7" s="16">
        <v>73</v>
      </c>
      <c r="AD7" s="16">
        <v>52</v>
      </c>
      <c r="AE7" s="16">
        <v>21</v>
      </c>
      <c r="AF7" s="4"/>
      <c r="AG7" s="4">
        <v>0</v>
      </c>
      <c r="AH7" s="5">
        <v>2021</v>
      </c>
      <c r="AI7" s="16">
        <v>16</v>
      </c>
      <c r="AJ7" s="16">
        <v>7</v>
      </c>
      <c r="AK7" s="16">
        <v>9</v>
      </c>
    </row>
    <row r="8" spans="1:37" x14ac:dyDescent="0.25">
      <c r="A8" s="4">
        <v>0</v>
      </c>
      <c r="B8" s="5">
        <v>2020</v>
      </c>
      <c r="C8" s="16">
        <v>14</v>
      </c>
      <c r="D8" s="16">
        <v>8</v>
      </c>
      <c r="E8" s="16">
        <v>6</v>
      </c>
      <c r="F8" s="15" t="s">
        <v>7</v>
      </c>
      <c r="H8" s="17">
        <v>1</v>
      </c>
      <c r="I8" s="18">
        <v>2020</v>
      </c>
      <c r="J8" s="16">
        <v>4</v>
      </c>
      <c r="K8" s="16">
        <v>3</v>
      </c>
      <c r="L8" s="16">
        <v>1</v>
      </c>
      <c r="N8" s="17">
        <v>1</v>
      </c>
      <c r="O8" s="18">
        <v>2019</v>
      </c>
      <c r="P8" s="16">
        <v>3</v>
      </c>
      <c r="Q8" s="16">
        <v>3</v>
      </c>
      <c r="R8" s="16">
        <v>0</v>
      </c>
      <c r="T8" s="4">
        <v>0</v>
      </c>
      <c r="U8" s="5">
        <v>2021</v>
      </c>
      <c r="V8" s="16">
        <v>16</v>
      </c>
      <c r="W8" s="16">
        <v>7</v>
      </c>
      <c r="X8" s="16">
        <v>9</v>
      </c>
      <c r="Y8" s="7" t="s">
        <v>7</v>
      </c>
      <c r="Z8" s="2"/>
      <c r="AA8" s="4">
        <v>1</v>
      </c>
      <c r="AB8" s="5">
        <v>2021</v>
      </c>
      <c r="AC8" s="16">
        <v>1</v>
      </c>
      <c r="AD8" s="16">
        <v>0</v>
      </c>
      <c r="AE8" s="16">
        <v>1</v>
      </c>
      <c r="AF8" s="4"/>
      <c r="AG8" s="4">
        <v>1</v>
      </c>
      <c r="AH8" s="5">
        <v>2020</v>
      </c>
      <c r="AI8" s="16">
        <v>2</v>
      </c>
      <c r="AJ8" s="16">
        <v>2</v>
      </c>
      <c r="AK8" s="16">
        <v>0</v>
      </c>
    </row>
    <row r="9" spans="1:37" x14ac:dyDescent="0.25">
      <c r="A9" s="4">
        <v>1</v>
      </c>
      <c r="B9" s="5">
        <v>2020</v>
      </c>
      <c r="C9" s="16">
        <v>4</v>
      </c>
      <c r="D9" s="16">
        <v>3</v>
      </c>
      <c r="E9" s="16">
        <v>1</v>
      </c>
      <c r="F9" s="15" t="s">
        <v>6</v>
      </c>
      <c r="H9" s="17">
        <v>2</v>
      </c>
      <c r="I9" s="18">
        <v>2019</v>
      </c>
      <c r="J9" s="16">
        <v>1</v>
      </c>
      <c r="K9" s="16">
        <v>0</v>
      </c>
      <c r="L9" s="16">
        <v>1</v>
      </c>
      <c r="N9" s="17">
        <v>2</v>
      </c>
      <c r="O9" s="18">
        <v>2018</v>
      </c>
      <c r="P9" s="16">
        <v>3</v>
      </c>
      <c r="Q9" s="16">
        <v>2</v>
      </c>
      <c r="R9" s="16">
        <v>1</v>
      </c>
      <c r="T9" s="4">
        <v>1</v>
      </c>
      <c r="U9" s="5">
        <v>2021</v>
      </c>
      <c r="V9" s="16">
        <v>1</v>
      </c>
      <c r="W9" s="16">
        <v>0</v>
      </c>
      <c r="X9" s="16">
        <v>1</v>
      </c>
      <c r="Y9" s="7" t="s">
        <v>6</v>
      </c>
      <c r="Z9" s="2"/>
      <c r="AA9" s="4">
        <v>2</v>
      </c>
      <c r="AB9" s="5">
        <v>2020</v>
      </c>
      <c r="AC9" s="16">
        <v>5</v>
      </c>
      <c r="AD9" s="16">
        <v>4</v>
      </c>
      <c r="AE9" s="16">
        <v>1</v>
      </c>
      <c r="AF9" s="4"/>
      <c r="AG9" s="4">
        <v>2</v>
      </c>
      <c r="AH9" s="5">
        <v>2019</v>
      </c>
      <c r="AI9" s="16">
        <v>3</v>
      </c>
      <c r="AJ9" s="16">
        <v>2</v>
      </c>
      <c r="AK9" s="16">
        <v>1</v>
      </c>
    </row>
    <row r="10" spans="1:37" x14ac:dyDescent="0.25">
      <c r="A10" s="4">
        <v>1</v>
      </c>
      <c r="B10" s="5">
        <v>2019</v>
      </c>
      <c r="C10" s="16">
        <v>3</v>
      </c>
      <c r="D10" s="16">
        <v>3</v>
      </c>
      <c r="E10" s="16">
        <v>0</v>
      </c>
      <c r="F10" s="15" t="s">
        <v>7</v>
      </c>
      <c r="H10" s="17">
        <v>3</v>
      </c>
      <c r="I10" s="18">
        <v>2018</v>
      </c>
      <c r="J10" s="16">
        <v>1</v>
      </c>
      <c r="K10" s="16">
        <v>1</v>
      </c>
      <c r="L10" s="16">
        <v>0</v>
      </c>
      <c r="N10" s="17">
        <v>3</v>
      </c>
      <c r="O10" s="18">
        <v>2017</v>
      </c>
      <c r="P10" s="16">
        <v>4</v>
      </c>
      <c r="Q10" s="16">
        <v>2</v>
      </c>
      <c r="R10" s="16">
        <v>2</v>
      </c>
      <c r="T10" s="4">
        <v>1</v>
      </c>
      <c r="U10" s="5">
        <v>2020</v>
      </c>
      <c r="V10" s="16">
        <v>2</v>
      </c>
      <c r="W10" s="16">
        <v>2</v>
      </c>
      <c r="X10" s="16">
        <v>0</v>
      </c>
      <c r="Y10" s="7" t="s">
        <v>7</v>
      </c>
      <c r="Z10" s="2"/>
      <c r="AA10" s="4">
        <v>3</v>
      </c>
      <c r="AB10" s="5">
        <v>2019</v>
      </c>
      <c r="AC10" s="16">
        <v>2</v>
      </c>
      <c r="AD10" s="16">
        <v>2</v>
      </c>
      <c r="AE10" s="16">
        <v>0</v>
      </c>
      <c r="AF10" s="4"/>
      <c r="AG10" s="4">
        <v>3</v>
      </c>
      <c r="AH10" s="5">
        <v>2018</v>
      </c>
      <c r="AI10" s="16">
        <v>2</v>
      </c>
      <c r="AJ10" s="16">
        <v>1</v>
      </c>
      <c r="AK10" s="16">
        <v>1</v>
      </c>
    </row>
    <row r="11" spans="1:37" x14ac:dyDescent="0.25">
      <c r="A11" s="4">
        <v>2</v>
      </c>
      <c r="B11" s="5">
        <v>2019</v>
      </c>
      <c r="C11" s="16">
        <v>1</v>
      </c>
      <c r="D11" s="16">
        <v>0</v>
      </c>
      <c r="E11" s="16">
        <v>1</v>
      </c>
      <c r="F11" s="15" t="s">
        <v>6</v>
      </c>
      <c r="H11" s="17">
        <v>4</v>
      </c>
      <c r="I11" s="18">
        <v>2017</v>
      </c>
      <c r="J11" s="16">
        <v>2</v>
      </c>
      <c r="K11" s="16">
        <v>0</v>
      </c>
      <c r="L11" s="16">
        <v>2</v>
      </c>
      <c r="N11" s="17">
        <v>4</v>
      </c>
      <c r="O11" s="18">
        <v>2016</v>
      </c>
      <c r="P11" s="16">
        <v>1</v>
      </c>
      <c r="Q11" s="16">
        <v>0</v>
      </c>
      <c r="R11" s="16">
        <v>1</v>
      </c>
      <c r="T11" s="4">
        <v>2</v>
      </c>
      <c r="U11" s="5">
        <v>2020</v>
      </c>
      <c r="V11" s="16">
        <v>5</v>
      </c>
      <c r="W11" s="16">
        <v>4</v>
      </c>
      <c r="X11" s="16">
        <v>1</v>
      </c>
      <c r="Y11" s="7" t="s">
        <v>6</v>
      </c>
      <c r="Z11" s="2"/>
      <c r="AA11" s="4">
        <v>4</v>
      </c>
      <c r="AB11" s="5">
        <v>2018</v>
      </c>
      <c r="AC11" s="16">
        <v>0</v>
      </c>
      <c r="AD11" s="16">
        <v>0</v>
      </c>
      <c r="AE11" s="16">
        <v>0</v>
      </c>
      <c r="AF11" s="4"/>
      <c r="AG11" s="4">
        <v>4</v>
      </c>
      <c r="AH11" s="5">
        <v>2017</v>
      </c>
      <c r="AI11" s="16">
        <v>2</v>
      </c>
      <c r="AJ11" s="16">
        <v>1</v>
      </c>
      <c r="AK11" s="16">
        <v>1</v>
      </c>
    </row>
    <row r="12" spans="1:37" x14ac:dyDescent="0.25">
      <c r="A12" s="4">
        <v>2</v>
      </c>
      <c r="B12" s="5">
        <v>2018</v>
      </c>
      <c r="C12" s="16">
        <v>3</v>
      </c>
      <c r="D12" s="16">
        <v>2</v>
      </c>
      <c r="E12" s="16">
        <v>1</v>
      </c>
      <c r="F12" s="15" t="s">
        <v>7</v>
      </c>
      <c r="H12" s="17">
        <v>5</v>
      </c>
      <c r="I12" s="18">
        <v>2016</v>
      </c>
      <c r="J12" s="16">
        <v>0</v>
      </c>
      <c r="K12" s="16">
        <v>0</v>
      </c>
      <c r="L12" s="16">
        <v>0</v>
      </c>
      <c r="N12" s="17">
        <v>5</v>
      </c>
      <c r="O12" s="18">
        <v>2015</v>
      </c>
      <c r="P12" s="16">
        <v>1</v>
      </c>
      <c r="Q12" s="16">
        <v>1</v>
      </c>
      <c r="R12" s="16">
        <v>0</v>
      </c>
      <c r="T12" s="4">
        <v>2</v>
      </c>
      <c r="U12" s="5">
        <v>2019</v>
      </c>
      <c r="V12" s="16">
        <v>3</v>
      </c>
      <c r="W12" s="16">
        <v>2</v>
      </c>
      <c r="X12" s="16">
        <v>1</v>
      </c>
      <c r="Y12" s="7" t="s">
        <v>7</v>
      </c>
      <c r="Z12" s="2"/>
      <c r="AA12" s="4">
        <v>5</v>
      </c>
      <c r="AB12" s="5">
        <v>2017</v>
      </c>
      <c r="AC12" s="16">
        <v>1</v>
      </c>
      <c r="AD12" s="16">
        <v>1</v>
      </c>
      <c r="AE12" s="16">
        <v>0</v>
      </c>
      <c r="AF12" s="4"/>
      <c r="AG12" s="4">
        <v>5</v>
      </c>
      <c r="AH12" s="5">
        <v>2016</v>
      </c>
      <c r="AI12" s="16">
        <v>1</v>
      </c>
      <c r="AJ12" s="16">
        <v>1</v>
      </c>
      <c r="AK12" s="16">
        <v>0</v>
      </c>
    </row>
    <row r="13" spans="1:37" x14ac:dyDescent="0.25">
      <c r="A13" s="4">
        <v>3</v>
      </c>
      <c r="B13" s="5">
        <v>2018</v>
      </c>
      <c r="C13" s="16">
        <v>1</v>
      </c>
      <c r="D13" s="16">
        <v>1</v>
      </c>
      <c r="E13" s="16">
        <v>0</v>
      </c>
      <c r="F13" s="15" t="s">
        <v>6</v>
      </c>
      <c r="H13" s="17">
        <v>6</v>
      </c>
      <c r="I13" s="18">
        <v>2015</v>
      </c>
      <c r="J13" s="16">
        <v>0</v>
      </c>
      <c r="K13" s="16">
        <v>0</v>
      </c>
      <c r="L13" s="16">
        <v>0</v>
      </c>
      <c r="N13" s="17">
        <v>6</v>
      </c>
      <c r="O13" s="18">
        <v>2014</v>
      </c>
      <c r="P13" s="16">
        <v>2</v>
      </c>
      <c r="Q13" s="16">
        <v>1</v>
      </c>
      <c r="R13" s="16">
        <v>1</v>
      </c>
      <c r="T13" s="4">
        <v>3</v>
      </c>
      <c r="U13" s="5">
        <v>2019</v>
      </c>
      <c r="V13" s="16">
        <v>2</v>
      </c>
      <c r="W13" s="16">
        <v>2</v>
      </c>
      <c r="X13" s="16">
        <v>0</v>
      </c>
      <c r="Y13" s="7" t="s">
        <v>6</v>
      </c>
      <c r="Z13" s="2"/>
      <c r="AA13" s="4">
        <v>6</v>
      </c>
      <c r="AB13" s="5">
        <v>2016</v>
      </c>
      <c r="AC13" s="16">
        <v>0</v>
      </c>
      <c r="AD13" s="16">
        <v>0</v>
      </c>
      <c r="AE13" s="16">
        <v>0</v>
      </c>
      <c r="AF13" s="4"/>
      <c r="AG13" s="4">
        <v>6</v>
      </c>
      <c r="AH13" s="5">
        <v>2015</v>
      </c>
      <c r="AI13" s="16">
        <v>0</v>
      </c>
      <c r="AJ13" s="16">
        <v>0</v>
      </c>
      <c r="AK13" s="16">
        <v>0</v>
      </c>
    </row>
    <row r="14" spans="1:37" x14ac:dyDescent="0.25">
      <c r="A14" s="4">
        <v>3</v>
      </c>
      <c r="B14" s="5">
        <v>2017</v>
      </c>
      <c r="C14" s="16">
        <v>4</v>
      </c>
      <c r="D14" s="16">
        <v>2</v>
      </c>
      <c r="E14" s="16">
        <v>2</v>
      </c>
      <c r="F14" s="15" t="s">
        <v>7</v>
      </c>
      <c r="H14" s="17">
        <v>7</v>
      </c>
      <c r="I14" s="18">
        <v>2014</v>
      </c>
      <c r="J14" s="16">
        <v>1</v>
      </c>
      <c r="K14" s="16">
        <v>1</v>
      </c>
      <c r="L14" s="16">
        <v>0</v>
      </c>
      <c r="N14" s="17">
        <v>7</v>
      </c>
      <c r="O14" s="18">
        <v>2013</v>
      </c>
      <c r="P14" s="16">
        <v>3</v>
      </c>
      <c r="Q14" s="16">
        <v>2</v>
      </c>
      <c r="R14" s="16">
        <v>1</v>
      </c>
      <c r="T14" s="4">
        <v>3</v>
      </c>
      <c r="U14" s="5">
        <v>2018</v>
      </c>
      <c r="V14" s="16">
        <v>2</v>
      </c>
      <c r="W14" s="16">
        <v>1</v>
      </c>
      <c r="X14" s="16">
        <v>1</v>
      </c>
      <c r="Y14" s="7" t="s">
        <v>7</v>
      </c>
      <c r="Z14" s="2"/>
      <c r="AA14" s="4">
        <v>7</v>
      </c>
      <c r="AB14" s="5">
        <v>2015</v>
      </c>
      <c r="AC14" s="16">
        <v>0</v>
      </c>
      <c r="AD14" s="16">
        <v>0</v>
      </c>
      <c r="AE14" s="16">
        <v>0</v>
      </c>
      <c r="AF14" s="4"/>
      <c r="AG14" s="4">
        <v>7</v>
      </c>
      <c r="AH14" s="5">
        <v>2014</v>
      </c>
      <c r="AI14" s="16">
        <v>2</v>
      </c>
      <c r="AJ14" s="16">
        <v>1</v>
      </c>
      <c r="AK14" s="16">
        <v>1</v>
      </c>
    </row>
    <row r="15" spans="1:37" x14ac:dyDescent="0.25">
      <c r="A15" s="4">
        <v>4</v>
      </c>
      <c r="B15" s="5">
        <v>2017</v>
      </c>
      <c r="C15" s="16">
        <v>2</v>
      </c>
      <c r="D15" s="16">
        <v>0</v>
      </c>
      <c r="E15" s="16">
        <v>2</v>
      </c>
      <c r="F15" s="15" t="s">
        <v>6</v>
      </c>
      <c r="H15" s="17">
        <v>8</v>
      </c>
      <c r="I15" s="18">
        <v>2013</v>
      </c>
      <c r="J15" s="16">
        <v>1</v>
      </c>
      <c r="K15" s="16">
        <v>0</v>
      </c>
      <c r="L15" s="16">
        <v>1</v>
      </c>
      <c r="N15" s="17">
        <v>8</v>
      </c>
      <c r="O15" s="18">
        <v>2012</v>
      </c>
      <c r="P15" s="16">
        <v>0</v>
      </c>
      <c r="Q15" s="16">
        <v>0</v>
      </c>
      <c r="R15" s="16">
        <v>0</v>
      </c>
      <c r="T15" s="4">
        <v>4</v>
      </c>
      <c r="U15" s="5">
        <v>2018</v>
      </c>
      <c r="V15" s="16">
        <v>0</v>
      </c>
      <c r="W15" s="16">
        <v>0</v>
      </c>
      <c r="X15" s="16">
        <v>0</v>
      </c>
      <c r="Y15" s="7" t="s">
        <v>6</v>
      </c>
      <c r="Z15" s="2"/>
      <c r="AA15" s="4">
        <v>8</v>
      </c>
      <c r="AB15" s="5">
        <v>2014</v>
      </c>
      <c r="AC15" s="16">
        <v>0</v>
      </c>
      <c r="AD15" s="16">
        <v>0</v>
      </c>
      <c r="AE15" s="16">
        <v>0</v>
      </c>
      <c r="AF15" s="4"/>
      <c r="AG15" s="4">
        <v>8</v>
      </c>
      <c r="AH15" s="5">
        <v>2013</v>
      </c>
      <c r="AI15" s="16">
        <v>1</v>
      </c>
      <c r="AJ15" s="16">
        <v>0</v>
      </c>
      <c r="AK15" s="16">
        <v>1</v>
      </c>
    </row>
    <row r="16" spans="1:37" x14ac:dyDescent="0.25">
      <c r="A16" s="4">
        <v>4</v>
      </c>
      <c r="B16" s="5">
        <v>2016</v>
      </c>
      <c r="C16" s="16">
        <v>1</v>
      </c>
      <c r="D16" s="16">
        <v>0</v>
      </c>
      <c r="E16" s="16">
        <v>1</v>
      </c>
      <c r="F16" s="15" t="s">
        <v>7</v>
      </c>
      <c r="H16" s="17">
        <v>9</v>
      </c>
      <c r="I16" s="18">
        <v>2012</v>
      </c>
      <c r="J16" s="16">
        <v>0</v>
      </c>
      <c r="K16" s="16">
        <v>0</v>
      </c>
      <c r="L16" s="16">
        <v>0</v>
      </c>
      <c r="N16" s="17">
        <v>9</v>
      </c>
      <c r="O16" s="18">
        <v>2011</v>
      </c>
      <c r="P16" s="16">
        <v>3</v>
      </c>
      <c r="Q16" s="16">
        <v>2</v>
      </c>
      <c r="R16" s="16">
        <v>1</v>
      </c>
      <c r="T16" s="4">
        <v>4</v>
      </c>
      <c r="U16" s="5">
        <v>2017</v>
      </c>
      <c r="V16" s="16">
        <v>2</v>
      </c>
      <c r="W16" s="16">
        <v>1</v>
      </c>
      <c r="X16" s="16">
        <v>1</v>
      </c>
      <c r="Y16" s="7" t="s">
        <v>7</v>
      </c>
      <c r="Z16" s="2"/>
      <c r="AA16" s="4">
        <v>9</v>
      </c>
      <c r="AB16" s="5">
        <v>2013</v>
      </c>
      <c r="AC16" s="16">
        <v>1</v>
      </c>
      <c r="AD16" s="16">
        <v>0</v>
      </c>
      <c r="AE16" s="16">
        <v>1</v>
      </c>
      <c r="AF16" s="4"/>
      <c r="AG16" s="4">
        <v>9</v>
      </c>
      <c r="AH16" s="5">
        <v>2012</v>
      </c>
      <c r="AI16" s="16">
        <v>1</v>
      </c>
      <c r="AJ16" s="16">
        <v>1</v>
      </c>
      <c r="AK16" s="16">
        <v>0</v>
      </c>
    </row>
    <row r="17" spans="1:37" x14ac:dyDescent="0.25">
      <c r="A17" s="4">
        <v>5</v>
      </c>
      <c r="B17" s="5">
        <v>2016</v>
      </c>
      <c r="C17" s="16">
        <v>0</v>
      </c>
      <c r="D17" s="16">
        <v>0</v>
      </c>
      <c r="E17" s="16">
        <v>0</v>
      </c>
      <c r="F17" s="15" t="s">
        <v>6</v>
      </c>
      <c r="H17" s="17">
        <v>10</v>
      </c>
      <c r="I17" s="18">
        <v>2011</v>
      </c>
      <c r="J17" s="16">
        <v>0</v>
      </c>
      <c r="K17" s="16">
        <v>0</v>
      </c>
      <c r="L17" s="16">
        <v>0</v>
      </c>
      <c r="N17" s="17">
        <v>10</v>
      </c>
      <c r="O17" s="18">
        <v>2010</v>
      </c>
      <c r="P17" s="16">
        <v>1</v>
      </c>
      <c r="Q17" s="16">
        <v>0</v>
      </c>
      <c r="R17" s="16">
        <v>1</v>
      </c>
      <c r="T17" s="4">
        <v>5</v>
      </c>
      <c r="U17" s="5">
        <v>2017</v>
      </c>
      <c r="V17" s="16">
        <v>1</v>
      </c>
      <c r="W17" s="16">
        <v>1</v>
      </c>
      <c r="X17" s="16">
        <v>0</v>
      </c>
      <c r="Y17" s="7" t="s">
        <v>6</v>
      </c>
      <c r="Z17" s="2"/>
      <c r="AA17" s="4">
        <v>10</v>
      </c>
      <c r="AB17" s="5">
        <v>2012</v>
      </c>
      <c r="AC17" s="16">
        <v>0</v>
      </c>
      <c r="AD17" s="16">
        <v>0</v>
      </c>
      <c r="AE17" s="16">
        <v>0</v>
      </c>
      <c r="AF17" s="4"/>
      <c r="AG17" s="4">
        <v>10</v>
      </c>
      <c r="AH17" s="5">
        <v>2011</v>
      </c>
      <c r="AI17" s="16">
        <v>0</v>
      </c>
      <c r="AJ17" s="16">
        <v>0</v>
      </c>
      <c r="AK17" s="16">
        <v>0</v>
      </c>
    </row>
    <row r="18" spans="1:37" x14ac:dyDescent="0.25">
      <c r="A18" s="4">
        <v>5</v>
      </c>
      <c r="B18" s="5">
        <v>2015</v>
      </c>
      <c r="C18" s="16">
        <v>1</v>
      </c>
      <c r="D18" s="16">
        <v>1</v>
      </c>
      <c r="E18" s="16">
        <v>0</v>
      </c>
      <c r="F18" s="15" t="s">
        <v>7</v>
      </c>
      <c r="H18" s="17">
        <v>11</v>
      </c>
      <c r="I18" s="18">
        <v>2010</v>
      </c>
      <c r="J18" s="16">
        <v>1</v>
      </c>
      <c r="K18" s="16">
        <v>0</v>
      </c>
      <c r="L18" s="16">
        <v>1</v>
      </c>
      <c r="N18" s="17">
        <v>11</v>
      </c>
      <c r="O18" s="18">
        <v>2009</v>
      </c>
      <c r="P18" s="16">
        <v>0</v>
      </c>
      <c r="Q18" s="16">
        <v>0</v>
      </c>
      <c r="R18" s="16">
        <v>0</v>
      </c>
      <c r="T18" s="4">
        <v>5</v>
      </c>
      <c r="U18" s="5">
        <v>2016</v>
      </c>
      <c r="V18" s="16">
        <v>1</v>
      </c>
      <c r="W18" s="16">
        <v>1</v>
      </c>
      <c r="X18" s="16">
        <v>0</v>
      </c>
      <c r="Y18" s="7" t="s">
        <v>7</v>
      </c>
      <c r="Z18" s="2"/>
      <c r="AA18" s="4">
        <v>11</v>
      </c>
      <c r="AB18" s="5">
        <v>2011</v>
      </c>
      <c r="AC18" s="16">
        <v>1</v>
      </c>
      <c r="AD18" s="16">
        <v>1</v>
      </c>
      <c r="AE18" s="16">
        <v>0</v>
      </c>
      <c r="AF18" s="4"/>
      <c r="AG18" s="4">
        <v>11</v>
      </c>
      <c r="AH18" s="5">
        <v>2010</v>
      </c>
      <c r="AI18" s="16">
        <v>0</v>
      </c>
      <c r="AJ18" s="16">
        <v>0</v>
      </c>
      <c r="AK18" s="16">
        <v>0</v>
      </c>
    </row>
    <row r="19" spans="1:37" x14ac:dyDescent="0.25">
      <c r="A19" s="4">
        <v>6</v>
      </c>
      <c r="B19" s="5">
        <v>2015</v>
      </c>
      <c r="C19" s="16">
        <v>0</v>
      </c>
      <c r="D19" s="16">
        <v>0</v>
      </c>
      <c r="E19" s="16">
        <v>0</v>
      </c>
      <c r="F19" s="15" t="s">
        <v>6</v>
      </c>
      <c r="H19" s="17">
        <v>12</v>
      </c>
      <c r="I19" s="18">
        <v>2009</v>
      </c>
      <c r="J19" s="16">
        <v>0</v>
      </c>
      <c r="K19" s="16">
        <v>0</v>
      </c>
      <c r="L19" s="16">
        <v>0</v>
      </c>
      <c r="N19" s="17">
        <v>12</v>
      </c>
      <c r="O19" s="18">
        <v>2008</v>
      </c>
      <c r="P19" s="16">
        <v>2</v>
      </c>
      <c r="Q19" s="16">
        <v>1</v>
      </c>
      <c r="R19" s="16">
        <v>1</v>
      </c>
      <c r="T19" s="4">
        <v>6</v>
      </c>
      <c r="U19" s="5">
        <v>2016</v>
      </c>
      <c r="V19" s="16">
        <v>0</v>
      </c>
      <c r="W19" s="16">
        <v>0</v>
      </c>
      <c r="X19" s="16">
        <v>0</v>
      </c>
      <c r="Y19" s="7" t="s">
        <v>6</v>
      </c>
      <c r="Z19" s="2"/>
      <c r="AA19" s="4">
        <v>12</v>
      </c>
      <c r="AB19" s="5">
        <v>2010</v>
      </c>
      <c r="AC19" s="16">
        <v>1</v>
      </c>
      <c r="AD19" s="16">
        <v>1</v>
      </c>
      <c r="AE19" s="16">
        <v>0</v>
      </c>
      <c r="AF19" s="4"/>
      <c r="AG19" s="4">
        <v>12</v>
      </c>
      <c r="AH19" s="5">
        <v>2009</v>
      </c>
      <c r="AI19" s="16">
        <v>1</v>
      </c>
      <c r="AJ19" s="16">
        <v>0</v>
      </c>
      <c r="AK19" s="16">
        <v>1</v>
      </c>
    </row>
    <row r="20" spans="1:37" x14ac:dyDescent="0.25">
      <c r="A20" s="4">
        <v>6</v>
      </c>
      <c r="B20" s="5">
        <v>2014</v>
      </c>
      <c r="C20" s="16">
        <v>2</v>
      </c>
      <c r="D20" s="16">
        <v>1</v>
      </c>
      <c r="E20" s="16">
        <v>1</v>
      </c>
      <c r="F20" s="15" t="s">
        <v>7</v>
      </c>
      <c r="H20" s="17">
        <v>13</v>
      </c>
      <c r="I20" s="18">
        <v>2008</v>
      </c>
      <c r="J20" s="16">
        <v>1</v>
      </c>
      <c r="K20" s="16">
        <v>0</v>
      </c>
      <c r="L20" s="16">
        <v>1</v>
      </c>
      <c r="N20" s="17">
        <v>13</v>
      </c>
      <c r="O20" s="18">
        <v>2007</v>
      </c>
      <c r="P20" s="16">
        <v>1</v>
      </c>
      <c r="Q20" s="16">
        <v>1</v>
      </c>
      <c r="R20" s="16">
        <v>0</v>
      </c>
      <c r="T20" s="4">
        <v>6</v>
      </c>
      <c r="U20" s="5">
        <v>2015</v>
      </c>
      <c r="V20" s="16">
        <v>0</v>
      </c>
      <c r="W20" s="16">
        <v>0</v>
      </c>
      <c r="X20" s="16">
        <v>0</v>
      </c>
      <c r="Y20" s="7" t="s">
        <v>7</v>
      </c>
      <c r="Z20" s="2"/>
      <c r="AA20" s="4">
        <v>13</v>
      </c>
      <c r="AB20" s="5">
        <v>2009</v>
      </c>
      <c r="AC20" s="16">
        <v>1</v>
      </c>
      <c r="AD20" s="16">
        <v>0</v>
      </c>
      <c r="AE20" s="16">
        <v>1</v>
      </c>
      <c r="AF20" s="4"/>
      <c r="AG20" s="4">
        <v>13</v>
      </c>
      <c r="AH20" s="5">
        <v>2008</v>
      </c>
      <c r="AI20" s="16">
        <v>2</v>
      </c>
      <c r="AJ20" s="16">
        <v>0</v>
      </c>
      <c r="AK20" s="16">
        <v>2</v>
      </c>
    </row>
    <row r="21" spans="1:37" x14ac:dyDescent="0.25">
      <c r="A21" s="4">
        <v>7</v>
      </c>
      <c r="B21" s="5">
        <v>2014</v>
      </c>
      <c r="C21" s="16">
        <v>1</v>
      </c>
      <c r="D21" s="16">
        <v>1</v>
      </c>
      <c r="E21" s="16">
        <v>0</v>
      </c>
      <c r="F21" s="15" t="s">
        <v>6</v>
      </c>
      <c r="H21" s="17">
        <v>14</v>
      </c>
      <c r="I21" s="18">
        <v>2007</v>
      </c>
      <c r="J21" s="16">
        <v>5</v>
      </c>
      <c r="K21" s="16">
        <v>1</v>
      </c>
      <c r="L21" s="16">
        <v>4</v>
      </c>
      <c r="N21" s="17">
        <v>14</v>
      </c>
      <c r="O21" s="18">
        <v>2006</v>
      </c>
      <c r="P21" s="16">
        <v>3</v>
      </c>
      <c r="Q21" s="16">
        <v>3</v>
      </c>
      <c r="R21" s="16">
        <v>0</v>
      </c>
      <c r="T21" s="4">
        <v>7</v>
      </c>
      <c r="U21" s="5">
        <v>2015</v>
      </c>
      <c r="V21" s="16">
        <v>0</v>
      </c>
      <c r="W21" s="16">
        <v>0</v>
      </c>
      <c r="X21" s="16">
        <v>0</v>
      </c>
      <c r="Y21" s="7" t="s">
        <v>6</v>
      </c>
      <c r="Z21" s="2"/>
      <c r="AA21" s="4">
        <v>14</v>
      </c>
      <c r="AB21" s="5">
        <v>2008</v>
      </c>
      <c r="AC21" s="16">
        <v>6</v>
      </c>
      <c r="AD21" s="16">
        <v>4</v>
      </c>
      <c r="AE21" s="16">
        <v>2</v>
      </c>
      <c r="AF21" s="4"/>
      <c r="AG21" s="4">
        <v>14</v>
      </c>
      <c r="AH21" s="5">
        <v>2007</v>
      </c>
      <c r="AI21" s="16">
        <v>3</v>
      </c>
      <c r="AJ21" s="16">
        <v>1</v>
      </c>
      <c r="AK21" s="16">
        <v>2</v>
      </c>
    </row>
    <row r="22" spans="1:37" x14ac:dyDescent="0.25">
      <c r="A22" s="4">
        <v>7</v>
      </c>
      <c r="B22" s="5">
        <v>2013</v>
      </c>
      <c r="C22" s="16">
        <v>3</v>
      </c>
      <c r="D22" s="16">
        <v>2</v>
      </c>
      <c r="E22" s="16">
        <v>1</v>
      </c>
      <c r="F22" s="15" t="s">
        <v>7</v>
      </c>
      <c r="H22" s="17">
        <v>15</v>
      </c>
      <c r="I22" s="18">
        <v>2006</v>
      </c>
      <c r="J22" s="16">
        <v>3</v>
      </c>
      <c r="K22" s="16">
        <v>1</v>
      </c>
      <c r="L22" s="16">
        <v>2</v>
      </c>
      <c r="N22" s="17">
        <v>15</v>
      </c>
      <c r="O22" s="18">
        <v>2005</v>
      </c>
      <c r="P22" s="16">
        <v>5</v>
      </c>
      <c r="Q22" s="16">
        <v>2</v>
      </c>
      <c r="R22" s="16">
        <v>3</v>
      </c>
      <c r="T22" s="4">
        <v>7</v>
      </c>
      <c r="U22" s="5">
        <v>2014</v>
      </c>
      <c r="V22" s="16">
        <v>2</v>
      </c>
      <c r="W22" s="16">
        <v>1</v>
      </c>
      <c r="X22" s="16">
        <v>1</v>
      </c>
      <c r="Y22" s="7" t="s">
        <v>7</v>
      </c>
      <c r="Z22" s="2"/>
      <c r="AA22" s="4">
        <v>15</v>
      </c>
      <c r="AB22" s="5">
        <v>2007</v>
      </c>
      <c r="AC22" s="16">
        <v>2</v>
      </c>
      <c r="AD22" s="16">
        <v>2</v>
      </c>
      <c r="AE22" s="16">
        <v>0</v>
      </c>
      <c r="AF22" s="4"/>
      <c r="AG22" s="4">
        <v>15</v>
      </c>
      <c r="AH22" s="5">
        <v>2006</v>
      </c>
      <c r="AI22" s="16">
        <v>4</v>
      </c>
      <c r="AJ22" s="16">
        <v>2</v>
      </c>
      <c r="AK22" s="16">
        <v>2</v>
      </c>
    </row>
    <row r="23" spans="1:37" x14ac:dyDescent="0.25">
      <c r="A23" s="4">
        <v>8</v>
      </c>
      <c r="B23" s="5">
        <v>2013</v>
      </c>
      <c r="C23" s="16">
        <v>1</v>
      </c>
      <c r="D23" s="16">
        <v>0</v>
      </c>
      <c r="E23" s="16">
        <v>1</v>
      </c>
      <c r="F23" s="15" t="s">
        <v>6</v>
      </c>
      <c r="H23" s="17">
        <v>16</v>
      </c>
      <c r="I23" s="18">
        <v>2005</v>
      </c>
      <c r="J23" s="16">
        <v>8</v>
      </c>
      <c r="K23" s="16">
        <v>6</v>
      </c>
      <c r="L23" s="16">
        <v>2</v>
      </c>
      <c r="N23" s="17">
        <v>16</v>
      </c>
      <c r="O23" s="18">
        <v>2004</v>
      </c>
      <c r="P23" s="16">
        <v>3</v>
      </c>
      <c r="Q23" s="16">
        <v>2</v>
      </c>
      <c r="R23" s="16">
        <v>1</v>
      </c>
      <c r="T23" s="4">
        <v>8</v>
      </c>
      <c r="U23" s="5">
        <v>2014</v>
      </c>
      <c r="V23" s="16">
        <v>0</v>
      </c>
      <c r="W23" s="16">
        <v>0</v>
      </c>
      <c r="X23" s="16">
        <v>0</v>
      </c>
      <c r="Y23" s="7" t="s">
        <v>6</v>
      </c>
      <c r="Z23" s="2"/>
      <c r="AA23" s="4">
        <v>16</v>
      </c>
      <c r="AB23" s="5">
        <v>2006</v>
      </c>
      <c r="AC23" s="16">
        <v>3</v>
      </c>
      <c r="AD23" s="16">
        <v>1</v>
      </c>
      <c r="AE23" s="16">
        <v>2</v>
      </c>
      <c r="AF23" s="4"/>
      <c r="AG23" s="4">
        <v>16</v>
      </c>
      <c r="AH23" s="5">
        <v>2005</v>
      </c>
      <c r="AI23" s="16">
        <v>5</v>
      </c>
      <c r="AJ23" s="16">
        <v>3</v>
      </c>
      <c r="AK23" s="16">
        <v>2</v>
      </c>
    </row>
    <row r="24" spans="1:37" x14ac:dyDescent="0.25">
      <c r="A24" s="4">
        <v>8</v>
      </c>
      <c r="B24" s="5">
        <v>2012</v>
      </c>
      <c r="C24" s="16">
        <v>0</v>
      </c>
      <c r="D24" s="16">
        <v>0</v>
      </c>
      <c r="E24" s="16">
        <v>0</v>
      </c>
      <c r="F24" s="15" t="s">
        <v>7</v>
      </c>
      <c r="H24" s="17">
        <v>17</v>
      </c>
      <c r="I24" s="18">
        <v>2004</v>
      </c>
      <c r="J24" s="16">
        <v>1</v>
      </c>
      <c r="K24" s="16">
        <v>0</v>
      </c>
      <c r="L24" s="16">
        <v>1</v>
      </c>
      <c r="N24" s="17">
        <v>17</v>
      </c>
      <c r="O24" s="18">
        <v>2003</v>
      </c>
      <c r="P24" s="16">
        <v>4</v>
      </c>
      <c r="Q24" s="16">
        <v>3</v>
      </c>
      <c r="R24" s="16">
        <v>1</v>
      </c>
      <c r="T24" s="4">
        <v>8</v>
      </c>
      <c r="U24" s="5">
        <v>2013</v>
      </c>
      <c r="V24" s="16">
        <v>1</v>
      </c>
      <c r="W24" s="16">
        <v>0</v>
      </c>
      <c r="X24" s="16">
        <v>1</v>
      </c>
      <c r="Y24" s="7" t="s">
        <v>7</v>
      </c>
      <c r="Z24" s="2"/>
      <c r="AA24" s="4">
        <v>17</v>
      </c>
      <c r="AB24" s="5">
        <v>2005</v>
      </c>
      <c r="AC24" s="16">
        <v>3</v>
      </c>
      <c r="AD24" s="16">
        <v>2</v>
      </c>
      <c r="AE24" s="16">
        <v>1</v>
      </c>
      <c r="AF24" s="4"/>
      <c r="AG24" s="4">
        <v>17</v>
      </c>
      <c r="AH24" s="5">
        <v>2004</v>
      </c>
      <c r="AI24" s="16">
        <v>4</v>
      </c>
      <c r="AJ24" s="16">
        <v>2</v>
      </c>
      <c r="AK24" s="16">
        <v>2</v>
      </c>
    </row>
    <row r="25" spans="1:37" x14ac:dyDescent="0.25">
      <c r="A25" s="4">
        <v>9</v>
      </c>
      <c r="B25" s="5">
        <v>2012</v>
      </c>
      <c r="C25" s="16">
        <v>0</v>
      </c>
      <c r="D25" s="16">
        <v>0</v>
      </c>
      <c r="E25" s="16">
        <v>0</v>
      </c>
      <c r="F25" s="15" t="s">
        <v>6</v>
      </c>
      <c r="H25" s="17">
        <v>18</v>
      </c>
      <c r="I25" s="18">
        <v>2003</v>
      </c>
      <c r="J25" s="16">
        <v>4</v>
      </c>
      <c r="K25" s="16">
        <v>4</v>
      </c>
      <c r="L25" s="16">
        <v>0</v>
      </c>
      <c r="N25" s="17">
        <v>18</v>
      </c>
      <c r="O25" s="18">
        <v>2002</v>
      </c>
      <c r="P25" s="16">
        <v>13</v>
      </c>
      <c r="Q25" s="16">
        <v>9</v>
      </c>
      <c r="R25" s="16">
        <v>4</v>
      </c>
      <c r="T25" s="4">
        <v>9</v>
      </c>
      <c r="U25" s="5">
        <v>2013</v>
      </c>
      <c r="V25" s="16">
        <v>1</v>
      </c>
      <c r="W25" s="16">
        <v>0</v>
      </c>
      <c r="X25" s="16">
        <v>1</v>
      </c>
      <c r="Y25" s="7" t="s">
        <v>6</v>
      </c>
      <c r="Z25" s="2"/>
      <c r="AA25" s="4">
        <v>18</v>
      </c>
      <c r="AB25" s="5">
        <v>2004</v>
      </c>
      <c r="AC25" s="16">
        <v>8</v>
      </c>
      <c r="AD25" s="16">
        <v>6</v>
      </c>
      <c r="AE25" s="16">
        <v>2</v>
      </c>
      <c r="AF25" s="4"/>
      <c r="AG25" s="4">
        <v>18</v>
      </c>
      <c r="AH25" s="5">
        <v>2003</v>
      </c>
      <c r="AI25" s="16">
        <v>7</v>
      </c>
      <c r="AJ25" s="16">
        <v>4</v>
      </c>
      <c r="AK25" s="16">
        <v>3</v>
      </c>
    </row>
    <row r="26" spans="1:37" x14ac:dyDescent="0.25">
      <c r="A26" s="4">
        <v>9</v>
      </c>
      <c r="B26" s="5">
        <v>2011</v>
      </c>
      <c r="C26" s="16">
        <v>3</v>
      </c>
      <c r="D26" s="16">
        <v>2</v>
      </c>
      <c r="E26" s="16">
        <v>1</v>
      </c>
      <c r="F26" s="15" t="s">
        <v>7</v>
      </c>
      <c r="H26" s="17">
        <v>19</v>
      </c>
      <c r="I26" s="18">
        <v>2002</v>
      </c>
      <c r="J26" s="16">
        <v>8</v>
      </c>
      <c r="K26" s="16">
        <v>6</v>
      </c>
      <c r="L26" s="16">
        <v>2</v>
      </c>
      <c r="N26" s="17">
        <v>19</v>
      </c>
      <c r="O26" s="18">
        <v>2001</v>
      </c>
      <c r="P26" s="16">
        <v>8</v>
      </c>
      <c r="Q26" s="16">
        <v>5</v>
      </c>
      <c r="R26" s="16">
        <v>3</v>
      </c>
      <c r="T26" s="4">
        <v>9</v>
      </c>
      <c r="U26" s="5">
        <v>2012</v>
      </c>
      <c r="V26" s="16">
        <v>1</v>
      </c>
      <c r="W26" s="16">
        <v>1</v>
      </c>
      <c r="X26" s="16">
        <v>0</v>
      </c>
      <c r="Y26" s="7" t="s">
        <v>7</v>
      </c>
      <c r="Z26" s="2"/>
      <c r="AA26" s="4">
        <v>19</v>
      </c>
      <c r="AB26" s="5">
        <v>2003</v>
      </c>
      <c r="AC26" s="16">
        <v>2</v>
      </c>
      <c r="AD26" s="16">
        <v>2</v>
      </c>
      <c r="AE26" s="16">
        <v>0</v>
      </c>
      <c r="AF26" s="4"/>
      <c r="AG26" s="4">
        <v>19</v>
      </c>
      <c r="AH26" s="5">
        <v>2002</v>
      </c>
      <c r="AI26" s="16">
        <v>9</v>
      </c>
      <c r="AJ26" s="16">
        <v>7</v>
      </c>
      <c r="AK26" s="16">
        <v>2</v>
      </c>
    </row>
    <row r="27" spans="1:37" x14ac:dyDescent="0.25">
      <c r="A27" s="4">
        <v>10</v>
      </c>
      <c r="B27" s="5">
        <v>2011</v>
      </c>
      <c r="C27" s="16">
        <v>0</v>
      </c>
      <c r="D27" s="16">
        <v>0</v>
      </c>
      <c r="E27" s="16">
        <v>0</v>
      </c>
      <c r="F27" s="15" t="s">
        <v>6</v>
      </c>
      <c r="H27" s="17">
        <v>20</v>
      </c>
      <c r="I27" s="18">
        <v>2001</v>
      </c>
      <c r="J27" s="16">
        <v>4</v>
      </c>
      <c r="K27" s="16">
        <v>3</v>
      </c>
      <c r="L27" s="16">
        <v>1</v>
      </c>
      <c r="N27" s="17">
        <v>20</v>
      </c>
      <c r="O27" s="18">
        <v>2000</v>
      </c>
      <c r="P27" s="16">
        <v>5</v>
      </c>
      <c r="Q27" s="16">
        <v>5</v>
      </c>
      <c r="R27" s="16">
        <v>0</v>
      </c>
      <c r="T27" s="4">
        <v>10</v>
      </c>
      <c r="U27" s="5">
        <v>2012</v>
      </c>
      <c r="V27" s="16">
        <v>0</v>
      </c>
      <c r="W27" s="16">
        <v>0</v>
      </c>
      <c r="X27" s="16">
        <v>0</v>
      </c>
      <c r="Y27" s="7" t="s">
        <v>6</v>
      </c>
      <c r="Z27" s="2"/>
      <c r="AA27" s="4">
        <v>20</v>
      </c>
      <c r="AB27" s="5">
        <v>2002</v>
      </c>
      <c r="AC27" s="16">
        <v>4</v>
      </c>
      <c r="AD27" s="16">
        <v>2</v>
      </c>
      <c r="AE27" s="16">
        <v>2</v>
      </c>
      <c r="AF27" s="4"/>
      <c r="AG27" s="4">
        <v>20</v>
      </c>
      <c r="AH27" s="5">
        <v>2001</v>
      </c>
      <c r="AI27" s="16">
        <v>9</v>
      </c>
      <c r="AJ27" s="16">
        <v>8</v>
      </c>
      <c r="AK27" s="16">
        <v>1</v>
      </c>
    </row>
    <row r="28" spans="1:37" x14ac:dyDescent="0.25">
      <c r="A28" s="4">
        <v>10</v>
      </c>
      <c r="B28" s="5">
        <v>2010</v>
      </c>
      <c r="C28" s="16">
        <v>1</v>
      </c>
      <c r="D28" s="16">
        <v>0</v>
      </c>
      <c r="E28" s="16">
        <v>1</v>
      </c>
      <c r="F28" s="15" t="s">
        <v>7</v>
      </c>
      <c r="H28" s="17">
        <v>21</v>
      </c>
      <c r="I28" s="18">
        <v>2000</v>
      </c>
      <c r="J28" s="16">
        <v>10</v>
      </c>
      <c r="K28" s="16">
        <v>9</v>
      </c>
      <c r="L28" s="16">
        <v>1</v>
      </c>
      <c r="N28" s="17">
        <v>21</v>
      </c>
      <c r="O28" s="18">
        <v>1999</v>
      </c>
      <c r="P28" s="16">
        <v>9</v>
      </c>
      <c r="Q28" s="16">
        <v>6</v>
      </c>
      <c r="R28" s="16">
        <v>3</v>
      </c>
      <c r="T28" s="4">
        <v>10</v>
      </c>
      <c r="U28" s="5">
        <v>2011</v>
      </c>
      <c r="V28" s="16">
        <v>0</v>
      </c>
      <c r="W28" s="16">
        <v>0</v>
      </c>
      <c r="X28" s="16">
        <v>0</v>
      </c>
      <c r="Y28" s="7" t="s">
        <v>7</v>
      </c>
      <c r="Z28" s="2"/>
      <c r="AA28" s="4">
        <v>21</v>
      </c>
      <c r="AB28" s="5">
        <v>2001</v>
      </c>
      <c r="AC28" s="16">
        <v>11</v>
      </c>
      <c r="AD28" s="16">
        <v>7</v>
      </c>
      <c r="AE28" s="16">
        <v>4</v>
      </c>
      <c r="AF28" s="4"/>
      <c r="AG28" s="4">
        <v>21</v>
      </c>
      <c r="AH28" s="5">
        <v>2000</v>
      </c>
      <c r="AI28" s="16">
        <v>6</v>
      </c>
      <c r="AJ28" s="16">
        <v>5</v>
      </c>
      <c r="AK28" s="16">
        <v>1</v>
      </c>
    </row>
    <row r="29" spans="1:37" x14ac:dyDescent="0.25">
      <c r="A29" s="4">
        <v>11</v>
      </c>
      <c r="B29" s="5">
        <v>2010</v>
      </c>
      <c r="C29" s="16">
        <v>1</v>
      </c>
      <c r="D29" s="16">
        <v>0</v>
      </c>
      <c r="E29" s="16">
        <v>1</v>
      </c>
      <c r="F29" s="15" t="s">
        <v>6</v>
      </c>
      <c r="H29" s="17">
        <v>22</v>
      </c>
      <c r="I29" s="18">
        <v>1999</v>
      </c>
      <c r="J29" s="16">
        <v>6</v>
      </c>
      <c r="K29" s="16">
        <v>5</v>
      </c>
      <c r="L29" s="16">
        <v>1</v>
      </c>
      <c r="N29" s="17">
        <v>22</v>
      </c>
      <c r="O29" s="18">
        <v>1998</v>
      </c>
      <c r="P29" s="16">
        <v>5</v>
      </c>
      <c r="Q29" s="16">
        <v>4</v>
      </c>
      <c r="R29" s="16">
        <v>1</v>
      </c>
      <c r="T29" s="4">
        <v>11</v>
      </c>
      <c r="U29" s="5">
        <v>2011</v>
      </c>
      <c r="V29" s="16">
        <v>1</v>
      </c>
      <c r="W29" s="16">
        <v>1</v>
      </c>
      <c r="X29" s="16">
        <v>0</v>
      </c>
      <c r="Y29" s="7" t="s">
        <v>6</v>
      </c>
      <c r="Z29" s="2"/>
      <c r="AA29" s="4">
        <v>22</v>
      </c>
      <c r="AB29" s="5">
        <v>2000</v>
      </c>
      <c r="AC29" s="16">
        <v>11</v>
      </c>
      <c r="AD29" s="16">
        <v>9</v>
      </c>
      <c r="AE29" s="16">
        <v>2</v>
      </c>
      <c r="AF29" s="4"/>
      <c r="AG29" s="4">
        <v>22</v>
      </c>
      <c r="AH29" s="5">
        <v>1999</v>
      </c>
      <c r="AI29" s="16">
        <v>7</v>
      </c>
      <c r="AJ29" s="16">
        <v>6</v>
      </c>
      <c r="AK29" s="16">
        <v>1</v>
      </c>
    </row>
    <row r="30" spans="1:37" x14ac:dyDescent="0.25">
      <c r="A30" s="4">
        <v>11</v>
      </c>
      <c r="B30" s="5">
        <v>2009</v>
      </c>
      <c r="C30" s="16">
        <v>0</v>
      </c>
      <c r="D30" s="16">
        <v>0</v>
      </c>
      <c r="E30" s="16">
        <v>0</v>
      </c>
      <c r="F30" s="15" t="s">
        <v>7</v>
      </c>
      <c r="H30" s="17">
        <v>23</v>
      </c>
      <c r="I30" s="18">
        <v>1998</v>
      </c>
      <c r="J30" s="16">
        <v>3</v>
      </c>
      <c r="K30" s="16">
        <v>2</v>
      </c>
      <c r="L30" s="16">
        <v>1</v>
      </c>
      <c r="N30" s="17">
        <v>23</v>
      </c>
      <c r="O30" s="18">
        <v>1997</v>
      </c>
      <c r="P30" s="16">
        <v>11</v>
      </c>
      <c r="Q30" s="16">
        <v>8</v>
      </c>
      <c r="R30" s="16">
        <v>3</v>
      </c>
      <c r="T30" s="4">
        <v>11</v>
      </c>
      <c r="U30" s="5">
        <v>2010</v>
      </c>
      <c r="V30" s="16">
        <v>0</v>
      </c>
      <c r="W30" s="16">
        <v>0</v>
      </c>
      <c r="X30" s="16">
        <v>0</v>
      </c>
      <c r="Y30" s="7" t="s">
        <v>7</v>
      </c>
      <c r="Z30" s="2"/>
      <c r="AA30" s="4">
        <v>23</v>
      </c>
      <c r="AB30" s="5">
        <v>1999</v>
      </c>
      <c r="AC30" s="16">
        <v>13</v>
      </c>
      <c r="AD30" s="16">
        <v>10</v>
      </c>
      <c r="AE30" s="16">
        <v>3</v>
      </c>
      <c r="AF30" s="4"/>
      <c r="AG30" s="4">
        <v>23</v>
      </c>
      <c r="AH30" s="5">
        <v>1998</v>
      </c>
      <c r="AI30" s="16">
        <v>12</v>
      </c>
      <c r="AJ30" s="16">
        <v>10</v>
      </c>
      <c r="AK30" s="16">
        <v>2</v>
      </c>
    </row>
    <row r="31" spans="1:37" x14ac:dyDescent="0.25">
      <c r="A31" s="4">
        <v>12</v>
      </c>
      <c r="B31" s="5">
        <v>2009</v>
      </c>
      <c r="C31" s="16">
        <v>0</v>
      </c>
      <c r="D31" s="16">
        <v>0</v>
      </c>
      <c r="E31" s="16">
        <v>0</v>
      </c>
      <c r="F31" s="15" t="s">
        <v>6</v>
      </c>
      <c r="H31" s="17">
        <v>24</v>
      </c>
      <c r="I31" s="18">
        <v>1997</v>
      </c>
      <c r="J31" s="16">
        <v>8</v>
      </c>
      <c r="K31" s="16">
        <v>5</v>
      </c>
      <c r="L31" s="16">
        <v>3</v>
      </c>
      <c r="N31" s="17">
        <v>24</v>
      </c>
      <c r="O31" s="18">
        <v>1996</v>
      </c>
      <c r="P31" s="16">
        <v>14</v>
      </c>
      <c r="Q31" s="16">
        <v>11</v>
      </c>
      <c r="R31" s="16">
        <v>3</v>
      </c>
      <c r="T31" s="4">
        <v>12</v>
      </c>
      <c r="U31" s="5">
        <v>2010</v>
      </c>
      <c r="V31" s="16">
        <v>1</v>
      </c>
      <c r="W31" s="16">
        <v>1</v>
      </c>
      <c r="X31" s="16">
        <v>0</v>
      </c>
      <c r="Y31" s="7" t="s">
        <v>6</v>
      </c>
      <c r="Z31" s="2"/>
      <c r="AA31" s="4">
        <v>24</v>
      </c>
      <c r="AB31" s="5">
        <v>1998</v>
      </c>
      <c r="AC31" s="16">
        <v>12</v>
      </c>
      <c r="AD31" s="16">
        <v>10</v>
      </c>
      <c r="AE31" s="16">
        <v>2</v>
      </c>
      <c r="AF31" s="4"/>
      <c r="AG31" s="4">
        <v>24</v>
      </c>
      <c r="AH31" s="5">
        <v>1997</v>
      </c>
      <c r="AI31" s="16">
        <v>9</v>
      </c>
      <c r="AJ31" s="16">
        <v>7</v>
      </c>
      <c r="AK31" s="16">
        <v>2</v>
      </c>
    </row>
    <row r="32" spans="1:37" x14ac:dyDescent="0.25">
      <c r="A32" s="4">
        <v>12</v>
      </c>
      <c r="B32" s="5">
        <v>2008</v>
      </c>
      <c r="C32" s="16">
        <v>2</v>
      </c>
      <c r="D32" s="16">
        <v>1</v>
      </c>
      <c r="E32" s="16">
        <v>1</v>
      </c>
      <c r="F32" s="15" t="s">
        <v>7</v>
      </c>
      <c r="H32" s="17">
        <v>25</v>
      </c>
      <c r="I32" s="18">
        <v>1996</v>
      </c>
      <c r="J32" s="16">
        <v>8</v>
      </c>
      <c r="K32" s="16">
        <v>5</v>
      </c>
      <c r="L32" s="16">
        <v>3</v>
      </c>
      <c r="N32" s="17">
        <v>25</v>
      </c>
      <c r="O32" s="18">
        <v>1995</v>
      </c>
      <c r="P32" s="16">
        <v>12</v>
      </c>
      <c r="Q32" s="16">
        <v>9</v>
      </c>
      <c r="R32" s="16">
        <v>3</v>
      </c>
      <c r="T32" s="4">
        <v>12</v>
      </c>
      <c r="U32" s="5">
        <v>2009</v>
      </c>
      <c r="V32" s="16">
        <v>1</v>
      </c>
      <c r="W32" s="16">
        <v>0</v>
      </c>
      <c r="X32" s="16">
        <v>1</v>
      </c>
      <c r="Y32" s="7" t="s">
        <v>7</v>
      </c>
      <c r="Z32" s="2"/>
      <c r="AA32" s="4">
        <v>25</v>
      </c>
      <c r="AB32" s="5">
        <v>1997</v>
      </c>
      <c r="AC32" s="16">
        <v>13</v>
      </c>
      <c r="AD32" s="16">
        <v>10</v>
      </c>
      <c r="AE32" s="16">
        <v>3</v>
      </c>
      <c r="AF32" s="4"/>
      <c r="AG32" s="4">
        <v>25</v>
      </c>
      <c r="AH32" s="5">
        <v>1996</v>
      </c>
      <c r="AI32" s="16">
        <v>10</v>
      </c>
      <c r="AJ32" s="16">
        <v>6</v>
      </c>
      <c r="AK32" s="16">
        <v>4</v>
      </c>
    </row>
    <row r="33" spans="1:37" x14ac:dyDescent="0.25">
      <c r="A33" s="4">
        <v>13</v>
      </c>
      <c r="B33" s="5">
        <v>2008</v>
      </c>
      <c r="C33" s="16">
        <v>1</v>
      </c>
      <c r="D33" s="16">
        <v>0</v>
      </c>
      <c r="E33" s="16">
        <v>1</v>
      </c>
      <c r="F33" s="15" t="s">
        <v>6</v>
      </c>
      <c r="H33" s="17">
        <v>26</v>
      </c>
      <c r="I33" s="18">
        <v>1995</v>
      </c>
      <c r="J33" s="16">
        <v>6</v>
      </c>
      <c r="K33" s="16">
        <v>4</v>
      </c>
      <c r="L33" s="16">
        <v>2</v>
      </c>
      <c r="N33" s="17">
        <v>26</v>
      </c>
      <c r="O33" s="18">
        <v>1994</v>
      </c>
      <c r="P33" s="16">
        <v>13</v>
      </c>
      <c r="Q33" s="16">
        <v>11</v>
      </c>
      <c r="R33" s="16">
        <v>2</v>
      </c>
      <c r="T33" s="4">
        <v>13</v>
      </c>
      <c r="U33" s="5">
        <v>2009</v>
      </c>
      <c r="V33" s="16">
        <v>1</v>
      </c>
      <c r="W33" s="16">
        <v>0</v>
      </c>
      <c r="X33" s="16">
        <v>1</v>
      </c>
      <c r="Y33" s="7" t="s">
        <v>6</v>
      </c>
      <c r="Z33" s="2"/>
      <c r="AA33" s="4">
        <v>26</v>
      </c>
      <c r="AB33" s="5">
        <v>1996</v>
      </c>
      <c r="AC33" s="16">
        <v>13</v>
      </c>
      <c r="AD33" s="16">
        <v>12</v>
      </c>
      <c r="AE33" s="16">
        <v>1</v>
      </c>
      <c r="AF33" s="4"/>
      <c r="AG33" s="4">
        <v>26</v>
      </c>
      <c r="AH33" s="5">
        <v>1995</v>
      </c>
      <c r="AI33" s="16">
        <v>12</v>
      </c>
      <c r="AJ33" s="16">
        <v>9</v>
      </c>
      <c r="AK33" s="16">
        <v>3</v>
      </c>
    </row>
    <row r="34" spans="1:37" x14ac:dyDescent="0.25">
      <c r="A34" s="4">
        <v>13</v>
      </c>
      <c r="B34" s="5">
        <v>2007</v>
      </c>
      <c r="C34" s="16">
        <v>1</v>
      </c>
      <c r="D34" s="16">
        <v>1</v>
      </c>
      <c r="E34" s="16">
        <v>0</v>
      </c>
      <c r="F34" s="15" t="s">
        <v>7</v>
      </c>
      <c r="H34" s="17">
        <v>27</v>
      </c>
      <c r="I34" s="18">
        <v>1994</v>
      </c>
      <c r="J34" s="16">
        <v>20</v>
      </c>
      <c r="K34" s="16">
        <v>16</v>
      </c>
      <c r="L34" s="16">
        <v>4</v>
      </c>
      <c r="N34" s="17">
        <v>27</v>
      </c>
      <c r="O34" s="18">
        <v>1993</v>
      </c>
      <c r="P34" s="16">
        <v>16</v>
      </c>
      <c r="Q34" s="16">
        <v>13</v>
      </c>
      <c r="R34" s="16">
        <v>3</v>
      </c>
      <c r="T34" s="4">
        <v>13</v>
      </c>
      <c r="U34" s="5">
        <v>2008</v>
      </c>
      <c r="V34" s="16">
        <v>2</v>
      </c>
      <c r="W34" s="16">
        <v>0</v>
      </c>
      <c r="X34" s="16">
        <v>2</v>
      </c>
      <c r="Y34" s="7" t="s">
        <v>7</v>
      </c>
      <c r="Z34" s="2"/>
      <c r="AA34" s="4">
        <v>27</v>
      </c>
      <c r="AB34" s="5">
        <v>1995</v>
      </c>
      <c r="AC34" s="16">
        <v>15</v>
      </c>
      <c r="AD34" s="16">
        <v>11</v>
      </c>
      <c r="AE34" s="16">
        <v>4</v>
      </c>
      <c r="AF34" s="4"/>
      <c r="AG34" s="4">
        <v>27</v>
      </c>
      <c r="AH34" s="5">
        <v>1994</v>
      </c>
      <c r="AI34" s="16">
        <v>13</v>
      </c>
      <c r="AJ34" s="16">
        <v>12</v>
      </c>
      <c r="AK34" s="16">
        <v>1</v>
      </c>
    </row>
    <row r="35" spans="1:37" x14ac:dyDescent="0.25">
      <c r="A35" s="4">
        <v>14</v>
      </c>
      <c r="B35" s="5">
        <v>2007</v>
      </c>
      <c r="C35" s="16">
        <v>5</v>
      </c>
      <c r="D35" s="16">
        <v>1</v>
      </c>
      <c r="E35" s="16">
        <v>4</v>
      </c>
      <c r="F35" s="15" t="s">
        <v>6</v>
      </c>
      <c r="H35" s="17">
        <v>28</v>
      </c>
      <c r="I35" s="18">
        <v>1993</v>
      </c>
      <c r="J35" s="16">
        <v>17</v>
      </c>
      <c r="K35" s="16">
        <v>16</v>
      </c>
      <c r="L35" s="16">
        <v>1</v>
      </c>
      <c r="N35" s="17">
        <v>28</v>
      </c>
      <c r="O35" s="18">
        <v>1992</v>
      </c>
      <c r="P35" s="16">
        <v>15</v>
      </c>
      <c r="Q35" s="16">
        <v>13</v>
      </c>
      <c r="R35" s="16">
        <v>2</v>
      </c>
      <c r="T35" s="4">
        <v>14</v>
      </c>
      <c r="U35" s="5">
        <v>2008</v>
      </c>
      <c r="V35" s="16">
        <v>6</v>
      </c>
      <c r="W35" s="16">
        <v>4</v>
      </c>
      <c r="X35" s="16">
        <v>2</v>
      </c>
      <c r="Y35" s="7" t="s">
        <v>6</v>
      </c>
      <c r="Z35" s="2"/>
      <c r="AA35" s="4">
        <v>28</v>
      </c>
      <c r="AB35" s="5">
        <v>1994</v>
      </c>
      <c r="AC35" s="16">
        <v>14</v>
      </c>
      <c r="AD35" s="16">
        <v>11</v>
      </c>
      <c r="AE35" s="16">
        <v>3</v>
      </c>
      <c r="AF35" s="4"/>
      <c r="AG35" s="4">
        <v>28</v>
      </c>
      <c r="AH35" s="5">
        <v>1993</v>
      </c>
      <c r="AI35" s="16">
        <v>18</v>
      </c>
      <c r="AJ35" s="16">
        <v>13</v>
      </c>
      <c r="AK35" s="16">
        <v>5</v>
      </c>
    </row>
    <row r="36" spans="1:37" x14ac:dyDescent="0.25">
      <c r="A36" s="4">
        <v>14</v>
      </c>
      <c r="B36" s="5">
        <v>2006</v>
      </c>
      <c r="C36" s="16">
        <v>3</v>
      </c>
      <c r="D36" s="16">
        <v>3</v>
      </c>
      <c r="E36" s="16">
        <v>0</v>
      </c>
      <c r="F36" s="15" t="s">
        <v>7</v>
      </c>
      <c r="H36" s="17">
        <v>29</v>
      </c>
      <c r="I36" s="18">
        <v>1992</v>
      </c>
      <c r="J36" s="16">
        <v>16</v>
      </c>
      <c r="K36" s="16">
        <v>11</v>
      </c>
      <c r="L36" s="16">
        <v>5</v>
      </c>
      <c r="N36" s="17">
        <v>29</v>
      </c>
      <c r="O36" s="18">
        <v>1991</v>
      </c>
      <c r="P36" s="16">
        <v>19</v>
      </c>
      <c r="Q36" s="16">
        <v>15</v>
      </c>
      <c r="R36" s="16">
        <v>4</v>
      </c>
      <c r="T36" s="4">
        <v>14</v>
      </c>
      <c r="U36" s="5">
        <v>2007</v>
      </c>
      <c r="V36" s="16">
        <v>3</v>
      </c>
      <c r="W36" s="16">
        <v>1</v>
      </c>
      <c r="X36" s="16">
        <v>2</v>
      </c>
      <c r="Y36" s="7" t="s">
        <v>7</v>
      </c>
      <c r="Z36" s="2"/>
      <c r="AA36" s="4">
        <v>29</v>
      </c>
      <c r="AB36" s="5">
        <v>1993</v>
      </c>
      <c r="AC36" s="16">
        <v>15</v>
      </c>
      <c r="AD36" s="16">
        <v>10</v>
      </c>
      <c r="AE36" s="16">
        <v>5</v>
      </c>
      <c r="AF36" s="4"/>
      <c r="AG36" s="4">
        <v>29</v>
      </c>
      <c r="AH36" s="5">
        <v>1992</v>
      </c>
      <c r="AI36" s="16">
        <v>21</v>
      </c>
      <c r="AJ36" s="16">
        <v>14</v>
      </c>
      <c r="AK36" s="16">
        <v>7</v>
      </c>
    </row>
    <row r="37" spans="1:37" x14ac:dyDescent="0.25">
      <c r="A37" s="4">
        <v>15</v>
      </c>
      <c r="B37" s="5">
        <v>2006</v>
      </c>
      <c r="C37" s="16">
        <v>3</v>
      </c>
      <c r="D37" s="16">
        <v>1</v>
      </c>
      <c r="E37" s="16">
        <v>2</v>
      </c>
      <c r="F37" s="15" t="s">
        <v>6</v>
      </c>
      <c r="H37" s="17">
        <v>30</v>
      </c>
      <c r="I37" s="18">
        <v>1991</v>
      </c>
      <c r="J37" s="16">
        <v>28</v>
      </c>
      <c r="K37" s="16">
        <v>20</v>
      </c>
      <c r="L37" s="16">
        <v>8</v>
      </c>
      <c r="N37" s="17">
        <v>30</v>
      </c>
      <c r="O37" s="18">
        <v>1990</v>
      </c>
      <c r="P37" s="16">
        <v>24</v>
      </c>
      <c r="Q37" s="16">
        <v>16</v>
      </c>
      <c r="R37" s="16">
        <v>8</v>
      </c>
      <c r="T37" s="4">
        <v>15</v>
      </c>
      <c r="U37" s="5">
        <v>2007</v>
      </c>
      <c r="V37" s="16">
        <v>2</v>
      </c>
      <c r="W37" s="16">
        <v>2</v>
      </c>
      <c r="X37" s="16">
        <v>0</v>
      </c>
      <c r="Y37" s="7" t="s">
        <v>6</v>
      </c>
      <c r="Z37" s="2"/>
      <c r="AA37" s="4">
        <v>30</v>
      </c>
      <c r="AB37" s="5">
        <v>1992</v>
      </c>
      <c r="AC37" s="16">
        <v>14</v>
      </c>
      <c r="AD37" s="16">
        <v>12</v>
      </c>
      <c r="AE37" s="16">
        <v>2</v>
      </c>
      <c r="AF37" s="4"/>
      <c r="AG37" s="4">
        <v>30</v>
      </c>
      <c r="AH37" s="5">
        <v>1991</v>
      </c>
      <c r="AI37" s="16">
        <v>17</v>
      </c>
      <c r="AJ37" s="16">
        <v>12</v>
      </c>
      <c r="AK37" s="16">
        <v>5</v>
      </c>
    </row>
    <row r="38" spans="1:37" x14ac:dyDescent="0.25">
      <c r="A38" s="4">
        <v>15</v>
      </c>
      <c r="B38" s="5">
        <v>2005</v>
      </c>
      <c r="C38" s="16">
        <v>5</v>
      </c>
      <c r="D38" s="16">
        <v>2</v>
      </c>
      <c r="E38" s="16">
        <v>3</v>
      </c>
      <c r="F38" s="15" t="s">
        <v>7</v>
      </c>
      <c r="H38" s="17">
        <v>31</v>
      </c>
      <c r="I38" s="18">
        <v>1990</v>
      </c>
      <c r="J38" s="16">
        <v>11</v>
      </c>
      <c r="K38" s="16">
        <v>10</v>
      </c>
      <c r="L38" s="16">
        <v>1</v>
      </c>
      <c r="N38" s="17">
        <v>31</v>
      </c>
      <c r="O38" s="18">
        <v>1989</v>
      </c>
      <c r="P38" s="16">
        <v>15</v>
      </c>
      <c r="Q38" s="16">
        <v>10</v>
      </c>
      <c r="R38" s="16">
        <v>5</v>
      </c>
      <c r="T38" s="4">
        <v>15</v>
      </c>
      <c r="U38" s="5">
        <v>2006</v>
      </c>
      <c r="V38" s="16">
        <v>4</v>
      </c>
      <c r="W38" s="16">
        <v>2</v>
      </c>
      <c r="X38" s="16">
        <v>2</v>
      </c>
      <c r="Y38" s="7" t="s">
        <v>7</v>
      </c>
      <c r="Z38" s="2"/>
      <c r="AA38" s="4">
        <v>31</v>
      </c>
      <c r="AB38" s="5">
        <v>1991</v>
      </c>
      <c r="AC38" s="16">
        <v>22</v>
      </c>
      <c r="AD38" s="16">
        <v>18</v>
      </c>
      <c r="AE38" s="16">
        <v>4</v>
      </c>
      <c r="AF38" s="4"/>
      <c r="AG38" s="4">
        <v>31</v>
      </c>
      <c r="AH38" s="5">
        <v>1990</v>
      </c>
      <c r="AI38" s="16">
        <v>21</v>
      </c>
      <c r="AJ38" s="16">
        <v>14</v>
      </c>
      <c r="AK38" s="16">
        <v>7</v>
      </c>
    </row>
    <row r="39" spans="1:37" x14ac:dyDescent="0.25">
      <c r="A39" s="4">
        <v>16</v>
      </c>
      <c r="B39" s="5">
        <v>2005</v>
      </c>
      <c r="C39" s="16">
        <v>8</v>
      </c>
      <c r="D39" s="16">
        <v>6</v>
      </c>
      <c r="E39" s="16">
        <v>2</v>
      </c>
      <c r="F39" s="15" t="s">
        <v>6</v>
      </c>
      <c r="H39" s="17">
        <v>32</v>
      </c>
      <c r="I39" s="18">
        <v>1989</v>
      </c>
      <c r="J39" s="16">
        <v>21</v>
      </c>
      <c r="K39" s="16">
        <v>17</v>
      </c>
      <c r="L39" s="16">
        <v>4</v>
      </c>
      <c r="N39" s="17">
        <v>32</v>
      </c>
      <c r="O39" s="18">
        <v>1988</v>
      </c>
      <c r="P39" s="16">
        <v>27</v>
      </c>
      <c r="Q39" s="16">
        <v>21</v>
      </c>
      <c r="R39" s="16">
        <v>6</v>
      </c>
      <c r="T39" s="4">
        <v>16</v>
      </c>
      <c r="U39" s="5">
        <v>2006</v>
      </c>
      <c r="V39" s="16">
        <v>3</v>
      </c>
      <c r="W39" s="16">
        <v>1</v>
      </c>
      <c r="X39" s="16">
        <v>2</v>
      </c>
      <c r="Y39" s="7" t="s">
        <v>6</v>
      </c>
      <c r="Z39" s="2"/>
      <c r="AA39" s="4">
        <v>32</v>
      </c>
      <c r="AB39" s="5">
        <v>1990</v>
      </c>
      <c r="AC39" s="16">
        <v>18</v>
      </c>
      <c r="AD39" s="16">
        <v>12</v>
      </c>
      <c r="AE39" s="16">
        <v>6</v>
      </c>
      <c r="AF39" s="4"/>
      <c r="AG39" s="4">
        <v>32</v>
      </c>
      <c r="AH39" s="5">
        <v>1989</v>
      </c>
      <c r="AI39" s="16">
        <v>31</v>
      </c>
      <c r="AJ39" s="16">
        <v>24</v>
      </c>
      <c r="AK39" s="16">
        <v>7</v>
      </c>
    </row>
    <row r="40" spans="1:37" x14ac:dyDescent="0.25">
      <c r="A40" s="4">
        <v>16</v>
      </c>
      <c r="B40" s="5">
        <v>2004</v>
      </c>
      <c r="C40" s="16">
        <v>3</v>
      </c>
      <c r="D40" s="16">
        <v>2</v>
      </c>
      <c r="E40" s="16">
        <v>1</v>
      </c>
      <c r="F40" s="15" t="s">
        <v>7</v>
      </c>
      <c r="H40" s="17">
        <v>33</v>
      </c>
      <c r="I40" s="18">
        <v>1988</v>
      </c>
      <c r="J40" s="16">
        <v>33</v>
      </c>
      <c r="K40" s="16">
        <v>23</v>
      </c>
      <c r="L40" s="16">
        <v>10</v>
      </c>
      <c r="N40" s="17">
        <v>33</v>
      </c>
      <c r="O40" s="18">
        <v>1987</v>
      </c>
      <c r="P40" s="16">
        <v>17</v>
      </c>
      <c r="Q40" s="16">
        <v>13</v>
      </c>
      <c r="R40" s="16">
        <v>4</v>
      </c>
      <c r="T40" s="4">
        <v>16</v>
      </c>
      <c r="U40" s="5">
        <v>2005</v>
      </c>
      <c r="V40" s="16">
        <v>5</v>
      </c>
      <c r="W40" s="16">
        <v>3</v>
      </c>
      <c r="X40" s="16">
        <v>2</v>
      </c>
      <c r="Y40" s="7" t="s">
        <v>7</v>
      </c>
      <c r="Z40" s="2"/>
      <c r="AA40" s="4">
        <v>33</v>
      </c>
      <c r="AB40" s="5">
        <v>1989</v>
      </c>
      <c r="AC40" s="16">
        <v>21</v>
      </c>
      <c r="AD40" s="16">
        <v>16</v>
      </c>
      <c r="AE40" s="16">
        <v>5</v>
      </c>
      <c r="AF40" s="4"/>
      <c r="AG40" s="4">
        <v>33</v>
      </c>
      <c r="AH40" s="5">
        <v>1988</v>
      </c>
      <c r="AI40" s="16">
        <v>27</v>
      </c>
      <c r="AJ40" s="16">
        <v>21</v>
      </c>
      <c r="AK40" s="16">
        <v>6</v>
      </c>
    </row>
    <row r="41" spans="1:37" x14ac:dyDescent="0.25">
      <c r="A41" s="4">
        <v>17</v>
      </c>
      <c r="B41" s="5">
        <v>2004</v>
      </c>
      <c r="C41" s="16">
        <v>1</v>
      </c>
      <c r="D41" s="16">
        <v>0</v>
      </c>
      <c r="E41" s="16">
        <v>1</v>
      </c>
      <c r="F41" s="15" t="s">
        <v>6</v>
      </c>
      <c r="H41" s="17">
        <v>34</v>
      </c>
      <c r="I41" s="18">
        <v>1987</v>
      </c>
      <c r="J41" s="16">
        <v>26</v>
      </c>
      <c r="K41" s="16">
        <v>17</v>
      </c>
      <c r="L41" s="16">
        <v>9</v>
      </c>
      <c r="N41" s="17">
        <v>34</v>
      </c>
      <c r="O41" s="18">
        <v>1986</v>
      </c>
      <c r="P41" s="16">
        <v>37</v>
      </c>
      <c r="Q41" s="16">
        <v>24</v>
      </c>
      <c r="R41" s="16">
        <v>13</v>
      </c>
      <c r="T41" s="4">
        <v>17</v>
      </c>
      <c r="U41" s="5">
        <v>2005</v>
      </c>
      <c r="V41" s="16">
        <v>3</v>
      </c>
      <c r="W41" s="16">
        <v>2</v>
      </c>
      <c r="X41" s="16">
        <v>1</v>
      </c>
      <c r="Y41" s="7" t="s">
        <v>6</v>
      </c>
      <c r="Z41" s="2"/>
      <c r="AA41" s="4">
        <v>34</v>
      </c>
      <c r="AB41" s="5">
        <v>1988</v>
      </c>
      <c r="AC41" s="16">
        <v>17</v>
      </c>
      <c r="AD41" s="16">
        <v>15</v>
      </c>
      <c r="AE41" s="16">
        <v>2</v>
      </c>
      <c r="AF41" s="4"/>
      <c r="AG41" s="4">
        <v>34</v>
      </c>
      <c r="AH41" s="5">
        <v>1987</v>
      </c>
      <c r="AI41" s="16">
        <v>23</v>
      </c>
      <c r="AJ41" s="16">
        <v>18</v>
      </c>
      <c r="AK41" s="16">
        <v>5</v>
      </c>
    </row>
    <row r="42" spans="1:37" x14ac:dyDescent="0.25">
      <c r="A42" s="4">
        <v>17</v>
      </c>
      <c r="B42" s="5">
        <v>2003</v>
      </c>
      <c r="C42" s="16">
        <v>4</v>
      </c>
      <c r="D42" s="16">
        <v>3</v>
      </c>
      <c r="E42" s="16">
        <v>1</v>
      </c>
      <c r="F42" s="15" t="s">
        <v>7</v>
      </c>
      <c r="H42" s="17">
        <v>35</v>
      </c>
      <c r="I42" s="18">
        <v>1986</v>
      </c>
      <c r="J42" s="16">
        <v>36</v>
      </c>
      <c r="K42" s="16">
        <v>21</v>
      </c>
      <c r="L42" s="16">
        <v>15</v>
      </c>
      <c r="N42" s="17">
        <v>35</v>
      </c>
      <c r="O42" s="18">
        <v>1985</v>
      </c>
      <c r="P42" s="16">
        <v>40</v>
      </c>
      <c r="Q42" s="16">
        <v>33</v>
      </c>
      <c r="R42" s="16">
        <v>7</v>
      </c>
      <c r="T42" s="4">
        <v>17</v>
      </c>
      <c r="U42" s="5">
        <v>2004</v>
      </c>
      <c r="V42" s="16">
        <v>4</v>
      </c>
      <c r="W42" s="16">
        <v>2</v>
      </c>
      <c r="X42" s="16">
        <v>2</v>
      </c>
      <c r="Y42" s="7" t="s">
        <v>7</v>
      </c>
      <c r="Z42" s="2"/>
      <c r="AA42" s="4">
        <v>35</v>
      </c>
      <c r="AB42" s="5">
        <v>1987</v>
      </c>
      <c r="AC42" s="16">
        <v>19</v>
      </c>
      <c r="AD42" s="16">
        <v>12</v>
      </c>
      <c r="AE42" s="16">
        <v>7</v>
      </c>
      <c r="AF42" s="4"/>
      <c r="AG42" s="4">
        <v>35</v>
      </c>
      <c r="AH42" s="5">
        <v>1986</v>
      </c>
      <c r="AI42" s="16">
        <v>32</v>
      </c>
      <c r="AJ42" s="16">
        <v>26</v>
      </c>
      <c r="AK42" s="16">
        <v>6</v>
      </c>
    </row>
    <row r="43" spans="1:37" x14ac:dyDescent="0.25">
      <c r="A43" s="4">
        <v>18</v>
      </c>
      <c r="B43" s="5">
        <v>2003</v>
      </c>
      <c r="C43" s="16">
        <v>4</v>
      </c>
      <c r="D43" s="16">
        <v>4</v>
      </c>
      <c r="E43" s="16">
        <v>0</v>
      </c>
      <c r="F43" s="15" t="s">
        <v>6</v>
      </c>
      <c r="H43" s="17">
        <v>36</v>
      </c>
      <c r="I43" s="18">
        <v>1985</v>
      </c>
      <c r="J43" s="16">
        <v>30</v>
      </c>
      <c r="K43" s="16">
        <v>22</v>
      </c>
      <c r="L43" s="16">
        <v>8</v>
      </c>
      <c r="N43" s="17">
        <v>36</v>
      </c>
      <c r="O43" s="18">
        <v>1984</v>
      </c>
      <c r="P43" s="16">
        <v>38</v>
      </c>
      <c r="Q43" s="16">
        <v>28</v>
      </c>
      <c r="R43" s="16">
        <v>10</v>
      </c>
      <c r="T43" s="4">
        <v>18</v>
      </c>
      <c r="U43" s="5">
        <v>2004</v>
      </c>
      <c r="V43" s="16">
        <v>8</v>
      </c>
      <c r="W43" s="16">
        <v>6</v>
      </c>
      <c r="X43" s="16">
        <v>2</v>
      </c>
      <c r="Y43" s="7" t="s">
        <v>6</v>
      </c>
      <c r="Z43" s="2"/>
      <c r="AA43" s="4">
        <v>36</v>
      </c>
      <c r="AB43" s="5">
        <v>1986</v>
      </c>
      <c r="AC43" s="16">
        <v>36</v>
      </c>
      <c r="AD43" s="16">
        <v>29</v>
      </c>
      <c r="AE43" s="16">
        <v>7</v>
      </c>
      <c r="AF43" s="4"/>
      <c r="AG43" s="4">
        <v>36</v>
      </c>
      <c r="AH43" s="5">
        <v>1985</v>
      </c>
      <c r="AI43" s="16">
        <v>37</v>
      </c>
      <c r="AJ43" s="16">
        <v>28</v>
      </c>
      <c r="AK43" s="16">
        <v>9</v>
      </c>
    </row>
    <row r="44" spans="1:37" x14ac:dyDescent="0.25">
      <c r="A44" s="4">
        <v>18</v>
      </c>
      <c r="B44" s="5">
        <v>2002</v>
      </c>
      <c r="C44" s="16">
        <v>13</v>
      </c>
      <c r="D44" s="16">
        <v>9</v>
      </c>
      <c r="E44" s="16">
        <v>4</v>
      </c>
      <c r="F44" s="15" t="s">
        <v>7</v>
      </c>
      <c r="H44" s="17">
        <v>37</v>
      </c>
      <c r="I44" s="18">
        <v>1984</v>
      </c>
      <c r="J44" s="16">
        <v>36</v>
      </c>
      <c r="K44" s="16">
        <v>28</v>
      </c>
      <c r="L44" s="16">
        <v>8</v>
      </c>
      <c r="N44" s="17">
        <v>37</v>
      </c>
      <c r="O44" s="18">
        <v>1983</v>
      </c>
      <c r="P44" s="16">
        <v>56</v>
      </c>
      <c r="Q44" s="16">
        <v>41</v>
      </c>
      <c r="R44" s="16">
        <v>15</v>
      </c>
      <c r="T44" s="4">
        <v>18</v>
      </c>
      <c r="U44" s="5">
        <v>2003</v>
      </c>
      <c r="V44" s="16">
        <v>7</v>
      </c>
      <c r="W44" s="16">
        <v>4</v>
      </c>
      <c r="X44" s="16">
        <v>3</v>
      </c>
      <c r="Y44" s="7" t="s">
        <v>7</v>
      </c>
      <c r="Z44" s="2"/>
      <c r="AA44" s="4">
        <v>37</v>
      </c>
      <c r="AB44" s="5">
        <v>1985</v>
      </c>
      <c r="AC44" s="16">
        <v>36</v>
      </c>
      <c r="AD44" s="16">
        <v>25</v>
      </c>
      <c r="AE44" s="16">
        <v>11</v>
      </c>
      <c r="AF44" s="4"/>
      <c r="AG44" s="4">
        <v>37</v>
      </c>
      <c r="AH44" s="5">
        <v>1984</v>
      </c>
      <c r="AI44" s="16">
        <v>43</v>
      </c>
      <c r="AJ44" s="16">
        <v>35</v>
      </c>
      <c r="AK44" s="16">
        <v>8</v>
      </c>
    </row>
    <row r="45" spans="1:37" x14ac:dyDescent="0.25">
      <c r="A45" s="4">
        <v>19</v>
      </c>
      <c r="B45" s="5">
        <v>2002</v>
      </c>
      <c r="C45" s="16">
        <v>8</v>
      </c>
      <c r="D45" s="16">
        <v>6</v>
      </c>
      <c r="E45" s="16">
        <v>2</v>
      </c>
      <c r="F45" s="15" t="s">
        <v>6</v>
      </c>
      <c r="H45" s="17">
        <v>38</v>
      </c>
      <c r="I45" s="18">
        <v>1983</v>
      </c>
      <c r="J45" s="16">
        <v>48</v>
      </c>
      <c r="K45" s="16">
        <v>36</v>
      </c>
      <c r="L45" s="16">
        <v>12</v>
      </c>
      <c r="N45" s="17">
        <v>38</v>
      </c>
      <c r="O45" s="18">
        <v>1982</v>
      </c>
      <c r="P45" s="16">
        <v>40</v>
      </c>
      <c r="Q45" s="16">
        <v>33</v>
      </c>
      <c r="R45" s="16">
        <v>7</v>
      </c>
      <c r="T45" s="4">
        <v>19</v>
      </c>
      <c r="U45" s="5">
        <v>2003</v>
      </c>
      <c r="V45" s="16">
        <v>2</v>
      </c>
      <c r="W45" s="16">
        <v>2</v>
      </c>
      <c r="X45" s="16">
        <v>0</v>
      </c>
      <c r="Y45" s="7" t="s">
        <v>6</v>
      </c>
      <c r="Z45" s="2"/>
      <c r="AA45" s="4">
        <v>38</v>
      </c>
      <c r="AB45" s="5">
        <v>1984</v>
      </c>
      <c r="AC45" s="16">
        <v>35</v>
      </c>
      <c r="AD45" s="16">
        <v>26</v>
      </c>
      <c r="AE45" s="16">
        <v>9</v>
      </c>
      <c r="AF45" s="4"/>
      <c r="AG45" s="4">
        <v>38</v>
      </c>
      <c r="AH45" s="5">
        <v>1983</v>
      </c>
      <c r="AI45" s="16">
        <v>38</v>
      </c>
      <c r="AJ45" s="16">
        <v>28</v>
      </c>
      <c r="AK45" s="16">
        <v>10</v>
      </c>
    </row>
    <row r="46" spans="1:37" x14ac:dyDescent="0.25">
      <c r="A46" s="4">
        <v>19</v>
      </c>
      <c r="B46" s="5">
        <v>2001</v>
      </c>
      <c r="C46" s="16">
        <v>8</v>
      </c>
      <c r="D46" s="16">
        <v>5</v>
      </c>
      <c r="E46" s="16">
        <v>3</v>
      </c>
      <c r="F46" s="15" t="s">
        <v>7</v>
      </c>
      <c r="H46" s="17">
        <v>39</v>
      </c>
      <c r="I46" s="18">
        <v>1982</v>
      </c>
      <c r="J46" s="16">
        <v>54</v>
      </c>
      <c r="K46" s="16">
        <v>39</v>
      </c>
      <c r="L46" s="16">
        <v>15</v>
      </c>
      <c r="N46" s="17">
        <v>39</v>
      </c>
      <c r="O46" s="18">
        <v>1981</v>
      </c>
      <c r="P46" s="16">
        <v>51</v>
      </c>
      <c r="Q46" s="16">
        <v>39</v>
      </c>
      <c r="R46" s="16">
        <v>12</v>
      </c>
      <c r="T46" s="4">
        <v>19</v>
      </c>
      <c r="U46" s="5">
        <v>2002</v>
      </c>
      <c r="V46" s="16">
        <v>9</v>
      </c>
      <c r="W46" s="16">
        <v>7</v>
      </c>
      <c r="X46" s="16">
        <v>2</v>
      </c>
      <c r="Y46" s="7" t="s">
        <v>7</v>
      </c>
      <c r="Z46" s="2"/>
      <c r="AA46" s="4">
        <v>39</v>
      </c>
      <c r="AB46" s="5">
        <v>1983</v>
      </c>
      <c r="AC46" s="16">
        <v>35</v>
      </c>
      <c r="AD46" s="16">
        <v>25</v>
      </c>
      <c r="AE46" s="16">
        <v>10</v>
      </c>
      <c r="AF46" s="4"/>
      <c r="AG46" s="4">
        <v>39</v>
      </c>
      <c r="AH46" s="5">
        <v>1982</v>
      </c>
      <c r="AI46" s="16">
        <v>45</v>
      </c>
      <c r="AJ46" s="16">
        <v>33</v>
      </c>
      <c r="AK46" s="16">
        <v>12</v>
      </c>
    </row>
    <row r="47" spans="1:37" x14ac:dyDescent="0.25">
      <c r="A47" s="4">
        <v>20</v>
      </c>
      <c r="B47" s="5">
        <v>2001</v>
      </c>
      <c r="C47" s="16">
        <v>4</v>
      </c>
      <c r="D47" s="16">
        <v>3</v>
      </c>
      <c r="E47" s="16">
        <v>1</v>
      </c>
      <c r="F47" s="15" t="s">
        <v>6</v>
      </c>
      <c r="H47" s="17">
        <v>40</v>
      </c>
      <c r="I47" s="18">
        <v>1981</v>
      </c>
      <c r="J47" s="16">
        <v>55</v>
      </c>
      <c r="K47" s="16">
        <v>40</v>
      </c>
      <c r="L47" s="16">
        <v>15</v>
      </c>
      <c r="N47" s="17">
        <v>40</v>
      </c>
      <c r="O47" s="18">
        <v>1980</v>
      </c>
      <c r="P47" s="16">
        <v>54</v>
      </c>
      <c r="Q47" s="16">
        <v>34</v>
      </c>
      <c r="R47" s="16">
        <v>20</v>
      </c>
      <c r="T47" s="4">
        <v>20</v>
      </c>
      <c r="U47" s="5">
        <v>2002</v>
      </c>
      <c r="V47" s="16">
        <v>4</v>
      </c>
      <c r="W47" s="16">
        <v>2</v>
      </c>
      <c r="X47" s="16">
        <v>2</v>
      </c>
      <c r="Y47" s="7" t="s">
        <v>6</v>
      </c>
      <c r="Z47" s="2"/>
      <c r="AA47" s="4">
        <v>40</v>
      </c>
      <c r="AB47" s="5">
        <v>1982</v>
      </c>
      <c r="AC47" s="16">
        <v>51</v>
      </c>
      <c r="AD47" s="16">
        <v>36</v>
      </c>
      <c r="AE47" s="16">
        <v>15</v>
      </c>
      <c r="AF47" s="4"/>
      <c r="AG47" s="4">
        <v>40</v>
      </c>
      <c r="AH47" s="5">
        <v>1981</v>
      </c>
      <c r="AI47" s="16">
        <v>43</v>
      </c>
      <c r="AJ47" s="16">
        <v>34</v>
      </c>
      <c r="AK47" s="16">
        <v>9</v>
      </c>
    </row>
    <row r="48" spans="1:37" x14ac:dyDescent="0.25">
      <c r="A48" s="4">
        <v>20</v>
      </c>
      <c r="B48" s="5">
        <v>2000</v>
      </c>
      <c r="C48" s="16">
        <v>5</v>
      </c>
      <c r="D48" s="16">
        <v>5</v>
      </c>
      <c r="E48" s="16">
        <v>0</v>
      </c>
      <c r="F48" s="15" t="s">
        <v>7</v>
      </c>
      <c r="H48" s="17">
        <v>41</v>
      </c>
      <c r="I48" s="18">
        <v>1980</v>
      </c>
      <c r="J48" s="16">
        <v>52</v>
      </c>
      <c r="K48" s="16">
        <v>40</v>
      </c>
      <c r="L48" s="16">
        <v>12</v>
      </c>
      <c r="N48" s="17">
        <v>41</v>
      </c>
      <c r="O48" s="18">
        <v>1979</v>
      </c>
      <c r="P48" s="16">
        <v>56</v>
      </c>
      <c r="Q48" s="16">
        <v>42</v>
      </c>
      <c r="R48" s="16">
        <v>14</v>
      </c>
      <c r="T48" s="4">
        <v>20</v>
      </c>
      <c r="U48" s="5">
        <v>2001</v>
      </c>
      <c r="V48" s="16">
        <v>9</v>
      </c>
      <c r="W48" s="16">
        <v>8</v>
      </c>
      <c r="X48" s="16">
        <v>1</v>
      </c>
      <c r="Y48" s="7" t="s">
        <v>7</v>
      </c>
      <c r="Z48" s="2"/>
      <c r="AA48" s="4">
        <v>41</v>
      </c>
      <c r="AB48" s="5">
        <v>1981</v>
      </c>
      <c r="AC48" s="16">
        <v>43</v>
      </c>
      <c r="AD48" s="16">
        <v>32</v>
      </c>
      <c r="AE48" s="16">
        <v>11</v>
      </c>
      <c r="AF48" s="4"/>
      <c r="AG48" s="4">
        <v>41</v>
      </c>
      <c r="AH48" s="5">
        <v>1980</v>
      </c>
      <c r="AI48" s="16">
        <v>52</v>
      </c>
      <c r="AJ48" s="16">
        <v>36</v>
      </c>
      <c r="AK48" s="16">
        <v>16</v>
      </c>
    </row>
    <row r="49" spans="1:37" x14ac:dyDescent="0.25">
      <c r="A49" s="4">
        <v>21</v>
      </c>
      <c r="B49" s="5">
        <v>2000</v>
      </c>
      <c r="C49" s="16">
        <v>10</v>
      </c>
      <c r="D49" s="16">
        <v>9</v>
      </c>
      <c r="E49" s="16">
        <v>1</v>
      </c>
      <c r="F49" s="15" t="s">
        <v>6</v>
      </c>
      <c r="H49" s="17">
        <v>42</v>
      </c>
      <c r="I49" s="18">
        <v>1979</v>
      </c>
      <c r="J49" s="16">
        <v>54</v>
      </c>
      <c r="K49" s="16">
        <v>40</v>
      </c>
      <c r="L49" s="16">
        <v>14</v>
      </c>
      <c r="N49" s="17">
        <v>42</v>
      </c>
      <c r="O49" s="18">
        <v>1978</v>
      </c>
      <c r="P49" s="16">
        <v>65</v>
      </c>
      <c r="Q49" s="16">
        <v>46</v>
      </c>
      <c r="R49" s="16">
        <v>19</v>
      </c>
      <c r="T49" s="4">
        <v>21</v>
      </c>
      <c r="U49" s="5">
        <v>2001</v>
      </c>
      <c r="V49" s="16">
        <v>11</v>
      </c>
      <c r="W49" s="16">
        <v>7</v>
      </c>
      <c r="X49" s="16">
        <v>4</v>
      </c>
      <c r="Y49" s="7" t="s">
        <v>6</v>
      </c>
      <c r="Z49" s="2"/>
      <c r="AA49" s="4">
        <v>42</v>
      </c>
      <c r="AB49" s="5">
        <v>1980</v>
      </c>
      <c r="AC49" s="16">
        <v>40</v>
      </c>
      <c r="AD49" s="16">
        <v>28</v>
      </c>
      <c r="AE49" s="16">
        <v>12</v>
      </c>
      <c r="AF49" s="4"/>
      <c r="AG49" s="4">
        <v>42</v>
      </c>
      <c r="AH49" s="5">
        <v>1979</v>
      </c>
      <c r="AI49" s="16">
        <v>61</v>
      </c>
      <c r="AJ49" s="16">
        <v>44</v>
      </c>
      <c r="AK49" s="16">
        <v>17</v>
      </c>
    </row>
    <row r="50" spans="1:37" x14ac:dyDescent="0.25">
      <c r="A50" s="4">
        <v>21</v>
      </c>
      <c r="B50" s="5">
        <v>1999</v>
      </c>
      <c r="C50" s="16">
        <v>9</v>
      </c>
      <c r="D50" s="16">
        <v>6</v>
      </c>
      <c r="E50" s="16">
        <v>3</v>
      </c>
      <c r="F50" s="15" t="s">
        <v>7</v>
      </c>
      <c r="H50" s="17">
        <v>43</v>
      </c>
      <c r="I50" s="18">
        <v>1978</v>
      </c>
      <c r="J50" s="16">
        <v>55</v>
      </c>
      <c r="K50" s="16">
        <v>42</v>
      </c>
      <c r="L50" s="16">
        <v>13</v>
      </c>
      <c r="N50" s="17">
        <v>43</v>
      </c>
      <c r="O50" s="18">
        <v>1977</v>
      </c>
      <c r="P50" s="16">
        <v>69</v>
      </c>
      <c r="Q50" s="16">
        <v>48</v>
      </c>
      <c r="R50" s="16">
        <v>21</v>
      </c>
      <c r="T50" s="4">
        <v>21</v>
      </c>
      <c r="U50" s="5">
        <v>2000</v>
      </c>
      <c r="V50" s="16">
        <v>6</v>
      </c>
      <c r="W50" s="16">
        <v>5</v>
      </c>
      <c r="X50" s="16">
        <v>1</v>
      </c>
      <c r="Y50" s="7" t="s">
        <v>7</v>
      </c>
      <c r="Z50" s="2"/>
      <c r="AA50" s="4">
        <v>43</v>
      </c>
      <c r="AB50" s="5">
        <v>1979</v>
      </c>
      <c r="AC50" s="16">
        <v>40</v>
      </c>
      <c r="AD50" s="16">
        <v>29</v>
      </c>
      <c r="AE50" s="16">
        <v>11</v>
      </c>
      <c r="AF50" s="4"/>
      <c r="AG50" s="4">
        <v>43</v>
      </c>
      <c r="AH50" s="5">
        <v>1978</v>
      </c>
      <c r="AI50" s="16">
        <v>66</v>
      </c>
      <c r="AJ50" s="16">
        <v>46</v>
      </c>
      <c r="AK50" s="16">
        <v>20</v>
      </c>
    </row>
    <row r="51" spans="1:37" x14ac:dyDescent="0.25">
      <c r="A51" s="4">
        <v>22</v>
      </c>
      <c r="B51" s="5">
        <v>1999</v>
      </c>
      <c r="C51" s="16">
        <v>6</v>
      </c>
      <c r="D51" s="16">
        <v>5</v>
      </c>
      <c r="E51" s="16">
        <v>1</v>
      </c>
      <c r="F51" s="15" t="s">
        <v>6</v>
      </c>
      <c r="H51" s="17">
        <v>44</v>
      </c>
      <c r="I51" s="18">
        <v>1977</v>
      </c>
      <c r="J51" s="16">
        <v>77</v>
      </c>
      <c r="K51" s="16">
        <v>63</v>
      </c>
      <c r="L51" s="16">
        <v>14</v>
      </c>
      <c r="N51" s="17">
        <v>44</v>
      </c>
      <c r="O51" s="18">
        <v>1976</v>
      </c>
      <c r="P51" s="16">
        <v>83</v>
      </c>
      <c r="Q51" s="16">
        <v>63</v>
      </c>
      <c r="R51" s="16">
        <v>20</v>
      </c>
      <c r="T51" s="4">
        <v>22</v>
      </c>
      <c r="U51" s="5">
        <v>2000</v>
      </c>
      <c r="V51" s="16">
        <v>11</v>
      </c>
      <c r="W51" s="16">
        <v>9</v>
      </c>
      <c r="X51" s="16">
        <v>2</v>
      </c>
      <c r="Y51" s="7" t="s">
        <v>6</v>
      </c>
      <c r="Z51" s="2"/>
      <c r="AA51" s="4">
        <v>44</v>
      </c>
      <c r="AB51" s="5">
        <v>1978</v>
      </c>
      <c r="AC51" s="16">
        <v>60</v>
      </c>
      <c r="AD51" s="16">
        <v>37</v>
      </c>
      <c r="AE51" s="16">
        <v>23</v>
      </c>
      <c r="AF51" s="4"/>
      <c r="AG51" s="4">
        <v>44</v>
      </c>
      <c r="AH51" s="5">
        <v>1977</v>
      </c>
      <c r="AI51" s="16">
        <v>68</v>
      </c>
      <c r="AJ51" s="16">
        <v>51</v>
      </c>
      <c r="AK51" s="16">
        <v>17</v>
      </c>
    </row>
    <row r="52" spans="1:37" x14ac:dyDescent="0.25">
      <c r="A52" s="4">
        <v>22</v>
      </c>
      <c r="B52" s="5">
        <v>1998</v>
      </c>
      <c r="C52" s="16">
        <v>5</v>
      </c>
      <c r="D52" s="16">
        <v>4</v>
      </c>
      <c r="E52" s="16">
        <v>1</v>
      </c>
      <c r="F52" s="15" t="s">
        <v>7</v>
      </c>
      <c r="H52" s="17">
        <v>45</v>
      </c>
      <c r="I52" s="18">
        <v>1976</v>
      </c>
      <c r="J52" s="16">
        <v>77</v>
      </c>
      <c r="K52" s="16">
        <v>49</v>
      </c>
      <c r="L52" s="16">
        <v>28</v>
      </c>
      <c r="N52" s="17">
        <v>45</v>
      </c>
      <c r="O52" s="18">
        <v>1975</v>
      </c>
      <c r="P52" s="16">
        <v>87</v>
      </c>
      <c r="Q52" s="16">
        <v>65</v>
      </c>
      <c r="R52" s="16">
        <v>22</v>
      </c>
      <c r="T52" s="4">
        <v>22</v>
      </c>
      <c r="U52" s="5">
        <v>1999</v>
      </c>
      <c r="V52" s="16">
        <v>7</v>
      </c>
      <c r="W52" s="16">
        <v>6</v>
      </c>
      <c r="X52" s="16">
        <v>1</v>
      </c>
      <c r="Y52" s="7" t="s">
        <v>7</v>
      </c>
      <c r="Z52" s="2"/>
      <c r="AA52" s="4">
        <v>45</v>
      </c>
      <c r="AB52" s="5">
        <v>1977</v>
      </c>
      <c r="AC52" s="16">
        <v>43</v>
      </c>
      <c r="AD52" s="16">
        <v>33</v>
      </c>
      <c r="AE52" s="16">
        <v>10</v>
      </c>
      <c r="AF52" s="4"/>
      <c r="AG52" s="4">
        <v>45</v>
      </c>
      <c r="AH52" s="5">
        <v>1976</v>
      </c>
      <c r="AI52" s="16">
        <v>70</v>
      </c>
      <c r="AJ52" s="16">
        <v>54</v>
      </c>
      <c r="AK52" s="16">
        <v>16</v>
      </c>
    </row>
    <row r="53" spans="1:37" x14ac:dyDescent="0.25">
      <c r="A53" s="4">
        <v>23</v>
      </c>
      <c r="B53" s="5">
        <v>1998</v>
      </c>
      <c r="C53" s="16">
        <v>3</v>
      </c>
      <c r="D53" s="16">
        <v>2</v>
      </c>
      <c r="E53" s="16">
        <v>1</v>
      </c>
      <c r="F53" s="15" t="s">
        <v>6</v>
      </c>
      <c r="H53" s="17">
        <v>46</v>
      </c>
      <c r="I53" s="18">
        <v>1975</v>
      </c>
      <c r="J53" s="16">
        <v>88</v>
      </c>
      <c r="K53" s="16">
        <v>65</v>
      </c>
      <c r="L53" s="16">
        <v>23</v>
      </c>
      <c r="N53" s="17">
        <v>46</v>
      </c>
      <c r="O53" s="18">
        <v>1974</v>
      </c>
      <c r="P53" s="16">
        <v>86</v>
      </c>
      <c r="Q53" s="16">
        <v>64</v>
      </c>
      <c r="R53" s="16">
        <v>22</v>
      </c>
      <c r="T53" s="4">
        <v>23</v>
      </c>
      <c r="U53" s="5">
        <v>1999</v>
      </c>
      <c r="V53" s="16">
        <v>13</v>
      </c>
      <c r="W53" s="16">
        <v>10</v>
      </c>
      <c r="X53" s="16">
        <v>3</v>
      </c>
      <c r="Y53" s="7" t="s">
        <v>6</v>
      </c>
      <c r="Z53" s="2"/>
      <c r="AA53" s="4">
        <v>46</v>
      </c>
      <c r="AB53" s="5">
        <v>1976</v>
      </c>
      <c r="AC53" s="16">
        <v>79</v>
      </c>
      <c r="AD53" s="16">
        <v>52</v>
      </c>
      <c r="AE53" s="16">
        <v>27</v>
      </c>
      <c r="AF53" s="4"/>
      <c r="AG53" s="4">
        <v>46</v>
      </c>
      <c r="AH53" s="5">
        <v>1975</v>
      </c>
      <c r="AI53" s="16">
        <v>78</v>
      </c>
      <c r="AJ53" s="16">
        <v>54</v>
      </c>
      <c r="AK53" s="16">
        <v>24</v>
      </c>
    </row>
    <row r="54" spans="1:37" x14ac:dyDescent="0.25">
      <c r="A54" s="4">
        <v>23</v>
      </c>
      <c r="B54" s="5">
        <v>1997</v>
      </c>
      <c r="C54" s="16">
        <v>11</v>
      </c>
      <c r="D54" s="16">
        <v>8</v>
      </c>
      <c r="E54" s="16">
        <v>3</v>
      </c>
      <c r="F54" s="15" t="s">
        <v>7</v>
      </c>
      <c r="H54" s="17">
        <v>47</v>
      </c>
      <c r="I54" s="18">
        <v>1974</v>
      </c>
      <c r="J54" s="16">
        <v>78</v>
      </c>
      <c r="K54" s="16">
        <v>57</v>
      </c>
      <c r="L54" s="16">
        <v>21</v>
      </c>
      <c r="N54" s="17">
        <v>47</v>
      </c>
      <c r="O54" s="18">
        <v>1973</v>
      </c>
      <c r="P54" s="16">
        <v>81</v>
      </c>
      <c r="Q54" s="16">
        <v>61</v>
      </c>
      <c r="R54" s="16">
        <v>20</v>
      </c>
      <c r="T54" s="4">
        <v>23</v>
      </c>
      <c r="U54" s="5">
        <v>1998</v>
      </c>
      <c r="V54" s="16">
        <v>12</v>
      </c>
      <c r="W54" s="16">
        <v>10</v>
      </c>
      <c r="X54" s="16">
        <v>2</v>
      </c>
      <c r="Y54" s="7" t="s">
        <v>7</v>
      </c>
      <c r="Z54" s="2"/>
      <c r="AA54" s="4">
        <v>47</v>
      </c>
      <c r="AB54" s="5">
        <v>1975</v>
      </c>
      <c r="AC54" s="16">
        <v>85</v>
      </c>
      <c r="AD54" s="16">
        <v>67</v>
      </c>
      <c r="AE54" s="16">
        <v>18</v>
      </c>
      <c r="AF54" s="4"/>
      <c r="AG54" s="4">
        <v>47</v>
      </c>
      <c r="AH54" s="5">
        <v>1974</v>
      </c>
      <c r="AI54" s="16">
        <v>73</v>
      </c>
      <c r="AJ54" s="16">
        <v>45</v>
      </c>
      <c r="AK54" s="16">
        <v>28</v>
      </c>
    </row>
    <row r="55" spans="1:37" x14ac:dyDescent="0.25">
      <c r="A55" s="4">
        <v>24</v>
      </c>
      <c r="B55" s="5">
        <v>1997</v>
      </c>
      <c r="C55" s="16">
        <v>8</v>
      </c>
      <c r="D55" s="16">
        <v>5</v>
      </c>
      <c r="E55" s="16">
        <v>3</v>
      </c>
      <c r="F55" s="15" t="s">
        <v>6</v>
      </c>
      <c r="H55" s="17">
        <v>48</v>
      </c>
      <c r="I55" s="18">
        <v>1973</v>
      </c>
      <c r="J55" s="16">
        <v>90</v>
      </c>
      <c r="K55" s="16">
        <v>54</v>
      </c>
      <c r="L55" s="16">
        <v>36</v>
      </c>
      <c r="N55" s="17">
        <v>48</v>
      </c>
      <c r="O55" s="18">
        <v>1972</v>
      </c>
      <c r="P55" s="16">
        <v>66</v>
      </c>
      <c r="Q55" s="16">
        <v>44</v>
      </c>
      <c r="R55" s="16">
        <v>22</v>
      </c>
      <c r="T55" s="4">
        <v>24</v>
      </c>
      <c r="U55" s="5">
        <v>1998</v>
      </c>
      <c r="V55" s="16">
        <v>12</v>
      </c>
      <c r="W55" s="16">
        <v>10</v>
      </c>
      <c r="X55" s="16">
        <v>2</v>
      </c>
      <c r="Y55" s="7" t="s">
        <v>6</v>
      </c>
      <c r="Z55" s="2"/>
      <c r="AA55" s="4">
        <v>48</v>
      </c>
      <c r="AB55" s="5">
        <v>1974</v>
      </c>
      <c r="AC55" s="16">
        <v>77</v>
      </c>
      <c r="AD55" s="16">
        <v>57</v>
      </c>
      <c r="AE55" s="16">
        <v>20</v>
      </c>
      <c r="AF55" s="4"/>
      <c r="AG55" s="4">
        <v>48</v>
      </c>
      <c r="AH55" s="5">
        <v>1973</v>
      </c>
      <c r="AI55" s="16">
        <v>89</v>
      </c>
      <c r="AJ55" s="16">
        <v>61</v>
      </c>
      <c r="AK55" s="16">
        <v>28</v>
      </c>
    </row>
    <row r="56" spans="1:37" x14ac:dyDescent="0.25">
      <c r="A56" s="4">
        <v>24</v>
      </c>
      <c r="B56" s="5">
        <v>1996</v>
      </c>
      <c r="C56" s="16">
        <v>14</v>
      </c>
      <c r="D56" s="16">
        <v>11</v>
      </c>
      <c r="E56" s="16">
        <v>3</v>
      </c>
      <c r="F56" s="15" t="s">
        <v>7</v>
      </c>
      <c r="H56" s="17">
        <v>49</v>
      </c>
      <c r="I56" s="18">
        <v>1972</v>
      </c>
      <c r="J56" s="16">
        <v>101</v>
      </c>
      <c r="K56" s="16">
        <v>68</v>
      </c>
      <c r="L56" s="16">
        <v>33</v>
      </c>
      <c r="N56" s="17">
        <v>49</v>
      </c>
      <c r="O56" s="18">
        <v>1971</v>
      </c>
      <c r="P56" s="16">
        <v>85</v>
      </c>
      <c r="Q56" s="16">
        <v>58</v>
      </c>
      <c r="R56" s="16">
        <v>27</v>
      </c>
      <c r="T56" s="4">
        <v>24</v>
      </c>
      <c r="U56" s="5">
        <v>1997</v>
      </c>
      <c r="V56" s="16">
        <v>9</v>
      </c>
      <c r="W56" s="16">
        <v>7</v>
      </c>
      <c r="X56" s="16">
        <v>2</v>
      </c>
      <c r="Y56" s="7" t="s">
        <v>7</v>
      </c>
      <c r="Z56" s="2"/>
      <c r="AA56" s="4">
        <v>49</v>
      </c>
      <c r="AB56" s="5">
        <v>1973</v>
      </c>
      <c r="AC56" s="16">
        <v>82</v>
      </c>
      <c r="AD56" s="16">
        <v>54</v>
      </c>
      <c r="AE56" s="16">
        <v>28</v>
      </c>
      <c r="AF56" s="4"/>
      <c r="AG56" s="4">
        <v>49</v>
      </c>
      <c r="AH56" s="5">
        <v>1972</v>
      </c>
      <c r="AI56" s="16">
        <v>82</v>
      </c>
      <c r="AJ56" s="16">
        <v>59</v>
      </c>
      <c r="AK56" s="16">
        <v>23</v>
      </c>
    </row>
    <row r="57" spans="1:37" x14ac:dyDescent="0.25">
      <c r="A57" s="4">
        <v>25</v>
      </c>
      <c r="B57" s="5">
        <v>1996</v>
      </c>
      <c r="C57" s="16">
        <v>8</v>
      </c>
      <c r="D57" s="16">
        <v>5</v>
      </c>
      <c r="E57" s="16">
        <v>3</v>
      </c>
      <c r="F57" s="15" t="s">
        <v>6</v>
      </c>
      <c r="H57" s="17">
        <v>50</v>
      </c>
      <c r="I57" s="18">
        <v>1971</v>
      </c>
      <c r="J57" s="16">
        <v>85</v>
      </c>
      <c r="K57" s="16">
        <v>64</v>
      </c>
      <c r="L57" s="16">
        <v>21</v>
      </c>
      <c r="N57" s="17">
        <v>50</v>
      </c>
      <c r="O57" s="18">
        <v>1970</v>
      </c>
      <c r="P57" s="16">
        <v>77</v>
      </c>
      <c r="Q57" s="16">
        <v>58</v>
      </c>
      <c r="R57" s="16">
        <v>19</v>
      </c>
      <c r="T57" s="4">
        <v>25</v>
      </c>
      <c r="U57" s="5">
        <v>1997</v>
      </c>
      <c r="V57" s="16">
        <v>13</v>
      </c>
      <c r="W57" s="16">
        <v>10</v>
      </c>
      <c r="X57" s="16">
        <v>3</v>
      </c>
      <c r="Y57" s="7" t="s">
        <v>6</v>
      </c>
      <c r="Z57" s="2"/>
      <c r="AA57" s="4">
        <v>50</v>
      </c>
      <c r="AB57" s="5">
        <v>1972</v>
      </c>
      <c r="AC57" s="16">
        <v>78</v>
      </c>
      <c r="AD57" s="16">
        <v>61</v>
      </c>
      <c r="AE57" s="16">
        <v>17</v>
      </c>
      <c r="AF57" s="4"/>
      <c r="AG57" s="4">
        <v>50</v>
      </c>
      <c r="AH57" s="5">
        <v>1971</v>
      </c>
      <c r="AI57" s="16">
        <v>85</v>
      </c>
      <c r="AJ57" s="16">
        <v>70</v>
      </c>
      <c r="AK57" s="16">
        <v>15</v>
      </c>
    </row>
    <row r="58" spans="1:37" x14ac:dyDescent="0.25">
      <c r="A58" s="4">
        <v>25</v>
      </c>
      <c r="B58" s="5">
        <v>1995</v>
      </c>
      <c r="C58" s="16">
        <v>12</v>
      </c>
      <c r="D58" s="16">
        <v>9</v>
      </c>
      <c r="E58" s="16">
        <v>3</v>
      </c>
      <c r="F58" s="15" t="s">
        <v>7</v>
      </c>
      <c r="H58" s="17">
        <v>51</v>
      </c>
      <c r="I58" s="18">
        <v>1970</v>
      </c>
      <c r="J58" s="16">
        <v>84</v>
      </c>
      <c r="K58" s="16">
        <v>59</v>
      </c>
      <c r="L58" s="16">
        <v>25</v>
      </c>
      <c r="N58" s="17">
        <v>51</v>
      </c>
      <c r="O58" s="18">
        <v>1969</v>
      </c>
      <c r="P58" s="16">
        <v>93</v>
      </c>
      <c r="Q58" s="16">
        <v>67</v>
      </c>
      <c r="R58" s="16">
        <v>26</v>
      </c>
      <c r="T58" s="4">
        <v>25</v>
      </c>
      <c r="U58" s="5">
        <v>1996</v>
      </c>
      <c r="V58" s="16">
        <v>10</v>
      </c>
      <c r="W58" s="16">
        <v>6</v>
      </c>
      <c r="X58" s="16">
        <v>4</v>
      </c>
      <c r="Y58" s="7" t="s">
        <v>7</v>
      </c>
      <c r="Z58" s="2"/>
      <c r="AA58" s="4">
        <v>51</v>
      </c>
      <c r="AB58" s="5">
        <v>1971</v>
      </c>
      <c r="AC58" s="16">
        <v>101</v>
      </c>
      <c r="AD58" s="16">
        <v>73</v>
      </c>
      <c r="AE58" s="16">
        <v>28</v>
      </c>
      <c r="AF58" s="4"/>
      <c r="AG58" s="4">
        <v>51</v>
      </c>
      <c r="AH58" s="5">
        <v>1970</v>
      </c>
      <c r="AI58" s="16">
        <v>83</v>
      </c>
      <c r="AJ58" s="16">
        <v>63</v>
      </c>
      <c r="AK58" s="16">
        <v>20</v>
      </c>
    </row>
    <row r="59" spans="1:37" x14ac:dyDescent="0.25">
      <c r="A59" s="4">
        <v>26</v>
      </c>
      <c r="B59" s="5">
        <v>1995</v>
      </c>
      <c r="C59" s="16">
        <v>6</v>
      </c>
      <c r="D59" s="16">
        <v>4</v>
      </c>
      <c r="E59" s="16">
        <v>2</v>
      </c>
      <c r="F59" s="15" t="s">
        <v>6</v>
      </c>
      <c r="H59" s="17">
        <v>52</v>
      </c>
      <c r="I59" s="18">
        <v>1969</v>
      </c>
      <c r="J59" s="16">
        <v>122</v>
      </c>
      <c r="K59" s="16">
        <v>82</v>
      </c>
      <c r="L59" s="16">
        <v>40</v>
      </c>
      <c r="N59" s="17">
        <v>52</v>
      </c>
      <c r="O59" s="18">
        <v>1968</v>
      </c>
      <c r="P59" s="16">
        <v>89</v>
      </c>
      <c r="Q59" s="16">
        <v>59</v>
      </c>
      <c r="R59" s="16">
        <v>30</v>
      </c>
      <c r="T59" s="4">
        <v>26</v>
      </c>
      <c r="U59" s="5">
        <v>1996</v>
      </c>
      <c r="V59" s="16">
        <v>13</v>
      </c>
      <c r="W59" s="16">
        <v>12</v>
      </c>
      <c r="X59" s="16">
        <v>1</v>
      </c>
      <c r="Y59" s="7" t="s">
        <v>6</v>
      </c>
      <c r="Z59" s="2"/>
      <c r="AA59" s="4">
        <v>52</v>
      </c>
      <c r="AB59" s="5">
        <v>1970</v>
      </c>
      <c r="AC59" s="16">
        <v>99</v>
      </c>
      <c r="AD59" s="16">
        <v>72</v>
      </c>
      <c r="AE59" s="16">
        <v>27</v>
      </c>
      <c r="AF59" s="4"/>
      <c r="AG59" s="4">
        <v>52</v>
      </c>
      <c r="AH59" s="5">
        <v>1969</v>
      </c>
      <c r="AI59" s="16">
        <v>94</v>
      </c>
      <c r="AJ59" s="16">
        <v>64</v>
      </c>
      <c r="AK59" s="16">
        <v>30</v>
      </c>
    </row>
    <row r="60" spans="1:37" x14ac:dyDescent="0.25">
      <c r="A60" s="4">
        <v>26</v>
      </c>
      <c r="B60" s="5">
        <v>1994</v>
      </c>
      <c r="C60" s="16">
        <v>13</v>
      </c>
      <c r="D60" s="16">
        <v>11</v>
      </c>
      <c r="E60" s="16">
        <v>2</v>
      </c>
      <c r="F60" s="15" t="s">
        <v>7</v>
      </c>
      <c r="H60" s="17">
        <v>53</v>
      </c>
      <c r="I60" s="18">
        <v>1968</v>
      </c>
      <c r="J60" s="16">
        <v>119</v>
      </c>
      <c r="K60" s="16">
        <v>83</v>
      </c>
      <c r="L60" s="16">
        <v>36</v>
      </c>
      <c r="N60" s="17">
        <v>53</v>
      </c>
      <c r="O60" s="18">
        <v>1967</v>
      </c>
      <c r="P60" s="16">
        <v>126</v>
      </c>
      <c r="Q60" s="16">
        <v>94</v>
      </c>
      <c r="R60" s="16">
        <v>32</v>
      </c>
      <c r="T60" s="4">
        <v>26</v>
      </c>
      <c r="U60" s="5">
        <v>1995</v>
      </c>
      <c r="V60" s="16">
        <v>12</v>
      </c>
      <c r="W60" s="16">
        <v>9</v>
      </c>
      <c r="X60" s="16">
        <v>3</v>
      </c>
      <c r="Y60" s="7" t="s">
        <v>7</v>
      </c>
      <c r="Z60" s="2"/>
      <c r="AA60" s="4">
        <v>53</v>
      </c>
      <c r="AB60" s="5">
        <v>1969</v>
      </c>
      <c r="AC60" s="16">
        <v>105</v>
      </c>
      <c r="AD60" s="16">
        <v>73</v>
      </c>
      <c r="AE60" s="16">
        <v>32</v>
      </c>
      <c r="AF60" s="4"/>
      <c r="AG60" s="4">
        <v>53</v>
      </c>
      <c r="AH60" s="5">
        <v>1968</v>
      </c>
      <c r="AI60" s="16">
        <v>138</v>
      </c>
      <c r="AJ60" s="16">
        <v>98</v>
      </c>
      <c r="AK60" s="16">
        <v>40</v>
      </c>
    </row>
    <row r="61" spans="1:37" x14ac:dyDescent="0.25">
      <c r="A61" s="4">
        <v>27</v>
      </c>
      <c r="B61" s="5">
        <v>1994</v>
      </c>
      <c r="C61" s="16">
        <v>20</v>
      </c>
      <c r="D61" s="16">
        <v>16</v>
      </c>
      <c r="E61" s="16">
        <v>4</v>
      </c>
      <c r="F61" s="15" t="s">
        <v>6</v>
      </c>
      <c r="H61" s="17">
        <v>54</v>
      </c>
      <c r="I61" s="18">
        <v>1967</v>
      </c>
      <c r="J61" s="16">
        <v>95</v>
      </c>
      <c r="K61" s="16">
        <v>67</v>
      </c>
      <c r="L61" s="16">
        <v>28</v>
      </c>
      <c r="N61" s="17">
        <v>54</v>
      </c>
      <c r="O61" s="18">
        <v>1966</v>
      </c>
      <c r="P61" s="16">
        <v>128</v>
      </c>
      <c r="Q61" s="16">
        <v>90</v>
      </c>
      <c r="R61" s="16">
        <v>38</v>
      </c>
      <c r="T61" s="4">
        <v>27</v>
      </c>
      <c r="U61" s="5">
        <v>1995</v>
      </c>
      <c r="V61" s="16">
        <v>15</v>
      </c>
      <c r="W61" s="16">
        <v>11</v>
      </c>
      <c r="X61" s="16">
        <v>4</v>
      </c>
      <c r="Y61" s="7" t="s">
        <v>6</v>
      </c>
      <c r="Z61" s="2"/>
      <c r="AA61" s="4">
        <v>54</v>
      </c>
      <c r="AB61" s="5">
        <v>1968</v>
      </c>
      <c r="AC61" s="16">
        <v>113</v>
      </c>
      <c r="AD61" s="16">
        <v>82</v>
      </c>
      <c r="AE61" s="16">
        <v>31</v>
      </c>
      <c r="AF61" s="4"/>
      <c r="AG61" s="4">
        <v>54</v>
      </c>
      <c r="AH61" s="5">
        <v>1967</v>
      </c>
      <c r="AI61" s="16">
        <v>124</v>
      </c>
      <c r="AJ61" s="16">
        <v>88</v>
      </c>
      <c r="AK61" s="16">
        <v>36</v>
      </c>
    </row>
    <row r="62" spans="1:37" x14ac:dyDescent="0.25">
      <c r="A62" s="4">
        <v>27</v>
      </c>
      <c r="B62" s="5">
        <v>1993</v>
      </c>
      <c r="C62" s="16">
        <v>16</v>
      </c>
      <c r="D62" s="16">
        <v>13</v>
      </c>
      <c r="E62" s="16">
        <v>3</v>
      </c>
      <c r="F62" s="15" t="s">
        <v>7</v>
      </c>
      <c r="H62" s="17">
        <v>55</v>
      </c>
      <c r="I62" s="18">
        <v>1966</v>
      </c>
      <c r="J62" s="16">
        <v>144</v>
      </c>
      <c r="K62" s="16">
        <v>104</v>
      </c>
      <c r="L62" s="16">
        <v>40</v>
      </c>
      <c r="N62" s="17">
        <v>55</v>
      </c>
      <c r="O62" s="18">
        <v>1965</v>
      </c>
      <c r="P62" s="16">
        <v>158</v>
      </c>
      <c r="Q62" s="16">
        <v>105</v>
      </c>
      <c r="R62" s="16">
        <v>53</v>
      </c>
      <c r="T62" s="4">
        <v>27</v>
      </c>
      <c r="U62" s="5">
        <v>1994</v>
      </c>
      <c r="V62" s="16">
        <v>13</v>
      </c>
      <c r="W62" s="16">
        <v>12</v>
      </c>
      <c r="X62" s="16">
        <v>1</v>
      </c>
      <c r="Y62" s="7" t="s">
        <v>7</v>
      </c>
      <c r="Z62" s="2"/>
      <c r="AA62" s="4">
        <v>55</v>
      </c>
      <c r="AB62" s="5">
        <v>1967</v>
      </c>
      <c r="AC62" s="16">
        <v>101</v>
      </c>
      <c r="AD62" s="16">
        <v>73</v>
      </c>
      <c r="AE62" s="16">
        <v>28</v>
      </c>
      <c r="AF62" s="4"/>
      <c r="AG62" s="4">
        <v>55</v>
      </c>
      <c r="AH62" s="5">
        <v>1966</v>
      </c>
      <c r="AI62" s="16">
        <v>132</v>
      </c>
      <c r="AJ62" s="16">
        <v>97</v>
      </c>
      <c r="AK62" s="16">
        <v>35</v>
      </c>
    </row>
    <row r="63" spans="1:37" x14ac:dyDescent="0.25">
      <c r="A63" s="4">
        <v>28</v>
      </c>
      <c r="B63" s="5">
        <v>1993</v>
      </c>
      <c r="C63" s="16">
        <v>17</v>
      </c>
      <c r="D63" s="16">
        <v>16</v>
      </c>
      <c r="E63" s="16">
        <v>1</v>
      </c>
      <c r="F63" s="15" t="s">
        <v>6</v>
      </c>
      <c r="H63" s="17">
        <v>56</v>
      </c>
      <c r="I63" s="18">
        <v>1965</v>
      </c>
      <c r="J63" s="16">
        <v>143</v>
      </c>
      <c r="K63" s="16">
        <v>98</v>
      </c>
      <c r="L63" s="16">
        <v>45</v>
      </c>
      <c r="N63" s="17">
        <v>56</v>
      </c>
      <c r="O63" s="18">
        <v>1964</v>
      </c>
      <c r="P63" s="16">
        <v>164</v>
      </c>
      <c r="Q63" s="16">
        <v>113</v>
      </c>
      <c r="R63" s="16">
        <v>51</v>
      </c>
      <c r="T63" s="4">
        <v>28</v>
      </c>
      <c r="U63" s="5">
        <v>1994</v>
      </c>
      <c r="V63" s="16">
        <v>14</v>
      </c>
      <c r="W63" s="16">
        <v>11</v>
      </c>
      <c r="X63" s="16">
        <v>3</v>
      </c>
      <c r="Y63" s="7" t="s">
        <v>6</v>
      </c>
      <c r="Z63" s="2"/>
      <c r="AA63" s="4">
        <v>56</v>
      </c>
      <c r="AB63" s="5">
        <v>1966</v>
      </c>
      <c r="AC63" s="16">
        <v>129</v>
      </c>
      <c r="AD63" s="16">
        <v>84</v>
      </c>
      <c r="AE63" s="16">
        <v>45</v>
      </c>
      <c r="AF63" s="4"/>
      <c r="AG63" s="4">
        <v>56</v>
      </c>
      <c r="AH63" s="5">
        <v>1965</v>
      </c>
      <c r="AI63" s="16">
        <v>157</v>
      </c>
      <c r="AJ63" s="16">
        <v>115</v>
      </c>
      <c r="AK63" s="16">
        <v>42</v>
      </c>
    </row>
    <row r="64" spans="1:37" x14ac:dyDescent="0.25">
      <c r="A64" s="4">
        <v>28</v>
      </c>
      <c r="B64" s="5">
        <v>1992</v>
      </c>
      <c r="C64" s="16">
        <v>15</v>
      </c>
      <c r="D64" s="16">
        <v>13</v>
      </c>
      <c r="E64" s="16">
        <v>2</v>
      </c>
      <c r="F64" s="15" t="s">
        <v>7</v>
      </c>
      <c r="H64" s="17">
        <v>57</v>
      </c>
      <c r="I64" s="18">
        <v>1964</v>
      </c>
      <c r="J64" s="16">
        <v>161</v>
      </c>
      <c r="K64" s="16">
        <v>101</v>
      </c>
      <c r="L64" s="16">
        <v>60</v>
      </c>
      <c r="N64" s="17">
        <v>57</v>
      </c>
      <c r="O64" s="18">
        <v>1963</v>
      </c>
      <c r="P64" s="16">
        <v>179</v>
      </c>
      <c r="Q64" s="16">
        <v>116</v>
      </c>
      <c r="R64" s="16">
        <v>63</v>
      </c>
      <c r="T64" s="4">
        <v>28</v>
      </c>
      <c r="U64" s="5">
        <v>1993</v>
      </c>
      <c r="V64" s="16">
        <v>18</v>
      </c>
      <c r="W64" s="16">
        <v>13</v>
      </c>
      <c r="X64" s="16">
        <v>5</v>
      </c>
      <c r="Y64" s="7" t="s">
        <v>7</v>
      </c>
      <c r="Z64" s="2"/>
      <c r="AA64" s="4">
        <v>57</v>
      </c>
      <c r="AB64" s="5">
        <v>1965</v>
      </c>
      <c r="AC64" s="16">
        <v>139</v>
      </c>
      <c r="AD64" s="16">
        <v>92</v>
      </c>
      <c r="AE64" s="16">
        <v>47</v>
      </c>
      <c r="AF64" s="4"/>
      <c r="AG64" s="4">
        <v>57</v>
      </c>
      <c r="AH64" s="5">
        <v>1964</v>
      </c>
      <c r="AI64" s="16">
        <v>161</v>
      </c>
      <c r="AJ64" s="16">
        <v>114</v>
      </c>
      <c r="AK64" s="16">
        <v>47</v>
      </c>
    </row>
    <row r="65" spans="1:37" x14ac:dyDescent="0.25">
      <c r="A65" s="4">
        <v>29</v>
      </c>
      <c r="B65" s="5">
        <v>1992</v>
      </c>
      <c r="C65" s="16">
        <v>16</v>
      </c>
      <c r="D65" s="16">
        <v>11</v>
      </c>
      <c r="E65" s="16">
        <v>5</v>
      </c>
      <c r="F65" s="15" t="s">
        <v>6</v>
      </c>
      <c r="H65" s="17">
        <v>58</v>
      </c>
      <c r="I65" s="18">
        <v>1963</v>
      </c>
      <c r="J65" s="16">
        <v>189</v>
      </c>
      <c r="K65" s="16">
        <v>139</v>
      </c>
      <c r="L65" s="16">
        <v>50</v>
      </c>
      <c r="N65" s="17">
        <v>58</v>
      </c>
      <c r="O65" s="18">
        <v>1962</v>
      </c>
      <c r="P65" s="16">
        <v>160</v>
      </c>
      <c r="Q65" s="16">
        <v>118</v>
      </c>
      <c r="R65" s="16">
        <v>42</v>
      </c>
      <c r="T65" s="4">
        <v>29</v>
      </c>
      <c r="U65" s="5">
        <v>1993</v>
      </c>
      <c r="V65" s="16">
        <v>15</v>
      </c>
      <c r="W65" s="16">
        <v>10</v>
      </c>
      <c r="X65" s="16">
        <v>5</v>
      </c>
      <c r="Y65" s="7" t="s">
        <v>6</v>
      </c>
      <c r="Z65" s="2"/>
      <c r="AA65" s="4">
        <v>58</v>
      </c>
      <c r="AB65" s="5">
        <v>1964</v>
      </c>
      <c r="AC65" s="16">
        <v>144</v>
      </c>
      <c r="AD65" s="16">
        <v>89</v>
      </c>
      <c r="AE65" s="16">
        <v>55</v>
      </c>
      <c r="AF65" s="4"/>
      <c r="AG65" s="4">
        <v>58</v>
      </c>
      <c r="AH65" s="5">
        <v>1963</v>
      </c>
      <c r="AI65" s="16">
        <v>165</v>
      </c>
      <c r="AJ65" s="16">
        <v>113</v>
      </c>
      <c r="AK65" s="16">
        <v>52</v>
      </c>
    </row>
    <row r="66" spans="1:37" x14ac:dyDescent="0.25">
      <c r="A66" s="4">
        <v>29</v>
      </c>
      <c r="B66" s="5">
        <v>1991</v>
      </c>
      <c r="C66" s="16">
        <v>19</v>
      </c>
      <c r="D66" s="16">
        <v>15</v>
      </c>
      <c r="E66" s="16">
        <v>4</v>
      </c>
      <c r="F66" s="15" t="s">
        <v>7</v>
      </c>
      <c r="H66" s="17">
        <v>59</v>
      </c>
      <c r="I66" s="18">
        <v>1962</v>
      </c>
      <c r="J66" s="16">
        <v>199</v>
      </c>
      <c r="K66" s="16">
        <v>131</v>
      </c>
      <c r="L66" s="16">
        <v>68</v>
      </c>
      <c r="N66" s="17">
        <v>59</v>
      </c>
      <c r="O66" s="18">
        <v>1961</v>
      </c>
      <c r="P66" s="16">
        <v>233</v>
      </c>
      <c r="Q66" s="16">
        <v>163</v>
      </c>
      <c r="R66" s="16">
        <v>70</v>
      </c>
      <c r="T66" s="4">
        <v>29</v>
      </c>
      <c r="U66" s="5">
        <v>1992</v>
      </c>
      <c r="V66" s="16">
        <v>21</v>
      </c>
      <c r="W66" s="16">
        <v>14</v>
      </c>
      <c r="X66" s="16">
        <v>7</v>
      </c>
      <c r="Y66" s="7" t="s">
        <v>7</v>
      </c>
      <c r="Z66" s="2"/>
      <c r="AA66" s="4">
        <v>59</v>
      </c>
      <c r="AB66" s="5">
        <v>1963</v>
      </c>
      <c r="AC66" s="16">
        <v>183</v>
      </c>
      <c r="AD66" s="16">
        <v>126</v>
      </c>
      <c r="AE66" s="16">
        <v>57</v>
      </c>
      <c r="AF66" s="4"/>
      <c r="AG66" s="4">
        <v>59</v>
      </c>
      <c r="AH66" s="5">
        <v>1962</v>
      </c>
      <c r="AI66" s="16">
        <v>180</v>
      </c>
      <c r="AJ66" s="16">
        <v>118</v>
      </c>
      <c r="AK66" s="16">
        <v>62</v>
      </c>
    </row>
    <row r="67" spans="1:37" x14ac:dyDescent="0.25">
      <c r="A67" s="4">
        <v>30</v>
      </c>
      <c r="B67" s="5">
        <v>1991</v>
      </c>
      <c r="C67" s="16">
        <v>28</v>
      </c>
      <c r="D67" s="16">
        <v>20</v>
      </c>
      <c r="E67" s="16">
        <v>8</v>
      </c>
      <c r="F67" s="15" t="s">
        <v>6</v>
      </c>
      <c r="H67" s="17">
        <v>60</v>
      </c>
      <c r="I67" s="18">
        <v>1961</v>
      </c>
      <c r="J67" s="16">
        <v>238</v>
      </c>
      <c r="K67" s="16">
        <v>162</v>
      </c>
      <c r="L67" s="16">
        <v>76</v>
      </c>
      <c r="N67" s="17">
        <v>60</v>
      </c>
      <c r="O67" s="18">
        <v>1960</v>
      </c>
      <c r="P67" s="16">
        <v>282</v>
      </c>
      <c r="Q67" s="16">
        <v>186</v>
      </c>
      <c r="R67" s="16">
        <v>96</v>
      </c>
      <c r="T67" s="4">
        <v>30</v>
      </c>
      <c r="U67" s="5">
        <v>1992</v>
      </c>
      <c r="V67" s="16">
        <v>14</v>
      </c>
      <c r="W67" s="16">
        <v>12</v>
      </c>
      <c r="X67" s="16">
        <v>2</v>
      </c>
      <c r="Y67" s="7" t="s">
        <v>6</v>
      </c>
      <c r="Z67" s="2"/>
      <c r="AA67" s="4">
        <v>60</v>
      </c>
      <c r="AB67" s="5">
        <v>1962</v>
      </c>
      <c r="AC67" s="16">
        <v>220</v>
      </c>
      <c r="AD67" s="16">
        <v>148</v>
      </c>
      <c r="AE67" s="16">
        <v>72</v>
      </c>
      <c r="AF67" s="4"/>
      <c r="AG67" s="4">
        <v>60</v>
      </c>
      <c r="AH67" s="5">
        <v>1961</v>
      </c>
      <c r="AI67" s="16">
        <v>214</v>
      </c>
      <c r="AJ67" s="16">
        <v>139</v>
      </c>
      <c r="AK67" s="16">
        <v>75</v>
      </c>
    </row>
    <row r="68" spans="1:37" x14ac:dyDescent="0.25">
      <c r="A68" s="4">
        <v>30</v>
      </c>
      <c r="B68" s="5">
        <v>1990</v>
      </c>
      <c r="C68" s="16">
        <v>24</v>
      </c>
      <c r="D68" s="16">
        <v>16</v>
      </c>
      <c r="E68" s="16">
        <v>8</v>
      </c>
      <c r="F68" s="15" t="s">
        <v>7</v>
      </c>
      <c r="H68" s="17">
        <v>61</v>
      </c>
      <c r="I68" s="18">
        <v>1960</v>
      </c>
      <c r="J68" s="16">
        <v>314</v>
      </c>
      <c r="K68" s="16">
        <v>207</v>
      </c>
      <c r="L68" s="16">
        <v>107</v>
      </c>
      <c r="N68" s="17">
        <v>61</v>
      </c>
      <c r="O68" s="18">
        <v>1959</v>
      </c>
      <c r="P68" s="16">
        <v>327</v>
      </c>
      <c r="Q68" s="16">
        <v>235</v>
      </c>
      <c r="R68" s="16">
        <v>92</v>
      </c>
      <c r="T68" s="4">
        <v>30</v>
      </c>
      <c r="U68" s="5">
        <v>1991</v>
      </c>
      <c r="V68" s="16">
        <v>17</v>
      </c>
      <c r="W68" s="16">
        <v>12</v>
      </c>
      <c r="X68" s="16">
        <v>5</v>
      </c>
      <c r="Y68" s="7" t="s">
        <v>7</v>
      </c>
      <c r="Z68" s="2"/>
      <c r="AA68" s="4">
        <v>61</v>
      </c>
      <c r="AB68" s="5">
        <v>1961</v>
      </c>
      <c r="AC68" s="16">
        <v>235</v>
      </c>
      <c r="AD68" s="16">
        <v>162</v>
      </c>
      <c r="AE68" s="16">
        <v>73</v>
      </c>
      <c r="AF68" s="4"/>
      <c r="AG68" s="4">
        <v>61</v>
      </c>
      <c r="AH68" s="5">
        <v>1960</v>
      </c>
      <c r="AI68" s="16">
        <v>244</v>
      </c>
      <c r="AJ68" s="16">
        <v>158</v>
      </c>
      <c r="AK68" s="16">
        <v>86</v>
      </c>
    </row>
    <row r="69" spans="1:37" x14ac:dyDescent="0.25">
      <c r="A69" s="4">
        <v>31</v>
      </c>
      <c r="B69" s="5">
        <v>1990</v>
      </c>
      <c r="C69" s="16">
        <v>11</v>
      </c>
      <c r="D69" s="16">
        <v>10</v>
      </c>
      <c r="E69" s="16">
        <v>1</v>
      </c>
      <c r="F69" s="15" t="s">
        <v>6</v>
      </c>
      <c r="H69" s="17">
        <v>62</v>
      </c>
      <c r="I69" s="18">
        <v>1959</v>
      </c>
      <c r="J69" s="16">
        <v>352</v>
      </c>
      <c r="K69" s="16">
        <v>233</v>
      </c>
      <c r="L69" s="16">
        <v>119</v>
      </c>
      <c r="N69" s="17">
        <v>62</v>
      </c>
      <c r="O69" s="18">
        <v>1958</v>
      </c>
      <c r="P69" s="16">
        <v>399</v>
      </c>
      <c r="Q69" s="16">
        <v>252</v>
      </c>
      <c r="R69" s="16">
        <v>147</v>
      </c>
      <c r="T69" s="4">
        <v>31</v>
      </c>
      <c r="U69" s="5">
        <v>1991</v>
      </c>
      <c r="V69" s="16">
        <v>22</v>
      </c>
      <c r="W69" s="16">
        <v>18</v>
      </c>
      <c r="X69" s="16">
        <v>4</v>
      </c>
      <c r="Y69" s="7" t="s">
        <v>6</v>
      </c>
      <c r="Z69" s="2"/>
      <c r="AA69" s="4">
        <v>62</v>
      </c>
      <c r="AB69" s="5">
        <v>1960</v>
      </c>
      <c r="AC69" s="16">
        <v>268</v>
      </c>
      <c r="AD69" s="16">
        <v>162</v>
      </c>
      <c r="AE69" s="16">
        <v>106</v>
      </c>
      <c r="AF69" s="4"/>
      <c r="AG69" s="4">
        <v>62</v>
      </c>
      <c r="AH69" s="5">
        <v>1959</v>
      </c>
      <c r="AI69" s="16">
        <v>290</v>
      </c>
      <c r="AJ69" s="16">
        <v>190</v>
      </c>
      <c r="AK69" s="16">
        <v>100</v>
      </c>
    </row>
    <row r="70" spans="1:37" x14ac:dyDescent="0.25">
      <c r="A70" s="4">
        <v>31</v>
      </c>
      <c r="B70" s="5">
        <v>1989</v>
      </c>
      <c r="C70" s="16">
        <v>15</v>
      </c>
      <c r="D70" s="16">
        <v>10</v>
      </c>
      <c r="E70" s="16">
        <v>5</v>
      </c>
      <c r="F70" s="15" t="s">
        <v>7</v>
      </c>
      <c r="H70" s="17">
        <v>63</v>
      </c>
      <c r="I70" s="18">
        <v>1958</v>
      </c>
      <c r="J70" s="16">
        <v>432</v>
      </c>
      <c r="K70" s="16">
        <v>279</v>
      </c>
      <c r="L70" s="16">
        <v>153</v>
      </c>
      <c r="N70" s="17">
        <v>63</v>
      </c>
      <c r="O70" s="18">
        <v>1957</v>
      </c>
      <c r="P70" s="16">
        <v>422</v>
      </c>
      <c r="Q70" s="16">
        <v>276</v>
      </c>
      <c r="R70" s="16">
        <v>146</v>
      </c>
      <c r="T70" s="4">
        <v>31</v>
      </c>
      <c r="U70" s="5">
        <v>1990</v>
      </c>
      <c r="V70" s="16">
        <v>21</v>
      </c>
      <c r="W70" s="16">
        <v>14</v>
      </c>
      <c r="X70" s="16">
        <v>7</v>
      </c>
      <c r="Y70" s="7" t="s">
        <v>7</v>
      </c>
      <c r="Z70" s="2"/>
      <c r="AA70" s="4">
        <v>63</v>
      </c>
      <c r="AB70" s="5">
        <v>1959</v>
      </c>
      <c r="AC70" s="16">
        <v>302</v>
      </c>
      <c r="AD70" s="16">
        <v>199</v>
      </c>
      <c r="AE70" s="16">
        <v>103</v>
      </c>
      <c r="AF70" s="4"/>
      <c r="AG70" s="4">
        <v>63</v>
      </c>
      <c r="AH70" s="5">
        <v>1958</v>
      </c>
      <c r="AI70" s="16">
        <v>338</v>
      </c>
      <c r="AJ70" s="16">
        <v>218</v>
      </c>
      <c r="AK70" s="16">
        <v>120</v>
      </c>
    </row>
    <row r="71" spans="1:37" x14ac:dyDescent="0.25">
      <c r="A71" s="4">
        <v>32</v>
      </c>
      <c r="B71" s="5">
        <v>1989</v>
      </c>
      <c r="C71" s="16">
        <v>21</v>
      </c>
      <c r="D71" s="16">
        <v>17</v>
      </c>
      <c r="E71" s="16">
        <v>4</v>
      </c>
      <c r="F71" s="15" t="s">
        <v>6</v>
      </c>
      <c r="H71" s="17">
        <v>64</v>
      </c>
      <c r="I71" s="18">
        <v>1957</v>
      </c>
      <c r="J71" s="16">
        <v>400</v>
      </c>
      <c r="K71" s="16">
        <v>271</v>
      </c>
      <c r="L71" s="16">
        <v>129</v>
      </c>
      <c r="N71" s="17">
        <v>64</v>
      </c>
      <c r="O71" s="18">
        <v>1956</v>
      </c>
      <c r="P71" s="16">
        <v>431</v>
      </c>
      <c r="Q71" s="16">
        <v>294</v>
      </c>
      <c r="R71" s="16">
        <v>137</v>
      </c>
      <c r="T71" s="4">
        <v>32</v>
      </c>
      <c r="U71" s="5">
        <v>1990</v>
      </c>
      <c r="V71" s="16">
        <v>18</v>
      </c>
      <c r="W71" s="16">
        <v>12</v>
      </c>
      <c r="X71" s="16">
        <v>6</v>
      </c>
      <c r="Y71" s="7" t="s">
        <v>6</v>
      </c>
      <c r="Z71" s="2"/>
      <c r="AA71" s="4">
        <v>64</v>
      </c>
      <c r="AB71" s="5">
        <v>1958</v>
      </c>
      <c r="AC71" s="16">
        <v>365</v>
      </c>
      <c r="AD71" s="16">
        <v>244</v>
      </c>
      <c r="AE71" s="16">
        <v>121</v>
      </c>
      <c r="AF71" s="4"/>
      <c r="AG71" s="4">
        <v>64</v>
      </c>
      <c r="AH71" s="5">
        <v>1957</v>
      </c>
      <c r="AI71" s="16">
        <v>375</v>
      </c>
      <c r="AJ71" s="16">
        <v>220</v>
      </c>
      <c r="AK71" s="16">
        <v>155</v>
      </c>
    </row>
    <row r="72" spans="1:37" x14ac:dyDescent="0.25">
      <c r="A72" s="4">
        <v>32</v>
      </c>
      <c r="B72" s="5">
        <v>1988</v>
      </c>
      <c r="C72" s="16">
        <v>27</v>
      </c>
      <c r="D72" s="16">
        <v>21</v>
      </c>
      <c r="E72" s="16">
        <v>6</v>
      </c>
      <c r="F72" s="15" t="s">
        <v>7</v>
      </c>
      <c r="H72" s="17">
        <v>65</v>
      </c>
      <c r="I72" s="18">
        <v>1956</v>
      </c>
      <c r="J72" s="16">
        <v>510</v>
      </c>
      <c r="K72" s="16">
        <v>338</v>
      </c>
      <c r="L72" s="16">
        <v>172</v>
      </c>
      <c r="N72" s="17">
        <v>65</v>
      </c>
      <c r="O72" s="18">
        <v>1955</v>
      </c>
      <c r="P72" s="16">
        <v>490</v>
      </c>
      <c r="Q72" s="16">
        <v>321</v>
      </c>
      <c r="R72" s="16">
        <v>169</v>
      </c>
      <c r="T72" s="4">
        <v>32</v>
      </c>
      <c r="U72" s="5">
        <v>1989</v>
      </c>
      <c r="V72" s="16">
        <v>31</v>
      </c>
      <c r="W72" s="16">
        <v>24</v>
      </c>
      <c r="X72" s="16">
        <v>7</v>
      </c>
      <c r="Y72" s="7" t="s">
        <v>7</v>
      </c>
      <c r="Z72" s="2"/>
      <c r="AA72" s="4">
        <v>65</v>
      </c>
      <c r="AB72" s="5">
        <v>1957</v>
      </c>
      <c r="AC72" s="16">
        <v>387</v>
      </c>
      <c r="AD72" s="16">
        <v>252</v>
      </c>
      <c r="AE72" s="16">
        <v>135</v>
      </c>
      <c r="AF72" s="4"/>
      <c r="AG72" s="4">
        <v>65</v>
      </c>
      <c r="AH72" s="5">
        <v>1956</v>
      </c>
      <c r="AI72" s="16">
        <v>477</v>
      </c>
      <c r="AJ72" s="16">
        <v>313</v>
      </c>
      <c r="AK72" s="16">
        <v>164</v>
      </c>
    </row>
    <row r="73" spans="1:37" x14ac:dyDescent="0.25">
      <c r="A73" s="4">
        <v>33</v>
      </c>
      <c r="B73" s="5">
        <v>1988</v>
      </c>
      <c r="C73" s="16">
        <v>33</v>
      </c>
      <c r="D73" s="16">
        <v>23</v>
      </c>
      <c r="E73" s="16">
        <v>10</v>
      </c>
      <c r="F73" s="15" t="s">
        <v>6</v>
      </c>
      <c r="H73" s="17">
        <v>66</v>
      </c>
      <c r="I73" s="18">
        <v>1955</v>
      </c>
      <c r="J73" s="16">
        <v>554</v>
      </c>
      <c r="K73" s="16">
        <v>358</v>
      </c>
      <c r="L73" s="16">
        <v>196</v>
      </c>
      <c r="N73" s="17">
        <v>66</v>
      </c>
      <c r="O73" s="18">
        <v>1954</v>
      </c>
      <c r="P73" s="16">
        <v>514</v>
      </c>
      <c r="Q73" s="16">
        <v>333</v>
      </c>
      <c r="R73" s="16">
        <v>181</v>
      </c>
      <c r="T73" s="4">
        <v>33</v>
      </c>
      <c r="U73" s="5">
        <v>1989</v>
      </c>
      <c r="V73" s="16">
        <v>21</v>
      </c>
      <c r="W73" s="16">
        <v>16</v>
      </c>
      <c r="X73" s="16">
        <v>5</v>
      </c>
      <c r="Y73" s="7" t="s">
        <v>6</v>
      </c>
      <c r="Z73" s="2"/>
      <c r="AA73" s="4">
        <v>66</v>
      </c>
      <c r="AB73" s="5">
        <v>1956</v>
      </c>
      <c r="AC73" s="16">
        <v>436</v>
      </c>
      <c r="AD73" s="16">
        <v>305</v>
      </c>
      <c r="AE73" s="16">
        <v>131</v>
      </c>
      <c r="AF73" s="4"/>
      <c r="AG73" s="4">
        <v>66</v>
      </c>
      <c r="AH73" s="5">
        <v>1955</v>
      </c>
      <c r="AI73" s="16">
        <v>458</v>
      </c>
      <c r="AJ73" s="16">
        <v>322</v>
      </c>
      <c r="AK73" s="16">
        <v>136</v>
      </c>
    </row>
    <row r="74" spans="1:37" x14ac:dyDescent="0.25">
      <c r="A74" s="4">
        <v>33</v>
      </c>
      <c r="B74" s="5">
        <v>1987</v>
      </c>
      <c r="C74" s="16">
        <v>17</v>
      </c>
      <c r="D74" s="16">
        <v>13</v>
      </c>
      <c r="E74" s="16">
        <v>4</v>
      </c>
      <c r="F74" s="15" t="s">
        <v>7</v>
      </c>
      <c r="H74" s="17">
        <v>67</v>
      </c>
      <c r="I74" s="18">
        <v>1954</v>
      </c>
      <c r="J74" s="16">
        <v>551</v>
      </c>
      <c r="K74" s="16">
        <v>353</v>
      </c>
      <c r="L74" s="16">
        <v>198</v>
      </c>
      <c r="N74" s="17">
        <v>67</v>
      </c>
      <c r="O74" s="18">
        <v>1953</v>
      </c>
      <c r="P74" s="16">
        <v>530</v>
      </c>
      <c r="Q74" s="16">
        <v>343</v>
      </c>
      <c r="R74" s="16">
        <v>187</v>
      </c>
      <c r="T74" s="4">
        <v>33</v>
      </c>
      <c r="U74" s="5">
        <v>1988</v>
      </c>
      <c r="V74" s="16">
        <v>27</v>
      </c>
      <c r="W74" s="16">
        <v>21</v>
      </c>
      <c r="X74" s="16">
        <v>6</v>
      </c>
      <c r="Y74" s="7" t="s">
        <v>7</v>
      </c>
      <c r="Z74" s="2"/>
      <c r="AA74" s="4">
        <v>67</v>
      </c>
      <c r="AB74" s="5">
        <v>1955</v>
      </c>
      <c r="AC74" s="16">
        <v>451</v>
      </c>
      <c r="AD74" s="16">
        <v>299</v>
      </c>
      <c r="AE74" s="16">
        <v>152</v>
      </c>
      <c r="AF74" s="4"/>
      <c r="AG74" s="4">
        <v>67</v>
      </c>
      <c r="AH74" s="5">
        <v>1954</v>
      </c>
      <c r="AI74" s="16">
        <v>474</v>
      </c>
      <c r="AJ74" s="16">
        <v>301</v>
      </c>
      <c r="AK74" s="16">
        <v>173</v>
      </c>
    </row>
    <row r="75" spans="1:37" x14ac:dyDescent="0.25">
      <c r="A75" s="4">
        <v>34</v>
      </c>
      <c r="B75" s="5">
        <v>1987</v>
      </c>
      <c r="C75" s="16">
        <v>26</v>
      </c>
      <c r="D75" s="16">
        <v>17</v>
      </c>
      <c r="E75" s="16">
        <v>9</v>
      </c>
      <c r="F75" s="15" t="s">
        <v>6</v>
      </c>
      <c r="H75" s="17">
        <v>68</v>
      </c>
      <c r="I75" s="18">
        <v>1953</v>
      </c>
      <c r="J75" s="16">
        <v>519</v>
      </c>
      <c r="K75" s="16">
        <v>328</v>
      </c>
      <c r="L75" s="16">
        <v>191</v>
      </c>
      <c r="N75" s="17">
        <v>68</v>
      </c>
      <c r="O75" s="18">
        <v>1952</v>
      </c>
      <c r="P75" s="16">
        <v>565</v>
      </c>
      <c r="Q75" s="16">
        <v>358</v>
      </c>
      <c r="R75" s="16">
        <v>207</v>
      </c>
      <c r="T75" s="4">
        <v>34</v>
      </c>
      <c r="U75" s="5">
        <v>1988</v>
      </c>
      <c r="V75" s="16">
        <v>17</v>
      </c>
      <c r="W75" s="16">
        <v>15</v>
      </c>
      <c r="X75" s="16">
        <v>2</v>
      </c>
      <c r="Y75" s="7" t="s">
        <v>6</v>
      </c>
      <c r="Z75" s="2"/>
      <c r="AA75" s="4">
        <v>68</v>
      </c>
      <c r="AB75" s="5">
        <v>1954</v>
      </c>
      <c r="AC75" s="16">
        <v>484</v>
      </c>
      <c r="AD75" s="16">
        <v>311</v>
      </c>
      <c r="AE75" s="16">
        <v>173</v>
      </c>
      <c r="AF75" s="4"/>
      <c r="AG75" s="4">
        <v>68</v>
      </c>
      <c r="AH75" s="5">
        <v>1953</v>
      </c>
      <c r="AI75" s="16">
        <v>474</v>
      </c>
      <c r="AJ75" s="16">
        <v>300</v>
      </c>
      <c r="AK75" s="16">
        <v>174</v>
      </c>
    </row>
    <row r="76" spans="1:37" x14ac:dyDescent="0.25">
      <c r="A76" s="4">
        <v>34</v>
      </c>
      <c r="B76" s="5">
        <v>1986</v>
      </c>
      <c r="C76" s="16">
        <v>37</v>
      </c>
      <c r="D76" s="16">
        <v>24</v>
      </c>
      <c r="E76" s="16">
        <v>13</v>
      </c>
      <c r="F76" s="15" t="s">
        <v>7</v>
      </c>
      <c r="H76" s="17">
        <v>69</v>
      </c>
      <c r="I76" s="18">
        <v>1952</v>
      </c>
      <c r="J76" s="16">
        <v>595</v>
      </c>
      <c r="K76" s="16">
        <v>389</v>
      </c>
      <c r="L76" s="16">
        <v>206</v>
      </c>
      <c r="N76" s="17">
        <v>69</v>
      </c>
      <c r="O76" s="18">
        <v>1951</v>
      </c>
      <c r="P76" s="16">
        <v>601</v>
      </c>
      <c r="Q76" s="16">
        <v>396</v>
      </c>
      <c r="R76" s="16">
        <v>205</v>
      </c>
      <c r="T76" s="4">
        <v>34</v>
      </c>
      <c r="U76" s="5">
        <v>1987</v>
      </c>
      <c r="V76" s="16">
        <v>23</v>
      </c>
      <c r="W76" s="16">
        <v>18</v>
      </c>
      <c r="X76" s="16">
        <v>5</v>
      </c>
      <c r="Y76" s="7" t="s">
        <v>7</v>
      </c>
      <c r="Z76" s="2"/>
      <c r="AA76" s="4">
        <v>69</v>
      </c>
      <c r="AB76" s="5">
        <v>1953</v>
      </c>
      <c r="AC76" s="16">
        <v>508</v>
      </c>
      <c r="AD76" s="16">
        <v>313</v>
      </c>
      <c r="AE76" s="16">
        <v>195</v>
      </c>
      <c r="AF76" s="4"/>
      <c r="AG76" s="4">
        <v>69</v>
      </c>
      <c r="AH76" s="5">
        <v>1952</v>
      </c>
      <c r="AI76" s="16">
        <v>444</v>
      </c>
      <c r="AJ76" s="16">
        <v>303</v>
      </c>
      <c r="AK76" s="16">
        <v>141</v>
      </c>
    </row>
    <row r="77" spans="1:37" x14ac:dyDescent="0.25">
      <c r="A77" s="4">
        <v>35</v>
      </c>
      <c r="B77" s="5">
        <v>1986</v>
      </c>
      <c r="C77" s="16">
        <v>36</v>
      </c>
      <c r="D77" s="16">
        <v>21</v>
      </c>
      <c r="E77" s="16">
        <v>15</v>
      </c>
      <c r="F77" s="15" t="s">
        <v>6</v>
      </c>
      <c r="H77" s="17">
        <v>70</v>
      </c>
      <c r="I77" s="18">
        <v>1951</v>
      </c>
      <c r="J77" s="16">
        <v>626</v>
      </c>
      <c r="K77" s="16">
        <v>373</v>
      </c>
      <c r="L77" s="16">
        <v>253</v>
      </c>
      <c r="N77" s="17">
        <v>70</v>
      </c>
      <c r="O77" s="18">
        <v>1950</v>
      </c>
      <c r="P77" s="16">
        <v>548</v>
      </c>
      <c r="Q77" s="16">
        <v>339</v>
      </c>
      <c r="R77" s="16">
        <v>209</v>
      </c>
      <c r="T77" s="4">
        <v>35</v>
      </c>
      <c r="U77" s="5">
        <v>1987</v>
      </c>
      <c r="V77" s="16">
        <v>19</v>
      </c>
      <c r="W77" s="16">
        <v>12</v>
      </c>
      <c r="X77" s="16">
        <v>7</v>
      </c>
      <c r="Y77" s="7" t="s">
        <v>6</v>
      </c>
      <c r="Z77" s="2"/>
      <c r="AA77" s="4">
        <v>70</v>
      </c>
      <c r="AB77" s="5">
        <v>1952</v>
      </c>
      <c r="AC77" s="16">
        <v>558</v>
      </c>
      <c r="AD77" s="16">
        <v>338</v>
      </c>
      <c r="AE77" s="16">
        <v>220</v>
      </c>
      <c r="AF77" s="4"/>
      <c r="AG77" s="4">
        <v>70</v>
      </c>
      <c r="AH77" s="5">
        <v>1951</v>
      </c>
      <c r="AI77" s="16">
        <v>533</v>
      </c>
      <c r="AJ77" s="16">
        <v>321</v>
      </c>
      <c r="AK77" s="16">
        <v>212</v>
      </c>
    </row>
    <row r="78" spans="1:37" x14ac:dyDescent="0.25">
      <c r="A78" s="4">
        <v>35</v>
      </c>
      <c r="B78" s="5">
        <v>1985</v>
      </c>
      <c r="C78" s="16">
        <v>40</v>
      </c>
      <c r="D78" s="16">
        <v>33</v>
      </c>
      <c r="E78" s="16">
        <v>7</v>
      </c>
      <c r="F78" s="15" t="s">
        <v>7</v>
      </c>
      <c r="H78" s="17">
        <v>71</v>
      </c>
      <c r="I78" s="18">
        <v>1950</v>
      </c>
      <c r="J78" s="16">
        <v>600</v>
      </c>
      <c r="K78" s="16">
        <v>372</v>
      </c>
      <c r="L78" s="16">
        <v>228</v>
      </c>
      <c r="N78" s="17">
        <v>71</v>
      </c>
      <c r="O78" s="18">
        <v>1949</v>
      </c>
      <c r="P78" s="16">
        <v>597</v>
      </c>
      <c r="Q78" s="16">
        <v>352</v>
      </c>
      <c r="R78" s="16">
        <v>245</v>
      </c>
      <c r="T78" s="4">
        <v>35</v>
      </c>
      <c r="U78" s="5">
        <v>1986</v>
      </c>
      <c r="V78" s="16">
        <v>32</v>
      </c>
      <c r="W78" s="16">
        <v>26</v>
      </c>
      <c r="X78" s="16">
        <v>6</v>
      </c>
      <c r="Y78" s="7" t="s">
        <v>7</v>
      </c>
      <c r="Z78" s="2"/>
      <c r="AA78" s="4">
        <v>71</v>
      </c>
      <c r="AB78" s="5">
        <v>1951</v>
      </c>
      <c r="AC78" s="16">
        <v>512</v>
      </c>
      <c r="AD78" s="16">
        <v>312</v>
      </c>
      <c r="AE78" s="16">
        <v>200</v>
      </c>
      <c r="AF78" s="4"/>
      <c r="AG78" s="4">
        <v>71</v>
      </c>
      <c r="AH78" s="5">
        <v>1950</v>
      </c>
      <c r="AI78" s="16">
        <v>515</v>
      </c>
      <c r="AJ78" s="16">
        <v>322</v>
      </c>
      <c r="AK78" s="16">
        <v>193</v>
      </c>
    </row>
    <row r="79" spans="1:37" x14ac:dyDescent="0.25">
      <c r="A79" s="4">
        <v>36</v>
      </c>
      <c r="B79" s="5">
        <v>1985</v>
      </c>
      <c r="C79" s="16">
        <v>30</v>
      </c>
      <c r="D79" s="16">
        <v>22</v>
      </c>
      <c r="E79" s="16">
        <v>8</v>
      </c>
      <c r="F79" s="15" t="s">
        <v>6</v>
      </c>
      <c r="H79" s="17">
        <v>72</v>
      </c>
      <c r="I79" s="18">
        <v>1949</v>
      </c>
      <c r="J79" s="16">
        <v>633</v>
      </c>
      <c r="K79" s="16">
        <v>367</v>
      </c>
      <c r="L79" s="16">
        <v>266</v>
      </c>
      <c r="N79" s="17">
        <v>72</v>
      </c>
      <c r="O79" s="18">
        <v>1948</v>
      </c>
      <c r="P79" s="16">
        <v>628</v>
      </c>
      <c r="Q79" s="16">
        <v>379</v>
      </c>
      <c r="R79" s="16">
        <v>249</v>
      </c>
      <c r="T79" s="4">
        <v>36</v>
      </c>
      <c r="U79" s="5">
        <v>1986</v>
      </c>
      <c r="V79" s="16">
        <v>36</v>
      </c>
      <c r="W79" s="16">
        <v>29</v>
      </c>
      <c r="X79" s="16">
        <v>7</v>
      </c>
      <c r="Y79" s="7" t="s">
        <v>6</v>
      </c>
      <c r="Z79" s="2"/>
      <c r="AA79" s="4">
        <v>72</v>
      </c>
      <c r="AB79" s="5">
        <v>1950</v>
      </c>
      <c r="AC79" s="16">
        <v>570</v>
      </c>
      <c r="AD79" s="16">
        <v>345</v>
      </c>
      <c r="AE79" s="16">
        <v>225</v>
      </c>
      <c r="AF79" s="4"/>
      <c r="AG79" s="4">
        <v>72</v>
      </c>
      <c r="AH79" s="5">
        <v>1949</v>
      </c>
      <c r="AI79" s="16">
        <v>525</v>
      </c>
      <c r="AJ79" s="16">
        <v>319</v>
      </c>
      <c r="AK79" s="16">
        <v>206</v>
      </c>
    </row>
    <row r="80" spans="1:37" x14ac:dyDescent="0.25">
      <c r="A80" s="4">
        <v>36</v>
      </c>
      <c r="B80" s="5">
        <v>1984</v>
      </c>
      <c r="C80" s="16">
        <v>38</v>
      </c>
      <c r="D80" s="16">
        <v>28</v>
      </c>
      <c r="E80" s="16">
        <v>10</v>
      </c>
      <c r="F80" s="15" t="s">
        <v>7</v>
      </c>
      <c r="H80" s="17">
        <v>73</v>
      </c>
      <c r="I80" s="18">
        <v>1948</v>
      </c>
      <c r="J80" s="16">
        <v>662</v>
      </c>
      <c r="K80" s="16">
        <v>369</v>
      </c>
      <c r="L80" s="16">
        <v>293</v>
      </c>
      <c r="N80" s="17">
        <v>73</v>
      </c>
      <c r="O80" s="18">
        <v>1947</v>
      </c>
      <c r="P80" s="16">
        <v>536</v>
      </c>
      <c r="Q80" s="16">
        <v>311</v>
      </c>
      <c r="R80" s="16">
        <v>225</v>
      </c>
      <c r="T80" s="4">
        <v>36</v>
      </c>
      <c r="U80" s="5">
        <v>1985</v>
      </c>
      <c r="V80" s="16">
        <v>37</v>
      </c>
      <c r="W80" s="16">
        <v>28</v>
      </c>
      <c r="X80" s="16">
        <v>9</v>
      </c>
      <c r="Y80" s="7" t="s">
        <v>7</v>
      </c>
      <c r="Z80" s="2"/>
      <c r="AA80" s="4">
        <v>73</v>
      </c>
      <c r="AB80" s="5">
        <v>1949</v>
      </c>
      <c r="AC80" s="16">
        <v>571</v>
      </c>
      <c r="AD80" s="16">
        <v>331</v>
      </c>
      <c r="AE80" s="16">
        <v>240</v>
      </c>
      <c r="AF80" s="4"/>
      <c r="AG80" s="4">
        <v>73</v>
      </c>
      <c r="AH80" s="5">
        <v>1948</v>
      </c>
      <c r="AI80" s="16">
        <v>513</v>
      </c>
      <c r="AJ80" s="16">
        <v>302</v>
      </c>
      <c r="AK80" s="16">
        <v>211</v>
      </c>
    </row>
    <row r="81" spans="1:37" x14ac:dyDescent="0.25">
      <c r="A81" s="4">
        <v>37</v>
      </c>
      <c r="B81" s="5">
        <v>1984</v>
      </c>
      <c r="C81" s="16">
        <v>36</v>
      </c>
      <c r="D81" s="16">
        <v>28</v>
      </c>
      <c r="E81" s="16">
        <v>8</v>
      </c>
      <c r="F81" s="15" t="s">
        <v>6</v>
      </c>
      <c r="H81" s="17">
        <v>74</v>
      </c>
      <c r="I81" s="18">
        <v>1947</v>
      </c>
      <c r="J81" s="16">
        <v>555</v>
      </c>
      <c r="K81" s="16">
        <v>300</v>
      </c>
      <c r="L81" s="16">
        <v>255</v>
      </c>
      <c r="N81" s="17">
        <v>74</v>
      </c>
      <c r="O81" s="18">
        <v>1946</v>
      </c>
      <c r="P81" s="16">
        <v>488</v>
      </c>
      <c r="Q81" s="16">
        <v>285</v>
      </c>
      <c r="R81" s="16">
        <v>203</v>
      </c>
      <c r="T81" s="4">
        <v>37</v>
      </c>
      <c r="U81" s="5">
        <v>1985</v>
      </c>
      <c r="V81" s="16">
        <v>36</v>
      </c>
      <c r="W81" s="16">
        <v>25</v>
      </c>
      <c r="X81" s="16">
        <v>11</v>
      </c>
      <c r="Y81" s="7" t="s">
        <v>6</v>
      </c>
      <c r="Z81" s="2"/>
      <c r="AA81" s="4">
        <v>74</v>
      </c>
      <c r="AB81" s="5">
        <v>1948</v>
      </c>
      <c r="AC81" s="16">
        <v>530</v>
      </c>
      <c r="AD81" s="16">
        <v>297</v>
      </c>
      <c r="AE81" s="16">
        <v>233</v>
      </c>
      <c r="AF81" s="4"/>
      <c r="AG81" s="4">
        <v>74</v>
      </c>
      <c r="AH81" s="5">
        <v>1947</v>
      </c>
      <c r="AI81" s="16">
        <v>513</v>
      </c>
      <c r="AJ81" s="16">
        <v>289</v>
      </c>
      <c r="AK81" s="16">
        <v>224</v>
      </c>
    </row>
    <row r="82" spans="1:37" x14ac:dyDescent="0.25">
      <c r="A82" s="4">
        <v>37</v>
      </c>
      <c r="B82" s="5">
        <v>1983</v>
      </c>
      <c r="C82" s="16">
        <v>56</v>
      </c>
      <c r="D82" s="16">
        <v>41</v>
      </c>
      <c r="E82" s="16">
        <v>15</v>
      </c>
      <c r="F82" s="15" t="s">
        <v>7</v>
      </c>
      <c r="H82" s="17">
        <v>75</v>
      </c>
      <c r="I82" s="18">
        <v>1946</v>
      </c>
      <c r="J82" s="16">
        <v>507</v>
      </c>
      <c r="K82" s="16">
        <v>292</v>
      </c>
      <c r="L82" s="16">
        <v>215</v>
      </c>
      <c r="N82" s="17">
        <v>75</v>
      </c>
      <c r="O82" s="18">
        <v>1945</v>
      </c>
      <c r="P82" s="16">
        <v>295</v>
      </c>
      <c r="Q82" s="16">
        <v>173</v>
      </c>
      <c r="R82" s="16">
        <v>122</v>
      </c>
      <c r="T82" s="4">
        <v>37</v>
      </c>
      <c r="U82" s="5">
        <v>1984</v>
      </c>
      <c r="V82" s="16">
        <v>43</v>
      </c>
      <c r="W82" s="16">
        <v>35</v>
      </c>
      <c r="X82" s="16">
        <v>8</v>
      </c>
      <c r="Y82" s="7" t="s">
        <v>7</v>
      </c>
      <c r="Z82" s="2"/>
      <c r="AA82" s="4">
        <v>75</v>
      </c>
      <c r="AB82" s="5">
        <v>1947</v>
      </c>
      <c r="AC82" s="16">
        <v>512</v>
      </c>
      <c r="AD82" s="16">
        <v>296</v>
      </c>
      <c r="AE82" s="16">
        <v>216</v>
      </c>
      <c r="AF82" s="4"/>
      <c r="AG82" s="4">
        <v>75</v>
      </c>
      <c r="AH82" s="5">
        <v>1946</v>
      </c>
      <c r="AI82" s="16">
        <v>442</v>
      </c>
      <c r="AJ82" s="16">
        <v>225</v>
      </c>
      <c r="AK82" s="16">
        <v>217</v>
      </c>
    </row>
    <row r="83" spans="1:37" x14ac:dyDescent="0.25">
      <c r="A83" s="4">
        <v>38</v>
      </c>
      <c r="B83" s="5">
        <v>1983</v>
      </c>
      <c r="C83" s="16">
        <v>48</v>
      </c>
      <c r="D83" s="16">
        <v>36</v>
      </c>
      <c r="E83" s="16">
        <v>12</v>
      </c>
      <c r="F83" s="15" t="s">
        <v>6</v>
      </c>
      <c r="H83" s="17">
        <v>76</v>
      </c>
      <c r="I83" s="18">
        <v>1945</v>
      </c>
      <c r="J83" s="16">
        <v>372</v>
      </c>
      <c r="K83" s="16">
        <v>191</v>
      </c>
      <c r="L83" s="16">
        <v>181</v>
      </c>
      <c r="N83" s="17">
        <v>76</v>
      </c>
      <c r="O83" s="18">
        <v>1944</v>
      </c>
      <c r="P83" s="16">
        <v>327</v>
      </c>
      <c r="Q83" s="16">
        <v>167</v>
      </c>
      <c r="R83" s="16">
        <v>160</v>
      </c>
      <c r="T83" s="4">
        <v>38</v>
      </c>
      <c r="U83" s="5">
        <v>1984</v>
      </c>
      <c r="V83" s="16">
        <v>35</v>
      </c>
      <c r="W83" s="16">
        <v>26</v>
      </c>
      <c r="X83" s="16">
        <v>9</v>
      </c>
      <c r="Y83" s="7" t="s">
        <v>6</v>
      </c>
      <c r="Z83" s="2"/>
      <c r="AA83" s="4">
        <v>76</v>
      </c>
      <c r="AB83" s="5">
        <v>1946</v>
      </c>
      <c r="AC83" s="16">
        <v>453</v>
      </c>
      <c r="AD83" s="16">
        <v>255</v>
      </c>
      <c r="AE83" s="16">
        <v>198</v>
      </c>
      <c r="AF83" s="4"/>
      <c r="AG83" s="4">
        <v>76</v>
      </c>
      <c r="AH83" s="5">
        <v>1945</v>
      </c>
      <c r="AI83" s="16">
        <v>289</v>
      </c>
      <c r="AJ83" s="16">
        <v>140</v>
      </c>
      <c r="AK83" s="16">
        <v>149</v>
      </c>
    </row>
    <row r="84" spans="1:37" x14ac:dyDescent="0.25">
      <c r="A84" s="4">
        <v>38</v>
      </c>
      <c r="B84" s="5">
        <v>1982</v>
      </c>
      <c r="C84" s="16">
        <v>40</v>
      </c>
      <c r="D84" s="16">
        <v>33</v>
      </c>
      <c r="E84" s="16">
        <v>7</v>
      </c>
      <c r="F84" s="15" t="s">
        <v>7</v>
      </c>
      <c r="H84" s="17">
        <v>77</v>
      </c>
      <c r="I84" s="18">
        <v>1944</v>
      </c>
      <c r="J84" s="16">
        <v>390</v>
      </c>
      <c r="K84" s="16">
        <v>216</v>
      </c>
      <c r="L84" s="16">
        <v>174</v>
      </c>
      <c r="N84" s="17">
        <v>77</v>
      </c>
      <c r="O84" s="18">
        <v>1943</v>
      </c>
      <c r="P84" s="16">
        <v>381</v>
      </c>
      <c r="Q84" s="16">
        <v>200</v>
      </c>
      <c r="R84" s="16">
        <v>181</v>
      </c>
      <c r="T84" s="4">
        <v>38</v>
      </c>
      <c r="U84" s="5">
        <v>1983</v>
      </c>
      <c r="V84" s="16">
        <v>38</v>
      </c>
      <c r="W84" s="16">
        <v>28</v>
      </c>
      <c r="X84" s="16">
        <v>10</v>
      </c>
      <c r="Y84" s="7" t="s">
        <v>7</v>
      </c>
      <c r="Z84" s="2"/>
      <c r="AA84" s="4">
        <v>77</v>
      </c>
      <c r="AB84" s="5">
        <v>1945</v>
      </c>
      <c r="AC84" s="16">
        <v>356</v>
      </c>
      <c r="AD84" s="16">
        <v>207</v>
      </c>
      <c r="AE84" s="16">
        <v>149</v>
      </c>
      <c r="AF84" s="4"/>
      <c r="AG84" s="4">
        <v>77</v>
      </c>
      <c r="AH84" s="5">
        <v>1944</v>
      </c>
      <c r="AI84" s="16">
        <v>306</v>
      </c>
      <c r="AJ84" s="16">
        <v>164</v>
      </c>
      <c r="AK84" s="16">
        <v>142</v>
      </c>
    </row>
    <row r="85" spans="1:37" x14ac:dyDescent="0.25">
      <c r="A85" s="4">
        <v>39</v>
      </c>
      <c r="B85" s="5">
        <v>1982</v>
      </c>
      <c r="C85" s="16">
        <v>54</v>
      </c>
      <c r="D85" s="16">
        <v>39</v>
      </c>
      <c r="E85" s="16">
        <v>15</v>
      </c>
      <c r="F85" s="15" t="s">
        <v>6</v>
      </c>
      <c r="H85" s="17">
        <v>78</v>
      </c>
      <c r="I85" s="18">
        <v>1943</v>
      </c>
      <c r="J85" s="16">
        <v>394</v>
      </c>
      <c r="K85" s="16">
        <v>202</v>
      </c>
      <c r="L85" s="16">
        <v>192</v>
      </c>
      <c r="N85" s="17">
        <v>78</v>
      </c>
      <c r="O85" s="18">
        <v>1942</v>
      </c>
      <c r="P85" s="16">
        <v>361</v>
      </c>
      <c r="Q85" s="16">
        <v>182</v>
      </c>
      <c r="R85" s="16">
        <v>179</v>
      </c>
      <c r="T85" s="4">
        <v>39</v>
      </c>
      <c r="U85" s="5">
        <v>1983</v>
      </c>
      <c r="V85" s="16">
        <v>35</v>
      </c>
      <c r="W85" s="16">
        <v>25</v>
      </c>
      <c r="X85" s="16">
        <v>10</v>
      </c>
      <c r="Y85" s="7" t="s">
        <v>6</v>
      </c>
      <c r="Z85" s="2"/>
      <c r="AA85" s="4">
        <v>78</v>
      </c>
      <c r="AB85" s="5">
        <v>1944</v>
      </c>
      <c r="AC85" s="16">
        <v>352</v>
      </c>
      <c r="AD85" s="16">
        <v>175</v>
      </c>
      <c r="AE85" s="16">
        <v>177</v>
      </c>
      <c r="AF85" s="4"/>
      <c r="AG85" s="4">
        <v>78</v>
      </c>
      <c r="AH85" s="5">
        <v>1943</v>
      </c>
      <c r="AI85" s="16">
        <v>341</v>
      </c>
      <c r="AJ85" s="16">
        <v>164</v>
      </c>
      <c r="AK85" s="16">
        <v>177</v>
      </c>
    </row>
    <row r="86" spans="1:37" x14ac:dyDescent="0.25">
      <c r="A86" s="4">
        <v>39</v>
      </c>
      <c r="B86" s="5">
        <v>1981</v>
      </c>
      <c r="C86" s="16">
        <v>51</v>
      </c>
      <c r="D86" s="16">
        <v>39</v>
      </c>
      <c r="E86" s="16">
        <v>12</v>
      </c>
      <c r="F86" s="15" t="s">
        <v>7</v>
      </c>
      <c r="H86" s="17">
        <v>79</v>
      </c>
      <c r="I86" s="18">
        <v>1942</v>
      </c>
      <c r="J86" s="16">
        <v>379</v>
      </c>
      <c r="K86" s="16">
        <v>181</v>
      </c>
      <c r="L86" s="16">
        <v>198</v>
      </c>
      <c r="N86" s="17">
        <v>79</v>
      </c>
      <c r="O86" s="18">
        <v>1941</v>
      </c>
      <c r="P86" s="16">
        <v>373</v>
      </c>
      <c r="Q86" s="16">
        <v>182</v>
      </c>
      <c r="R86" s="16">
        <v>191</v>
      </c>
      <c r="T86" s="4">
        <v>39</v>
      </c>
      <c r="U86" s="5">
        <v>1982</v>
      </c>
      <c r="V86" s="16">
        <v>45</v>
      </c>
      <c r="W86" s="16">
        <v>33</v>
      </c>
      <c r="X86" s="16">
        <v>12</v>
      </c>
      <c r="Y86" s="7" t="s">
        <v>7</v>
      </c>
      <c r="Z86" s="2"/>
      <c r="AA86" s="4">
        <v>79</v>
      </c>
      <c r="AB86" s="5">
        <v>1943</v>
      </c>
      <c r="AC86" s="16">
        <v>322</v>
      </c>
      <c r="AD86" s="16">
        <v>165</v>
      </c>
      <c r="AE86" s="16">
        <v>157</v>
      </c>
      <c r="AF86" s="4"/>
      <c r="AG86" s="4">
        <v>79</v>
      </c>
      <c r="AH86" s="5">
        <v>1942</v>
      </c>
      <c r="AI86" s="16">
        <v>329</v>
      </c>
      <c r="AJ86" s="16">
        <v>159</v>
      </c>
      <c r="AK86" s="16">
        <v>170</v>
      </c>
    </row>
    <row r="87" spans="1:37" x14ac:dyDescent="0.25">
      <c r="A87" s="4">
        <v>40</v>
      </c>
      <c r="B87" s="5">
        <v>1981</v>
      </c>
      <c r="C87" s="16">
        <v>55</v>
      </c>
      <c r="D87" s="16">
        <v>40</v>
      </c>
      <c r="E87" s="16">
        <v>15</v>
      </c>
      <c r="F87" s="15" t="s">
        <v>6</v>
      </c>
      <c r="H87" s="17">
        <v>80</v>
      </c>
      <c r="I87" s="18">
        <v>1941</v>
      </c>
      <c r="J87" s="16">
        <v>447</v>
      </c>
      <c r="K87" s="16">
        <v>205</v>
      </c>
      <c r="L87" s="16">
        <v>242</v>
      </c>
      <c r="N87" s="17">
        <v>80</v>
      </c>
      <c r="O87" s="18">
        <v>1940</v>
      </c>
      <c r="P87" s="16">
        <v>458</v>
      </c>
      <c r="Q87" s="16">
        <v>231</v>
      </c>
      <c r="R87" s="16">
        <v>227</v>
      </c>
      <c r="T87" s="4">
        <v>40</v>
      </c>
      <c r="U87" s="5">
        <v>1982</v>
      </c>
      <c r="V87" s="16">
        <v>51</v>
      </c>
      <c r="W87" s="16">
        <v>36</v>
      </c>
      <c r="X87" s="16">
        <v>15</v>
      </c>
      <c r="Y87" s="7" t="s">
        <v>6</v>
      </c>
      <c r="Z87" s="2"/>
      <c r="AA87" s="4">
        <v>80</v>
      </c>
      <c r="AB87" s="5">
        <v>1942</v>
      </c>
      <c r="AC87" s="16">
        <v>317</v>
      </c>
      <c r="AD87" s="16">
        <v>150</v>
      </c>
      <c r="AE87" s="16">
        <v>167</v>
      </c>
      <c r="AF87" s="4"/>
      <c r="AG87" s="4">
        <v>80</v>
      </c>
      <c r="AH87" s="5">
        <v>1941</v>
      </c>
      <c r="AI87" s="16">
        <v>400</v>
      </c>
      <c r="AJ87" s="16">
        <v>182</v>
      </c>
      <c r="AK87" s="16">
        <v>218</v>
      </c>
    </row>
    <row r="88" spans="1:37" x14ac:dyDescent="0.25">
      <c r="A88" s="4">
        <v>40</v>
      </c>
      <c r="B88" s="5">
        <v>1980</v>
      </c>
      <c r="C88" s="16">
        <v>54</v>
      </c>
      <c r="D88" s="16">
        <v>34</v>
      </c>
      <c r="E88" s="16">
        <v>20</v>
      </c>
      <c r="F88" s="15" t="s">
        <v>7</v>
      </c>
      <c r="H88" s="17">
        <v>81</v>
      </c>
      <c r="I88" s="18">
        <v>1940</v>
      </c>
      <c r="J88" s="16">
        <v>477</v>
      </c>
      <c r="K88" s="16">
        <v>240</v>
      </c>
      <c r="L88" s="16">
        <v>237</v>
      </c>
      <c r="N88" s="17">
        <v>81</v>
      </c>
      <c r="O88" s="18">
        <v>1939</v>
      </c>
      <c r="P88" s="16">
        <v>461</v>
      </c>
      <c r="Q88" s="16">
        <v>217</v>
      </c>
      <c r="R88" s="16">
        <v>244</v>
      </c>
      <c r="T88" s="4">
        <v>40</v>
      </c>
      <c r="U88" s="5">
        <v>1981</v>
      </c>
      <c r="V88" s="16">
        <v>43</v>
      </c>
      <c r="W88" s="16">
        <v>34</v>
      </c>
      <c r="X88" s="16">
        <v>9</v>
      </c>
      <c r="Y88" s="7" t="s">
        <v>7</v>
      </c>
      <c r="Z88" s="2"/>
      <c r="AA88" s="4">
        <v>81</v>
      </c>
      <c r="AB88" s="5">
        <v>1941</v>
      </c>
      <c r="AC88" s="16">
        <v>392</v>
      </c>
      <c r="AD88" s="16">
        <v>186</v>
      </c>
      <c r="AE88" s="16">
        <v>206</v>
      </c>
      <c r="AF88" s="4"/>
      <c r="AG88" s="4">
        <v>81</v>
      </c>
      <c r="AH88" s="5">
        <v>1940</v>
      </c>
      <c r="AI88" s="16">
        <v>444</v>
      </c>
      <c r="AJ88" s="16">
        <v>192</v>
      </c>
      <c r="AK88" s="16">
        <v>252</v>
      </c>
    </row>
    <row r="89" spans="1:37" x14ac:dyDescent="0.25">
      <c r="A89" s="4">
        <v>41</v>
      </c>
      <c r="B89" s="5">
        <v>1980</v>
      </c>
      <c r="C89" s="16">
        <v>52</v>
      </c>
      <c r="D89" s="16">
        <v>40</v>
      </c>
      <c r="E89" s="16">
        <v>12</v>
      </c>
      <c r="F89" s="15" t="s">
        <v>6</v>
      </c>
      <c r="H89" s="17">
        <v>82</v>
      </c>
      <c r="I89" s="18">
        <v>1939</v>
      </c>
      <c r="J89" s="16">
        <v>525</v>
      </c>
      <c r="K89" s="16">
        <v>234</v>
      </c>
      <c r="L89" s="16">
        <v>291</v>
      </c>
      <c r="N89" s="17">
        <v>82</v>
      </c>
      <c r="O89" s="18">
        <v>1938</v>
      </c>
      <c r="P89" s="16">
        <v>502</v>
      </c>
      <c r="Q89" s="16">
        <v>209</v>
      </c>
      <c r="R89" s="16">
        <v>293</v>
      </c>
      <c r="T89" s="4">
        <v>41</v>
      </c>
      <c r="U89" s="5">
        <v>1981</v>
      </c>
      <c r="V89" s="16">
        <v>43</v>
      </c>
      <c r="W89" s="16">
        <v>32</v>
      </c>
      <c r="X89" s="16">
        <v>11</v>
      </c>
      <c r="Y89" s="7" t="s">
        <v>6</v>
      </c>
      <c r="Z89" s="2"/>
      <c r="AA89" s="4">
        <v>82</v>
      </c>
      <c r="AB89" s="5">
        <v>1940</v>
      </c>
      <c r="AC89" s="16">
        <v>441</v>
      </c>
      <c r="AD89" s="16">
        <v>188</v>
      </c>
      <c r="AE89" s="16">
        <v>253</v>
      </c>
      <c r="AF89" s="4"/>
      <c r="AG89" s="4">
        <v>82</v>
      </c>
      <c r="AH89" s="5">
        <v>1939</v>
      </c>
      <c r="AI89" s="16">
        <v>444</v>
      </c>
      <c r="AJ89" s="16">
        <v>175</v>
      </c>
      <c r="AK89" s="16">
        <v>269</v>
      </c>
    </row>
    <row r="90" spans="1:37" x14ac:dyDescent="0.25">
      <c r="A90" s="4">
        <v>41</v>
      </c>
      <c r="B90" s="5">
        <v>1979</v>
      </c>
      <c r="C90" s="16">
        <v>56</v>
      </c>
      <c r="D90" s="16">
        <v>42</v>
      </c>
      <c r="E90" s="16">
        <v>14</v>
      </c>
      <c r="F90" s="15" t="s">
        <v>7</v>
      </c>
      <c r="H90" s="17">
        <v>83</v>
      </c>
      <c r="I90" s="18">
        <v>1938</v>
      </c>
      <c r="J90" s="16">
        <v>528</v>
      </c>
      <c r="K90" s="16">
        <v>231</v>
      </c>
      <c r="L90" s="16">
        <v>297</v>
      </c>
      <c r="N90" s="17">
        <v>83</v>
      </c>
      <c r="O90" s="18">
        <v>1937</v>
      </c>
      <c r="P90" s="16">
        <v>526</v>
      </c>
      <c r="Q90" s="16">
        <v>215</v>
      </c>
      <c r="R90" s="16">
        <v>311</v>
      </c>
      <c r="T90" s="4">
        <v>41</v>
      </c>
      <c r="U90" s="5">
        <v>1980</v>
      </c>
      <c r="V90" s="16">
        <v>52</v>
      </c>
      <c r="W90" s="16">
        <v>36</v>
      </c>
      <c r="X90" s="16">
        <v>16</v>
      </c>
      <c r="Y90" s="7" t="s">
        <v>7</v>
      </c>
      <c r="Z90" s="2"/>
      <c r="AA90" s="4">
        <v>83</v>
      </c>
      <c r="AB90" s="5">
        <v>1939</v>
      </c>
      <c r="AC90" s="16">
        <v>426</v>
      </c>
      <c r="AD90" s="16">
        <v>190</v>
      </c>
      <c r="AE90" s="16">
        <v>236</v>
      </c>
      <c r="AF90" s="4"/>
      <c r="AG90" s="4">
        <v>83</v>
      </c>
      <c r="AH90" s="5">
        <v>1938</v>
      </c>
      <c r="AI90" s="16">
        <v>442</v>
      </c>
      <c r="AJ90" s="16">
        <v>195</v>
      </c>
      <c r="AK90" s="16">
        <v>247</v>
      </c>
    </row>
    <row r="91" spans="1:37" x14ac:dyDescent="0.25">
      <c r="A91" s="4">
        <v>42</v>
      </c>
      <c r="B91" s="5">
        <v>1979</v>
      </c>
      <c r="C91" s="16">
        <v>54</v>
      </c>
      <c r="D91" s="16">
        <v>40</v>
      </c>
      <c r="E91" s="16">
        <v>14</v>
      </c>
      <c r="F91" s="15" t="s">
        <v>6</v>
      </c>
      <c r="H91" s="17">
        <v>84</v>
      </c>
      <c r="I91" s="18">
        <v>1937</v>
      </c>
      <c r="J91" s="16">
        <v>577</v>
      </c>
      <c r="K91" s="16">
        <v>249</v>
      </c>
      <c r="L91" s="16">
        <v>328</v>
      </c>
      <c r="N91" s="17">
        <v>84</v>
      </c>
      <c r="O91" s="18">
        <v>1936</v>
      </c>
      <c r="P91" s="16">
        <v>546</v>
      </c>
      <c r="Q91" s="16">
        <v>238</v>
      </c>
      <c r="R91" s="16">
        <v>308</v>
      </c>
      <c r="T91" s="4">
        <v>42</v>
      </c>
      <c r="U91" s="5">
        <v>1980</v>
      </c>
      <c r="V91" s="16">
        <v>40</v>
      </c>
      <c r="W91" s="16">
        <v>28</v>
      </c>
      <c r="X91" s="16">
        <v>12</v>
      </c>
      <c r="Y91" s="7" t="s">
        <v>6</v>
      </c>
      <c r="Z91" s="2"/>
      <c r="AA91" s="4">
        <v>84</v>
      </c>
      <c r="AB91" s="5">
        <v>1938</v>
      </c>
      <c r="AC91" s="16">
        <v>467</v>
      </c>
      <c r="AD91" s="16">
        <v>168</v>
      </c>
      <c r="AE91" s="16">
        <v>299</v>
      </c>
      <c r="AF91" s="4"/>
      <c r="AG91" s="4">
        <v>84</v>
      </c>
      <c r="AH91" s="5">
        <v>1937</v>
      </c>
      <c r="AI91" s="16">
        <v>479</v>
      </c>
      <c r="AJ91" s="16">
        <v>192</v>
      </c>
      <c r="AK91" s="16">
        <v>287</v>
      </c>
    </row>
    <row r="92" spans="1:37" x14ac:dyDescent="0.25">
      <c r="A92" s="4">
        <v>42</v>
      </c>
      <c r="B92" s="5">
        <v>1978</v>
      </c>
      <c r="C92" s="16">
        <v>65</v>
      </c>
      <c r="D92" s="16">
        <v>46</v>
      </c>
      <c r="E92" s="16">
        <v>19</v>
      </c>
      <c r="F92" s="15" t="s">
        <v>7</v>
      </c>
      <c r="H92" s="17">
        <v>85</v>
      </c>
      <c r="I92" s="18">
        <v>1936</v>
      </c>
      <c r="J92" s="16">
        <v>614</v>
      </c>
      <c r="K92" s="16">
        <v>224</v>
      </c>
      <c r="L92" s="16">
        <v>390</v>
      </c>
      <c r="N92" s="17">
        <v>85</v>
      </c>
      <c r="O92" s="18">
        <v>1935</v>
      </c>
      <c r="P92" s="16">
        <v>572</v>
      </c>
      <c r="Q92" s="16">
        <v>209</v>
      </c>
      <c r="R92" s="16">
        <v>363</v>
      </c>
      <c r="T92" s="4">
        <v>42</v>
      </c>
      <c r="U92" s="5">
        <v>1979</v>
      </c>
      <c r="V92" s="16">
        <v>61</v>
      </c>
      <c r="W92" s="16">
        <v>44</v>
      </c>
      <c r="X92" s="16">
        <v>17</v>
      </c>
      <c r="Y92" s="7" t="s">
        <v>7</v>
      </c>
      <c r="Z92" s="2"/>
      <c r="AA92" s="4">
        <v>85</v>
      </c>
      <c r="AB92" s="5">
        <v>1937</v>
      </c>
      <c r="AC92" s="16">
        <v>517</v>
      </c>
      <c r="AD92" s="16">
        <v>194</v>
      </c>
      <c r="AE92" s="16">
        <v>323</v>
      </c>
      <c r="AF92" s="4"/>
      <c r="AG92" s="4">
        <v>85</v>
      </c>
      <c r="AH92" s="5">
        <v>1936</v>
      </c>
      <c r="AI92" s="16">
        <v>525</v>
      </c>
      <c r="AJ92" s="16">
        <v>199</v>
      </c>
      <c r="AK92" s="16">
        <v>326</v>
      </c>
    </row>
    <row r="93" spans="1:37" x14ac:dyDescent="0.25">
      <c r="A93" s="4">
        <v>43</v>
      </c>
      <c r="B93" s="5">
        <v>1978</v>
      </c>
      <c r="C93" s="16">
        <v>55</v>
      </c>
      <c r="D93" s="16">
        <v>42</v>
      </c>
      <c r="E93" s="16">
        <v>13</v>
      </c>
      <c r="F93" s="15" t="s">
        <v>6</v>
      </c>
      <c r="H93" s="17">
        <v>86</v>
      </c>
      <c r="I93" s="18">
        <v>1935</v>
      </c>
      <c r="J93" s="16">
        <v>585</v>
      </c>
      <c r="K93" s="16">
        <v>229</v>
      </c>
      <c r="L93" s="16">
        <v>356</v>
      </c>
      <c r="N93" s="17">
        <v>86</v>
      </c>
      <c r="O93" s="18">
        <v>1934</v>
      </c>
      <c r="P93" s="16">
        <v>532</v>
      </c>
      <c r="Q93" s="16">
        <v>208</v>
      </c>
      <c r="R93" s="16">
        <v>324</v>
      </c>
      <c r="T93" s="4">
        <v>43</v>
      </c>
      <c r="U93" s="5">
        <v>1979</v>
      </c>
      <c r="V93" s="16">
        <v>40</v>
      </c>
      <c r="W93" s="16">
        <v>29</v>
      </c>
      <c r="X93" s="16">
        <v>11</v>
      </c>
      <c r="Y93" s="7" t="s">
        <v>6</v>
      </c>
      <c r="Z93" s="2"/>
      <c r="AA93" s="4">
        <v>86</v>
      </c>
      <c r="AB93" s="5">
        <v>1936</v>
      </c>
      <c r="AC93" s="16">
        <v>549</v>
      </c>
      <c r="AD93" s="16">
        <v>190</v>
      </c>
      <c r="AE93" s="16">
        <v>359</v>
      </c>
      <c r="AF93" s="4"/>
      <c r="AG93" s="4">
        <v>86</v>
      </c>
      <c r="AH93" s="5">
        <v>1935</v>
      </c>
      <c r="AI93" s="16">
        <v>521</v>
      </c>
      <c r="AJ93" s="16">
        <v>182</v>
      </c>
      <c r="AK93" s="16">
        <v>339</v>
      </c>
    </row>
    <row r="94" spans="1:37" x14ac:dyDescent="0.25">
      <c r="A94" s="4">
        <v>43</v>
      </c>
      <c r="B94" s="5">
        <v>1977</v>
      </c>
      <c r="C94" s="16">
        <v>69</v>
      </c>
      <c r="D94" s="16">
        <v>48</v>
      </c>
      <c r="E94" s="16">
        <v>21</v>
      </c>
      <c r="F94" s="15" t="s">
        <v>7</v>
      </c>
      <c r="H94" s="17">
        <v>87</v>
      </c>
      <c r="I94" s="18">
        <v>1934</v>
      </c>
      <c r="J94" s="16">
        <v>608</v>
      </c>
      <c r="K94" s="16">
        <v>210</v>
      </c>
      <c r="L94" s="16">
        <v>398</v>
      </c>
      <c r="N94" s="17">
        <v>87</v>
      </c>
      <c r="O94" s="18">
        <v>1933</v>
      </c>
      <c r="P94" s="16">
        <v>564</v>
      </c>
      <c r="Q94" s="16">
        <v>187</v>
      </c>
      <c r="R94" s="16">
        <v>377</v>
      </c>
      <c r="T94" s="4">
        <v>43</v>
      </c>
      <c r="U94" s="5">
        <v>1978</v>
      </c>
      <c r="V94" s="16">
        <v>66</v>
      </c>
      <c r="W94" s="16">
        <v>46</v>
      </c>
      <c r="X94" s="16">
        <v>20</v>
      </c>
      <c r="Y94" s="7" t="s">
        <v>7</v>
      </c>
      <c r="Z94" s="2"/>
      <c r="AA94" s="4">
        <v>87</v>
      </c>
      <c r="AB94" s="5">
        <v>1935</v>
      </c>
      <c r="AC94" s="16">
        <v>521</v>
      </c>
      <c r="AD94" s="16">
        <v>193</v>
      </c>
      <c r="AE94" s="16">
        <v>328</v>
      </c>
      <c r="AF94" s="4"/>
      <c r="AG94" s="4">
        <v>87</v>
      </c>
      <c r="AH94" s="5">
        <v>1934</v>
      </c>
      <c r="AI94" s="16">
        <v>520</v>
      </c>
      <c r="AJ94" s="16">
        <v>175</v>
      </c>
      <c r="AK94" s="16">
        <v>345</v>
      </c>
    </row>
    <row r="95" spans="1:37" x14ac:dyDescent="0.25">
      <c r="A95" s="4">
        <v>44</v>
      </c>
      <c r="B95" s="5">
        <v>1977</v>
      </c>
      <c r="C95" s="16">
        <v>77</v>
      </c>
      <c r="D95" s="16">
        <v>63</v>
      </c>
      <c r="E95" s="16">
        <v>14</v>
      </c>
      <c r="F95" s="15" t="s">
        <v>6</v>
      </c>
      <c r="H95" s="17">
        <v>88</v>
      </c>
      <c r="I95" s="18">
        <v>1933</v>
      </c>
      <c r="J95" s="16">
        <v>582</v>
      </c>
      <c r="K95" s="16">
        <v>182</v>
      </c>
      <c r="L95" s="16">
        <v>400</v>
      </c>
      <c r="N95" s="17">
        <v>88</v>
      </c>
      <c r="O95" s="18">
        <v>1932</v>
      </c>
      <c r="P95" s="16">
        <v>528</v>
      </c>
      <c r="Q95" s="16">
        <v>178</v>
      </c>
      <c r="R95" s="16">
        <v>350</v>
      </c>
      <c r="T95" s="4">
        <v>44</v>
      </c>
      <c r="U95" s="5">
        <v>1978</v>
      </c>
      <c r="V95" s="16">
        <v>60</v>
      </c>
      <c r="W95" s="16">
        <v>37</v>
      </c>
      <c r="X95" s="16">
        <v>23</v>
      </c>
      <c r="Y95" s="7" t="s">
        <v>6</v>
      </c>
      <c r="Z95" s="2"/>
      <c r="AA95" s="4">
        <v>88</v>
      </c>
      <c r="AB95" s="5">
        <v>1934</v>
      </c>
      <c r="AC95" s="16">
        <v>510</v>
      </c>
      <c r="AD95" s="16">
        <v>156</v>
      </c>
      <c r="AE95" s="16">
        <v>354</v>
      </c>
      <c r="AF95" s="4"/>
      <c r="AG95" s="4">
        <v>88</v>
      </c>
      <c r="AH95" s="5">
        <v>1933</v>
      </c>
      <c r="AI95" s="16">
        <v>505</v>
      </c>
      <c r="AJ95" s="16">
        <v>156</v>
      </c>
      <c r="AK95" s="16">
        <v>349</v>
      </c>
    </row>
    <row r="96" spans="1:37" x14ac:dyDescent="0.25">
      <c r="A96" s="4">
        <v>44</v>
      </c>
      <c r="B96" s="5">
        <v>1976</v>
      </c>
      <c r="C96" s="16">
        <v>83</v>
      </c>
      <c r="D96" s="16">
        <v>63</v>
      </c>
      <c r="E96" s="16">
        <v>20</v>
      </c>
      <c r="F96" s="15" t="s">
        <v>7</v>
      </c>
      <c r="H96" s="17">
        <v>89</v>
      </c>
      <c r="I96" s="18">
        <v>1932</v>
      </c>
      <c r="J96" s="16">
        <v>604</v>
      </c>
      <c r="K96" s="16">
        <v>195</v>
      </c>
      <c r="L96" s="16">
        <v>409</v>
      </c>
      <c r="N96" s="17">
        <v>89</v>
      </c>
      <c r="O96" s="18">
        <v>1931</v>
      </c>
      <c r="P96" s="16">
        <v>526</v>
      </c>
      <c r="Q96" s="16">
        <v>169</v>
      </c>
      <c r="R96" s="16">
        <v>357</v>
      </c>
      <c r="T96" s="4">
        <v>44</v>
      </c>
      <c r="U96" s="5">
        <v>1977</v>
      </c>
      <c r="V96" s="16">
        <v>68</v>
      </c>
      <c r="W96" s="16">
        <v>51</v>
      </c>
      <c r="X96" s="16">
        <v>17</v>
      </c>
      <c r="Y96" s="7" t="s">
        <v>7</v>
      </c>
      <c r="Z96" s="2"/>
      <c r="AA96" s="4">
        <v>89</v>
      </c>
      <c r="AB96" s="5">
        <v>1933</v>
      </c>
      <c r="AC96" s="16">
        <v>500</v>
      </c>
      <c r="AD96" s="16">
        <v>176</v>
      </c>
      <c r="AE96" s="16">
        <v>324</v>
      </c>
      <c r="AF96" s="4"/>
      <c r="AG96" s="4">
        <v>89</v>
      </c>
      <c r="AH96" s="5">
        <v>1932</v>
      </c>
      <c r="AI96" s="16">
        <v>486</v>
      </c>
      <c r="AJ96" s="16">
        <v>152</v>
      </c>
      <c r="AK96" s="16">
        <v>334</v>
      </c>
    </row>
    <row r="97" spans="1:37" x14ac:dyDescent="0.25">
      <c r="A97" s="4">
        <v>45</v>
      </c>
      <c r="B97" s="5">
        <v>1976</v>
      </c>
      <c r="C97" s="16">
        <v>77</v>
      </c>
      <c r="D97" s="16">
        <v>49</v>
      </c>
      <c r="E97" s="16">
        <v>28</v>
      </c>
      <c r="F97" s="15" t="s">
        <v>6</v>
      </c>
      <c r="H97" s="17">
        <v>90</v>
      </c>
      <c r="I97" s="18">
        <v>1931</v>
      </c>
      <c r="J97" s="16">
        <v>539</v>
      </c>
      <c r="K97" s="16">
        <v>159</v>
      </c>
      <c r="L97" s="16">
        <v>380</v>
      </c>
      <c r="N97" s="17">
        <v>90</v>
      </c>
      <c r="O97" s="18">
        <v>1930</v>
      </c>
      <c r="P97" s="16">
        <v>513</v>
      </c>
      <c r="Q97" s="16">
        <v>159</v>
      </c>
      <c r="R97" s="16">
        <v>354</v>
      </c>
      <c r="T97" s="4">
        <v>45</v>
      </c>
      <c r="U97" s="5">
        <v>1977</v>
      </c>
      <c r="V97" s="16">
        <v>43</v>
      </c>
      <c r="W97" s="16">
        <v>33</v>
      </c>
      <c r="X97" s="16">
        <v>10</v>
      </c>
      <c r="Y97" s="7" t="s">
        <v>6</v>
      </c>
      <c r="Z97" s="2"/>
      <c r="AA97" s="4">
        <v>90</v>
      </c>
      <c r="AB97" s="5">
        <v>1932</v>
      </c>
      <c r="AC97" s="16">
        <v>461</v>
      </c>
      <c r="AD97" s="16">
        <v>133</v>
      </c>
      <c r="AE97" s="16">
        <v>328</v>
      </c>
      <c r="AF97" s="4"/>
      <c r="AG97" s="4">
        <v>90</v>
      </c>
      <c r="AH97" s="5">
        <v>1931</v>
      </c>
      <c r="AI97" s="16">
        <v>457</v>
      </c>
      <c r="AJ97" s="16">
        <v>146</v>
      </c>
      <c r="AK97" s="16">
        <v>311</v>
      </c>
    </row>
    <row r="98" spans="1:37" x14ac:dyDescent="0.25">
      <c r="A98" s="4">
        <v>45</v>
      </c>
      <c r="B98" s="5">
        <v>1975</v>
      </c>
      <c r="C98" s="16">
        <v>87</v>
      </c>
      <c r="D98" s="16">
        <v>65</v>
      </c>
      <c r="E98" s="16">
        <v>22</v>
      </c>
      <c r="F98" s="15" t="s">
        <v>7</v>
      </c>
      <c r="H98" s="17">
        <v>91</v>
      </c>
      <c r="I98" s="18">
        <v>1930</v>
      </c>
      <c r="J98" s="16">
        <v>554</v>
      </c>
      <c r="K98" s="16">
        <v>166</v>
      </c>
      <c r="L98" s="16">
        <v>388</v>
      </c>
      <c r="N98" s="17">
        <v>91</v>
      </c>
      <c r="O98" s="18">
        <v>1929</v>
      </c>
      <c r="P98" s="16">
        <v>441</v>
      </c>
      <c r="Q98" s="16">
        <v>137</v>
      </c>
      <c r="R98" s="16">
        <v>304</v>
      </c>
      <c r="T98" s="4">
        <v>45</v>
      </c>
      <c r="U98" s="5">
        <v>1976</v>
      </c>
      <c r="V98" s="16">
        <v>70</v>
      </c>
      <c r="W98" s="16">
        <v>54</v>
      </c>
      <c r="X98" s="16">
        <v>16</v>
      </c>
      <c r="Y98" s="7" t="s">
        <v>7</v>
      </c>
      <c r="Z98" s="2"/>
      <c r="AA98" s="4">
        <v>91</v>
      </c>
      <c r="AB98" s="5">
        <v>1931</v>
      </c>
      <c r="AC98" s="16">
        <v>468</v>
      </c>
      <c r="AD98" s="16">
        <v>129</v>
      </c>
      <c r="AE98" s="16">
        <v>339</v>
      </c>
      <c r="AF98" s="4"/>
      <c r="AG98" s="4">
        <v>91</v>
      </c>
      <c r="AH98" s="5">
        <v>1930</v>
      </c>
      <c r="AI98" s="16">
        <v>451</v>
      </c>
      <c r="AJ98" s="16">
        <v>129</v>
      </c>
      <c r="AK98" s="16">
        <v>322</v>
      </c>
    </row>
    <row r="99" spans="1:37" x14ac:dyDescent="0.25">
      <c r="A99" s="4">
        <v>46</v>
      </c>
      <c r="B99" s="5">
        <v>1975</v>
      </c>
      <c r="C99" s="16">
        <v>88</v>
      </c>
      <c r="D99" s="16">
        <v>65</v>
      </c>
      <c r="E99" s="16">
        <v>23</v>
      </c>
      <c r="F99" s="15" t="s">
        <v>6</v>
      </c>
      <c r="H99" s="17">
        <v>92</v>
      </c>
      <c r="I99" s="18">
        <v>1929</v>
      </c>
      <c r="J99" s="16">
        <v>456</v>
      </c>
      <c r="K99" s="16">
        <v>113</v>
      </c>
      <c r="L99" s="16">
        <v>343</v>
      </c>
      <c r="N99" s="17">
        <v>92</v>
      </c>
      <c r="O99" s="18">
        <v>1928</v>
      </c>
      <c r="P99" s="16">
        <v>391</v>
      </c>
      <c r="Q99" s="16">
        <v>99</v>
      </c>
      <c r="R99" s="16">
        <v>292</v>
      </c>
      <c r="T99" s="4">
        <v>46</v>
      </c>
      <c r="U99" s="5">
        <v>1976</v>
      </c>
      <c r="V99" s="16">
        <v>79</v>
      </c>
      <c r="W99" s="16">
        <v>52</v>
      </c>
      <c r="X99" s="16">
        <v>27</v>
      </c>
      <c r="Y99" s="7" t="s">
        <v>6</v>
      </c>
      <c r="Z99" s="2"/>
      <c r="AA99" s="4">
        <v>92</v>
      </c>
      <c r="AB99" s="5">
        <v>1930</v>
      </c>
      <c r="AC99" s="16">
        <v>409</v>
      </c>
      <c r="AD99" s="16">
        <v>111</v>
      </c>
      <c r="AE99" s="16">
        <v>298</v>
      </c>
      <c r="AF99" s="4"/>
      <c r="AG99" s="4">
        <v>92</v>
      </c>
      <c r="AH99" s="5">
        <v>1929</v>
      </c>
      <c r="AI99" s="16">
        <v>349</v>
      </c>
      <c r="AJ99" s="16">
        <v>84</v>
      </c>
      <c r="AK99" s="16">
        <v>265</v>
      </c>
    </row>
    <row r="100" spans="1:37" x14ac:dyDescent="0.25">
      <c r="A100" s="4">
        <v>46</v>
      </c>
      <c r="B100" s="5">
        <v>1974</v>
      </c>
      <c r="C100" s="16">
        <v>86</v>
      </c>
      <c r="D100" s="16">
        <v>64</v>
      </c>
      <c r="E100" s="16">
        <v>22</v>
      </c>
      <c r="F100" s="15" t="s">
        <v>7</v>
      </c>
      <c r="H100" s="17">
        <v>93</v>
      </c>
      <c r="I100" s="18">
        <v>1928</v>
      </c>
      <c r="J100" s="16">
        <v>392</v>
      </c>
      <c r="K100" s="16">
        <v>92</v>
      </c>
      <c r="L100" s="16">
        <v>300</v>
      </c>
      <c r="N100" s="17">
        <v>93</v>
      </c>
      <c r="O100" s="18">
        <v>1927</v>
      </c>
      <c r="P100" s="16">
        <v>295</v>
      </c>
      <c r="Q100" s="16">
        <v>62</v>
      </c>
      <c r="R100" s="16">
        <v>233</v>
      </c>
      <c r="T100" s="4">
        <v>46</v>
      </c>
      <c r="U100" s="5">
        <v>1975</v>
      </c>
      <c r="V100" s="16">
        <v>78</v>
      </c>
      <c r="W100" s="16">
        <v>54</v>
      </c>
      <c r="X100" s="16">
        <v>24</v>
      </c>
      <c r="Y100" s="7" t="s">
        <v>7</v>
      </c>
      <c r="Z100" s="2"/>
      <c r="AA100" s="4">
        <v>93</v>
      </c>
      <c r="AB100" s="5">
        <v>1929</v>
      </c>
      <c r="AC100" s="16">
        <v>363</v>
      </c>
      <c r="AD100" s="16">
        <v>96</v>
      </c>
      <c r="AE100" s="16">
        <v>267</v>
      </c>
      <c r="AF100" s="4"/>
      <c r="AG100" s="4">
        <v>93</v>
      </c>
      <c r="AH100" s="5">
        <v>1928</v>
      </c>
      <c r="AI100" s="16">
        <v>341</v>
      </c>
      <c r="AJ100" s="16">
        <v>80</v>
      </c>
      <c r="AK100" s="16">
        <v>261</v>
      </c>
    </row>
    <row r="101" spans="1:37" x14ac:dyDescent="0.25">
      <c r="A101" s="4">
        <v>47</v>
      </c>
      <c r="B101" s="5">
        <v>1974</v>
      </c>
      <c r="C101" s="16">
        <v>78</v>
      </c>
      <c r="D101" s="16">
        <v>57</v>
      </c>
      <c r="E101" s="16">
        <v>21</v>
      </c>
      <c r="F101" s="15" t="s">
        <v>6</v>
      </c>
      <c r="H101" s="17">
        <v>94</v>
      </c>
      <c r="I101" s="18">
        <v>1927</v>
      </c>
      <c r="J101" s="16">
        <v>319</v>
      </c>
      <c r="K101" s="16">
        <v>67</v>
      </c>
      <c r="L101" s="16">
        <v>252</v>
      </c>
      <c r="N101" s="17">
        <v>94</v>
      </c>
      <c r="O101" s="18">
        <v>1926</v>
      </c>
      <c r="P101" s="16">
        <v>248</v>
      </c>
      <c r="Q101" s="16">
        <v>52</v>
      </c>
      <c r="R101" s="16">
        <v>196</v>
      </c>
      <c r="T101" s="4">
        <v>47</v>
      </c>
      <c r="U101" s="5">
        <v>1975</v>
      </c>
      <c r="V101" s="16">
        <v>85</v>
      </c>
      <c r="W101" s="16">
        <v>67</v>
      </c>
      <c r="X101" s="16">
        <v>18</v>
      </c>
      <c r="Y101" s="7" t="s">
        <v>6</v>
      </c>
      <c r="Z101" s="2"/>
      <c r="AA101" s="4">
        <v>94</v>
      </c>
      <c r="AB101" s="5">
        <v>1928</v>
      </c>
      <c r="AC101" s="16">
        <v>306</v>
      </c>
      <c r="AD101" s="16">
        <v>68</v>
      </c>
      <c r="AE101" s="16">
        <v>238</v>
      </c>
      <c r="AF101" s="4"/>
      <c r="AG101" s="4">
        <v>94</v>
      </c>
      <c r="AH101" s="5">
        <v>1927</v>
      </c>
      <c r="AI101" s="16">
        <v>248</v>
      </c>
      <c r="AJ101" s="16">
        <v>59</v>
      </c>
      <c r="AK101" s="16">
        <v>189</v>
      </c>
    </row>
    <row r="102" spans="1:37" x14ac:dyDescent="0.25">
      <c r="A102" s="4">
        <v>47</v>
      </c>
      <c r="B102" s="5">
        <v>1973</v>
      </c>
      <c r="C102" s="16">
        <v>81</v>
      </c>
      <c r="D102" s="16">
        <v>61</v>
      </c>
      <c r="E102" s="16">
        <v>20</v>
      </c>
      <c r="F102" s="15" t="s">
        <v>7</v>
      </c>
      <c r="H102" s="17">
        <v>95</v>
      </c>
      <c r="I102" s="18">
        <v>1926</v>
      </c>
      <c r="J102" s="16">
        <v>252</v>
      </c>
      <c r="K102" s="16">
        <v>50</v>
      </c>
      <c r="L102" s="16">
        <v>202</v>
      </c>
      <c r="N102" s="17">
        <v>95</v>
      </c>
      <c r="O102" s="18">
        <v>1925</v>
      </c>
      <c r="P102" s="16">
        <v>190</v>
      </c>
      <c r="Q102" s="16">
        <v>33</v>
      </c>
      <c r="R102" s="16">
        <v>157</v>
      </c>
      <c r="T102" s="4">
        <v>47</v>
      </c>
      <c r="U102" s="5">
        <v>1974</v>
      </c>
      <c r="V102" s="16">
        <v>73</v>
      </c>
      <c r="W102" s="16">
        <v>45</v>
      </c>
      <c r="X102" s="16">
        <v>28</v>
      </c>
      <c r="Y102" s="7" t="s">
        <v>7</v>
      </c>
      <c r="Z102" s="2"/>
      <c r="AA102" s="4">
        <v>95</v>
      </c>
      <c r="AB102" s="5">
        <v>1927</v>
      </c>
      <c r="AC102" s="16">
        <v>219</v>
      </c>
      <c r="AD102" s="16">
        <v>43</v>
      </c>
      <c r="AE102" s="16">
        <v>176</v>
      </c>
      <c r="AF102" s="4"/>
      <c r="AG102" s="4">
        <v>95</v>
      </c>
      <c r="AH102" s="5">
        <v>1926</v>
      </c>
      <c r="AI102" s="16">
        <v>224</v>
      </c>
      <c r="AJ102" s="16">
        <v>56</v>
      </c>
      <c r="AK102" s="16">
        <v>168</v>
      </c>
    </row>
    <row r="103" spans="1:37" x14ac:dyDescent="0.25">
      <c r="A103" s="4">
        <v>48</v>
      </c>
      <c r="B103" s="5">
        <v>1973</v>
      </c>
      <c r="C103" s="16">
        <v>90</v>
      </c>
      <c r="D103" s="16">
        <v>54</v>
      </c>
      <c r="E103" s="16">
        <v>36</v>
      </c>
      <c r="F103" s="15" t="s">
        <v>6</v>
      </c>
      <c r="H103" s="17">
        <v>96</v>
      </c>
      <c r="I103" s="18">
        <v>1925</v>
      </c>
      <c r="J103" s="16">
        <v>192</v>
      </c>
      <c r="K103" s="16">
        <v>33</v>
      </c>
      <c r="L103" s="16">
        <v>159</v>
      </c>
      <c r="N103" s="17">
        <v>96</v>
      </c>
      <c r="O103" s="18">
        <v>1924</v>
      </c>
      <c r="P103" s="16">
        <v>137</v>
      </c>
      <c r="Q103" s="16">
        <v>31</v>
      </c>
      <c r="R103" s="16">
        <v>106</v>
      </c>
      <c r="T103" s="4">
        <v>48</v>
      </c>
      <c r="U103" s="5">
        <v>1974</v>
      </c>
      <c r="V103" s="16">
        <v>77</v>
      </c>
      <c r="W103" s="16">
        <v>57</v>
      </c>
      <c r="X103" s="16">
        <v>20</v>
      </c>
      <c r="Y103" s="7" t="s">
        <v>6</v>
      </c>
      <c r="Z103" s="2"/>
      <c r="AA103" s="4">
        <v>96</v>
      </c>
      <c r="AB103" s="5">
        <v>1926</v>
      </c>
      <c r="AC103" s="16">
        <v>175</v>
      </c>
      <c r="AD103" s="16">
        <v>33</v>
      </c>
      <c r="AE103" s="16">
        <v>142</v>
      </c>
      <c r="AF103" s="4"/>
      <c r="AG103" s="4">
        <v>96</v>
      </c>
      <c r="AH103" s="5">
        <v>1925</v>
      </c>
      <c r="AI103" s="16">
        <v>177</v>
      </c>
      <c r="AJ103" s="16">
        <v>38</v>
      </c>
      <c r="AK103" s="16">
        <v>139</v>
      </c>
    </row>
    <row r="104" spans="1:37" x14ac:dyDescent="0.25">
      <c r="A104" s="4">
        <v>48</v>
      </c>
      <c r="B104" s="5">
        <v>1972</v>
      </c>
      <c r="C104" s="16">
        <v>66</v>
      </c>
      <c r="D104" s="16">
        <v>44</v>
      </c>
      <c r="E104" s="16">
        <v>22</v>
      </c>
      <c r="F104" s="15" t="s">
        <v>7</v>
      </c>
      <c r="H104" s="17">
        <v>97</v>
      </c>
      <c r="I104" s="18">
        <v>1924</v>
      </c>
      <c r="J104" s="16">
        <v>153</v>
      </c>
      <c r="K104" s="16">
        <v>31</v>
      </c>
      <c r="L104" s="16">
        <v>122</v>
      </c>
      <c r="N104" s="17">
        <v>97</v>
      </c>
      <c r="O104" s="18">
        <v>1923</v>
      </c>
      <c r="P104" s="16">
        <v>112</v>
      </c>
      <c r="Q104" s="16">
        <v>23</v>
      </c>
      <c r="R104" s="16">
        <v>89</v>
      </c>
      <c r="T104" s="4">
        <v>48</v>
      </c>
      <c r="U104" s="5">
        <v>1973</v>
      </c>
      <c r="V104" s="16">
        <v>89</v>
      </c>
      <c r="W104" s="16">
        <v>61</v>
      </c>
      <c r="X104" s="16">
        <v>28</v>
      </c>
      <c r="Y104" s="7" t="s">
        <v>7</v>
      </c>
      <c r="Z104" s="2"/>
      <c r="AA104" s="4">
        <v>97</v>
      </c>
      <c r="AB104" s="5">
        <v>1925</v>
      </c>
      <c r="AC104" s="16">
        <v>177</v>
      </c>
      <c r="AD104" s="16">
        <v>32</v>
      </c>
      <c r="AE104" s="16">
        <v>145</v>
      </c>
      <c r="AF104" s="4"/>
      <c r="AG104" s="4">
        <v>97</v>
      </c>
      <c r="AH104" s="5">
        <v>1924</v>
      </c>
      <c r="AI104" s="16">
        <v>115</v>
      </c>
      <c r="AJ104" s="16">
        <v>21</v>
      </c>
      <c r="AK104" s="16">
        <v>94</v>
      </c>
    </row>
    <row r="105" spans="1:37" x14ac:dyDescent="0.25">
      <c r="A105" s="4">
        <v>49</v>
      </c>
      <c r="B105" s="5">
        <v>1972</v>
      </c>
      <c r="C105" s="16">
        <v>101</v>
      </c>
      <c r="D105" s="16">
        <v>68</v>
      </c>
      <c r="E105" s="16">
        <v>33</v>
      </c>
      <c r="F105" s="15" t="s">
        <v>6</v>
      </c>
      <c r="H105" s="17">
        <v>98</v>
      </c>
      <c r="I105" s="18">
        <v>1923</v>
      </c>
      <c r="J105" s="16">
        <v>112</v>
      </c>
      <c r="K105" s="16">
        <v>23</v>
      </c>
      <c r="L105" s="16">
        <v>89</v>
      </c>
      <c r="N105" s="17">
        <v>98</v>
      </c>
      <c r="O105" s="18">
        <v>1922</v>
      </c>
      <c r="P105" s="16">
        <v>87</v>
      </c>
      <c r="Q105" s="16">
        <v>18</v>
      </c>
      <c r="R105" s="16">
        <v>69</v>
      </c>
      <c r="T105" s="4">
        <v>49</v>
      </c>
      <c r="U105" s="5">
        <v>1973</v>
      </c>
      <c r="V105" s="16">
        <v>82</v>
      </c>
      <c r="W105" s="16">
        <v>54</v>
      </c>
      <c r="X105" s="16">
        <v>28</v>
      </c>
      <c r="Y105" s="7" t="s">
        <v>6</v>
      </c>
      <c r="Z105" s="2"/>
      <c r="AA105" s="4">
        <v>98</v>
      </c>
      <c r="AB105" s="5">
        <v>1924</v>
      </c>
      <c r="AC105" s="16">
        <v>93</v>
      </c>
      <c r="AD105" s="16">
        <v>21</v>
      </c>
      <c r="AE105" s="16">
        <v>72</v>
      </c>
      <c r="AF105" s="4"/>
      <c r="AG105" s="4">
        <v>98</v>
      </c>
      <c r="AH105" s="5">
        <v>1923</v>
      </c>
      <c r="AI105" s="16">
        <v>76</v>
      </c>
      <c r="AJ105" s="16">
        <v>14</v>
      </c>
      <c r="AK105" s="16">
        <v>62</v>
      </c>
    </row>
    <row r="106" spans="1:37" x14ac:dyDescent="0.25">
      <c r="A106" s="4">
        <v>49</v>
      </c>
      <c r="B106" s="5">
        <v>1971</v>
      </c>
      <c r="C106" s="16">
        <v>85</v>
      </c>
      <c r="D106" s="16">
        <v>58</v>
      </c>
      <c r="E106" s="16">
        <v>27</v>
      </c>
      <c r="F106" s="15" t="s">
        <v>7</v>
      </c>
      <c r="H106" s="17">
        <v>99</v>
      </c>
      <c r="I106" s="18">
        <v>1922</v>
      </c>
      <c r="J106" s="16">
        <v>62</v>
      </c>
      <c r="K106" s="16">
        <v>10</v>
      </c>
      <c r="L106" s="16">
        <v>52</v>
      </c>
      <c r="N106" s="17">
        <v>99</v>
      </c>
      <c r="O106" s="18">
        <v>1921</v>
      </c>
      <c r="P106" s="16">
        <v>44</v>
      </c>
      <c r="Q106" s="16">
        <v>17</v>
      </c>
      <c r="R106" s="16">
        <v>27</v>
      </c>
      <c r="T106" s="4">
        <v>49</v>
      </c>
      <c r="U106" s="5">
        <v>1972</v>
      </c>
      <c r="V106" s="16">
        <v>82</v>
      </c>
      <c r="W106" s="16">
        <v>59</v>
      </c>
      <c r="X106" s="16">
        <v>23</v>
      </c>
      <c r="Y106" s="7" t="s">
        <v>7</v>
      </c>
      <c r="Z106" s="2"/>
      <c r="AA106" s="4">
        <v>99</v>
      </c>
      <c r="AB106" s="5">
        <v>1923</v>
      </c>
      <c r="AC106" s="16">
        <v>72</v>
      </c>
      <c r="AD106" s="16">
        <v>14</v>
      </c>
      <c r="AE106" s="16">
        <v>58</v>
      </c>
      <c r="AF106" s="4"/>
      <c r="AG106" s="4">
        <v>99</v>
      </c>
      <c r="AH106" s="5">
        <v>1922</v>
      </c>
      <c r="AI106" s="16">
        <v>53</v>
      </c>
      <c r="AJ106" s="16">
        <v>6</v>
      </c>
      <c r="AK106" s="16">
        <v>47</v>
      </c>
    </row>
    <row r="107" spans="1:37" x14ac:dyDescent="0.25">
      <c r="A107" s="4">
        <v>50</v>
      </c>
      <c r="B107" s="5">
        <v>1971</v>
      </c>
      <c r="C107" s="16">
        <v>85</v>
      </c>
      <c r="D107" s="16">
        <v>64</v>
      </c>
      <c r="E107" s="16">
        <v>21</v>
      </c>
      <c r="F107" s="15" t="s">
        <v>6</v>
      </c>
      <c r="H107" s="17">
        <v>100</v>
      </c>
      <c r="I107" s="18">
        <v>1921</v>
      </c>
      <c r="J107" s="16">
        <v>26</v>
      </c>
      <c r="K107" s="16">
        <v>7</v>
      </c>
      <c r="L107" s="16">
        <v>19</v>
      </c>
      <c r="N107" s="17">
        <v>100</v>
      </c>
      <c r="O107" s="18">
        <v>1920</v>
      </c>
      <c r="P107" s="16">
        <v>27</v>
      </c>
      <c r="Q107" s="16">
        <v>7</v>
      </c>
      <c r="R107" s="16">
        <v>20</v>
      </c>
      <c r="T107" s="4">
        <v>50</v>
      </c>
      <c r="U107" s="5">
        <v>1972</v>
      </c>
      <c r="V107" s="16">
        <v>78</v>
      </c>
      <c r="W107" s="16">
        <v>61</v>
      </c>
      <c r="X107" s="16">
        <v>17</v>
      </c>
      <c r="Y107" s="7" t="s">
        <v>6</v>
      </c>
      <c r="Z107" s="2"/>
      <c r="AA107" s="4">
        <v>100</v>
      </c>
      <c r="AB107" s="5">
        <v>1922</v>
      </c>
      <c r="AC107" s="16">
        <v>51</v>
      </c>
      <c r="AD107" s="16">
        <v>11</v>
      </c>
      <c r="AE107" s="16">
        <v>40</v>
      </c>
      <c r="AF107" s="4"/>
      <c r="AG107" s="4">
        <v>100</v>
      </c>
      <c r="AH107" s="5">
        <v>1921</v>
      </c>
      <c r="AI107" s="16">
        <v>32</v>
      </c>
      <c r="AJ107" s="16">
        <v>4</v>
      </c>
      <c r="AK107" s="16">
        <v>28</v>
      </c>
    </row>
    <row r="108" spans="1:37" x14ac:dyDescent="0.25">
      <c r="A108" s="4">
        <v>50</v>
      </c>
      <c r="B108" s="5">
        <v>1970</v>
      </c>
      <c r="C108" s="16">
        <v>77</v>
      </c>
      <c r="D108" s="16">
        <v>58</v>
      </c>
      <c r="E108" s="16">
        <v>19</v>
      </c>
      <c r="F108" s="15" t="s">
        <v>7</v>
      </c>
      <c r="H108" s="17">
        <v>101</v>
      </c>
      <c r="I108" s="18">
        <v>1920</v>
      </c>
      <c r="J108" s="16">
        <v>23</v>
      </c>
      <c r="K108" s="16">
        <v>4</v>
      </c>
      <c r="L108" s="16">
        <v>19</v>
      </c>
      <c r="N108" s="17">
        <v>101</v>
      </c>
      <c r="O108" s="18">
        <v>1919</v>
      </c>
      <c r="P108" s="16">
        <v>13</v>
      </c>
      <c r="Q108" s="16">
        <v>2</v>
      </c>
      <c r="R108" s="16">
        <v>11</v>
      </c>
      <c r="T108" s="4">
        <v>50</v>
      </c>
      <c r="U108" s="5">
        <v>1971</v>
      </c>
      <c r="V108" s="16">
        <v>85</v>
      </c>
      <c r="W108" s="16">
        <v>70</v>
      </c>
      <c r="X108" s="16">
        <v>15</v>
      </c>
      <c r="Y108" s="7" t="s">
        <v>7</v>
      </c>
      <c r="Z108" s="2"/>
      <c r="AA108" s="4">
        <v>101</v>
      </c>
      <c r="AB108" s="5">
        <v>1921</v>
      </c>
      <c r="AC108" s="16">
        <v>20</v>
      </c>
      <c r="AD108" s="16">
        <v>2</v>
      </c>
      <c r="AE108" s="16">
        <v>18</v>
      </c>
      <c r="AF108" s="4"/>
      <c r="AG108" s="4">
        <v>101</v>
      </c>
      <c r="AH108" s="5">
        <v>1920</v>
      </c>
      <c r="AI108" s="16">
        <v>21</v>
      </c>
      <c r="AJ108" s="16">
        <v>5</v>
      </c>
      <c r="AK108" s="16">
        <v>16</v>
      </c>
    </row>
    <row r="109" spans="1:37" x14ac:dyDescent="0.25">
      <c r="A109" s="4">
        <v>51</v>
      </c>
      <c r="B109" s="5">
        <v>1970</v>
      </c>
      <c r="C109" s="16">
        <v>84</v>
      </c>
      <c r="D109" s="16">
        <v>59</v>
      </c>
      <c r="E109" s="16">
        <v>25</v>
      </c>
      <c r="F109" s="15" t="s">
        <v>6</v>
      </c>
      <c r="H109" s="17">
        <v>102</v>
      </c>
      <c r="I109" s="18">
        <v>1919</v>
      </c>
      <c r="J109" s="16">
        <v>10</v>
      </c>
      <c r="K109" s="16">
        <v>2</v>
      </c>
      <c r="L109" s="16">
        <v>8</v>
      </c>
      <c r="N109" s="17">
        <v>102</v>
      </c>
      <c r="O109" s="18">
        <v>1918</v>
      </c>
      <c r="P109" s="16">
        <v>4</v>
      </c>
      <c r="Q109" s="16">
        <v>0</v>
      </c>
      <c r="R109" s="16">
        <v>4</v>
      </c>
      <c r="T109" s="4">
        <v>51</v>
      </c>
      <c r="U109" s="5">
        <v>1971</v>
      </c>
      <c r="V109" s="16">
        <v>101</v>
      </c>
      <c r="W109" s="16">
        <v>73</v>
      </c>
      <c r="X109" s="16">
        <v>28</v>
      </c>
      <c r="Y109" s="7" t="s">
        <v>6</v>
      </c>
      <c r="Z109" s="2"/>
      <c r="AA109" s="4">
        <v>102</v>
      </c>
      <c r="AB109" s="5">
        <v>1920</v>
      </c>
      <c r="AC109" s="16">
        <v>15</v>
      </c>
      <c r="AD109" s="16">
        <v>8</v>
      </c>
      <c r="AE109" s="16">
        <v>7</v>
      </c>
      <c r="AF109" s="4"/>
      <c r="AG109" s="4">
        <v>102</v>
      </c>
      <c r="AH109" s="5">
        <v>1919</v>
      </c>
      <c r="AI109" s="16">
        <v>11</v>
      </c>
      <c r="AJ109" s="16">
        <v>3</v>
      </c>
      <c r="AK109" s="16">
        <v>8</v>
      </c>
    </row>
    <row r="110" spans="1:37" x14ac:dyDescent="0.25">
      <c r="A110" s="4">
        <v>51</v>
      </c>
      <c r="B110" s="5">
        <v>1969</v>
      </c>
      <c r="C110" s="16">
        <v>93</v>
      </c>
      <c r="D110" s="16">
        <v>67</v>
      </c>
      <c r="E110" s="16">
        <v>26</v>
      </c>
      <c r="F110" s="15" t="s">
        <v>7</v>
      </c>
      <c r="H110" s="17">
        <v>103</v>
      </c>
      <c r="I110" s="18">
        <v>1918</v>
      </c>
      <c r="J110" s="16">
        <v>7</v>
      </c>
      <c r="K110" s="16">
        <v>0</v>
      </c>
      <c r="L110" s="16">
        <v>7</v>
      </c>
      <c r="N110" s="17">
        <v>103</v>
      </c>
      <c r="O110" s="18">
        <v>1917</v>
      </c>
      <c r="P110" s="16">
        <v>3</v>
      </c>
      <c r="Q110" s="16">
        <v>0</v>
      </c>
      <c r="R110" s="16">
        <v>3</v>
      </c>
      <c r="T110" s="4">
        <v>51</v>
      </c>
      <c r="U110" s="5">
        <v>1970</v>
      </c>
      <c r="V110" s="16">
        <v>83</v>
      </c>
      <c r="W110" s="16">
        <v>63</v>
      </c>
      <c r="X110" s="16">
        <v>20</v>
      </c>
      <c r="Y110" s="7" t="s">
        <v>7</v>
      </c>
      <c r="Z110" s="2"/>
      <c r="AA110" s="4">
        <v>103</v>
      </c>
      <c r="AB110" s="5">
        <v>1919</v>
      </c>
      <c r="AC110" s="16">
        <v>9</v>
      </c>
      <c r="AD110" s="16">
        <v>4</v>
      </c>
      <c r="AE110" s="16">
        <v>5</v>
      </c>
      <c r="AF110" s="4"/>
      <c r="AG110" s="4">
        <v>103</v>
      </c>
      <c r="AH110" s="5">
        <v>1918</v>
      </c>
      <c r="AI110" s="16">
        <v>8</v>
      </c>
      <c r="AJ110" s="16">
        <v>0</v>
      </c>
      <c r="AK110" s="16">
        <v>8</v>
      </c>
    </row>
    <row r="111" spans="1:37" x14ac:dyDescent="0.25">
      <c r="A111" s="4">
        <v>52</v>
      </c>
      <c r="B111" s="5">
        <v>1969</v>
      </c>
      <c r="C111" s="16">
        <v>122</v>
      </c>
      <c r="D111" s="16">
        <v>82</v>
      </c>
      <c r="E111" s="16">
        <v>40</v>
      </c>
      <c r="F111" s="15" t="s">
        <v>6</v>
      </c>
      <c r="H111" s="17">
        <v>104</v>
      </c>
      <c r="I111" s="18">
        <v>1917</v>
      </c>
      <c r="J111" s="16">
        <v>2</v>
      </c>
      <c r="K111" s="16">
        <v>0</v>
      </c>
      <c r="L111" s="16">
        <v>2</v>
      </c>
      <c r="N111" s="17">
        <v>104</v>
      </c>
      <c r="O111" s="18">
        <v>1916</v>
      </c>
      <c r="P111" s="16">
        <v>5</v>
      </c>
      <c r="Q111" s="16">
        <v>0</v>
      </c>
      <c r="R111" s="16">
        <v>5</v>
      </c>
      <c r="T111" s="4">
        <v>52</v>
      </c>
      <c r="U111" s="5">
        <v>1970</v>
      </c>
      <c r="V111" s="16">
        <v>99</v>
      </c>
      <c r="W111" s="16">
        <v>72</v>
      </c>
      <c r="X111" s="16">
        <v>27</v>
      </c>
      <c r="Y111" s="7" t="s">
        <v>6</v>
      </c>
      <c r="Z111" s="2"/>
      <c r="AA111" s="4">
        <v>104</v>
      </c>
      <c r="AB111" s="5">
        <v>1918</v>
      </c>
      <c r="AC111" s="16">
        <v>3</v>
      </c>
      <c r="AD111" s="16">
        <v>0</v>
      </c>
      <c r="AE111" s="16">
        <v>3</v>
      </c>
      <c r="AF111" s="4"/>
      <c r="AG111" s="4">
        <v>104</v>
      </c>
      <c r="AH111" s="5">
        <v>1917</v>
      </c>
      <c r="AI111" s="16">
        <v>2</v>
      </c>
      <c r="AJ111" s="16">
        <v>2</v>
      </c>
      <c r="AK111" s="16">
        <v>0</v>
      </c>
    </row>
    <row r="112" spans="1:37" x14ac:dyDescent="0.25">
      <c r="A112" s="4">
        <v>52</v>
      </c>
      <c r="B112" s="5">
        <v>1968</v>
      </c>
      <c r="C112" s="16">
        <v>89</v>
      </c>
      <c r="D112" s="16">
        <v>59</v>
      </c>
      <c r="E112" s="16">
        <v>30</v>
      </c>
      <c r="F112" s="15" t="s">
        <v>7</v>
      </c>
      <c r="H112" s="17">
        <v>105</v>
      </c>
      <c r="I112" s="18">
        <v>1916</v>
      </c>
      <c r="J112" s="16">
        <v>3</v>
      </c>
      <c r="K112" s="16">
        <v>0</v>
      </c>
      <c r="L112" s="16">
        <v>3</v>
      </c>
      <c r="N112" s="17">
        <v>105</v>
      </c>
      <c r="O112" s="18">
        <v>1915</v>
      </c>
      <c r="P112" s="16">
        <v>2</v>
      </c>
      <c r="Q112" s="16">
        <v>0</v>
      </c>
      <c r="R112" s="16">
        <v>2</v>
      </c>
      <c r="T112" s="4">
        <v>52</v>
      </c>
      <c r="U112" s="5">
        <v>1969</v>
      </c>
      <c r="V112" s="16">
        <v>94</v>
      </c>
      <c r="W112" s="16">
        <v>64</v>
      </c>
      <c r="X112" s="16">
        <v>30</v>
      </c>
      <c r="Y112" s="7" t="s">
        <v>7</v>
      </c>
      <c r="Z112" s="2"/>
      <c r="AA112" s="4">
        <v>105</v>
      </c>
      <c r="AB112" s="5">
        <v>1917</v>
      </c>
      <c r="AC112" s="16">
        <v>2</v>
      </c>
      <c r="AD112" s="16">
        <v>0</v>
      </c>
      <c r="AE112" s="16">
        <v>2</v>
      </c>
      <c r="AF112" s="4"/>
      <c r="AG112" s="4">
        <v>105</v>
      </c>
      <c r="AH112" s="5">
        <v>1916</v>
      </c>
      <c r="AI112" s="16">
        <v>6</v>
      </c>
      <c r="AJ112" s="16">
        <v>1</v>
      </c>
      <c r="AK112" s="16">
        <v>5</v>
      </c>
    </row>
    <row r="113" spans="1:37" x14ac:dyDescent="0.25">
      <c r="A113" s="4">
        <v>53</v>
      </c>
      <c r="B113" s="5">
        <v>1968</v>
      </c>
      <c r="C113" s="16">
        <v>119</v>
      </c>
      <c r="D113" s="16">
        <v>83</v>
      </c>
      <c r="E113" s="16">
        <v>36</v>
      </c>
      <c r="F113" s="15" t="s">
        <v>6</v>
      </c>
      <c r="H113" s="17">
        <v>106</v>
      </c>
      <c r="I113" s="18">
        <v>1915</v>
      </c>
      <c r="J113" s="16">
        <v>1</v>
      </c>
      <c r="K113" s="16">
        <v>1</v>
      </c>
      <c r="L113" s="16">
        <v>0</v>
      </c>
      <c r="N113" s="17">
        <v>106</v>
      </c>
      <c r="O113" s="18">
        <v>1914</v>
      </c>
      <c r="P113" s="16">
        <v>0</v>
      </c>
      <c r="Q113" s="16">
        <v>0</v>
      </c>
      <c r="R113" s="16">
        <v>0</v>
      </c>
      <c r="T113" s="4">
        <v>53</v>
      </c>
      <c r="U113" s="5">
        <v>1969</v>
      </c>
      <c r="V113" s="16">
        <v>105</v>
      </c>
      <c r="W113" s="16">
        <v>73</v>
      </c>
      <c r="X113" s="16">
        <v>32</v>
      </c>
      <c r="Y113" s="7" t="s">
        <v>6</v>
      </c>
      <c r="Z113" s="2"/>
      <c r="AA113" s="4">
        <v>106</v>
      </c>
      <c r="AB113" s="5">
        <v>1916</v>
      </c>
      <c r="AC113" s="16">
        <v>1</v>
      </c>
      <c r="AD113" s="16">
        <v>1</v>
      </c>
      <c r="AE113" s="16">
        <v>0</v>
      </c>
      <c r="AF113" s="4"/>
      <c r="AG113" s="4">
        <v>106</v>
      </c>
      <c r="AH113" s="5">
        <v>1915</v>
      </c>
      <c r="AI113" s="16">
        <v>0</v>
      </c>
      <c r="AJ113" s="16">
        <v>0</v>
      </c>
      <c r="AK113" s="16">
        <v>0</v>
      </c>
    </row>
    <row r="114" spans="1:37" x14ac:dyDescent="0.25">
      <c r="A114" s="4">
        <v>53</v>
      </c>
      <c r="B114" s="5">
        <v>1967</v>
      </c>
      <c r="C114" s="16">
        <v>126</v>
      </c>
      <c r="D114" s="16">
        <v>94</v>
      </c>
      <c r="E114" s="16">
        <v>32</v>
      </c>
      <c r="F114" s="15" t="s">
        <v>7</v>
      </c>
      <c r="H114" s="17">
        <v>107</v>
      </c>
      <c r="I114" s="18">
        <v>1914</v>
      </c>
      <c r="J114" s="16">
        <v>2</v>
      </c>
      <c r="K114" s="16">
        <v>0</v>
      </c>
      <c r="L114" s="16">
        <v>2</v>
      </c>
      <c r="N114" s="17">
        <v>107</v>
      </c>
      <c r="O114" s="18">
        <v>1913</v>
      </c>
      <c r="P114" s="16">
        <v>0</v>
      </c>
      <c r="Q114" s="16">
        <v>0</v>
      </c>
      <c r="R114" s="16">
        <v>0</v>
      </c>
      <c r="T114" s="4">
        <v>53</v>
      </c>
      <c r="U114" s="5">
        <v>1968</v>
      </c>
      <c r="V114" s="16">
        <v>138</v>
      </c>
      <c r="W114" s="16">
        <v>98</v>
      </c>
      <c r="X114" s="16">
        <v>40</v>
      </c>
      <c r="Y114" s="7" t="s">
        <v>7</v>
      </c>
      <c r="Z114" s="2"/>
      <c r="AA114" s="4">
        <v>107</v>
      </c>
      <c r="AB114" s="5">
        <v>1915</v>
      </c>
      <c r="AC114" s="16">
        <v>0</v>
      </c>
      <c r="AD114" s="16">
        <v>0</v>
      </c>
      <c r="AE114" s="16">
        <v>0</v>
      </c>
      <c r="AF114" s="4"/>
      <c r="AG114" s="4">
        <v>107</v>
      </c>
      <c r="AH114" s="5">
        <v>1914</v>
      </c>
      <c r="AI114" s="16">
        <v>0</v>
      </c>
      <c r="AJ114" s="16">
        <v>0</v>
      </c>
      <c r="AK114" s="16">
        <v>0</v>
      </c>
    </row>
    <row r="115" spans="1:37" x14ac:dyDescent="0.25">
      <c r="A115" s="4">
        <v>54</v>
      </c>
      <c r="B115" s="5">
        <v>1967</v>
      </c>
      <c r="C115" s="16">
        <v>95</v>
      </c>
      <c r="D115" s="16">
        <v>67</v>
      </c>
      <c r="E115" s="16">
        <v>28</v>
      </c>
      <c r="F115" s="15" t="s">
        <v>6</v>
      </c>
      <c r="H115" s="17">
        <v>108</v>
      </c>
      <c r="I115" s="18">
        <v>1913</v>
      </c>
      <c r="J115" s="16">
        <v>0</v>
      </c>
      <c r="K115" s="16">
        <v>0</v>
      </c>
      <c r="L115" s="16">
        <v>0</v>
      </c>
      <c r="N115" s="17">
        <v>108</v>
      </c>
      <c r="O115" s="18">
        <v>1912</v>
      </c>
      <c r="P115" s="16">
        <v>0</v>
      </c>
      <c r="Q115" s="16">
        <v>0</v>
      </c>
      <c r="R115" s="16">
        <v>0</v>
      </c>
      <c r="T115" s="4">
        <v>54</v>
      </c>
      <c r="U115" s="5">
        <v>1968</v>
      </c>
      <c r="V115" s="16">
        <v>113</v>
      </c>
      <c r="W115" s="16">
        <v>82</v>
      </c>
      <c r="X115" s="16">
        <v>31</v>
      </c>
      <c r="Y115" s="7" t="s">
        <v>6</v>
      </c>
      <c r="Z115" s="2"/>
      <c r="AA115" s="4">
        <v>108</v>
      </c>
      <c r="AB115" s="5">
        <v>1914</v>
      </c>
      <c r="AC115" s="16">
        <v>1</v>
      </c>
      <c r="AD115" s="16">
        <v>1</v>
      </c>
      <c r="AE115" s="16">
        <v>0</v>
      </c>
      <c r="AF115" s="4"/>
      <c r="AG115" s="4">
        <v>108</v>
      </c>
      <c r="AH115" s="5">
        <v>1913</v>
      </c>
      <c r="AI115" s="16">
        <v>0</v>
      </c>
      <c r="AJ115" s="16">
        <v>0</v>
      </c>
      <c r="AK115" s="16">
        <v>0</v>
      </c>
    </row>
    <row r="116" spans="1:37" x14ac:dyDescent="0.25">
      <c r="A116" s="4">
        <v>54</v>
      </c>
      <c r="B116" s="5">
        <v>1966</v>
      </c>
      <c r="C116" s="16">
        <v>128</v>
      </c>
      <c r="D116" s="16">
        <v>90</v>
      </c>
      <c r="E116" s="16">
        <v>38</v>
      </c>
      <c r="F116" s="15" t="s">
        <v>7</v>
      </c>
      <c r="H116" s="17">
        <v>109</v>
      </c>
      <c r="I116" s="18">
        <v>1912</v>
      </c>
      <c r="J116" s="16">
        <v>0</v>
      </c>
      <c r="K116" s="16">
        <v>0</v>
      </c>
      <c r="L116" s="16">
        <v>0</v>
      </c>
      <c r="N116" s="17">
        <v>109</v>
      </c>
      <c r="O116" s="18">
        <v>1911</v>
      </c>
      <c r="P116" s="16">
        <v>0</v>
      </c>
      <c r="Q116" s="16">
        <v>0</v>
      </c>
      <c r="R116" s="16">
        <v>0</v>
      </c>
      <c r="T116" s="4">
        <v>54</v>
      </c>
      <c r="U116" s="5">
        <v>1967</v>
      </c>
      <c r="V116" s="16">
        <v>124</v>
      </c>
      <c r="W116" s="16">
        <v>88</v>
      </c>
      <c r="X116" s="16">
        <v>36</v>
      </c>
      <c r="Y116" s="7" t="s">
        <v>7</v>
      </c>
      <c r="Z116" s="2"/>
      <c r="AA116" s="4">
        <v>109</v>
      </c>
      <c r="AB116" s="5">
        <v>1913</v>
      </c>
      <c r="AC116" s="16">
        <v>2</v>
      </c>
      <c r="AD116" s="16">
        <v>0</v>
      </c>
      <c r="AE116" s="16">
        <v>2</v>
      </c>
      <c r="AF116" s="4"/>
      <c r="AG116" s="4">
        <v>109</v>
      </c>
      <c r="AH116" s="5">
        <v>1912</v>
      </c>
      <c r="AI116" s="16">
        <v>1</v>
      </c>
      <c r="AJ116" s="16">
        <v>0</v>
      </c>
      <c r="AK116" s="16">
        <v>1</v>
      </c>
    </row>
    <row r="117" spans="1:37" ht="26.4" x14ac:dyDescent="0.25">
      <c r="A117" s="4">
        <v>55</v>
      </c>
      <c r="B117" s="5">
        <v>1966</v>
      </c>
      <c r="C117" s="16">
        <v>144</v>
      </c>
      <c r="D117" s="16">
        <v>104</v>
      </c>
      <c r="E117" s="16">
        <v>40</v>
      </c>
      <c r="F117" s="15" t="s">
        <v>6</v>
      </c>
      <c r="H117" s="17" t="s">
        <v>5</v>
      </c>
      <c r="I117" s="18">
        <v>1911</v>
      </c>
      <c r="J117" s="16">
        <v>1</v>
      </c>
      <c r="K117" s="16">
        <v>1</v>
      </c>
      <c r="L117" s="16">
        <v>0</v>
      </c>
      <c r="N117" s="17" t="s">
        <v>5</v>
      </c>
      <c r="O117" s="18">
        <v>1910</v>
      </c>
      <c r="P117" s="16">
        <v>0</v>
      </c>
      <c r="Q117" s="16">
        <v>0</v>
      </c>
      <c r="R117" s="16">
        <v>0</v>
      </c>
      <c r="T117" s="4">
        <v>55</v>
      </c>
      <c r="U117" s="5">
        <v>1967</v>
      </c>
      <c r="V117" s="16">
        <v>101</v>
      </c>
      <c r="W117" s="16">
        <v>73</v>
      </c>
      <c r="X117" s="16">
        <v>28</v>
      </c>
      <c r="Y117" s="7" t="s">
        <v>6</v>
      </c>
      <c r="Z117" s="2"/>
      <c r="AA117" s="4" t="s">
        <v>5</v>
      </c>
      <c r="AB117" s="5">
        <v>1912</v>
      </c>
      <c r="AC117" s="16">
        <v>1</v>
      </c>
      <c r="AD117" s="16">
        <v>1</v>
      </c>
      <c r="AE117" s="16">
        <v>0</v>
      </c>
      <c r="AF117" s="4"/>
      <c r="AG117" s="4" t="s">
        <v>5</v>
      </c>
      <c r="AH117" s="5">
        <v>1911</v>
      </c>
      <c r="AI117" s="16">
        <v>0</v>
      </c>
      <c r="AJ117" s="16">
        <v>0</v>
      </c>
      <c r="AK117" s="16">
        <v>0</v>
      </c>
    </row>
    <row r="118" spans="1:37" x14ac:dyDescent="0.25">
      <c r="A118" s="4">
        <v>55</v>
      </c>
      <c r="B118" s="5">
        <v>1965</v>
      </c>
      <c r="C118" s="16">
        <v>158</v>
      </c>
      <c r="D118" s="16">
        <v>105</v>
      </c>
      <c r="E118" s="16">
        <v>53</v>
      </c>
      <c r="F118" s="15" t="s">
        <v>7</v>
      </c>
      <c r="N118" s="4"/>
      <c r="O118" s="5"/>
      <c r="T118" s="4">
        <v>55</v>
      </c>
      <c r="U118" s="5">
        <v>1966</v>
      </c>
      <c r="V118" s="16">
        <v>132</v>
      </c>
      <c r="W118" s="16">
        <v>97</v>
      </c>
      <c r="X118" s="16">
        <v>35</v>
      </c>
      <c r="Y118" s="7" t="s">
        <v>7</v>
      </c>
      <c r="Z118" s="2"/>
      <c r="AA118" s="2"/>
      <c r="AB118" s="2"/>
      <c r="AC118" s="2"/>
      <c r="AD118" s="2"/>
      <c r="AE118" s="2"/>
      <c r="AF118" s="2"/>
      <c r="AG118" s="4"/>
      <c r="AH118" s="5"/>
    </row>
    <row r="119" spans="1:37" x14ac:dyDescent="0.25">
      <c r="A119" s="4">
        <v>56</v>
      </c>
      <c r="B119" s="5">
        <v>1965</v>
      </c>
      <c r="C119" s="16">
        <v>143</v>
      </c>
      <c r="D119" s="16">
        <v>98</v>
      </c>
      <c r="E119" s="16">
        <v>45</v>
      </c>
      <c r="F119" s="15" t="s">
        <v>6</v>
      </c>
      <c r="T119" s="4">
        <v>56</v>
      </c>
      <c r="U119" s="5">
        <v>1966</v>
      </c>
      <c r="V119" s="16">
        <v>129</v>
      </c>
      <c r="W119" s="16">
        <v>84</v>
      </c>
      <c r="X119" s="16">
        <v>45</v>
      </c>
      <c r="Y119" s="7" t="s">
        <v>6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5">
      <c r="A120" s="4">
        <v>56</v>
      </c>
      <c r="B120" s="5">
        <v>1964</v>
      </c>
      <c r="C120" s="16">
        <v>164</v>
      </c>
      <c r="D120" s="16">
        <v>113</v>
      </c>
      <c r="E120" s="16">
        <v>51</v>
      </c>
      <c r="F120" s="15" t="s">
        <v>7</v>
      </c>
      <c r="T120" s="4">
        <v>56</v>
      </c>
      <c r="U120" s="5">
        <v>1965</v>
      </c>
      <c r="V120" s="16">
        <v>157</v>
      </c>
      <c r="W120" s="16">
        <v>115</v>
      </c>
      <c r="X120" s="16">
        <v>42</v>
      </c>
      <c r="Y120" s="7" t="s">
        <v>7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5">
      <c r="A121" s="4">
        <v>57</v>
      </c>
      <c r="B121" s="5">
        <v>1964</v>
      </c>
      <c r="C121" s="16">
        <v>161</v>
      </c>
      <c r="D121" s="16">
        <v>101</v>
      </c>
      <c r="E121" s="16">
        <v>60</v>
      </c>
      <c r="F121" s="15" t="s">
        <v>6</v>
      </c>
      <c r="T121" s="4">
        <v>57</v>
      </c>
      <c r="U121" s="5">
        <v>1965</v>
      </c>
      <c r="V121" s="16">
        <v>139</v>
      </c>
      <c r="W121" s="16">
        <v>92</v>
      </c>
      <c r="X121" s="16">
        <v>47</v>
      </c>
      <c r="Y121" s="7" t="s">
        <v>6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25">
      <c r="A122" s="4">
        <v>57</v>
      </c>
      <c r="B122" s="5">
        <v>1963</v>
      </c>
      <c r="C122" s="16">
        <v>179</v>
      </c>
      <c r="D122" s="16">
        <v>116</v>
      </c>
      <c r="E122" s="16">
        <v>63</v>
      </c>
      <c r="F122" s="15" t="s">
        <v>7</v>
      </c>
      <c r="T122" s="4">
        <v>57</v>
      </c>
      <c r="U122" s="5">
        <v>1964</v>
      </c>
      <c r="V122" s="16">
        <v>161</v>
      </c>
      <c r="W122" s="16">
        <v>114</v>
      </c>
      <c r="X122" s="16">
        <v>47</v>
      </c>
      <c r="Y122" s="7" t="s">
        <v>7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5">
      <c r="A123" s="4">
        <v>58</v>
      </c>
      <c r="B123" s="5">
        <v>1963</v>
      </c>
      <c r="C123" s="16">
        <v>189</v>
      </c>
      <c r="D123" s="16">
        <v>139</v>
      </c>
      <c r="E123" s="16">
        <v>50</v>
      </c>
      <c r="F123" s="15" t="s">
        <v>6</v>
      </c>
      <c r="T123" s="4">
        <v>58</v>
      </c>
      <c r="U123" s="5">
        <v>1964</v>
      </c>
      <c r="V123" s="16">
        <v>144</v>
      </c>
      <c r="W123" s="16">
        <v>89</v>
      </c>
      <c r="X123" s="16">
        <v>55</v>
      </c>
      <c r="Y123" s="7" t="s">
        <v>6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5">
      <c r="A124" s="4">
        <v>58</v>
      </c>
      <c r="B124" s="5">
        <v>1962</v>
      </c>
      <c r="C124" s="16">
        <v>160</v>
      </c>
      <c r="D124" s="16">
        <v>118</v>
      </c>
      <c r="E124" s="16">
        <v>42</v>
      </c>
      <c r="F124" s="15" t="s">
        <v>7</v>
      </c>
      <c r="T124" s="4">
        <v>58</v>
      </c>
      <c r="U124" s="5">
        <v>1963</v>
      </c>
      <c r="V124" s="16">
        <v>165</v>
      </c>
      <c r="W124" s="16">
        <v>113</v>
      </c>
      <c r="X124" s="16">
        <v>52</v>
      </c>
      <c r="Y124" s="7" t="s">
        <v>7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5">
      <c r="A125" s="4">
        <v>59</v>
      </c>
      <c r="B125" s="5">
        <v>1962</v>
      </c>
      <c r="C125" s="16">
        <v>199</v>
      </c>
      <c r="D125" s="16">
        <v>131</v>
      </c>
      <c r="E125" s="16">
        <v>68</v>
      </c>
      <c r="F125" s="15" t="s">
        <v>6</v>
      </c>
      <c r="T125" s="4">
        <v>59</v>
      </c>
      <c r="U125" s="5">
        <v>1963</v>
      </c>
      <c r="V125" s="16">
        <v>183</v>
      </c>
      <c r="W125" s="16">
        <v>126</v>
      </c>
      <c r="X125" s="16">
        <v>57</v>
      </c>
      <c r="Y125" s="7" t="s">
        <v>6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5">
      <c r="A126" s="4">
        <v>59</v>
      </c>
      <c r="B126" s="5">
        <v>1961</v>
      </c>
      <c r="C126" s="16">
        <v>233</v>
      </c>
      <c r="D126" s="16">
        <v>163</v>
      </c>
      <c r="E126" s="16">
        <v>70</v>
      </c>
      <c r="F126" s="15" t="s">
        <v>7</v>
      </c>
      <c r="T126" s="4">
        <v>59</v>
      </c>
      <c r="U126" s="5">
        <v>1962</v>
      </c>
      <c r="V126" s="16">
        <v>180</v>
      </c>
      <c r="W126" s="16">
        <v>118</v>
      </c>
      <c r="X126" s="16">
        <v>62</v>
      </c>
      <c r="Y126" s="7" t="s">
        <v>7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5">
      <c r="A127" s="4">
        <v>60</v>
      </c>
      <c r="B127" s="5">
        <v>1961</v>
      </c>
      <c r="C127" s="16">
        <v>238</v>
      </c>
      <c r="D127" s="16">
        <v>162</v>
      </c>
      <c r="E127" s="16">
        <v>76</v>
      </c>
      <c r="F127" s="15" t="s">
        <v>6</v>
      </c>
      <c r="T127" s="4">
        <v>60</v>
      </c>
      <c r="U127" s="5">
        <v>1962</v>
      </c>
      <c r="V127" s="16">
        <v>220</v>
      </c>
      <c r="W127" s="16">
        <v>148</v>
      </c>
      <c r="X127" s="16">
        <v>72</v>
      </c>
      <c r="Y127" s="7" t="s">
        <v>6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25">
      <c r="A128" s="4">
        <v>60</v>
      </c>
      <c r="B128" s="5">
        <v>1960</v>
      </c>
      <c r="C128" s="16">
        <v>282</v>
      </c>
      <c r="D128" s="16">
        <v>186</v>
      </c>
      <c r="E128" s="16">
        <v>96</v>
      </c>
      <c r="F128" s="15" t="s">
        <v>7</v>
      </c>
      <c r="T128" s="4">
        <v>60</v>
      </c>
      <c r="U128" s="5">
        <v>1961</v>
      </c>
      <c r="V128" s="16">
        <v>214</v>
      </c>
      <c r="W128" s="16">
        <v>139</v>
      </c>
      <c r="X128" s="16">
        <v>75</v>
      </c>
      <c r="Y128" s="7" t="s">
        <v>7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5">
      <c r="A129" s="4">
        <v>61</v>
      </c>
      <c r="B129" s="5">
        <v>1960</v>
      </c>
      <c r="C129" s="16">
        <v>314</v>
      </c>
      <c r="D129" s="16">
        <v>207</v>
      </c>
      <c r="E129" s="16">
        <v>107</v>
      </c>
      <c r="F129" s="15" t="s">
        <v>6</v>
      </c>
      <c r="T129" s="4">
        <v>61</v>
      </c>
      <c r="U129" s="5">
        <v>1961</v>
      </c>
      <c r="V129" s="16">
        <v>235</v>
      </c>
      <c r="W129" s="16">
        <v>162</v>
      </c>
      <c r="X129" s="16">
        <v>73</v>
      </c>
      <c r="Y129" s="7" t="s">
        <v>6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5">
      <c r="A130" s="4">
        <v>61</v>
      </c>
      <c r="B130" s="5">
        <v>1959</v>
      </c>
      <c r="C130" s="16">
        <v>327</v>
      </c>
      <c r="D130" s="16">
        <v>235</v>
      </c>
      <c r="E130" s="16">
        <v>92</v>
      </c>
      <c r="F130" s="15" t="s">
        <v>7</v>
      </c>
      <c r="T130" s="4">
        <v>61</v>
      </c>
      <c r="U130" s="5">
        <v>1960</v>
      </c>
      <c r="V130" s="16">
        <v>244</v>
      </c>
      <c r="W130" s="16">
        <v>158</v>
      </c>
      <c r="X130" s="16">
        <v>86</v>
      </c>
      <c r="Y130" s="7" t="s">
        <v>7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5">
      <c r="A131" s="4">
        <v>62</v>
      </c>
      <c r="B131" s="5">
        <v>1959</v>
      </c>
      <c r="C131" s="16">
        <v>352</v>
      </c>
      <c r="D131" s="16">
        <v>233</v>
      </c>
      <c r="E131" s="16">
        <v>119</v>
      </c>
      <c r="F131" s="15" t="s">
        <v>6</v>
      </c>
      <c r="T131" s="4">
        <v>62</v>
      </c>
      <c r="U131" s="5">
        <v>1960</v>
      </c>
      <c r="V131" s="16">
        <v>268</v>
      </c>
      <c r="W131" s="16">
        <v>162</v>
      </c>
      <c r="X131" s="16">
        <v>106</v>
      </c>
      <c r="Y131" s="7" t="s">
        <v>6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5">
      <c r="A132" s="4">
        <v>62</v>
      </c>
      <c r="B132" s="5">
        <v>1958</v>
      </c>
      <c r="C132" s="16">
        <v>399</v>
      </c>
      <c r="D132" s="16">
        <v>252</v>
      </c>
      <c r="E132" s="16">
        <v>147</v>
      </c>
      <c r="F132" s="15" t="s">
        <v>7</v>
      </c>
      <c r="T132" s="4">
        <v>62</v>
      </c>
      <c r="U132" s="5">
        <v>1959</v>
      </c>
      <c r="V132" s="16">
        <v>290</v>
      </c>
      <c r="W132" s="16">
        <v>190</v>
      </c>
      <c r="X132" s="16">
        <v>100</v>
      </c>
      <c r="Y132" s="7" t="s">
        <v>7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5">
      <c r="A133" s="4">
        <v>63</v>
      </c>
      <c r="B133" s="5">
        <v>1958</v>
      </c>
      <c r="C133" s="16">
        <v>432</v>
      </c>
      <c r="D133" s="16">
        <v>279</v>
      </c>
      <c r="E133" s="16">
        <v>153</v>
      </c>
      <c r="F133" s="15" t="s">
        <v>6</v>
      </c>
      <c r="T133" s="4">
        <v>63</v>
      </c>
      <c r="U133" s="5">
        <v>1959</v>
      </c>
      <c r="V133" s="16">
        <v>302</v>
      </c>
      <c r="W133" s="16">
        <v>199</v>
      </c>
      <c r="X133" s="16">
        <v>103</v>
      </c>
      <c r="Y133" s="7" t="s">
        <v>6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5">
      <c r="A134" s="4">
        <v>63</v>
      </c>
      <c r="B134" s="5">
        <v>1957</v>
      </c>
      <c r="C134" s="16">
        <v>422</v>
      </c>
      <c r="D134" s="16">
        <v>276</v>
      </c>
      <c r="E134" s="16">
        <v>146</v>
      </c>
      <c r="F134" s="15" t="s">
        <v>7</v>
      </c>
      <c r="T134" s="4">
        <v>63</v>
      </c>
      <c r="U134" s="5">
        <v>1958</v>
      </c>
      <c r="V134" s="16">
        <v>338</v>
      </c>
      <c r="W134" s="16">
        <v>218</v>
      </c>
      <c r="X134" s="16">
        <v>120</v>
      </c>
      <c r="Y134" s="7" t="s">
        <v>7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5">
      <c r="A135" s="4">
        <v>64</v>
      </c>
      <c r="B135" s="5">
        <v>1957</v>
      </c>
      <c r="C135" s="16">
        <v>400</v>
      </c>
      <c r="D135" s="16">
        <v>271</v>
      </c>
      <c r="E135" s="16">
        <v>129</v>
      </c>
      <c r="F135" s="15" t="s">
        <v>6</v>
      </c>
      <c r="T135" s="4">
        <v>64</v>
      </c>
      <c r="U135" s="5">
        <v>1958</v>
      </c>
      <c r="V135" s="16">
        <v>365</v>
      </c>
      <c r="W135" s="16">
        <v>244</v>
      </c>
      <c r="X135" s="16">
        <v>121</v>
      </c>
      <c r="Y135" s="7" t="s">
        <v>6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25">
      <c r="A136" s="4">
        <v>64</v>
      </c>
      <c r="B136" s="5">
        <v>1956</v>
      </c>
      <c r="C136" s="16">
        <v>431</v>
      </c>
      <c r="D136" s="16">
        <v>294</v>
      </c>
      <c r="E136" s="16">
        <v>137</v>
      </c>
      <c r="F136" s="15" t="s">
        <v>7</v>
      </c>
      <c r="T136" s="4">
        <v>64</v>
      </c>
      <c r="U136" s="5">
        <v>1957</v>
      </c>
      <c r="V136" s="16">
        <v>375</v>
      </c>
      <c r="W136" s="16">
        <v>220</v>
      </c>
      <c r="X136" s="16">
        <v>155</v>
      </c>
      <c r="Y136" s="7" t="s">
        <v>7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5">
      <c r="A137" s="4">
        <v>65</v>
      </c>
      <c r="B137" s="5">
        <v>1956</v>
      </c>
      <c r="C137" s="16">
        <v>510</v>
      </c>
      <c r="D137" s="16">
        <v>338</v>
      </c>
      <c r="E137" s="16">
        <v>172</v>
      </c>
      <c r="F137" s="15" t="s">
        <v>6</v>
      </c>
      <c r="T137" s="4">
        <v>65</v>
      </c>
      <c r="U137" s="5">
        <v>1957</v>
      </c>
      <c r="V137" s="16">
        <v>387</v>
      </c>
      <c r="W137" s="16">
        <v>252</v>
      </c>
      <c r="X137" s="16">
        <v>135</v>
      </c>
      <c r="Y137" s="7" t="s">
        <v>6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5">
      <c r="A138" s="4">
        <v>65</v>
      </c>
      <c r="B138" s="5">
        <v>1955</v>
      </c>
      <c r="C138" s="16">
        <v>490</v>
      </c>
      <c r="D138" s="16">
        <v>321</v>
      </c>
      <c r="E138" s="16">
        <v>169</v>
      </c>
      <c r="F138" s="15" t="s">
        <v>7</v>
      </c>
      <c r="T138" s="4">
        <v>65</v>
      </c>
      <c r="U138" s="5">
        <v>1956</v>
      </c>
      <c r="V138" s="16">
        <v>477</v>
      </c>
      <c r="W138" s="16">
        <v>313</v>
      </c>
      <c r="X138" s="16">
        <v>164</v>
      </c>
      <c r="Y138" s="7" t="s">
        <v>7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5">
      <c r="A139" s="4">
        <v>66</v>
      </c>
      <c r="B139" s="5">
        <v>1955</v>
      </c>
      <c r="C139" s="16">
        <v>554</v>
      </c>
      <c r="D139" s="16">
        <v>358</v>
      </c>
      <c r="E139" s="16">
        <v>196</v>
      </c>
      <c r="F139" s="15" t="s">
        <v>6</v>
      </c>
      <c r="T139" s="4">
        <v>66</v>
      </c>
      <c r="U139" s="5">
        <v>1956</v>
      </c>
      <c r="V139" s="16">
        <v>436</v>
      </c>
      <c r="W139" s="16">
        <v>305</v>
      </c>
      <c r="X139" s="16">
        <v>131</v>
      </c>
      <c r="Y139" s="7" t="s">
        <v>6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5">
      <c r="A140" s="4">
        <v>66</v>
      </c>
      <c r="B140" s="5">
        <v>1954</v>
      </c>
      <c r="C140" s="16">
        <v>514</v>
      </c>
      <c r="D140" s="16">
        <v>333</v>
      </c>
      <c r="E140" s="16">
        <v>181</v>
      </c>
      <c r="F140" s="15" t="s">
        <v>7</v>
      </c>
      <c r="T140" s="4">
        <v>66</v>
      </c>
      <c r="U140" s="5">
        <v>1955</v>
      </c>
      <c r="V140" s="16">
        <v>458</v>
      </c>
      <c r="W140" s="16">
        <v>322</v>
      </c>
      <c r="X140" s="16">
        <v>136</v>
      </c>
      <c r="Y140" s="7" t="s">
        <v>7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5">
      <c r="A141" s="4">
        <v>67</v>
      </c>
      <c r="B141" s="5">
        <v>1954</v>
      </c>
      <c r="C141" s="16">
        <v>551</v>
      </c>
      <c r="D141" s="16">
        <v>353</v>
      </c>
      <c r="E141" s="16">
        <v>198</v>
      </c>
      <c r="F141" s="15" t="s">
        <v>6</v>
      </c>
      <c r="T141" s="4">
        <v>67</v>
      </c>
      <c r="U141" s="5">
        <v>1955</v>
      </c>
      <c r="V141" s="16">
        <v>451</v>
      </c>
      <c r="W141" s="16">
        <v>299</v>
      </c>
      <c r="X141" s="16">
        <v>152</v>
      </c>
      <c r="Y141" s="7" t="s">
        <v>6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5">
      <c r="A142" s="4">
        <v>67</v>
      </c>
      <c r="B142" s="5">
        <v>1953</v>
      </c>
      <c r="C142" s="16">
        <v>530</v>
      </c>
      <c r="D142" s="16">
        <v>343</v>
      </c>
      <c r="E142" s="16">
        <v>187</v>
      </c>
      <c r="F142" s="15" t="s">
        <v>7</v>
      </c>
      <c r="T142" s="4">
        <v>67</v>
      </c>
      <c r="U142" s="5">
        <v>1954</v>
      </c>
      <c r="V142" s="16">
        <v>474</v>
      </c>
      <c r="W142" s="16">
        <v>301</v>
      </c>
      <c r="X142" s="16">
        <v>173</v>
      </c>
      <c r="Y142" s="7" t="s">
        <v>7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25">
      <c r="A143" s="4">
        <v>68</v>
      </c>
      <c r="B143" s="5">
        <v>1953</v>
      </c>
      <c r="C143" s="16">
        <v>519</v>
      </c>
      <c r="D143" s="16">
        <v>328</v>
      </c>
      <c r="E143" s="16">
        <v>191</v>
      </c>
      <c r="F143" s="15" t="s">
        <v>6</v>
      </c>
      <c r="T143" s="4">
        <v>68</v>
      </c>
      <c r="U143" s="5">
        <v>1954</v>
      </c>
      <c r="V143" s="16">
        <v>484</v>
      </c>
      <c r="W143" s="16">
        <v>311</v>
      </c>
      <c r="X143" s="16">
        <v>173</v>
      </c>
      <c r="Y143" s="7" t="s">
        <v>6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5">
      <c r="A144" s="4">
        <v>68</v>
      </c>
      <c r="B144" s="5">
        <v>1952</v>
      </c>
      <c r="C144" s="16">
        <v>565</v>
      </c>
      <c r="D144" s="16">
        <v>358</v>
      </c>
      <c r="E144" s="16">
        <v>207</v>
      </c>
      <c r="F144" s="15" t="s">
        <v>7</v>
      </c>
      <c r="T144" s="4">
        <v>68</v>
      </c>
      <c r="U144" s="5">
        <v>1953</v>
      </c>
      <c r="V144" s="16">
        <v>474</v>
      </c>
      <c r="W144" s="16">
        <v>300</v>
      </c>
      <c r="X144" s="16">
        <v>174</v>
      </c>
      <c r="Y144" s="7" t="s">
        <v>7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5">
      <c r="A145" s="4">
        <v>69</v>
      </c>
      <c r="B145" s="5">
        <v>1952</v>
      </c>
      <c r="C145" s="16">
        <v>595</v>
      </c>
      <c r="D145" s="16">
        <v>389</v>
      </c>
      <c r="E145" s="16">
        <v>206</v>
      </c>
      <c r="F145" s="15" t="s">
        <v>6</v>
      </c>
      <c r="T145" s="4">
        <v>69</v>
      </c>
      <c r="U145" s="5">
        <v>1953</v>
      </c>
      <c r="V145" s="16">
        <v>508</v>
      </c>
      <c r="W145" s="16">
        <v>313</v>
      </c>
      <c r="X145" s="16">
        <v>195</v>
      </c>
      <c r="Y145" s="7" t="s">
        <v>6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25">
      <c r="A146" s="4">
        <v>69</v>
      </c>
      <c r="B146" s="5">
        <v>1951</v>
      </c>
      <c r="C146" s="16">
        <v>601</v>
      </c>
      <c r="D146" s="16">
        <v>396</v>
      </c>
      <c r="E146" s="16">
        <v>205</v>
      </c>
      <c r="F146" s="15" t="s">
        <v>7</v>
      </c>
      <c r="T146" s="4">
        <v>69</v>
      </c>
      <c r="U146" s="5">
        <v>1952</v>
      </c>
      <c r="V146" s="16">
        <v>444</v>
      </c>
      <c r="W146" s="16">
        <v>303</v>
      </c>
      <c r="X146" s="16">
        <v>141</v>
      </c>
      <c r="Y146" s="7" t="s">
        <v>7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5">
      <c r="A147" s="4">
        <v>70</v>
      </c>
      <c r="B147" s="5">
        <v>1951</v>
      </c>
      <c r="C147" s="16">
        <v>626</v>
      </c>
      <c r="D147" s="16">
        <v>373</v>
      </c>
      <c r="E147" s="16">
        <v>253</v>
      </c>
      <c r="F147" s="15" t="s">
        <v>6</v>
      </c>
      <c r="T147" s="4">
        <v>70</v>
      </c>
      <c r="U147" s="5">
        <v>1952</v>
      </c>
      <c r="V147" s="16">
        <v>558</v>
      </c>
      <c r="W147" s="16">
        <v>338</v>
      </c>
      <c r="X147" s="16">
        <v>220</v>
      </c>
      <c r="Y147" s="7" t="s">
        <v>6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25">
      <c r="A148" s="4">
        <v>70</v>
      </c>
      <c r="B148" s="5">
        <v>1950</v>
      </c>
      <c r="C148" s="16">
        <v>548</v>
      </c>
      <c r="D148" s="16">
        <v>339</v>
      </c>
      <c r="E148" s="16">
        <v>209</v>
      </c>
      <c r="F148" s="15" t="s">
        <v>7</v>
      </c>
      <c r="T148" s="4">
        <v>70</v>
      </c>
      <c r="U148" s="5">
        <v>1951</v>
      </c>
      <c r="V148" s="16">
        <v>533</v>
      </c>
      <c r="W148" s="16">
        <v>321</v>
      </c>
      <c r="X148" s="16">
        <v>212</v>
      </c>
      <c r="Y148" s="7" t="s">
        <v>7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25">
      <c r="A149" s="4">
        <v>71</v>
      </c>
      <c r="B149" s="5">
        <v>1950</v>
      </c>
      <c r="C149" s="16">
        <v>600</v>
      </c>
      <c r="D149" s="16">
        <v>372</v>
      </c>
      <c r="E149" s="16">
        <v>228</v>
      </c>
      <c r="F149" s="15" t="s">
        <v>6</v>
      </c>
      <c r="T149" s="4">
        <v>71</v>
      </c>
      <c r="U149" s="5">
        <v>1951</v>
      </c>
      <c r="V149" s="16">
        <v>512</v>
      </c>
      <c r="W149" s="16">
        <v>312</v>
      </c>
      <c r="X149" s="16">
        <v>200</v>
      </c>
      <c r="Y149" s="7" t="s">
        <v>6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5">
      <c r="A150" s="4">
        <v>71</v>
      </c>
      <c r="B150" s="5">
        <v>1949</v>
      </c>
      <c r="C150" s="16">
        <v>597</v>
      </c>
      <c r="D150" s="16">
        <v>352</v>
      </c>
      <c r="E150" s="16">
        <v>245</v>
      </c>
      <c r="F150" s="15" t="s">
        <v>7</v>
      </c>
      <c r="T150" s="4">
        <v>71</v>
      </c>
      <c r="U150" s="5">
        <v>1950</v>
      </c>
      <c r="V150" s="16">
        <v>515</v>
      </c>
      <c r="W150" s="16">
        <v>322</v>
      </c>
      <c r="X150" s="16">
        <v>193</v>
      </c>
      <c r="Y150" s="7" t="s">
        <v>7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25">
      <c r="A151" s="4">
        <v>72</v>
      </c>
      <c r="B151" s="5">
        <v>1949</v>
      </c>
      <c r="C151" s="16">
        <v>633</v>
      </c>
      <c r="D151" s="16">
        <v>367</v>
      </c>
      <c r="E151" s="16">
        <v>266</v>
      </c>
      <c r="F151" s="15" t="s">
        <v>6</v>
      </c>
      <c r="T151" s="4">
        <v>72</v>
      </c>
      <c r="U151" s="5">
        <v>1950</v>
      </c>
      <c r="V151" s="16">
        <v>570</v>
      </c>
      <c r="W151" s="16">
        <v>345</v>
      </c>
      <c r="X151" s="16">
        <v>225</v>
      </c>
      <c r="Y151" s="7" t="s">
        <v>6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25">
      <c r="A152" s="4">
        <v>72</v>
      </c>
      <c r="B152" s="5">
        <v>1948</v>
      </c>
      <c r="C152" s="16">
        <v>628</v>
      </c>
      <c r="D152" s="16">
        <v>379</v>
      </c>
      <c r="E152" s="16">
        <v>249</v>
      </c>
      <c r="F152" s="15" t="s">
        <v>7</v>
      </c>
      <c r="T152" s="4">
        <v>72</v>
      </c>
      <c r="U152" s="5">
        <v>1949</v>
      </c>
      <c r="V152" s="16">
        <v>525</v>
      </c>
      <c r="W152" s="16">
        <v>319</v>
      </c>
      <c r="X152" s="16">
        <v>206</v>
      </c>
      <c r="Y152" s="7" t="s">
        <v>7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25">
      <c r="A153" s="4">
        <v>73</v>
      </c>
      <c r="B153" s="5">
        <v>1948</v>
      </c>
      <c r="C153" s="16">
        <v>662</v>
      </c>
      <c r="D153" s="16">
        <v>369</v>
      </c>
      <c r="E153" s="16">
        <v>293</v>
      </c>
      <c r="F153" s="15" t="s">
        <v>6</v>
      </c>
      <c r="T153" s="4">
        <v>73</v>
      </c>
      <c r="U153" s="5">
        <v>1949</v>
      </c>
      <c r="V153" s="16">
        <v>571</v>
      </c>
      <c r="W153" s="16">
        <v>331</v>
      </c>
      <c r="X153" s="16">
        <v>240</v>
      </c>
      <c r="Y153" s="7" t="s">
        <v>6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25">
      <c r="A154" s="4">
        <v>73</v>
      </c>
      <c r="B154" s="5">
        <v>1947</v>
      </c>
      <c r="C154" s="16">
        <v>536</v>
      </c>
      <c r="D154" s="16">
        <v>311</v>
      </c>
      <c r="E154" s="16">
        <v>225</v>
      </c>
      <c r="F154" s="15" t="s">
        <v>7</v>
      </c>
      <c r="T154" s="4">
        <v>73</v>
      </c>
      <c r="U154" s="5">
        <v>1948</v>
      </c>
      <c r="V154" s="16">
        <v>513</v>
      </c>
      <c r="W154" s="16">
        <v>302</v>
      </c>
      <c r="X154" s="16">
        <v>211</v>
      </c>
      <c r="Y154" s="7" t="s">
        <v>7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5">
      <c r="A155" s="4">
        <v>74</v>
      </c>
      <c r="B155" s="5">
        <v>1947</v>
      </c>
      <c r="C155" s="16">
        <v>555</v>
      </c>
      <c r="D155" s="16">
        <v>300</v>
      </c>
      <c r="E155" s="16">
        <v>255</v>
      </c>
      <c r="F155" s="15" t="s">
        <v>6</v>
      </c>
      <c r="T155" s="4">
        <v>74</v>
      </c>
      <c r="U155" s="5">
        <v>1948</v>
      </c>
      <c r="V155" s="16">
        <v>530</v>
      </c>
      <c r="W155" s="16">
        <v>297</v>
      </c>
      <c r="X155" s="16">
        <v>233</v>
      </c>
      <c r="Y155" s="7" t="s">
        <v>6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5">
      <c r="A156" s="4">
        <v>74</v>
      </c>
      <c r="B156" s="5">
        <v>1946</v>
      </c>
      <c r="C156" s="16">
        <v>488</v>
      </c>
      <c r="D156" s="16">
        <v>285</v>
      </c>
      <c r="E156" s="16">
        <v>203</v>
      </c>
      <c r="F156" s="15" t="s">
        <v>7</v>
      </c>
      <c r="T156" s="4">
        <v>74</v>
      </c>
      <c r="U156" s="5">
        <v>1947</v>
      </c>
      <c r="V156" s="16">
        <v>513</v>
      </c>
      <c r="W156" s="16">
        <v>289</v>
      </c>
      <c r="X156" s="16">
        <v>224</v>
      </c>
      <c r="Y156" s="7" t="s">
        <v>7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25">
      <c r="A157" s="4">
        <v>75</v>
      </c>
      <c r="B157" s="5">
        <v>1946</v>
      </c>
      <c r="C157" s="16">
        <v>507</v>
      </c>
      <c r="D157" s="16">
        <v>292</v>
      </c>
      <c r="E157" s="16">
        <v>215</v>
      </c>
      <c r="F157" s="15" t="s">
        <v>6</v>
      </c>
      <c r="T157" s="4">
        <v>75</v>
      </c>
      <c r="U157" s="5">
        <v>1947</v>
      </c>
      <c r="V157" s="16">
        <v>512</v>
      </c>
      <c r="W157" s="16">
        <v>296</v>
      </c>
      <c r="X157" s="16">
        <v>216</v>
      </c>
      <c r="Y157" s="7" t="s">
        <v>6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5">
      <c r="A158" s="4">
        <v>75</v>
      </c>
      <c r="B158" s="5">
        <v>1945</v>
      </c>
      <c r="C158" s="16">
        <v>295</v>
      </c>
      <c r="D158" s="16">
        <v>173</v>
      </c>
      <c r="E158" s="16">
        <v>122</v>
      </c>
      <c r="F158" s="15" t="s">
        <v>7</v>
      </c>
      <c r="T158" s="4">
        <v>75</v>
      </c>
      <c r="U158" s="5">
        <v>1946</v>
      </c>
      <c r="V158" s="16">
        <v>442</v>
      </c>
      <c r="W158" s="16">
        <v>225</v>
      </c>
      <c r="X158" s="16">
        <v>217</v>
      </c>
      <c r="Y158" s="7" t="s">
        <v>7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25">
      <c r="A159" s="4">
        <v>76</v>
      </c>
      <c r="B159" s="5">
        <v>1945</v>
      </c>
      <c r="C159" s="16">
        <v>372</v>
      </c>
      <c r="D159" s="16">
        <v>191</v>
      </c>
      <c r="E159" s="16">
        <v>181</v>
      </c>
      <c r="F159" s="15" t="s">
        <v>6</v>
      </c>
      <c r="T159" s="4">
        <v>76</v>
      </c>
      <c r="U159" s="5">
        <v>1946</v>
      </c>
      <c r="V159" s="16">
        <v>453</v>
      </c>
      <c r="W159" s="16">
        <v>255</v>
      </c>
      <c r="X159" s="16">
        <v>198</v>
      </c>
      <c r="Y159" s="7" t="s">
        <v>6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25">
      <c r="A160" s="4">
        <v>76</v>
      </c>
      <c r="B160" s="5">
        <v>1944</v>
      </c>
      <c r="C160" s="16">
        <v>327</v>
      </c>
      <c r="D160" s="16">
        <v>167</v>
      </c>
      <c r="E160" s="16">
        <v>160</v>
      </c>
      <c r="F160" s="15" t="s">
        <v>7</v>
      </c>
      <c r="T160" s="4">
        <v>76</v>
      </c>
      <c r="U160" s="5">
        <v>1945</v>
      </c>
      <c r="V160" s="16">
        <v>289</v>
      </c>
      <c r="W160" s="16">
        <v>140</v>
      </c>
      <c r="X160" s="16">
        <v>149</v>
      </c>
      <c r="Y160" s="7" t="s">
        <v>7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5">
      <c r="A161" s="4">
        <v>77</v>
      </c>
      <c r="B161" s="5">
        <v>1944</v>
      </c>
      <c r="C161" s="16">
        <v>390</v>
      </c>
      <c r="D161" s="16">
        <v>216</v>
      </c>
      <c r="E161" s="16">
        <v>174</v>
      </c>
      <c r="F161" s="15" t="s">
        <v>6</v>
      </c>
      <c r="T161" s="4">
        <v>77</v>
      </c>
      <c r="U161" s="5">
        <v>1945</v>
      </c>
      <c r="V161" s="16">
        <v>356</v>
      </c>
      <c r="W161" s="16">
        <v>207</v>
      </c>
      <c r="X161" s="16">
        <v>149</v>
      </c>
      <c r="Y161" s="7" t="s">
        <v>6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25">
      <c r="A162" s="4">
        <v>77</v>
      </c>
      <c r="B162" s="5">
        <v>1943</v>
      </c>
      <c r="C162" s="16">
        <v>381</v>
      </c>
      <c r="D162" s="16">
        <v>200</v>
      </c>
      <c r="E162" s="16">
        <v>181</v>
      </c>
      <c r="F162" s="15" t="s">
        <v>7</v>
      </c>
      <c r="T162" s="4">
        <v>77</v>
      </c>
      <c r="U162" s="5">
        <v>1944</v>
      </c>
      <c r="V162" s="16">
        <v>306</v>
      </c>
      <c r="W162" s="16">
        <v>164</v>
      </c>
      <c r="X162" s="16">
        <v>142</v>
      </c>
      <c r="Y162" s="7" t="s">
        <v>7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25">
      <c r="A163" s="4">
        <v>78</v>
      </c>
      <c r="B163" s="5">
        <v>1943</v>
      </c>
      <c r="C163" s="16">
        <v>394</v>
      </c>
      <c r="D163" s="16">
        <v>202</v>
      </c>
      <c r="E163" s="16">
        <v>192</v>
      </c>
      <c r="F163" s="15" t="s">
        <v>6</v>
      </c>
      <c r="T163" s="4">
        <v>78</v>
      </c>
      <c r="U163" s="5">
        <v>1944</v>
      </c>
      <c r="V163" s="16">
        <v>352</v>
      </c>
      <c r="W163" s="16">
        <v>175</v>
      </c>
      <c r="X163" s="16">
        <v>177</v>
      </c>
      <c r="Y163" s="7" t="s">
        <v>6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25">
      <c r="A164" s="4">
        <v>78</v>
      </c>
      <c r="B164" s="5">
        <v>1942</v>
      </c>
      <c r="C164" s="16">
        <v>361</v>
      </c>
      <c r="D164" s="16">
        <v>182</v>
      </c>
      <c r="E164" s="16">
        <v>179</v>
      </c>
      <c r="F164" s="15" t="s">
        <v>7</v>
      </c>
      <c r="T164" s="4">
        <v>78</v>
      </c>
      <c r="U164" s="5">
        <v>1943</v>
      </c>
      <c r="V164" s="16">
        <v>341</v>
      </c>
      <c r="W164" s="16">
        <v>164</v>
      </c>
      <c r="X164" s="16">
        <v>177</v>
      </c>
      <c r="Y164" s="7" t="s">
        <v>7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25">
      <c r="A165" s="4">
        <v>79</v>
      </c>
      <c r="B165" s="5">
        <v>1942</v>
      </c>
      <c r="C165" s="16">
        <v>379</v>
      </c>
      <c r="D165" s="16">
        <v>181</v>
      </c>
      <c r="E165" s="16">
        <v>198</v>
      </c>
      <c r="F165" s="15" t="s">
        <v>6</v>
      </c>
      <c r="T165" s="4">
        <v>79</v>
      </c>
      <c r="U165" s="5">
        <v>1943</v>
      </c>
      <c r="V165" s="16">
        <v>322</v>
      </c>
      <c r="W165" s="16">
        <v>165</v>
      </c>
      <c r="X165" s="16">
        <v>157</v>
      </c>
      <c r="Y165" s="7" t="s">
        <v>6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25">
      <c r="A166" s="4">
        <v>79</v>
      </c>
      <c r="B166" s="5">
        <v>1941</v>
      </c>
      <c r="C166" s="16">
        <v>373</v>
      </c>
      <c r="D166" s="16">
        <v>182</v>
      </c>
      <c r="E166" s="16">
        <v>191</v>
      </c>
      <c r="F166" s="15" t="s">
        <v>7</v>
      </c>
      <c r="T166" s="4">
        <v>79</v>
      </c>
      <c r="U166" s="5">
        <v>1942</v>
      </c>
      <c r="V166" s="16">
        <v>329</v>
      </c>
      <c r="W166" s="16">
        <v>159</v>
      </c>
      <c r="X166" s="16">
        <v>170</v>
      </c>
      <c r="Y166" s="7" t="s">
        <v>7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25">
      <c r="A167" s="4">
        <v>80</v>
      </c>
      <c r="B167" s="5">
        <v>1941</v>
      </c>
      <c r="C167" s="16">
        <v>447</v>
      </c>
      <c r="D167" s="16">
        <v>205</v>
      </c>
      <c r="E167" s="16">
        <v>242</v>
      </c>
      <c r="F167" s="15" t="s">
        <v>6</v>
      </c>
      <c r="T167" s="4">
        <v>80</v>
      </c>
      <c r="U167" s="5">
        <v>1942</v>
      </c>
      <c r="V167" s="16">
        <v>317</v>
      </c>
      <c r="W167" s="16">
        <v>150</v>
      </c>
      <c r="X167" s="16">
        <v>167</v>
      </c>
      <c r="Y167" s="7" t="s">
        <v>6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25">
      <c r="A168" s="4">
        <v>80</v>
      </c>
      <c r="B168" s="5">
        <v>1940</v>
      </c>
      <c r="C168" s="16">
        <v>458</v>
      </c>
      <c r="D168" s="16">
        <v>231</v>
      </c>
      <c r="E168" s="16">
        <v>227</v>
      </c>
      <c r="F168" s="15" t="s">
        <v>7</v>
      </c>
      <c r="T168" s="4">
        <v>80</v>
      </c>
      <c r="U168" s="5">
        <v>1941</v>
      </c>
      <c r="V168" s="16">
        <v>400</v>
      </c>
      <c r="W168" s="16">
        <v>182</v>
      </c>
      <c r="X168" s="16">
        <v>218</v>
      </c>
      <c r="Y168" s="7" t="s">
        <v>7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25">
      <c r="A169" s="4">
        <v>81</v>
      </c>
      <c r="B169" s="5">
        <v>1940</v>
      </c>
      <c r="C169" s="16">
        <v>477</v>
      </c>
      <c r="D169" s="16">
        <v>240</v>
      </c>
      <c r="E169" s="16">
        <v>237</v>
      </c>
      <c r="F169" s="15" t="s">
        <v>6</v>
      </c>
      <c r="T169" s="4">
        <v>81</v>
      </c>
      <c r="U169" s="5">
        <v>1941</v>
      </c>
      <c r="V169" s="16">
        <v>392</v>
      </c>
      <c r="W169" s="16">
        <v>186</v>
      </c>
      <c r="X169" s="16">
        <v>206</v>
      </c>
      <c r="Y169" s="7" t="s">
        <v>6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25">
      <c r="A170" s="4">
        <v>81</v>
      </c>
      <c r="B170" s="5">
        <v>1939</v>
      </c>
      <c r="C170" s="16">
        <v>461</v>
      </c>
      <c r="D170" s="16">
        <v>217</v>
      </c>
      <c r="E170" s="16">
        <v>244</v>
      </c>
      <c r="F170" s="15" t="s">
        <v>7</v>
      </c>
      <c r="T170" s="4">
        <v>81</v>
      </c>
      <c r="U170" s="5">
        <v>1940</v>
      </c>
      <c r="V170" s="16">
        <v>444</v>
      </c>
      <c r="W170" s="16">
        <v>192</v>
      </c>
      <c r="X170" s="16">
        <v>252</v>
      </c>
      <c r="Y170" s="7" t="s">
        <v>7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25">
      <c r="A171" s="4">
        <v>82</v>
      </c>
      <c r="B171" s="5">
        <v>1939</v>
      </c>
      <c r="C171" s="16">
        <v>525</v>
      </c>
      <c r="D171" s="16">
        <v>234</v>
      </c>
      <c r="E171" s="16">
        <v>291</v>
      </c>
      <c r="F171" s="15" t="s">
        <v>6</v>
      </c>
      <c r="T171" s="4">
        <v>82</v>
      </c>
      <c r="U171" s="5">
        <v>1940</v>
      </c>
      <c r="V171" s="16">
        <v>441</v>
      </c>
      <c r="W171" s="16">
        <v>188</v>
      </c>
      <c r="X171" s="16">
        <v>253</v>
      </c>
      <c r="Y171" s="7" t="s">
        <v>6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25">
      <c r="A172" s="4">
        <v>82</v>
      </c>
      <c r="B172" s="5">
        <v>1938</v>
      </c>
      <c r="C172" s="16">
        <v>502</v>
      </c>
      <c r="D172" s="16">
        <v>209</v>
      </c>
      <c r="E172" s="16">
        <v>293</v>
      </c>
      <c r="F172" s="15" t="s">
        <v>7</v>
      </c>
      <c r="T172" s="4">
        <v>82</v>
      </c>
      <c r="U172" s="5">
        <v>1939</v>
      </c>
      <c r="V172" s="16">
        <v>444</v>
      </c>
      <c r="W172" s="16">
        <v>175</v>
      </c>
      <c r="X172" s="16">
        <v>269</v>
      </c>
      <c r="Y172" s="7" t="s">
        <v>7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25">
      <c r="A173" s="4">
        <v>83</v>
      </c>
      <c r="B173" s="5">
        <v>1938</v>
      </c>
      <c r="C173" s="16">
        <v>528</v>
      </c>
      <c r="D173" s="16">
        <v>231</v>
      </c>
      <c r="E173" s="16">
        <v>297</v>
      </c>
      <c r="F173" s="15" t="s">
        <v>6</v>
      </c>
      <c r="T173" s="4">
        <v>83</v>
      </c>
      <c r="U173" s="5">
        <v>1939</v>
      </c>
      <c r="V173" s="16">
        <v>426</v>
      </c>
      <c r="W173" s="16">
        <v>190</v>
      </c>
      <c r="X173" s="16">
        <v>236</v>
      </c>
      <c r="Y173" s="7" t="s">
        <v>6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25">
      <c r="A174" s="4">
        <v>83</v>
      </c>
      <c r="B174" s="5">
        <v>1937</v>
      </c>
      <c r="C174" s="16">
        <v>526</v>
      </c>
      <c r="D174" s="16">
        <v>215</v>
      </c>
      <c r="E174" s="16">
        <v>311</v>
      </c>
      <c r="F174" s="15" t="s">
        <v>7</v>
      </c>
      <c r="T174" s="4">
        <v>83</v>
      </c>
      <c r="U174" s="5">
        <v>1938</v>
      </c>
      <c r="V174" s="16">
        <v>442</v>
      </c>
      <c r="W174" s="16">
        <v>195</v>
      </c>
      <c r="X174" s="16">
        <v>247</v>
      </c>
      <c r="Y174" s="7" t="s">
        <v>7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25">
      <c r="A175" s="4">
        <v>84</v>
      </c>
      <c r="B175" s="5">
        <v>1937</v>
      </c>
      <c r="C175" s="16">
        <v>577</v>
      </c>
      <c r="D175" s="16">
        <v>249</v>
      </c>
      <c r="E175" s="16">
        <v>328</v>
      </c>
      <c r="F175" s="15" t="s">
        <v>6</v>
      </c>
      <c r="T175" s="4">
        <v>84</v>
      </c>
      <c r="U175" s="5">
        <v>1938</v>
      </c>
      <c r="V175" s="16">
        <v>467</v>
      </c>
      <c r="W175" s="16">
        <v>168</v>
      </c>
      <c r="X175" s="16">
        <v>299</v>
      </c>
      <c r="Y175" s="7" t="s">
        <v>6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25">
      <c r="A176" s="4">
        <v>84</v>
      </c>
      <c r="B176" s="5">
        <v>1936</v>
      </c>
      <c r="C176" s="16">
        <v>546</v>
      </c>
      <c r="D176" s="16">
        <v>238</v>
      </c>
      <c r="E176" s="16">
        <v>308</v>
      </c>
      <c r="F176" s="15" t="s">
        <v>7</v>
      </c>
      <c r="T176" s="4">
        <v>84</v>
      </c>
      <c r="U176" s="5">
        <v>1937</v>
      </c>
      <c r="V176" s="16">
        <v>479</v>
      </c>
      <c r="W176" s="16">
        <v>192</v>
      </c>
      <c r="X176" s="16">
        <v>287</v>
      </c>
      <c r="Y176" s="7" t="s">
        <v>7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25">
      <c r="A177" s="4">
        <v>85</v>
      </c>
      <c r="B177" s="5">
        <v>1936</v>
      </c>
      <c r="C177" s="16">
        <v>614</v>
      </c>
      <c r="D177" s="16">
        <v>224</v>
      </c>
      <c r="E177" s="16">
        <v>390</v>
      </c>
      <c r="F177" s="15" t="s">
        <v>6</v>
      </c>
      <c r="T177" s="4">
        <v>85</v>
      </c>
      <c r="U177" s="5">
        <v>1937</v>
      </c>
      <c r="V177" s="16">
        <v>517</v>
      </c>
      <c r="W177" s="16">
        <v>194</v>
      </c>
      <c r="X177" s="16">
        <v>323</v>
      </c>
      <c r="Y177" s="7" t="s">
        <v>6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25">
      <c r="A178" s="4">
        <v>85</v>
      </c>
      <c r="B178" s="5">
        <v>1935</v>
      </c>
      <c r="C178" s="16">
        <v>572</v>
      </c>
      <c r="D178" s="16">
        <v>209</v>
      </c>
      <c r="E178" s="16">
        <v>363</v>
      </c>
      <c r="F178" s="15" t="s">
        <v>7</v>
      </c>
      <c r="T178" s="4">
        <v>85</v>
      </c>
      <c r="U178" s="5">
        <v>1936</v>
      </c>
      <c r="V178" s="16">
        <v>525</v>
      </c>
      <c r="W178" s="16">
        <v>199</v>
      </c>
      <c r="X178" s="16">
        <v>326</v>
      </c>
      <c r="Y178" s="7" t="s">
        <v>7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25">
      <c r="A179" s="4">
        <v>86</v>
      </c>
      <c r="B179" s="5">
        <v>1935</v>
      </c>
      <c r="C179" s="16">
        <v>585</v>
      </c>
      <c r="D179" s="16">
        <v>229</v>
      </c>
      <c r="E179" s="16">
        <v>356</v>
      </c>
      <c r="F179" s="15" t="s">
        <v>6</v>
      </c>
      <c r="T179" s="4">
        <v>86</v>
      </c>
      <c r="U179" s="5">
        <v>1936</v>
      </c>
      <c r="V179" s="16">
        <v>549</v>
      </c>
      <c r="W179" s="16">
        <v>190</v>
      </c>
      <c r="X179" s="16">
        <v>359</v>
      </c>
      <c r="Y179" s="7" t="s">
        <v>6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25">
      <c r="A180" s="4">
        <v>86</v>
      </c>
      <c r="B180" s="5">
        <v>1934</v>
      </c>
      <c r="C180" s="16">
        <v>532</v>
      </c>
      <c r="D180" s="16">
        <v>208</v>
      </c>
      <c r="E180" s="16">
        <v>324</v>
      </c>
      <c r="F180" s="15" t="s">
        <v>7</v>
      </c>
      <c r="T180" s="4">
        <v>86</v>
      </c>
      <c r="U180" s="5">
        <v>1935</v>
      </c>
      <c r="V180" s="16">
        <v>521</v>
      </c>
      <c r="W180" s="16">
        <v>182</v>
      </c>
      <c r="X180" s="16">
        <v>339</v>
      </c>
      <c r="Y180" s="7" t="s">
        <v>7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25">
      <c r="A181" s="4">
        <v>87</v>
      </c>
      <c r="B181" s="5">
        <v>1934</v>
      </c>
      <c r="C181" s="16">
        <v>608</v>
      </c>
      <c r="D181" s="16">
        <v>210</v>
      </c>
      <c r="E181" s="16">
        <v>398</v>
      </c>
      <c r="F181" s="15" t="s">
        <v>6</v>
      </c>
      <c r="T181" s="4">
        <v>87</v>
      </c>
      <c r="U181" s="5">
        <v>1935</v>
      </c>
      <c r="V181" s="16">
        <v>521</v>
      </c>
      <c r="W181" s="16">
        <v>193</v>
      </c>
      <c r="X181" s="16">
        <v>328</v>
      </c>
      <c r="Y181" s="7" t="s">
        <v>6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25">
      <c r="A182" s="4">
        <v>87</v>
      </c>
      <c r="B182" s="5">
        <v>1933</v>
      </c>
      <c r="C182" s="16">
        <v>564</v>
      </c>
      <c r="D182" s="16">
        <v>187</v>
      </c>
      <c r="E182" s="16">
        <v>377</v>
      </c>
      <c r="F182" s="15" t="s">
        <v>7</v>
      </c>
      <c r="T182" s="4">
        <v>87</v>
      </c>
      <c r="U182" s="5">
        <v>1934</v>
      </c>
      <c r="V182" s="16">
        <v>520</v>
      </c>
      <c r="W182" s="16">
        <v>175</v>
      </c>
      <c r="X182" s="16">
        <v>345</v>
      </c>
      <c r="Y182" s="7" t="s">
        <v>7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5">
      <c r="A183" s="4">
        <v>88</v>
      </c>
      <c r="B183" s="5">
        <v>1933</v>
      </c>
      <c r="C183" s="16">
        <v>582</v>
      </c>
      <c r="D183" s="16">
        <v>182</v>
      </c>
      <c r="E183" s="16">
        <v>400</v>
      </c>
      <c r="F183" s="15" t="s">
        <v>6</v>
      </c>
      <c r="T183" s="4">
        <v>88</v>
      </c>
      <c r="U183" s="5">
        <v>1934</v>
      </c>
      <c r="V183" s="16">
        <v>510</v>
      </c>
      <c r="W183" s="16">
        <v>156</v>
      </c>
      <c r="X183" s="16">
        <v>354</v>
      </c>
      <c r="Y183" s="7" t="s">
        <v>6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25">
      <c r="A184" s="4">
        <v>88</v>
      </c>
      <c r="B184" s="5">
        <v>1932</v>
      </c>
      <c r="C184" s="16">
        <v>528</v>
      </c>
      <c r="D184" s="16">
        <v>178</v>
      </c>
      <c r="E184" s="16">
        <v>350</v>
      </c>
      <c r="F184" s="15" t="s">
        <v>7</v>
      </c>
      <c r="T184" s="4">
        <v>88</v>
      </c>
      <c r="U184" s="5">
        <v>1933</v>
      </c>
      <c r="V184" s="16">
        <v>505</v>
      </c>
      <c r="W184" s="16">
        <v>156</v>
      </c>
      <c r="X184" s="16">
        <v>349</v>
      </c>
      <c r="Y184" s="7" t="s">
        <v>7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25">
      <c r="A185" s="4">
        <v>89</v>
      </c>
      <c r="B185" s="5">
        <v>1932</v>
      </c>
      <c r="C185" s="16">
        <v>604</v>
      </c>
      <c r="D185" s="16">
        <v>195</v>
      </c>
      <c r="E185" s="16">
        <v>409</v>
      </c>
      <c r="F185" s="15" t="s">
        <v>6</v>
      </c>
      <c r="T185" s="4">
        <v>89</v>
      </c>
      <c r="U185" s="5">
        <v>1933</v>
      </c>
      <c r="V185" s="16">
        <v>500</v>
      </c>
      <c r="W185" s="16">
        <v>176</v>
      </c>
      <c r="X185" s="16">
        <v>324</v>
      </c>
      <c r="Y185" s="7" t="s">
        <v>6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25">
      <c r="A186" s="4">
        <v>89</v>
      </c>
      <c r="B186" s="5">
        <v>1931</v>
      </c>
      <c r="C186" s="16">
        <v>526</v>
      </c>
      <c r="D186" s="16">
        <v>169</v>
      </c>
      <c r="E186" s="16">
        <v>357</v>
      </c>
      <c r="F186" s="15" t="s">
        <v>7</v>
      </c>
      <c r="T186" s="4">
        <v>89</v>
      </c>
      <c r="U186" s="5">
        <v>1932</v>
      </c>
      <c r="V186" s="16">
        <v>486</v>
      </c>
      <c r="W186" s="16">
        <v>152</v>
      </c>
      <c r="X186" s="16">
        <v>334</v>
      </c>
      <c r="Y186" s="7" t="s">
        <v>7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25">
      <c r="A187" s="4">
        <v>90</v>
      </c>
      <c r="B187" s="5">
        <v>1931</v>
      </c>
      <c r="C187" s="16">
        <v>539</v>
      </c>
      <c r="D187" s="16">
        <v>159</v>
      </c>
      <c r="E187" s="16">
        <v>380</v>
      </c>
      <c r="F187" s="15" t="s">
        <v>6</v>
      </c>
      <c r="T187" s="4">
        <v>90</v>
      </c>
      <c r="U187" s="5">
        <v>1932</v>
      </c>
      <c r="V187" s="16">
        <v>461</v>
      </c>
      <c r="W187" s="16">
        <v>133</v>
      </c>
      <c r="X187" s="16">
        <v>328</v>
      </c>
      <c r="Y187" s="7" t="s">
        <v>6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25">
      <c r="A188" s="4">
        <v>90</v>
      </c>
      <c r="B188" s="5">
        <v>1930</v>
      </c>
      <c r="C188" s="16">
        <v>513</v>
      </c>
      <c r="D188" s="16">
        <v>159</v>
      </c>
      <c r="E188" s="16">
        <v>354</v>
      </c>
      <c r="F188" s="15" t="s">
        <v>7</v>
      </c>
      <c r="T188" s="4">
        <v>90</v>
      </c>
      <c r="U188" s="5">
        <v>1931</v>
      </c>
      <c r="V188" s="16">
        <v>457</v>
      </c>
      <c r="W188" s="16">
        <v>146</v>
      </c>
      <c r="X188" s="16">
        <v>311</v>
      </c>
      <c r="Y188" s="7" t="s">
        <v>7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25">
      <c r="A189" s="4">
        <v>91</v>
      </c>
      <c r="B189" s="5">
        <v>1930</v>
      </c>
      <c r="C189" s="16">
        <v>554</v>
      </c>
      <c r="D189" s="16">
        <v>166</v>
      </c>
      <c r="E189" s="16">
        <v>388</v>
      </c>
      <c r="F189" s="15" t="s">
        <v>6</v>
      </c>
      <c r="T189" s="4">
        <v>91</v>
      </c>
      <c r="U189" s="5">
        <v>1931</v>
      </c>
      <c r="V189" s="16">
        <v>468</v>
      </c>
      <c r="W189" s="16">
        <v>129</v>
      </c>
      <c r="X189" s="16">
        <v>339</v>
      </c>
      <c r="Y189" s="7" t="s">
        <v>6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25">
      <c r="A190" s="4">
        <v>91</v>
      </c>
      <c r="B190" s="5">
        <v>1929</v>
      </c>
      <c r="C190" s="16">
        <v>441</v>
      </c>
      <c r="D190" s="16">
        <v>137</v>
      </c>
      <c r="E190" s="16">
        <v>304</v>
      </c>
      <c r="F190" s="15" t="s">
        <v>7</v>
      </c>
      <c r="T190" s="4">
        <v>91</v>
      </c>
      <c r="U190" s="5">
        <v>1930</v>
      </c>
      <c r="V190" s="16">
        <v>451</v>
      </c>
      <c r="W190" s="16">
        <v>129</v>
      </c>
      <c r="X190" s="16">
        <v>322</v>
      </c>
      <c r="Y190" s="7" t="s">
        <v>7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25">
      <c r="A191" s="4">
        <v>92</v>
      </c>
      <c r="B191" s="5">
        <v>1929</v>
      </c>
      <c r="C191" s="16">
        <v>456</v>
      </c>
      <c r="D191" s="16">
        <v>113</v>
      </c>
      <c r="E191" s="16">
        <v>343</v>
      </c>
      <c r="F191" s="15" t="s">
        <v>6</v>
      </c>
      <c r="T191" s="4">
        <v>92</v>
      </c>
      <c r="U191" s="5">
        <v>1930</v>
      </c>
      <c r="V191" s="16">
        <v>409</v>
      </c>
      <c r="W191" s="16">
        <v>111</v>
      </c>
      <c r="X191" s="16">
        <v>298</v>
      </c>
      <c r="Y191" s="7" t="s">
        <v>6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5">
      <c r="A192" s="4">
        <v>92</v>
      </c>
      <c r="B192" s="5">
        <v>1928</v>
      </c>
      <c r="C192" s="16">
        <v>391</v>
      </c>
      <c r="D192" s="16">
        <v>99</v>
      </c>
      <c r="E192" s="16">
        <v>292</v>
      </c>
      <c r="F192" s="15" t="s">
        <v>7</v>
      </c>
      <c r="T192" s="4">
        <v>92</v>
      </c>
      <c r="U192" s="5">
        <v>1929</v>
      </c>
      <c r="V192" s="16">
        <v>349</v>
      </c>
      <c r="W192" s="16">
        <v>84</v>
      </c>
      <c r="X192" s="16">
        <v>265</v>
      </c>
      <c r="Y192" s="7" t="s">
        <v>7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25">
      <c r="A193" s="4">
        <v>93</v>
      </c>
      <c r="B193" s="5">
        <v>1928</v>
      </c>
      <c r="C193" s="16">
        <v>392</v>
      </c>
      <c r="D193" s="16">
        <v>92</v>
      </c>
      <c r="E193" s="16">
        <v>300</v>
      </c>
      <c r="F193" s="15" t="s">
        <v>6</v>
      </c>
      <c r="T193" s="4">
        <v>93</v>
      </c>
      <c r="U193" s="5">
        <v>1929</v>
      </c>
      <c r="V193" s="16">
        <v>363</v>
      </c>
      <c r="W193" s="16">
        <v>96</v>
      </c>
      <c r="X193" s="16">
        <v>267</v>
      </c>
      <c r="Y193" s="7" t="s">
        <v>6</v>
      </c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25">
      <c r="A194" s="4">
        <v>93</v>
      </c>
      <c r="B194" s="5">
        <v>1927</v>
      </c>
      <c r="C194" s="16">
        <v>295</v>
      </c>
      <c r="D194" s="16">
        <v>62</v>
      </c>
      <c r="E194" s="16">
        <v>233</v>
      </c>
      <c r="F194" s="15" t="s">
        <v>7</v>
      </c>
      <c r="T194" s="4">
        <v>93</v>
      </c>
      <c r="U194" s="5">
        <v>1928</v>
      </c>
      <c r="V194" s="16">
        <v>341</v>
      </c>
      <c r="W194" s="16">
        <v>80</v>
      </c>
      <c r="X194" s="16">
        <v>261</v>
      </c>
      <c r="Y194" s="7" t="s">
        <v>7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25">
      <c r="A195" s="4">
        <v>94</v>
      </c>
      <c r="B195" s="5">
        <v>1927</v>
      </c>
      <c r="C195" s="16">
        <v>319</v>
      </c>
      <c r="D195" s="16">
        <v>67</v>
      </c>
      <c r="E195" s="16">
        <v>252</v>
      </c>
      <c r="F195" s="15" t="s">
        <v>6</v>
      </c>
      <c r="T195" s="4">
        <v>94</v>
      </c>
      <c r="U195" s="5">
        <v>1928</v>
      </c>
      <c r="V195" s="16">
        <v>306</v>
      </c>
      <c r="W195" s="16">
        <v>68</v>
      </c>
      <c r="X195" s="16">
        <v>238</v>
      </c>
      <c r="Y195" s="7" t="s">
        <v>6</v>
      </c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5">
      <c r="A196" s="4">
        <v>94</v>
      </c>
      <c r="B196" s="5">
        <v>1926</v>
      </c>
      <c r="C196" s="16">
        <v>248</v>
      </c>
      <c r="D196" s="16">
        <v>52</v>
      </c>
      <c r="E196" s="16">
        <v>196</v>
      </c>
      <c r="F196" s="15" t="s">
        <v>7</v>
      </c>
      <c r="T196" s="4">
        <v>94</v>
      </c>
      <c r="U196" s="5">
        <v>1927</v>
      </c>
      <c r="V196" s="16">
        <v>248</v>
      </c>
      <c r="W196" s="16">
        <v>59</v>
      </c>
      <c r="X196" s="16">
        <v>189</v>
      </c>
      <c r="Y196" s="7" t="s">
        <v>7</v>
      </c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5">
      <c r="A197" s="4">
        <v>95</v>
      </c>
      <c r="B197" s="5">
        <v>1926</v>
      </c>
      <c r="C197" s="16">
        <v>252</v>
      </c>
      <c r="D197" s="16">
        <v>50</v>
      </c>
      <c r="E197" s="16">
        <v>202</v>
      </c>
      <c r="F197" s="15" t="s">
        <v>6</v>
      </c>
      <c r="T197" s="4">
        <v>95</v>
      </c>
      <c r="U197" s="5">
        <v>1927</v>
      </c>
      <c r="V197" s="16">
        <v>219</v>
      </c>
      <c r="W197" s="16">
        <v>43</v>
      </c>
      <c r="X197" s="16">
        <v>176</v>
      </c>
      <c r="Y197" s="7" t="s">
        <v>6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25">
      <c r="A198" s="4">
        <v>95</v>
      </c>
      <c r="B198" s="5">
        <v>1925</v>
      </c>
      <c r="C198" s="16">
        <v>190</v>
      </c>
      <c r="D198" s="16">
        <v>33</v>
      </c>
      <c r="E198" s="16">
        <v>157</v>
      </c>
      <c r="F198" s="15" t="s">
        <v>7</v>
      </c>
      <c r="T198" s="4">
        <v>95</v>
      </c>
      <c r="U198" s="5">
        <v>1926</v>
      </c>
      <c r="V198" s="16">
        <v>224</v>
      </c>
      <c r="W198" s="16">
        <v>56</v>
      </c>
      <c r="X198" s="16">
        <v>168</v>
      </c>
      <c r="Y198" s="7" t="s">
        <v>7</v>
      </c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25">
      <c r="A199" s="4">
        <v>96</v>
      </c>
      <c r="B199" s="5">
        <v>1925</v>
      </c>
      <c r="C199" s="16">
        <v>192</v>
      </c>
      <c r="D199" s="16">
        <v>33</v>
      </c>
      <c r="E199" s="16">
        <v>159</v>
      </c>
      <c r="F199" s="15" t="s">
        <v>6</v>
      </c>
      <c r="T199" s="4">
        <v>96</v>
      </c>
      <c r="U199" s="5">
        <v>1926</v>
      </c>
      <c r="V199" s="16">
        <v>175</v>
      </c>
      <c r="W199" s="16">
        <v>33</v>
      </c>
      <c r="X199" s="16">
        <v>142</v>
      </c>
      <c r="Y199" s="7" t="s">
        <v>6</v>
      </c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25">
      <c r="A200" s="4">
        <v>96</v>
      </c>
      <c r="B200" s="5">
        <v>1924</v>
      </c>
      <c r="C200" s="16">
        <v>137</v>
      </c>
      <c r="D200" s="16">
        <v>31</v>
      </c>
      <c r="E200" s="16">
        <v>106</v>
      </c>
      <c r="F200" s="15" t="s">
        <v>7</v>
      </c>
      <c r="T200" s="4">
        <v>96</v>
      </c>
      <c r="U200" s="5">
        <v>1925</v>
      </c>
      <c r="V200" s="16">
        <v>177</v>
      </c>
      <c r="W200" s="16">
        <v>38</v>
      </c>
      <c r="X200" s="16">
        <v>139</v>
      </c>
      <c r="Y200" s="7" t="s">
        <v>7</v>
      </c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25">
      <c r="A201" s="4">
        <v>97</v>
      </c>
      <c r="B201" s="5">
        <v>1924</v>
      </c>
      <c r="C201" s="16">
        <v>153</v>
      </c>
      <c r="D201" s="16">
        <v>31</v>
      </c>
      <c r="E201" s="16">
        <v>122</v>
      </c>
      <c r="F201" s="15" t="s">
        <v>6</v>
      </c>
      <c r="T201" s="4">
        <v>97</v>
      </c>
      <c r="U201" s="5">
        <v>1925</v>
      </c>
      <c r="V201" s="16">
        <v>177</v>
      </c>
      <c r="W201" s="16">
        <v>32</v>
      </c>
      <c r="X201" s="16">
        <v>145</v>
      </c>
      <c r="Y201" s="7" t="s">
        <v>6</v>
      </c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25">
      <c r="A202" s="4">
        <v>97</v>
      </c>
      <c r="B202" s="5">
        <v>1923</v>
      </c>
      <c r="C202" s="16">
        <v>112</v>
      </c>
      <c r="D202" s="16">
        <v>23</v>
      </c>
      <c r="E202" s="16">
        <v>89</v>
      </c>
      <c r="F202" s="15" t="s">
        <v>7</v>
      </c>
      <c r="T202" s="4">
        <v>97</v>
      </c>
      <c r="U202" s="5">
        <v>1924</v>
      </c>
      <c r="V202" s="16">
        <v>115</v>
      </c>
      <c r="W202" s="16">
        <v>21</v>
      </c>
      <c r="X202" s="16">
        <v>94</v>
      </c>
      <c r="Y202" s="7" t="s">
        <v>7</v>
      </c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25">
      <c r="A203" s="4">
        <v>98</v>
      </c>
      <c r="B203" s="5">
        <v>1923</v>
      </c>
      <c r="C203" s="16">
        <v>112</v>
      </c>
      <c r="D203" s="16">
        <v>23</v>
      </c>
      <c r="E203" s="16">
        <v>89</v>
      </c>
      <c r="F203" s="15" t="s">
        <v>6</v>
      </c>
      <c r="T203" s="4">
        <v>98</v>
      </c>
      <c r="U203" s="5">
        <v>1924</v>
      </c>
      <c r="V203" s="16">
        <v>93</v>
      </c>
      <c r="W203" s="16">
        <v>21</v>
      </c>
      <c r="X203" s="16">
        <v>72</v>
      </c>
      <c r="Y203" s="7" t="s">
        <v>6</v>
      </c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25">
      <c r="A204" s="4">
        <v>98</v>
      </c>
      <c r="B204" s="5">
        <v>1922</v>
      </c>
      <c r="C204" s="16">
        <v>87</v>
      </c>
      <c r="D204" s="16">
        <v>18</v>
      </c>
      <c r="E204" s="16">
        <v>69</v>
      </c>
      <c r="F204" s="15" t="s">
        <v>7</v>
      </c>
      <c r="T204" s="4">
        <v>98</v>
      </c>
      <c r="U204" s="5">
        <v>1923</v>
      </c>
      <c r="V204" s="16">
        <v>76</v>
      </c>
      <c r="W204" s="16">
        <v>14</v>
      </c>
      <c r="X204" s="16">
        <v>62</v>
      </c>
      <c r="Y204" s="7" t="s">
        <v>7</v>
      </c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25">
      <c r="A205" s="4">
        <v>99</v>
      </c>
      <c r="B205" s="5">
        <v>1922</v>
      </c>
      <c r="C205" s="16">
        <v>62</v>
      </c>
      <c r="D205" s="16">
        <v>10</v>
      </c>
      <c r="E205" s="16">
        <v>52</v>
      </c>
      <c r="F205" s="15" t="s">
        <v>6</v>
      </c>
      <c r="T205" s="4">
        <v>99</v>
      </c>
      <c r="U205" s="5">
        <v>1923</v>
      </c>
      <c r="V205" s="16">
        <v>72</v>
      </c>
      <c r="W205" s="16">
        <v>14</v>
      </c>
      <c r="X205" s="16">
        <v>58</v>
      </c>
      <c r="Y205" s="7" t="s">
        <v>6</v>
      </c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25">
      <c r="A206" s="4">
        <v>99</v>
      </c>
      <c r="B206" s="5">
        <v>1921</v>
      </c>
      <c r="C206" s="16">
        <v>44</v>
      </c>
      <c r="D206" s="16">
        <v>17</v>
      </c>
      <c r="E206" s="16">
        <v>27</v>
      </c>
      <c r="F206" s="15" t="s">
        <v>7</v>
      </c>
      <c r="T206" s="4">
        <v>99</v>
      </c>
      <c r="U206" s="5">
        <v>1922</v>
      </c>
      <c r="V206" s="16">
        <v>53</v>
      </c>
      <c r="W206" s="16">
        <v>6</v>
      </c>
      <c r="X206" s="16">
        <v>47</v>
      </c>
      <c r="Y206" s="7" t="s">
        <v>7</v>
      </c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5">
      <c r="A207" s="4">
        <v>100</v>
      </c>
      <c r="B207" s="5">
        <v>1921</v>
      </c>
      <c r="C207" s="16">
        <v>26</v>
      </c>
      <c r="D207" s="16">
        <v>7</v>
      </c>
      <c r="E207" s="16">
        <v>19</v>
      </c>
      <c r="F207" s="15" t="s">
        <v>6</v>
      </c>
      <c r="T207" s="4">
        <v>100</v>
      </c>
      <c r="U207" s="5">
        <v>1922</v>
      </c>
      <c r="V207" s="16">
        <v>51</v>
      </c>
      <c r="W207" s="16">
        <v>11</v>
      </c>
      <c r="X207" s="16">
        <v>40</v>
      </c>
      <c r="Y207" s="7" t="s">
        <v>6</v>
      </c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5">
      <c r="A208" s="4">
        <v>100</v>
      </c>
      <c r="B208" s="5">
        <v>1920</v>
      </c>
      <c r="C208" s="16">
        <v>27</v>
      </c>
      <c r="D208" s="16">
        <v>7</v>
      </c>
      <c r="E208" s="16">
        <v>20</v>
      </c>
      <c r="F208" s="15" t="s">
        <v>7</v>
      </c>
      <c r="T208" s="4">
        <v>100</v>
      </c>
      <c r="U208" s="5">
        <v>1921</v>
      </c>
      <c r="V208" s="16">
        <v>32</v>
      </c>
      <c r="W208" s="16">
        <v>4</v>
      </c>
      <c r="X208" s="16">
        <v>28</v>
      </c>
      <c r="Y208" s="7" t="s">
        <v>7</v>
      </c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25">
      <c r="A209" s="4">
        <v>101</v>
      </c>
      <c r="B209" s="5">
        <v>1920</v>
      </c>
      <c r="C209" s="16">
        <v>23</v>
      </c>
      <c r="D209" s="16">
        <v>4</v>
      </c>
      <c r="E209" s="16">
        <v>19</v>
      </c>
      <c r="F209" s="15" t="s">
        <v>6</v>
      </c>
      <c r="T209" s="4">
        <v>101</v>
      </c>
      <c r="U209" s="5">
        <v>1921</v>
      </c>
      <c r="V209" s="16">
        <v>20</v>
      </c>
      <c r="W209" s="16">
        <v>2</v>
      </c>
      <c r="X209" s="16">
        <v>18</v>
      </c>
      <c r="Y209" s="7" t="s">
        <v>6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25">
      <c r="A210" s="4">
        <v>101</v>
      </c>
      <c r="B210" s="5">
        <v>1919</v>
      </c>
      <c r="C210" s="16">
        <v>13</v>
      </c>
      <c r="D210" s="16">
        <v>2</v>
      </c>
      <c r="E210" s="16">
        <v>11</v>
      </c>
      <c r="F210" s="15" t="s">
        <v>7</v>
      </c>
      <c r="T210" s="4">
        <v>101</v>
      </c>
      <c r="U210" s="5">
        <v>1920</v>
      </c>
      <c r="V210" s="16">
        <v>21</v>
      </c>
      <c r="W210" s="16">
        <v>5</v>
      </c>
      <c r="X210" s="16">
        <v>16</v>
      </c>
      <c r="Y210" s="7" t="s">
        <v>7</v>
      </c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5">
      <c r="A211" s="4">
        <v>102</v>
      </c>
      <c r="B211" s="5">
        <v>1919</v>
      </c>
      <c r="C211" s="16">
        <v>10</v>
      </c>
      <c r="D211" s="16">
        <v>2</v>
      </c>
      <c r="E211" s="16">
        <v>8</v>
      </c>
      <c r="F211" s="15" t="s">
        <v>6</v>
      </c>
      <c r="T211" s="4">
        <v>102</v>
      </c>
      <c r="U211" s="5">
        <v>1920</v>
      </c>
      <c r="V211" s="16">
        <v>15</v>
      </c>
      <c r="W211" s="16">
        <v>8</v>
      </c>
      <c r="X211" s="16">
        <v>7</v>
      </c>
      <c r="Y211" s="7" t="s">
        <v>6</v>
      </c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5">
      <c r="A212" s="4">
        <v>102</v>
      </c>
      <c r="B212" s="5">
        <v>1918</v>
      </c>
      <c r="C212" s="16">
        <v>4</v>
      </c>
      <c r="D212" s="16">
        <v>0</v>
      </c>
      <c r="E212" s="16">
        <v>4</v>
      </c>
      <c r="F212" s="15" t="s">
        <v>7</v>
      </c>
      <c r="T212" s="4">
        <v>102</v>
      </c>
      <c r="U212" s="5">
        <v>1919</v>
      </c>
      <c r="V212" s="16">
        <v>11</v>
      </c>
      <c r="W212" s="16">
        <v>3</v>
      </c>
      <c r="X212" s="16">
        <v>8</v>
      </c>
      <c r="Y212" s="7" t="s">
        <v>7</v>
      </c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25">
      <c r="A213" s="4">
        <v>103</v>
      </c>
      <c r="B213" s="5">
        <v>1918</v>
      </c>
      <c r="C213" s="16">
        <v>7</v>
      </c>
      <c r="D213" s="16">
        <v>0</v>
      </c>
      <c r="E213" s="16">
        <v>7</v>
      </c>
      <c r="F213" s="15" t="s">
        <v>6</v>
      </c>
      <c r="T213" s="4">
        <v>103</v>
      </c>
      <c r="U213" s="5">
        <v>1919</v>
      </c>
      <c r="V213" s="16">
        <v>9</v>
      </c>
      <c r="W213" s="16">
        <v>4</v>
      </c>
      <c r="X213" s="16">
        <v>5</v>
      </c>
      <c r="Y213" s="7" t="s">
        <v>6</v>
      </c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25">
      <c r="A214" s="4">
        <v>103</v>
      </c>
      <c r="B214" s="5">
        <v>1917</v>
      </c>
      <c r="C214" s="16">
        <v>3</v>
      </c>
      <c r="D214" s="16">
        <v>0</v>
      </c>
      <c r="E214" s="16">
        <v>3</v>
      </c>
      <c r="F214" s="15" t="s">
        <v>7</v>
      </c>
      <c r="T214" s="4">
        <v>103</v>
      </c>
      <c r="U214" s="5">
        <v>1918</v>
      </c>
      <c r="V214" s="16">
        <v>8</v>
      </c>
      <c r="W214" s="16">
        <v>0</v>
      </c>
      <c r="X214" s="16">
        <v>8</v>
      </c>
      <c r="Y214" s="7" t="s">
        <v>7</v>
      </c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25">
      <c r="A215" s="4">
        <v>104</v>
      </c>
      <c r="B215" s="5">
        <v>1917</v>
      </c>
      <c r="C215" s="16">
        <v>2</v>
      </c>
      <c r="D215" s="16">
        <v>0</v>
      </c>
      <c r="E215" s="16">
        <v>2</v>
      </c>
      <c r="F215" s="15" t="s">
        <v>6</v>
      </c>
      <c r="T215" s="4">
        <v>104</v>
      </c>
      <c r="U215" s="5">
        <v>1918</v>
      </c>
      <c r="V215" s="16">
        <v>3</v>
      </c>
      <c r="W215" s="16">
        <v>0</v>
      </c>
      <c r="X215" s="16">
        <v>3</v>
      </c>
      <c r="Y215" s="7" t="s">
        <v>6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25">
      <c r="A216" s="4">
        <v>104</v>
      </c>
      <c r="B216" s="5">
        <v>1916</v>
      </c>
      <c r="C216" s="16">
        <v>5</v>
      </c>
      <c r="D216" s="16">
        <v>0</v>
      </c>
      <c r="E216" s="16">
        <v>5</v>
      </c>
      <c r="F216" s="15" t="s">
        <v>7</v>
      </c>
      <c r="T216" s="4">
        <v>104</v>
      </c>
      <c r="U216" s="5">
        <v>1917</v>
      </c>
      <c r="V216" s="16">
        <v>2</v>
      </c>
      <c r="W216" s="16">
        <v>2</v>
      </c>
      <c r="X216" s="16">
        <v>0</v>
      </c>
      <c r="Y216" s="7" t="s">
        <v>7</v>
      </c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25">
      <c r="A217" s="4">
        <v>105</v>
      </c>
      <c r="B217" s="5">
        <v>1916</v>
      </c>
      <c r="C217" s="16">
        <v>3</v>
      </c>
      <c r="D217" s="16">
        <v>0</v>
      </c>
      <c r="E217" s="16">
        <v>3</v>
      </c>
      <c r="F217" s="15" t="s">
        <v>6</v>
      </c>
      <c r="T217" s="4">
        <v>105</v>
      </c>
      <c r="U217" s="5">
        <v>1917</v>
      </c>
      <c r="V217" s="16">
        <v>2</v>
      </c>
      <c r="W217" s="16">
        <v>0</v>
      </c>
      <c r="X217" s="16">
        <v>2</v>
      </c>
      <c r="Y217" s="7" t="s">
        <v>6</v>
      </c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25">
      <c r="A218" s="4">
        <v>105</v>
      </c>
      <c r="B218" s="5">
        <v>1915</v>
      </c>
      <c r="C218" s="16">
        <v>2</v>
      </c>
      <c r="D218" s="16">
        <v>0</v>
      </c>
      <c r="E218" s="16">
        <v>2</v>
      </c>
      <c r="F218" s="15" t="s">
        <v>7</v>
      </c>
      <c r="T218" s="4">
        <v>105</v>
      </c>
      <c r="U218" s="5">
        <v>1916</v>
      </c>
      <c r="V218" s="16">
        <v>6</v>
      </c>
      <c r="W218" s="16">
        <v>1</v>
      </c>
      <c r="X218" s="16">
        <v>5</v>
      </c>
      <c r="Y218" s="7" t="s">
        <v>7</v>
      </c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25">
      <c r="A219" s="4">
        <v>106</v>
      </c>
      <c r="B219" s="5">
        <v>1915</v>
      </c>
      <c r="C219" s="16">
        <v>1</v>
      </c>
      <c r="D219" s="16">
        <v>1</v>
      </c>
      <c r="E219" s="16">
        <v>0</v>
      </c>
      <c r="F219" s="15" t="s">
        <v>6</v>
      </c>
      <c r="T219" s="4">
        <v>106</v>
      </c>
      <c r="U219" s="5">
        <v>1916</v>
      </c>
      <c r="V219" s="16">
        <v>1</v>
      </c>
      <c r="W219" s="16">
        <v>1</v>
      </c>
      <c r="X219" s="16">
        <v>0</v>
      </c>
      <c r="Y219" s="7" t="s">
        <v>6</v>
      </c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25">
      <c r="A220" s="4">
        <v>106</v>
      </c>
      <c r="B220" s="5">
        <v>1914</v>
      </c>
      <c r="C220" s="16">
        <v>0</v>
      </c>
      <c r="D220" s="16">
        <v>0</v>
      </c>
      <c r="E220" s="16">
        <v>0</v>
      </c>
      <c r="F220" s="15" t="s">
        <v>7</v>
      </c>
      <c r="T220" s="4">
        <v>106</v>
      </c>
      <c r="U220" s="5">
        <v>1915</v>
      </c>
      <c r="V220" s="16">
        <v>0</v>
      </c>
      <c r="W220" s="16">
        <v>0</v>
      </c>
      <c r="X220" s="16">
        <v>0</v>
      </c>
      <c r="Y220" s="7" t="s">
        <v>7</v>
      </c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25">
      <c r="A221" s="4">
        <v>107</v>
      </c>
      <c r="B221" s="5">
        <v>1914</v>
      </c>
      <c r="C221" s="16">
        <v>2</v>
      </c>
      <c r="D221" s="16">
        <v>0</v>
      </c>
      <c r="E221" s="16">
        <v>2</v>
      </c>
      <c r="F221" s="15" t="s">
        <v>6</v>
      </c>
      <c r="T221" s="4">
        <v>107</v>
      </c>
      <c r="U221" s="5">
        <v>1915</v>
      </c>
      <c r="V221" s="16">
        <v>0</v>
      </c>
      <c r="W221" s="16">
        <v>0</v>
      </c>
      <c r="X221" s="16">
        <v>0</v>
      </c>
      <c r="Y221" s="7" t="s">
        <v>6</v>
      </c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25">
      <c r="A222" s="4">
        <v>107</v>
      </c>
      <c r="B222" s="5">
        <v>1913</v>
      </c>
      <c r="C222" s="16">
        <v>0</v>
      </c>
      <c r="D222" s="16">
        <v>0</v>
      </c>
      <c r="E222" s="16">
        <v>0</v>
      </c>
      <c r="F222" s="15" t="s">
        <v>7</v>
      </c>
      <c r="T222" s="4">
        <v>107</v>
      </c>
      <c r="U222" s="5">
        <v>1914</v>
      </c>
      <c r="V222" s="16">
        <v>0</v>
      </c>
      <c r="W222" s="16">
        <v>0</v>
      </c>
      <c r="X222" s="16">
        <v>0</v>
      </c>
      <c r="Y222" s="7" t="s">
        <v>7</v>
      </c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25">
      <c r="A223" s="4">
        <v>108</v>
      </c>
      <c r="B223" s="5">
        <v>1913</v>
      </c>
      <c r="C223" s="16">
        <v>0</v>
      </c>
      <c r="D223" s="16">
        <v>0</v>
      </c>
      <c r="E223" s="16">
        <v>0</v>
      </c>
      <c r="F223" s="15" t="s">
        <v>6</v>
      </c>
      <c r="T223" s="4">
        <v>108</v>
      </c>
      <c r="U223" s="5">
        <v>1914</v>
      </c>
      <c r="V223" s="16">
        <v>1</v>
      </c>
      <c r="W223" s="16">
        <v>1</v>
      </c>
      <c r="X223" s="16">
        <v>0</v>
      </c>
      <c r="Y223" s="7" t="s">
        <v>6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25">
      <c r="A224" s="4">
        <v>108</v>
      </c>
      <c r="B224" s="5">
        <v>1912</v>
      </c>
      <c r="C224" s="16">
        <v>0</v>
      </c>
      <c r="D224" s="16">
        <v>0</v>
      </c>
      <c r="E224" s="16">
        <v>0</v>
      </c>
      <c r="F224" s="15" t="s">
        <v>7</v>
      </c>
      <c r="T224" s="4">
        <v>108</v>
      </c>
      <c r="U224" s="5">
        <v>1913</v>
      </c>
      <c r="V224" s="16">
        <v>0</v>
      </c>
      <c r="W224" s="16">
        <v>0</v>
      </c>
      <c r="X224" s="16">
        <v>0</v>
      </c>
      <c r="Y224" s="7" t="s">
        <v>7</v>
      </c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25">
      <c r="A225" s="4">
        <v>109</v>
      </c>
      <c r="B225" s="5">
        <v>1912</v>
      </c>
      <c r="C225" s="16">
        <v>0</v>
      </c>
      <c r="D225" s="16">
        <v>0</v>
      </c>
      <c r="E225" s="16">
        <v>0</v>
      </c>
      <c r="F225" s="15" t="s">
        <v>6</v>
      </c>
      <c r="T225" s="4">
        <v>109</v>
      </c>
      <c r="U225" s="5">
        <v>1913</v>
      </c>
      <c r="V225" s="16">
        <v>2</v>
      </c>
      <c r="W225" s="16">
        <v>0</v>
      </c>
      <c r="X225" s="16">
        <v>2</v>
      </c>
      <c r="Y225" s="7" t="s">
        <v>6</v>
      </c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25">
      <c r="A226" s="4">
        <v>109</v>
      </c>
      <c r="B226" s="5">
        <v>1911</v>
      </c>
      <c r="C226" s="16">
        <v>0</v>
      </c>
      <c r="D226" s="16">
        <v>0</v>
      </c>
      <c r="E226" s="16">
        <v>0</v>
      </c>
      <c r="F226" s="15" t="s">
        <v>7</v>
      </c>
      <c r="T226" s="4">
        <v>109</v>
      </c>
      <c r="U226" s="5">
        <v>1912</v>
      </c>
      <c r="V226" s="16">
        <v>1</v>
      </c>
      <c r="W226" s="16">
        <v>0</v>
      </c>
      <c r="X226" s="16">
        <v>1</v>
      </c>
      <c r="Y226" s="7" t="s">
        <v>7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26.4" x14ac:dyDescent="0.25">
      <c r="A227" s="4" t="s">
        <v>5</v>
      </c>
      <c r="B227" s="5">
        <v>1911</v>
      </c>
      <c r="C227" s="16">
        <v>1</v>
      </c>
      <c r="D227" s="16">
        <v>1</v>
      </c>
      <c r="E227" s="16">
        <v>0</v>
      </c>
      <c r="F227" s="15" t="s">
        <v>6</v>
      </c>
      <c r="T227" s="4" t="s">
        <v>5</v>
      </c>
      <c r="U227" s="5">
        <v>1912</v>
      </c>
      <c r="V227" s="16">
        <v>1</v>
      </c>
      <c r="W227" s="16">
        <v>1</v>
      </c>
      <c r="X227" s="16">
        <v>0</v>
      </c>
      <c r="Y227" s="7" t="s">
        <v>6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26.4" x14ac:dyDescent="0.25">
      <c r="A228" s="4" t="s">
        <v>5</v>
      </c>
      <c r="B228" s="5">
        <v>1910</v>
      </c>
      <c r="C228" s="16">
        <v>0</v>
      </c>
      <c r="D228" s="16">
        <v>0</v>
      </c>
      <c r="E228" s="16">
        <v>0</v>
      </c>
      <c r="F228" s="15" t="s">
        <v>7</v>
      </c>
      <c r="T228" s="4" t="s">
        <v>5</v>
      </c>
      <c r="U228" s="5">
        <v>1911</v>
      </c>
      <c r="V228" s="16">
        <v>0</v>
      </c>
      <c r="W228" s="16">
        <v>0</v>
      </c>
      <c r="X228" s="16">
        <v>0</v>
      </c>
      <c r="Y228" s="7" t="s">
        <v>7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</sheetData>
  <autoFilter ref="A6:F228"/>
  <mergeCells count="4">
    <mergeCell ref="AA5:AE5"/>
    <mergeCell ref="AG5:AK5"/>
    <mergeCell ref="H5:L5"/>
    <mergeCell ref="N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17"/>
  <sheetViews>
    <sheetView tabSelected="1" topLeftCell="G1" zoomScaleNormal="100" workbookViewId="0">
      <selection activeCell="H24" sqref="H24"/>
    </sheetView>
  </sheetViews>
  <sheetFormatPr defaultRowHeight="13.2" x14ac:dyDescent="0.25"/>
  <cols>
    <col min="2" max="2" width="14.88671875" bestFit="1" customWidth="1"/>
    <col min="3" max="3" width="11.44140625" customWidth="1"/>
    <col min="4" max="4" width="9.6640625" customWidth="1"/>
    <col min="5" max="5" width="10.33203125" customWidth="1"/>
    <col min="6" max="6" width="11.33203125" customWidth="1"/>
    <col min="7" max="7" width="26.88671875" bestFit="1" customWidth="1"/>
    <col min="8" max="8" width="26.6640625" bestFit="1" customWidth="1"/>
    <col min="9" max="9" width="26.88671875" bestFit="1" customWidth="1"/>
    <col min="12" max="12" width="14.88671875" bestFit="1" customWidth="1"/>
    <col min="14" max="14" width="9.44140625" customWidth="1"/>
    <col min="16" max="16" width="10.33203125" customWidth="1"/>
    <col min="17" max="17" width="26.88671875" bestFit="1" customWidth="1"/>
    <col min="18" max="18" width="26.6640625" bestFit="1" customWidth="1"/>
    <col min="19" max="19" width="26.88671875" bestFit="1" customWidth="1"/>
  </cols>
  <sheetData>
    <row r="4" spans="1:19" x14ac:dyDescent="0.25">
      <c r="A4" s="32"/>
      <c r="B4" s="32"/>
      <c r="C4" s="116" t="s">
        <v>17</v>
      </c>
      <c r="D4" s="116"/>
      <c r="E4" s="116" t="s">
        <v>18</v>
      </c>
      <c r="F4" s="116"/>
      <c r="G4" s="116" t="s">
        <v>19</v>
      </c>
      <c r="H4" s="116"/>
      <c r="I4" s="116"/>
      <c r="J4" s="32"/>
      <c r="K4" s="32"/>
      <c r="L4" s="32"/>
      <c r="M4" s="116" t="s">
        <v>23</v>
      </c>
      <c r="N4" s="116"/>
      <c r="O4" s="116" t="s">
        <v>24</v>
      </c>
      <c r="P4" s="116"/>
      <c r="Q4" s="116" t="s">
        <v>19</v>
      </c>
      <c r="R4" s="116"/>
      <c r="S4" s="116"/>
    </row>
    <row r="5" spans="1:19" x14ac:dyDescent="0.25">
      <c r="A5" s="47" t="s">
        <v>3</v>
      </c>
      <c r="B5" s="109" t="s">
        <v>9</v>
      </c>
      <c r="C5" s="97" t="s">
        <v>25</v>
      </c>
      <c r="D5" s="97" t="s">
        <v>26</v>
      </c>
      <c r="E5" s="97" t="s">
        <v>25</v>
      </c>
      <c r="F5" s="97" t="s">
        <v>26</v>
      </c>
      <c r="G5" s="97" t="s">
        <v>20</v>
      </c>
      <c r="H5" s="97" t="s">
        <v>21</v>
      </c>
      <c r="I5" s="97" t="s">
        <v>22</v>
      </c>
      <c r="J5" s="32"/>
      <c r="K5" s="47" t="s">
        <v>3</v>
      </c>
      <c r="L5" s="109" t="s">
        <v>9</v>
      </c>
      <c r="M5" s="97" t="s">
        <v>25</v>
      </c>
      <c r="N5" s="97" t="s">
        <v>26</v>
      </c>
      <c r="O5" s="97" t="s">
        <v>25</v>
      </c>
      <c r="P5" s="97" t="s">
        <v>26</v>
      </c>
      <c r="Q5" s="97" t="s">
        <v>20</v>
      </c>
      <c r="R5" s="97" t="s">
        <v>21</v>
      </c>
      <c r="S5" s="97" t="s">
        <v>22</v>
      </c>
    </row>
    <row r="6" spans="1:19" x14ac:dyDescent="0.25">
      <c r="A6" s="34">
        <v>0</v>
      </c>
      <c r="B6" s="114">
        <v>2021</v>
      </c>
      <c r="C6" s="39">
        <v>68</v>
      </c>
      <c r="D6" s="39">
        <v>8</v>
      </c>
      <c r="E6" s="39">
        <v>52</v>
      </c>
      <c r="F6" s="39">
        <v>7</v>
      </c>
      <c r="G6" s="37">
        <f>C6+F6</f>
        <v>75</v>
      </c>
      <c r="H6" s="37">
        <f>E7+F6</f>
        <v>7</v>
      </c>
      <c r="I6" s="37">
        <f>E6+F6</f>
        <v>59</v>
      </c>
      <c r="J6" s="32"/>
      <c r="K6" s="34">
        <v>0</v>
      </c>
      <c r="L6" s="114">
        <v>2021</v>
      </c>
      <c r="M6" s="39">
        <v>29</v>
      </c>
      <c r="N6" s="39">
        <v>6</v>
      </c>
      <c r="O6" s="39">
        <v>21</v>
      </c>
      <c r="P6" s="39">
        <v>3</v>
      </c>
      <c r="Q6" s="37">
        <f>M6+P6</f>
        <v>32</v>
      </c>
      <c r="R6" s="37">
        <f>O7+P6</f>
        <v>4</v>
      </c>
      <c r="S6" s="37">
        <f>O6+P6</f>
        <v>24</v>
      </c>
    </row>
    <row r="7" spans="1:19" x14ac:dyDescent="0.25">
      <c r="A7" s="34">
        <v>1</v>
      </c>
      <c r="B7" s="114">
        <v>2020</v>
      </c>
      <c r="C7" s="39">
        <v>3</v>
      </c>
      <c r="D7" s="39">
        <v>3</v>
      </c>
      <c r="E7" s="39">
        <v>0</v>
      </c>
      <c r="F7" s="39">
        <v>2</v>
      </c>
      <c r="G7" s="37">
        <f t="shared" ref="G7:G70" si="0">C7+F7</f>
        <v>5</v>
      </c>
      <c r="H7" s="37">
        <f t="shared" ref="H7:H70" si="1">E8+F7</f>
        <v>6</v>
      </c>
      <c r="I7" s="37">
        <f t="shared" ref="I7:I70" si="2">E7+F7</f>
        <v>2</v>
      </c>
      <c r="J7" s="32"/>
      <c r="K7" s="34">
        <v>1</v>
      </c>
      <c r="L7" s="114">
        <v>2020</v>
      </c>
      <c r="M7" s="39">
        <v>1</v>
      </c>
      <c r="N7" s="39">
        <v>0</v>
      </c>
      <c r="O7" s="39">
        <v>1</v>
      </c>
      <c r="P7" s="39">
        <v>0</v>
      </c>
      <c r="Q7" s="37">
        <f t="shared" ref="Q7:Q70" si="3">M7+P7</f>
        <v>1</v>
      </c>
      <c r="R7" s="37">
        <f t="shared" ref="R7:R70" si="4">O8+P7</f>
        <v>1</v>
      </c>
      <c r="S7" s="37">
        <f t="shared" ref="S7:S70" si="5">O7+P7</f>
        <v>1</v>
      </c>
    </row>
    <row r="8" spans="1:19" x14ac:dyDescent="0.25">
      <c r="A8" s="34">
        <v>2</v>
      </c>
      <c r="B8" s="114">
        <v>2019</v>
      </c>
      <c r="C8" s="39">
        <v>0</v>
      </c>
      <c r="D8" s="39">
        <v>2</v>
      </c>
      <c r="E8" s="39">
        <v>4</v>
      </c>
      <c r="F8" s="39">
        <v>2</v>
      </c>
      <c r="G8" s="37">
        <f t="shared" si="0"/>
        <v>2</v>
      </c>
      <c r="H8" s="37">
        <f t="shared" si="1"/>
        <v>4</v>
      </c>
      <c r="I8" s="37">
        <f t="shared" si="2"/>
        <v>6</v>
      </c>
      <c r="J8" s="32"/>
      <c r="K8" s="34">
        <v>2</v>
      </c>
      <c r="L8" s="114">
        <v>2019</v>
      </c>
      <c r="M8" s="39">
        <v>1</v>
      </c>
      <c r="N8" s="39">
        <v>1</v>
      </c>
      <c r="O8" s="39">
        <v>1</v>
      </c>
      <c r="P8" s="39">
        <v>0</v>
      </c>
      <c r="Q8" s="37">
        <f t="shared" si="3"/>
        <v>1</v>
      </c>
      <c r="R8" s="37">
        <f t="shared" si="4"/>
        <v>0</v>
      </c>
      <c r="S8" s="37">
        <f t="shared" si="5"/>
        <v>1</v>
      </c>
    </row>
    <row r="9" spans="1:19" x14ac:dyDescent="0.25">
      <c r="A9" s="34">
        <v>3</v>
      </c>
      <c r="B9" s="114">
        <v>2018</v>
      </c>
      <c r="C9" s="39">
        <v>1</v>
      </c>
      <c r="D9" s="39">
        <v>2</v>
      </c>
      <c r="E9" s="39">
        <v>2</v>
      </c>
      <c r="F9" s="39">
        <v>1</v>
      </c>
      <c r="G9" s="37">
        <f t="shared" si="0"/>
        <v>2</v>
      </c>
      <c r="H9" s="37">
        <f t="shared" si="1"/>
        <v>1</v>
      </c>
      <c r="I9" s="37">
        <f t="shared" si="2"/>
        <v>3</v>
      </c>
      <c r="J9" s="32"/>
      <c r="K9" s="34">
        <v>3</v>
      </c>
      <c r="L9" s="114">
        <v>2018</v>
      </c>
      <c r="M9" s="39">
        <v>0</v>
      </c>
      <c r="N9" s="39">
        <v>2</v>
      </c>
      <c r="O9" s="39">
        <v>0</v>
      </c>
      <c r="P9" s="39">
        <v>0</v>
      </c>
      <c r="Q9" s="37">
        <f t="shared" si="3"/>
        <v>0</v>
      </c>
      <c r="R9" s="37">
        <f t="shared" si="4"/>
        <v>0</v>
      </c>
      <c r="S9" s="37">
        <f t="shared" si="5"/>
        <v>0</v>
      </c>
    </row>
    <row r="10" spans="1:19" x14ac:dyDescent="0.25">
      <c r="A10" s="34">
        <v>4</v>
      </c>
      <c r="B10" s="114">
        <v>2017</v>
      </c>
      <c r="C10" s="39">
        <v>0</v>
      </c>
      <c r="D10" s="39">
        <v>0</v>
      </c>
      <c r="E10" s="39">
        <v>0</v>
      </c>
      <c r="F10" s="39">
        <v>1</v>
      </c>
      <c r="G10" s="37">
        <f t="shared" si="0"/>
        <v>1</v>
      </c>
      <c r="H10" s="37">
        <f t="shared" si="1"/>
        <v>2</v>
      </c>
      <c r="I10" s="37">
        <f t="shared" si="2"/>
        <v>1</v>
      </c>
      <c r="J10" s="32"/>
      <c r="K10" s="34">
        <v>4</v>
      </c>
      <c r="L10" s="114">
        <v>2017</v>
      </c>
      <c r="M10" s="39">
        <v>2</v>
      </c>
      <c r="N10" s="39">
        <v>1</v>
      </c>
      <c r="O10" s="39">
        <v>0</v>
      </c>
      <c r="P10" s="39">
        <v>3</v>
      </c>
      <c r="Q10" s="37">
        <f t="shared" si="3"/>
        <v>5</v>
      </c>
      <c r="R10" s="37">
        <f t="shared" si="4"/>
        <v>3</v>
      </c>
      <c r="S10" s="37">
        <f t="shared" si="5"/>
        <v>3</v>
      </c>
    </row>
    <row r="11" spans="1:19" x14ac:dyDescent="0.25">
      <c r="A11" s="34">
        <v>5</v>
      </c>
      <c r="B11" s="114">
        <v>2016</v>
      </c>
      <c r="C11" s="39">
        <v>0</v>
      </c>
      <c r="D11" s="39">
        <v>1</v>
      </c>
      <c r="E11" s="39">
        <v>1</v>
      </c>
      <c r="F11" s="39">
        <v>1</v>
      </c>
      <c r="G11" s="37">
        <f t="shared" si="0"/>
        <v>1</v>
      </c>
      <c r="H11" s="37">
        <f t="shared" si="1"/>
        <v>1</v>
      </c>
      <c r="I11" s="37">
        <f t="shared" si="2"/>
        <v>2</v>
      </c>
      <c r="J11" s="32"/>
      <c r="K11" s="34">
        <v>5</v>
      </c>
      <c r="L11" s="114">
        <v>2016</v>
      </c>
      <c r="M11" s="39">
        <v>0</v>
      </c>
      <c r="N11" s="39">
        <v>0</v>
      </c>
      <c r="O11" s="39">
        <v>0</v>
      </c>
      <c r="P11" s="39">
        <v>0</v>
      </c>
      <c r="Q11" s="37">
        <f t="shared" si="3"/>
        <v>0</v>
      </c>
      <c r="R11" s="37">
        <f t="shared" si="4"/>
        <v>0</v>
      </c>
      <c r="S11" s="37">
        <f t="shared" si="5"/>
        <v>0</v>
      </c>
    </row>
    <row r="12" spans="1:19" x14ac:dyDescent="0.25">
      <c r="A12" s="34">
        <v>6</v>
      </c>
      <c r="B12" s="114">
        <v>2015</v>
      </c>
      <c r="C12" s="39">
        <v>0</v>
      </c>
      <c r="D12" s="39">
        <v>1</v>
      </c>
      <c r="E12" s="39">
        <v>0</v>
      </c>
      <c r="F12" s="39">
        <v>0</v>
      </c>
      <c r="G12" s="37">
        <f t="shared" si="0"/>
        <v>0</v>
      </c>
      <c r="H12" s="37">
        <f t="shared" si="1"/>
        <v>0</v>
      </c>
      <c r="I12" s="37">
        <f t="shared" si="2"/>
        <v>0</v>
      </c>
      <c r="J12" s="32"/>
      <c r="K12" s="34">
        <v>6</v>
      </c>
      <c r="L12" s="114">
        <v>2015</v>
      </c>
      <c r="M12" s="39">
        <v>0</v>
      </c>
      <c r="N12" s="39">
        <v>1</v>
      </c>
      <c r="O12" s="39">
        <v>0</v>
      </c>
      <c r="P12" s="39">
        <v>0</v>
      </c>
      <c r="Q12" s="37">
        <f t="shared" si="3"/>
        <v>0</v>
      </c>
      <c r="R12" s="37">
        <f t="shared" si="4"/>
        <v>0</v>
      </c>
      <c r="S12" s="37">
        <f t="shared" si="5"/>
        <v>0</v>
      </c>
    </row>
    <row r="13" spans="1:19" x14ac:dyDescent="0.25">
      <c r="A13" s="34">
        <v>7</v>
      </c>
      <c r="B13" s="114">
        <v>2014</v>
      </c>
      <c r="C13" s="39">
        <v>1</v>
      </c>
      <c r="D13" s="39">
        <v>2</v>
      </c>
      <c r="E13" s="39">
        <v>0</v>
      </c>
      <c r="F13" s="39">
        <v>1</v>
      </c>
      <c r="G13" s="37">
        <f t="shared" si="0"/>
        <v>2</v>
      </c>
      <c r="H13" s="37">
        <f t="shared" si="1"/>
        <v>1</v>
      </c>
      <c r="I13" s="37">
        <f t="shared" si="2"/>
        <v>1</v>
      </c>
      <c r="J13" s="32"/>
      <c r="K13" s="34">
        <v>7</v>
      </c>
      <c r="L13" s="114">
        <v>2014</v>
      </c>
      <c r="M13" s="39">
        <v>0</v>
      </c>
      <c r="N13" s="39">
        <v>1</v>
      </c>
      <c r="O13" s="39">
        <v>0</v>
      </c>
      <c r="P13" s="39">
        <v>1</v>
      </c>
      <c r="Q13" s="37">
        <f t="shared" si="3"/>
        <v>1</v>
      </c>
      <c r="R13" s="37">
        <f t="shared" si="4"/>
        <v>1</v>
      </c>
      <c r="S13" s="37">
        <f t="shared" si="5"/>
        <v>1</v>
      </c>
    </row>
    <row r="14" spans="1:19" x14ac:dyDescent="0.25">
      <c r="A14" s="34">
        <v>8</v>
      </c>
      <c r="B14" s="114">
        <v>2013</v>
      </c>
      <c r="C14" s="39">
        <v>0</v>
      </c>
      <c r="D14" s="39">
        <v>0</v>
      </c>
      <c r="E14" s="39">
        <v>0</v>
      </c>
      <c r="F14" s="39">
        <v>0</v>
      </c>
      <c r="G14" s="37">
        <f t="shared" si="0"/>
        <v>0</v>
      </c>
      <c r="H14" s="37">
        <f t="shared" si="1"/>
        <v>0</v>
      </c>
      <c r="I14" s="37">
        <f t="shared" si="2"/>
        <v>0</v>
      </c>
      <c r="J14" s="32"/>
      <c r="K14" s="34">
        <v>8</v>
      </c>
      <c r="L14" s="114">
        <v>2013</v>
      </c>
      <c r="M14" s="39">
        <v>1</v>
      </c>
      <c r="N14" s="39">
        <v>0</v>
      </c>
      <c r="O14" s="39">
        <v>0</v>
      </c>
      <c r="P14" s="39">
        <v>0</v>
      </c>
      <c r="Q14" s="37">
        <f t="shared" si="3"/>
        <v>1</v>
      </c>
      <c r="R14" s="37">
        <f t="shared" si="4"/>
        <v>1</v>
      </c>
      <c r="S14" s="37">
        <f t="shared" si="5"/>
        <v>0</v>
      </c>
    </row>
    <row r="15" spans="1:19" x14ac:dyDescent="0.25">
      <c r="A15" s="34">
        <v>9</v>
      </c>
      <c r="B15" s="114">
        <v>2012</v>
      </c>
      <c r="C15" s="39">
        <v>0</v>
      </c>
      <c r="D15" s="39">
        <v>2</v>
      </c>
      <c r="E15" s="39">
        <v>0</v>
      </c>
      <c r="F15" s="39">
        <v>1</v>
      </c>
      <c r="G15" s="37">
        <f t="shared" si="0"/>
        <v>1</v>
      </c>
      <c r="H15" s="37">
        <f t="shared" si="1"/>
        <v>1</v>
      </c>
      <c r="I15" s="37">
        <f t="shared" si="2"/>
        <v>1</v>
      </c>
      <c r="J15" s="32"/>
      <c r="K15" s="34">
        <v>9</v>
      </c>
      <c r="L15" s="114">
        <v>2012</v>
      </c>
      <c r="M15" s="39">
        <v>0</v>
      </c>
      <c r="N15" s="39">
        <v>1</v>
      </c>
      <c r="O15" s="39">
        <v>1</v>
      </c>
      <c r="P15" s="39">
        <v>1</v>
      </c>
      <c r="Q15" s="37">
        <f t="shared" si="3"/>
        <v>1</v>
      </c>
      <c r="R15" s="37">
        <f t="shared" si="4"/>
        <v>1</v>
      </c>
      <c r="S15" s="37">
        <f t="shared" si="5"/>
        <v>2</v>
      </c>
    </row>
    <row r="16" spans="1:19" x14ac:dyDescent="0.25">
      <c r="A16" s="34">
        <v>10</v>
      </c>
      <c r="B16" s="114">
        <v>2011</v>
      </c>
      <c r="C16" s="39">
        <v>0</v>
      </c>
      <c r="D16" s="39">
        <v>0</v>
      </c>
      <c r="E16" s="39">
        <v>0</v>
      </c>
      <c r="F16" s="39">
        <v>0</v>
      </c>
      <c r="G16" s="37">
        <f t="shared" si="0"/>
        <v>0</v>
      </c>
      <c r="H16" s="37">
        <f t="shared" si="1"/>
        <v>1</v>
      </c>
      <c r="I16" s="37">
        <f t="shared" si="2"/>
        <v>0</v>
      </c>
      <c r="J16" s="32"/>
      <c r="K16" s="34">
        <v>10</v>
      </c>
      <c r="L16" s="114">
        <v>2011</v>
      </c>
      <c r="M16" s="39">
        <v>0</v>
      </c>
      <c r="N16" s="39">
        <v>1</v>
      </c>
      <c r="O16" s="39">
        <v>0</v>
      </c>
      <c r="P16" s="39">
        <v>0</v>
      </c>
      <c r="Q16" s="37">
        <f t="shared" si="3"/>
        <v>0</v>
      </c>
      <c r="R16" s="37">
        <f t="shared" si="4"/>
        <v>0</v>
      </c>
      <c r="S16" s="37">
        <f t="shared" si="5"/>
        <v>0</v>
      </c>
    </row>
    <row r="17" spans="1:19" x14ac:dyDescent="0.25">
      <c r="A17" s="34">
        <v>11</v>
      </c>
      <c r="B17" s="114">
        <v>2010</v>
      </c>
      <c r="C17" s="39">
        <v>0</v>
      </c>
      <c r="D17" s="39">
        <v>0</v>
      </c>
      <c r="E17" s="39">
        <v>1</v>
      </c>
      <c r="F17" s="39">
        <v>0</v>
      </c>
      <c r="G17" s="37">
        <f t="shared" si="0"/>
        <v>0</v>
      </c>
      <c r="H17" s="37">
        <f t="shared" si="1"/>
        <v>1</v>
      </c>
      <c r="I17" s="37">
        <f t="shared" si="2"/>
        <v>1</v>
      </c>
      <c r="J17" s="32"/>
      <c r="K17" s="34">
        <v>11</v>
      </c>
      <c r="L17" s="114">
        <v>2010</v>
      </c>
      <c r="M17" s="39">
        <v>1</v>
      </c>
      <c r="N17" s="39">
        <v>0</v>
      </c>
      <c r="O17" s="39">
        <v>0</v>
      </c>
      <c r="P17" s="39">
        <v>0</v>
      </c>
      <c r="Q17" s="37">
        <f t="shared" si="3"/>
        <v>1</v>
      </c>
      <c r="R17" s="37">
        <f t="shared" si="4"/>
        <v>0</v>
      </c>
      <c r="S17" s="37">
        <f t="shared" si="5"/>
        <v>0</v>
      </c>
    </row>
    <row r="18" spans="1:19" x14ac:dyDescent="0.25">
      <c r="A18" s="34">
        <v>12</v>
      </c>
      <c r="B18" s="114">
        <v>2009</v>
      </c>
      <c r="C18" s="39">
        <v>0</v>
      </c>
      <c r="D18" s="39">
        <v>1</v>
      </c>
      <c r="E18" s="39">
        <v>1</v>
      </c>
      <c r="F18" s="39">
        <v>0</v>
      </c>
      <c r="G18" s="37">
        <f t="shared" si="0"/>
        <v>0</v>
      </c>
      <c r="H18" s="37">
        <f t="shared" si="1"/>
        <v>0</v>
      </c>
      <c r="I18" s="37">
        <f t="shared" si="2"/>
        <v>1</v>
      </c>
      <c r="J18" s="32"/>
      <c r="K18" s="34">
        <v>12</v>
      </c>
      <c r="L18" s="114">
        <v>2009</v>
      </c>
      <c r="M18" s="39">
        <v>0</v>
      </c>
      <c r="N18" s="39">
        <v>1</v>
      </c>
      <c r="O18" s="39">
        <v>0</v>
      </c>
      <c r="P18" s="39">
        <v>2</v>
      </c>
      <c r="Q18" s="37">
        <f t="shared" si="3"/>
        <v>2</v>
      </c>
      <c r="R18" s="37">
        <f t="shared" si="4"/>
        <v>3</v>
      </c>
      <c r="S18" s="37">
        <f t="shared" si="5"/>
        <v>2</v>
      </c>
    </row>
    <row r="19" spans="1:19" x14ac:dyDescent="0.25">
      <c r="A19" s="34">
        <v>13</v>
      </c>
      <c r="B19" s="114">
        <v>2008</v>
      </c>
      <c r="C19" s="39">
        <v>0</v>
      </c>
      <c r="D19" s="39">
        <v>1</v>
      </c>
      <c r="E19" s="39">
        <v>0</v>
      </c>
      <c r="F19" s="39">
        <v>0</v>
      </c>
      <c r="G19" s="37">
        <f t="shared" si="0"/>
        <v>0</v>
      </c>
      <c r="H19" s="37">
        <f t="shared" si="1"/>
        <v>4</v>
      </c>
      <c r="I19" s="37">
        <f t="shared" si="2"/>
        <v>0</v>
      </c>
      <c r="J19" s="32"/>
      <c r="K19" s="34">
        <v>13</v>
      </c>
      <c r="L19" s="114">
        <v>2008</v>
      </c>
      <c r="M19" s="39">
        <v>1</v>
      </c>
      <c r="N19" s="39">
        <v>0</v>
      </c>
      <c r="O19" s="39">
        <v>1</v>
      </c>
      <c r="P19" s="39">
        <v>1</v>
      </c>
      <c r="Q19" s="37">
        <f t="shared" si="3"/>
        <v>2</v>
      </c>
      <c r="R19" s="37">
        <f t="shared" si="4"/>
        <v>3</v>
      </c>
      <c r="S19" s="37">
        <f t="shared" si="5"/>
        <v>2</v>
      </c>
    </row>
    <row r="20" spans="1:19" x14ac:dyDescent="0.25">
      <c r="A20" s="34">
        <v>14</v>
      </c>
      <c r="B20" s="114">
        <v>2007</v>
      </c>
      <c r="C20" s="39">
        <v>1</v>
      </c>
      <c r="D20" s="39">
        <v>3</v>
      </c>
      <c r="E20" s="39">
        <v>4</v>
      </c>
      <c r="F20" s="39">
        <v>1</v>
      </c>
      <c r="G20" s="37">
        <f t="shared" si="0"/>
        <v>2</v>
      </c>
      <c r="H20" s="37">
        <f t="shared" si="1"/>
        <v>3</v>
      </c>
      <c r="I20" s="37">
        <f t="shared" si="2"/>
        <v>5</v>
      </c>
      <c r="J20" s="32"/>
      <c r="K20" s="34">
        <v>14</v>
      </c>
      <c r="L20" s="114">
        <v>2007</v>
      </c>
      <c r="M20" s="39">
        <v>4</v>
      </c>
      <c r="N20" s="39">
        <v>0</v>
      </c>
      <c r="O20" s="39">
        <v>2</v>
      </c>
      <c r="P20" s="39">
        <v>1</v>
      </c>
      <c r="Q20" s="37">
        <f t="shared" si="3"/>
        <v>5</v>
      </c>
      <c r="R20" s="37">
        <f t="shared" si="4"/>
        <v>1</v>
      </c>
      <c r="S20" s="37">
        <f t="shared" si="5"/>
        <v>3</v>
      </c>
    </row>
    <row r="21" spans="1:19" x14ac:dyDescent="0.25">
      <c r="A21" s="34">
        <v>15</v>
      </c>
      <c r="B21" s="114">
        <v>2006</v>
      </c>
      <c r="C21" s="39">
        <v>1</v>
      </c>
      <c r="D21" s="39">
        <v>2</v>
      </c>
      <c r="E21" s="39">
        <v>2</v>
      </c>
      <c r="F21" s="39">
        <v>2</v>
      </c>
      <c r="G21" s="37">
        <f t="shared" si="0"/>
        <v>3</v>
      </c>
      <c r="H21" s="37">
        <f t="shared" si="1"/>
        <v>3</v>
      </c>
      <c r="I21" s="37">
        <f t="shared" si="2"/>
        <v>4</v>
      </c>
      <c r="J21" s="32"/>
      <c r="K21" s="34">
        <v>15</v>
      </c>
      <c r="L21" s="114">
        <v>2006</v>
      </c>
      <c r="M21" s="39">
        <v>2</v>
      </c>
      <c r="N21" s="39">
        <v>3</v>
      </c>
      <c r="O21" s="39">
        <v>0</v>
      </c>
      <c r="P21" s="39">
        <v>0</v>
      </c>
      <c r="Q21" s="37">
        <f t="shared" si="3"/>
        <v>2</v>
      </c>
      <c r="R21" s="37">
        <f t="shared" si="4"/>
        <v>2</v>
      </c>
      <c r="S21" s="37">
        <f t="shared" si="5"/>
        <v>0</v>
      </c>
    </row>
    <row r="22" spans="1:19" x14ac:dyDescent="0.25">
      <c r="A22" s="34">
        <v>16</v>
      </c>
      <c r="B22" s="114">
        <v>2005</v>
      </c>
      <c r="C22" s="39">
        <v>6</v>
      </c>
      <c r="D22" s="39">
        <v>2</v>
      </c>
      <c r="E22" s="39">
        <v>1</v>
      </c>
      <c r="F22" s="39">
        <v>3</v>
      </c>
      <c r="G22" s="37">
        <f t="shared" si="0"/>
        <v>9</v>
      </c>
      <c r="H22" s="37">
        <f t="shared" si="1"/>
        <v>5</v>
      </c>
      <c r="I22" s="37">
        <f t="shared" si="2"/>
        <v>4</v>
      </c>
      <c r="J22" s="32"/>
      <c r="K22" s="34">
        <v>16</v>
      </c>
      <c r="L22" s="114">
        <v>2005</v>
      </c>
      <c r="M22" s="39">
        <v>2</v>
      </c>
      <c r="N22" s="39">
        <v>1</v>
      </c>
      <c r="O22" s="39">
        <v>2</v>
      </c>
      <c r="P22" s="39">
        <v>1</v>
      </c>
      <c r="Q22" s="37">
        <f t="shared" si="3"/>
        <v>3</v>
      </c>
      <c r="R22" s="37">
        <f t="shared" si="4"/>
        <v>2</v>
      </c>
      <c r="S22" s="37">
        <f t="shared" si="5"/>
        <v>3</v>
      </c>
    </row>
    <row r="23" spans="1:19" x14ac:dyDescent="0.25">
      <c r="A23" s="34">
        <v>17</v>
      </c>
      <c r="B23" s="114">
        <v>2004</v>
      </c>
      <c r="C23" s="39">
        <v>0</v>
      </c>
      <c r="D23" s="39">
        <v>3</v>
      </c>
      <c r="E23" s="39">
        <v>2</v>
      </c>
      <c r="F23" s="39">
        <v>2</v>
      </c>
      <c r="G23" s="37">
        <f t="shared" si="0"/>
        <v>2</v>
      </c>
      <c r="H23" s="37">
        <f t="shared" si="1"/>
        <v>8</v>
      </c>
      <c r="I23" s="37">
        <f t="shared" si="2"/>
        <v>4</v>
      </c>
      <c r="J23" s="32"/>
      <c r="K23" s="34">
        <v>17</v>
      </c>
      <c r="L23" s="114">
        <v>2004</v>
      </c>
      <c r="M23" s="39">
        <v>1</v>
      </c>
      <c r="N23" s="39">
        <v>1</v>
      </c>
      <c r="O23" s="39">
        <v>1</v>
      </c>
      <c r="P23" s="39">
        <v>1</v>
      </c>
      <c r="Q23" s="37">
        <f t="shared" si="3"/>
        <v>2</v>
      </c>
      <c r="R23" s="37">
        <f t="shared" si="4"/>
        <v>3</v>
      </c>
      <c r="S23" s="37">
        <f t="shared" si="5"/>
        <v>2</v>
      </c>
    </row>
    <row r="24" spans="1:19" x14ac:dyDescent="0.25">
      <c r="A24" s="34">
        <v>18</v>
      </c>
      <c r="B24" s="114">
        <v>2003</v>
      </c>
      <c r="C24" s="39">
        <v>4</v>
      </c>
      <c r="D24" s="39">
        <v>9</v>
      </c>
      <c r="E24" s="39">
        <v>6</v>
      </c>
      <c r="F24" s="39">
        <v>4</v>
      </c>
      <c r="G24" s="37">
        <f t="shared" si="0"/>
        <v>8</v>
      </c>
      <c r="H24" s="37">
        <f t="shared" si="1"/>
        <v>6</v>
      </c>
      <c r="I24" s="37">
        <f t="shared" si="2"/>
        <v>10</v>
      </c>
      <c r="J24" s="32"/>
      <c r="K24" s="34">
        <v>18</v>
      </c>
      <c r="L24" s="114">
        <v>2003</v>
      </c>
      <c r="M24" s="39">
        <v>0</v>
      </c>
      <c r="N24" s="39">
        <v>4</v>
      </c>
      <c r="O24" s="39">
        <v>2</v>
      </c>
      <c r="P24" s="39">
        <v>0</v>
      </c>
      <c r="Q24" s="37">
        <f t="shared" si="3"/>
        <v>0</v>
      </c>
      <c r="R24" s="37">
        <f t="shared" si="4"/>
        <v>0</v>
      </c>
      <c r="S24" s="37">
        <f t="shared" si="5"/>
        <v>2</v>
      </c>
    </row>
    <row r="25" spans="1:19" x14ac:dyDescent="0.25">
      <c r="A25" s="34">
        <v>19</v>
      </c>
      <c r="B25" s="114">
        <v>2002</v>
      </c>
      <c r="C25" s="39">
        <v>6</v>
      </c>
      <c r="D25" s="39">
        <v>5</v>
      </c>
      <c r="E25" s="39">
        <v>2</v>
      </c>
      <c r="F25" s="39">
        <v>7</v>
      </c>
      <c r="G25" s="37">
        <f t="shared" si="0"/>
        <v>13</v>
      </c>
      <c r="H25" s="37">
        <f t="shared" si="1"/>
        <v>9</v>
      </c>
      <c r="I25" s="37">
        <f t="shared" si="2"/>
        <v>9</v>
      </c>
      <c r="J25" s="32"/>
      <c r="K25" s="34">
        <v>19</v>
      </c>
      <c r="L25" s="114">
        <v>2002</v>
      </c>
      <c r="M25" s="39">
        <v>2</v>
      </c>
      <c r="N25" s="39">
        <v>3</v>
      </c>
      <c r="O25" s="39">
        <v>0</v>
      </c>
      <c r="P25" s="39">
        <v>2</v>
      </c>
      <c r="Q25" s="37">
        <f t="shared" si="3"/>
        <v>4</v>
      </c>
      <c r="R25" s="37">
        <f t="shared" si="4"/>
        <v>4</v>
      </c>
      <c r="S25" s="37">
        <f t="shared" si="5"/>
        <v>2</v>
      </c>
    </row>
    <row r="26" spans="1:19" x14ac:dyDescent="0.25">
      <c r="A26" s="34">
        <v>20</v>
      </c>
      <c r="B26" s="114">
        <v>2001</v>
      </c>
      <c r="C26" s="39">
        <v>3</v>
      </c>
      <c r="D26" s="39">
        <v>5</v>
      </c>
      <c r="E26" s="39">
        <v>2</v>
      </c>
      <c r="F26" s="39">
        <v>8</v>
      </c>
      <c r="G26" s="37">
        <f t="shared" si="0"/>
        <v>11</v>
      </c>
      <c r="H26" s="37">
        <f t="shared" si="1"/>
        <v>15</v>
      </c>
      <c r="I26" s="37">
        <f t="shared" si="2"/>
        <v>10</v>
      </c>
      <c r="J26" s="32"/>
      <c r="K26" s="34">
        <v>20</v>
      </c>
      <c r="L26" s="114">
        <v>2001</v>
      </c>
      <c r="M26" s="39">
        <v>1</v>
      </c>
      <c r="N26" s="39">
        <v>0</v>
      </c>
      <c r="O26" s="39">
        <v>2</v>
      </c>
      <c r="P26" s="39">
        <v>1</v>
      </c>
      <c r="Q26" s="37">
        <f t="shared" si="3"/>
        <v>2</v>
      </c>
      <c r="R26" s="37">
        <f t="shared" si="4"/>
        <v>5</v>
      </c>
      <c r="S26" s="37">
        <f t="shared" si="5"/>
        <v>3</v>
      </c>
    </row>
    <row r="27" spans="1:19" x14ac:dyDescent="0.25">
      <c r="A27" s="34">
        <v>21</v>
      </c>
      <c r="B27" s="114">
        <v>2000</v>
      </c>
      <c r="C27" s="39">
        <v>9</v>
      </c>
      <c r="D27" s="39">
        <v>6</v>
      </c>
      <c r="E27" s="39">
        <v>7</v>
      </c>
      <c r="F27" s="39">
        <v>5</v>
      </c>
      <c r="G27" s="37">
        <f t="shared" si="0"/>
        <v>14</v>
      </c>
      <c r="H27" s="37">
        <f t="shared" si="1"/>
        <v>14</v>
      </c>
      <c r="I27" s="37">
        <f t="shared" si="2"/>
        <v>12</v>
      </c>
      <c r="J27" s="32"/>
      <c r="K27" s="34">
        <v>21</v>
      </c>
      <c r="L27" s="114">
        <v>2000</v>
      </c>
      <c r="M27" s="39">
        <v>1</v>
      </c>
      <c r="N27" s="39">
        <v>3</v>
      </c>
      <c r="O27" s="39">
        <v>4</v>
      </c>
      <c r="P27" s="39">
        <v>3</v>
      </c>
      <c r="Q27" s="37">
        <f t="shared" si="3"/>
        <v>4</v>
      </c>
      <c r="R27" s="37">
        <f t="shared" si="4"/>
        <v>5</v>
      </c>
      <c r="S27" s="37">
        <f t="shared" si="5"/>
        <v>7</v>
      </c>
    </row>
    <row r="28" spans="1:19" x14ac:dyDescent="0.25">
      <c r="A28" s="34">
        <v>22</v>
      </c>
      <c r="B28" s="114">
        <v>1999</v>
      </c>
      <c r="C28" s="39">
        <v>5</v>
      </c>
      <c r="D28" s="39">
        <v>4</v>
      </c>
      <c r="E28" s="39">
        <v>9</v>
      </c>
      <c r="F28" s="39">
        <v>6</v>
      </c>
      <c r="G28" s="37">
        <f t="shared" si="0"/>
        <v>11</v>
      </c>
      <c r="H28" s="37">
        <f t="shared" si="1"/>
        <v>16</v>
      </c>
      <c r="I28" s="37">
        <f t="shared" si="2"/>
        <v>15</v>
      </c>
      <c r="J28" s="32"/>
      <c r="K28" s="34">
        <v>22</v>
      </c>
      <c r="L28" s="114">
        <v>1999</v>
      </c>
      <c r="M28" s="39">
        <v>1</v>
      </c>
      <c r="N28" s="39">
        <v>1</v>
      </c>
      <c r="O28" s="39">
        <v>2</v>
      </c>
      <c r="P28" s="39">
        <v>4</v>
      </c>
      <c r="Q28" s="37">
        <f t="shared" si="3"/>
        <v>5</v>
      </c>
      <c r="R28" s="37">
        <f t="shared" si="4"/>
        <v>7</v>
      </c>
      <c r="S28" s="37">
        <f t="shared" si="5"/>
        <v>6</v>
      </c>
    </row>
    <row r="29" spans="1:19" x14ac:dyDescent="0.25">
      <c r="A29" s="34">
        <v>23</v>
      </c>
      <c r="B29" s="114">
        <v>1998</v>
      </c>
      <c r="C29" s="39">
        <v>2</v>
      </c>
      <c r="D29" s="39">
        <v>8</v>
      </c>
      <c r="E29" s="39">
        <v>10</v>
      </c>
      <c r="F29" s="39">
        <v>10</v>
      </c>
      <c r="G29" s="37">
        <f t="shared" si="0"/>
        <v>12</v>
      </c>
      <c r="H29" s="37">
        <f t="shared" si="1"/>
        <v>20</v>
      </c>
      <c r="I29" s="37">
        <f t="shared" si="2"/>
        <v>20</v>
      </c>
      <c r="J29" s="32"/>
      <c r="K29" s="34">
        <v>23</v>
      </c>
      <c r="L29" s="114">
        <v>1998</v>
      </c>
      <c r="M29" s="39">
        <v>1</v>
      </c>
      <c r="N29" s="39">
        <v>3</v>
      </c>
      <c r="O29" s="39">
        <v>3</v>
      </c>
      <c r="P29" s="39">
        <v>1</v>
      </c>
      <c r="Q29" s="37">
        <f t="shared" si="3"/>
        <v>2</v>
      </c>
      <c r="R29" s="37">
        <f t="shared" si="4"/>
        <v>3</v>
      </c>
      <c r="S29" s="37">
        <f t="shared" si="5"/>
        <v>4</v>
      </c>
    </row>
    <row r="30" spans="1:19" x14ac:dyDescent="0.25">
      <c r="A30" s="34">
        <v>24</v>
      </c>
      <c r="B30" s="114">
        <v>1997</v>
      </c>
      <c r="C30" s="39">
        <v>5</v>
      </c>
      <c r="D30" s="39">
        <v>11</v>
      </c>
      <c r="E30" s="39">
        <v>10</v>
      </c>
      <c r="F30" s="39">
        <v>7</v>
      </c>
      <c r="G30" s="37">
        <f t="shared" si="0"/>
        <v>12</v>
      </c>
      <c r="H30" s="37">
        <f t="shared" si="1"/>
        <v>17</v>
      </c>
      <c r="I30" s="37">
        <f t="shared" si="2"/>
        <v>17</v>
      </c>
      <c r="J30" s="32"/>
      <c r="K30" s="34">
        <v>24</v>
      </c>
      <c r="L30" s="114">
        <v>1997</v>
      </c>
      <c r="M30" s="39">
        <v>3</v>
      </c>
      <c r="N30" s="39">
        <v>3</v>
      </c>
      <c r="O30" s="39">
        <v>2</v>
      </c>
      <c r="P30" s="39">
        <v>3</v>
      </c>
      <c r="Q30" s="37">
        <f t="shared" si="3"/>
        <v>6</v>
      </c>
      <c r="R30" s="37">
        <f t="shared" si="4"/>
        <v>6</v>
      </c>
      <c r="S30" s="37">
        <f t="shared" si="5"/>
        <v>5</v>
      </c>
    </row>
    <row r="31" spans="1:19" x14ac:dyDescent="0.25">
      <c r="A31" s="34">
        <v>25</v>
      </c>
      <c r="B31" s="114">
        <v>1996</v>
      </c>
      <c r="C31" s="39">
        <v>5</v>
      </c>
      <c r="D31" s="39">
        <v>9</v>
      </c>
      <c r="E31" s="39">
        <v>10</v>
      </c>
      <c r="F31" s="39">
        <v>6</v>
      </c>
      <c r="G31" s="37">
        <f t="shared" si="0"/>
        <v>11</v>
      </c>
      <c r="H31" s="37">
        <f t="shared" si="1"/>
        <v>18</v>
      </c>
      <c r="I31" s="37">
        <f t="shared" si="2"/>
        <v>16</v>
      </c>
      <c r="J31" s="32"/>
      <c r="K31" s="34">
        <v>25</v>
      </c>
      <c r="L31" s="114">
        <v>1996</v>
      </c>
      <c r="M31" s="39">
        <v>3</v>
      </c>
      <c r="N31" s="39">
        <v>3</v>
      </c>
      <c r="O31" s="39">
        <v>3</v>
      </c>
      <c r="P31" s="39">
        <v>3</v>
      </c>
      <c r="Q31" s="37">
        <f t="shared" si="3"/>
        <v>6</v>
      </c>
      <c r="R31" s="37">
        <f t="shared" si="4"/>
        <v>4</v>
      </c>
      <c r="S31" s="37">
        <f t="shared" si="5"/>
        <v>6</v>
      </c>
    </row>
    <row r="32" spans="1:19" x14ac:dyDescent="0.25">
      <c r="A32" s="34">
        <v>26</v>
      </c>
      <c r="B32" s="114">
        <v>1995</v>
      </c>
      <c r="C32" s="39">
        <v>4</v>
      </c>
      <c r="D32" s="39">
        <v>11</v>
      </c>
      <c r="E32" s="39">
        <v>12</v>
      </c>
      <c r="F32" s="39">
        <v>9</v>
      </c>
      <c r="G32" s="37">
        <f t="shared" si="0"/>
        <v>13</v>
      </c>
      <c r="H32" s="37">
        <f t="shared" si="1"/>
        <v>20</v>
      </c>
      <c r="I32" s="37">
        <f t="shared" si="2"/>
        <v>21</v>
      </c>
      <c r="J32" s="32"/>
      <c r="K32" s="34">
        <v>26</v>
      </c>
      <c r="L32" s="114">
        <v>1995</v>
      </c>
      <c r="M32" s="39">
        <v>2</v>
      </c>
      <c r="N32" s="39">
        <v>2</v>
      </c>
      <c r="O32" s="39">
        <v>1</v>
      </c>
      <c r="P32" s="39">
        <v>3</v>
      </c>
      <c r="Q32" s="37">
        <f t="shared" si="3"/>
        <v>5</v>
      </c>
      <c r="R32" s="37">
        <f t="shared" si="4"/>
        <v>7</v>
      </c>
      <c r="S32" s="37">
        <f t="shared" si="5"/>
        <v>4</v>
      </c>
    </row>
    <row r="33" spans="1:19" x14ac:dyDescent="0.25">
      <c r="A33" s="34">
        <v>27</v>
      </c>
      <c r="B33" s="114">
        <v>1994</v>
      </c>
      <c r="C33" s="39">
        <v>16</v>
      </c>
      <c r="D33" s="39">
        <v>13</v>
      </c>
      <c r="E33" s="39">
        <v>11</v>
      </c>
      <c r="F33" s="39">
        <v>12</v>
      </c>
      <c r="G33" s="37">
        <f t="shared" si="0"/>
        <v>28</v>
      </c>
      <c r="H33" s="37">
        <f t="shared" si="1"/>
        <v>23</v>
      </c>
      <c r="I33" s="37">
        <f t="shared" si="2"/>
        <v>23</v>
      </c>
      <c r="J33" s="32"/>
      <c r="K33" s="34">
        <v>27</v>
      </c>
      <c r="L33" s="114">
        <v>1994</v>
      </c>
      <c r="M33" s="39">
        <v>4</v>
      </c>
      <c r="N33" s="39">
        <v>3</v>
      </c>
      <c r="O33" s="39">
        <v>4</v>
      </c>
      <c r="P33" s="39">
        <v>5</v>
      </c>
      <c r="Q33" s="37">
        <f t="shared" si="3"/>
        <v>9</v>
      </c>
      <c r="R33" s="37">
        <f t="shared" si="4"/>
        <v>8</v>
      </c>
      <c r="S33" s="37">
        <f t="shared" si="5"/>
        <v>9</v>
      </c>
    </row>
    <row r="34" spans="1:19" x14ac:dyDescent="0.25">
      <c r="A34" s="34">
        <v>28</v>
      </c>
      <c r="B34" s="114">
        <v>1993</v>
      </c>
      <c r="C34" s="39">
        <v>16</v>
      </c>
      <c r="D34" s="39">
        <v>13</v>
      </c>
      <c r="E34" s="39">
        <v>11</v>
      </c>
      <c r="F34" s="39">
        <v>13</v>
      </c>
      <c r="G34" s="37">
        <f t="shared" si="0"/>
        <v>29</v>
      </c>
      <c r="H34" s="37">
        <f t="shared" si="1"/>
        <v>23</v>
      </c>
      <c r="I34" s="37">
        <f t="shared" si="2"/>
        <v>24</v>
      </c>
      <c r="J34" s="32"/>
      <c r="K34" s="34">
        <v>28</v>
      </c>
      <c r="L34" s="114">
        <v>1993</v>
      </c>
      <c r="M34" s="39">
        <v>1</v>
      </c>
      <c r="N34" s="39">
        <v>2</v>
      </c>
      <c r="O34" s="39">
        <v>3</v>
      </c>
      <c r="P34" s="39">
        <v>2</v>
      </c>
      <c r="Q34" s="37">
        <f t="shared" si="3"/>
        <v>3</v>
      </c>
      <c r="R34" s="37">
        <f t="shared" si="4"/>
        <v>7</v>
      </c>
      <c r="S34" s="37">
        <f t="shared" si="5"/>
        <v>5</v>
      </c>
    </row>
    <row r="35" spans="1:19" x14ac:dyDescent="0.25">
      <c r="A35" s="34">
        <v>29</v>
      </c>
      <c r="B35" s="114">
        <v>1992</v>
      </c>
      <c r="C35" s="39">
        <v>11</v>
      </c>
      <c r="D35" s="39">
        <v>15</v>
      </c>
      <c r="E35" s="39">
        <v>10</v>
      </c>
      <c r="F35" s="39">
        <v>14</v>
      </c>
      <c r="G35" s="37">
        <f t="shared" si="0"/>
        <v>25</v>
      </c>
      <c r="H35" s="37">
        <f t="shared" si="1"/>
        <v>26</v>
      </c>
      <c r="I35" s="37">
        <f t="shared" si="2"/>
        <v>24</v>
      </c>
      <c r="J35" s="32"/>
      <c r="K35" s="34">
        <v>29</v>
      </c>
      <c r="L35" s="114">
        <v>1992</v>
      </c>
      <c r="M35" s="39">
        <v>5</v>
      </c>
      <c r="N35" s="39">
        <v>4</v>
      </c>
      <c r="O35" s="39">
        <v>5</v>
      </c>
      <c r="P35" s="39">
        <v>3</v>
      </c>
      <c r="Q35" s="37">
        <f t="shared" si="3"/>
        <v>8</v>
      </c>
      <c r="R35" s="37">
        <f t="shared" si="4"/>
        <v>5</v>
      </c>
      <c r="S35" s="37">
        <f t="shared" si="5"/>
        <v>8</v>
      </c>
    </row>
    <row r="36" spans="1:19" x14ac:dyDescent="0.25">
      <c r="A36" s="34">
        <v>30</v>
      </c>
      <c r="B36" s="114">
        <v>1991</v>
      </c>
      <c r="C36" s="39">
        <v>20</v>
      </c>
      <c r="D36" s="39">
        <v>16</v>
      </c>
      <c r="E36" s="39">
        <v>12</v>
      </c>
      <c r="F36" s="39">
        <v>12</v>
      </c>
      <c r="G36" s="37">
        <f t="shared" si="0"/>
        <v>32</v>
      </c>
      <c r="H36" s="37">
        <f t="shared" si="1"/>
        <v>30</v>
      </c>
      <c r="I36" s="37">
        <f t="shared" si="2"/>
        <v>24</v>
      </c>
      <c r="J36" s="32"/>
      <c r="K36" s="34">
        <v>30</v>
      </c>
      <c r="L36" s="114">
        <v>1991</v>
      </c>
      <c r="M36" s="39">
        <v>8</v>
      </c>
      <c r="N36" s="39">
        <v>8</v>
      </c>
      <c r="O36" s="39">
        <v>2</v>
      </c>
      <c r="P36" s="39">
        <v>7</v>
      </c>
      <c r="Q36" s="37">
        <f t="shared" si="3"/>
        <v>15</v>
      </c>
      <c r="R36" s="37">
        <f t="shared" si="4"/>
        <v>11</v>
      </c>
      <c r="S36" s="37">
        <f t="shared" si="5"/>
        <v>9</v>
      </c>
    </row>
    <row r="37" spans="1:19" x14ac:dyDescent="0.25">
      <c r="A37" s="34">
        <v>31</v>
      </c>
      <c r="B37" s="114">
        <v>1990</v>
      </c>
      <c r="C37" s="39">
        <v>10</v>
      </c>
      <c r="D37" s="39">
        <v>10</v>
      </c>
      <c r="E37" s="39">
        <v>18</v>
      </c>
      <c r="F37" s="39">
        <v>14</v>
      </c>
      <c r="G37" s="37">
        <f t="shared" si="0"/>
        <v>24</v>
      </c>
      <c r="H37" s="37">
        <f t="shared" si="1"/>
        <v>26</v>
      </c>
      <c r="I37" s="37">
        <f t="shared" si="2"/>
        <v>32</v>
      </c>
      <c r="J37" s="32"/>
      <c r="K37" s="34">
        <v>31</v>
      </c>
      <c r="L37" s="114">
        <v>1990</v>
      </c>
      <c r="M37" s="39">
        <v>1</v>
      </c>
      <c r="N37" s="39">
        <v>5</v>
      </c>
      <c r="O37" s="39">
        <v>4</v>
      </c>
      <c r="P37" s="39">
        <v>3</v>
      </c>
      <c r="Q37" s="37">
        <f t="shared" si="3"/>
        <v>4</v>
      </c>
      <c r="R37" s="37">
        <f t="shared" si="4"/>
        <v>9</v>
      </c>
      <c r="S37" s="37">
        <f t="shared" si="5"/>
        <v>7</v>
      </c>
    </row>
    <row r="38" spans="1:19" x14ac:dyDescent="0.25">
      <c r="A38" s="34">
        <v>32</v>
      </c>
      <c r="B38" s="114">
        <v>1989</v>
      </c>
      <c r="C38" s="39">
        <v>17</v>
      </c>
      <c r="D38" s="39">
        <v>21</v>
      </c>
      <c r="E38" s="39">
        <v>12</v>
      </c>
      <c r="F38" s="39">
        <v>24</v>
      </c>
      <c r="G38" s="37">
        <f t="shared" si="0"/>
        <v>41</v>
      </c>
      <c r="H38" s="37">
        <f t="shared" si="1"/>
        <v>40</v>
      </c>
      <c r="I38" s="37">
        <f t="shared" si="2"/>
        <v>36</v>
      </c>
      <c r="J38" s="32"/>
      <c r="K38" s="34">
        <v>32</v>
      </c>
      <c r="L38" s="114">
        <v>1989</v>
      </c>
      <c r="M38" s="39">
        <v>4</v>
      </c>
      <c r="N38" s="39">
        <v>6</v>
      </c>
      <c r="O38" s="39">
        <v>6</v>
      </c>
      <c r="P38" s="39">
        <v>8</v>
      </c>
      <c r="Q38" s="37">
        <f t="shared" si="3"/>
        <v>12</v>
      </c>
      <c r="R38" s="37">
        <f t="shared" si="4"/>
        <v>13</v>
      </c>
      <c r="S38" s="37">
        <f t="shared" si="5"/>
        <v>14</v>
      </c>
    </row>
    <row r="39" spans="1:19" x14ac:dyDescent="0.25">
      <c r="A39" s="34">
        <v>33</v>
      </c>
      <c r="B39" s="114">
        <v>1988</v>
      </c>
      <c r="C39" s="39">
        <v>23</v>
      </c>
      <c r="D39" s="39">
        <v>13</v>
      </c>
      <c r="E39" s="39">
        <v>16</v>
      </c>
      <c r="F39" s="39">
        <v>21</v>
      </c>
      <c r="G39" s="37">
        <f t="shared" si="0"/>
        <v>44</v>
      </c>
      <c r="H39" s="37">
        <f t="shared" si="1"/>
        <v>36</v>
      </c>
      <c r="I39" s="37">
        <f t="shared" si="2"/>
        <v>37</v>
      </c>
      <c r="J39" s="32"/>
      <c r="K39" s="34">
        <v>33</v>
      </c>
      <c r="L39" s="114">
        <v>1988</v>
      </c>
      <c r="M39" s="39">
        <v>10</v>
      </c>
      <c r="N39" s="39">
        <v>4</v>
      </c>
      <c r="O39" s="39">
        <v>5</v>
      </c>
      <c r="P39" s="39">
        <v>9</v>
      </c>
      <c r="Q39" s="37">
        <f t="shared" si="3"/>
        <v>19</v>
      </c>
      <c r="R39" s="37">
        <f t="shared" si="4"/>
        <v>11</v>
      </c>
      <c r="S39" s="37">
        <f t="shared" si="5"/>
        <v>14</v>
      </c>
    </row>
    <row r="40" spans="1:19" x14ac:dyDescent="0.25">
      <c r="A40" s="34">
        <v>34</v>
      </c>
      <c r="B40" s="114">
        <v>1987</v>
      </c>
      <c r="C40" s="39">
        <v>17</v>
      </c>
      <c r="D40" s="39">
        <v>24</v>
      </c>
      <c r="E40" s="39">
        <v>15</v>
      </c>
      <c r="F40" s="39">
        <v>18</v>
      </c>
      <c r="G40" s="37">
        <f t="shared" si="0"/>
        <v>35</v>
      </c>
      <c r="H40" s="37">
        <f t="shared" si="1"/>
        <v>30</v>
      </c>
      <c r="I40" s="37">
        <f t="shared" si="2"/>
        <v>33</v>
      </c>
      <c r="J40" s="32"/>
      <c r="K40" s="34">
        <v>34</v>
      </c>
      <c r="L40" s="114">
        <v>1987</v>
      </c>
      <c r="M40" s="39">
        <v>9</v>
      </c>
      <c r="N40" s="39">
        <v>13</v>
      </c>
      <c r="O40" s="39">
        <v>2</v>
      </c>
      <c r="P40" s="39">
        <v>4</v>
      </c>
      <c r="Q40" s="37">
        <f t="shared" si="3"/>
        <v>13</v>
      </c>
      <c r="R40" s="37">
        <f t="shared" si="4"/>
        <v>11</v>
      </c>
      <c r="S40" s="37">
        <f t="shared" si="5"/>
        <v>6</v>
      </c>
    </row>
    <row r="41" spans="1:19" x14ac:dyDescent="0.25">
      <c r="A41" s="34">
        <v>35</v>
      </c>
      <c r="B41" s="114">
        <v>1986</v>
      </c>
      <c r="C41" s="39">
        <v>21</v>
      </c>
      <c r="D41" s="39">
        <v>33</v>
      </c>
      <c r="E41" s="39">
        <v>12</v>
      </c>
      <c r="F41" s="39">
        <v>26</v>
      </c>
      <c r="G41" s="37">
        <f t="shared" si="0"/>
        <v>47</v>
      </c>
      <c r="H41" s="37">
        <f t="shared" si="1"/>
        <v>55</v>
      </c>
      <c r="I41" s="37">
        <f t="shared" si="2"/>
        <v>38</v>
      </c>
      <c r="J41" s="32"/>
      <c r="K41" s="34">
        <v>35</v>
      </c>
      <c r="L41" s="114">
        <v>1986</v>
      </c>
      <c r="M41" s="39">
        <v>15</v>
      </c>
      <c r="N41" s="39">
        <v>7</v>
      </c>
      <c r="O41" s="39">
        <v>7</v>
      </c>
      <c r="P41" s="39">
        <v>4</v>
      </c>
      <c r="Q41" s="37">
        <f t="shared" si="3"/>
        <v>19</v>
      </c>
      <c r="R41" s="37">
        <f t="shared" si="4"/>
        <v>11</v>
      </c>
      <c r="S41" s="37">
        <f t="shared" si="5"/>
        <v>11</v>
      </c>
    </row>
    <row r="42" spans="1:19" x14ac:dyDescent="0.25">
      <c r="A42" s="34">
        <v>36</v>
      </c>
      <c r="B42" s="114">
        <v>1985</v>
      </c>
      <c r="C42" s="39">
        <v>22</v>
      </c>
      <c r="D42" s="39">
        <v>28</v>
      </c>
      <c r="E42" s="39">
        <v>29</v>
      </c>
      <c r="F42" s="39">
        <v>28</v>
      </c>
      <c r="G42" s="37">
        <f t="shared" si="0"/>
        <v>50</v>
      </c>
      <c r="H42" s="37">
        <f t="shared" si="1"/>
        <v>53</v>
      </c>
      <c r="I42" s="37">
        <f t="shared" si="2"/>
        <v>57</v>
      </c>
      <c r="J42" s="32"/>
      <c r="K42" s="34">
        <v>36</v>
      </c>
      <c r="L42" s="114">
        <v>1985</v>
      </c>
      <c r="M42" s="39">
        <v>8</v>
      </c>
      <c r="N42" s="39">
        <v>10</v>
      </c>
      <c r="O42" s="39">
        <v>7</v>
      </c>
      <c r="P42" s="39">
        <v>9</v>
      </c>
      <c r="Q42" s="37">
        <f t="shared" si="3"/>
        <v>17</v>
      </c>
      <c r="R42" s="37">
        <f t="shared" si="4"/>
        <v>20</v>
      </c>
      <c r="S42" s="37">
        <f t="shared" si="5"/>
        <v>16</v>
      </c>
    </row>
    <row r="43" spans="1:19" x14ac:dyDescent="0.25">
      <c r="A43" s="34">
        <v>37</v>
      </c>
      <c r="B43" s="114">
        <v>1984</v>
      </c>
      <c r="C43" s="39">
        <v>28</v>
      </c>
      <c r="D43" s="39">
        <v>41</v>
      </c>
      <c r="E43" s="39">
        <v>25</v>
      </c>
      <c r="F43" s="39">
        <v>35</v>
      </c>
      <c r="G43" s="37">
        <f t="shared" si="0"/>
        <v>63</v>
      </c>
      <c r="H43" s="37">
        <f t="shared" si="1"/>
        <v>61</v>
      </c>
      <c r="I43" s="37">
        <f t="shared" si="2"/>
        <v>60</v>
      </c>
      <c r="J43" s="32"/>
      <c r="K43" s="34">
        <v>37</v>
      </c>
      <c r="L43" s="114">
        <v>1984</v>
      </c>
      <c r="M43" s="39">
        <v>8</v>
      </c>
      <c r="N43" s="39">
        <v>15</v>
      </c>
      <c r="O43" s="39">
        <v>11</v>
      </c>
      <c r="P43" s="39">
        <v>14</v>
      </c>
      <c r="Q43" s="37">
        <f t="shared" si="3"/>
        <v>22</v>
      </c>
      <c r="R43" s="37">
        <f t="shared" si="4"/>
        <v>23</v>
      </c>
      <c r="S43" s="37">
        <f t="shared" si="5"/>
        <v>25</v>
      </c>
    </row>
    <row r="44" spans="1:19" x14ac:dyDescent="0.25">
      <c r="A44" s="34">
        <v>38</v>
      </c>
      <c r="B44" s="114">
        <v>1983</v>
      </c>
      <c r="C44" s="39">
        <v>36</v>
      </c>
      <c r="D44" s="39">
        <v>33</v>
      </c>
      <c r="E44" s="39">
        <v>26</v>
      </c>
      <c r="F44" s="39">
        <v>28</v>
      </c>
      <c r="G44" s="37">
        <f t="shared" si="0"/>
        <v>64</v>
      </c>
      <c r="H44" s="37">
        <f t="shared" si="1"/>
        <v>53</v>
      </c>
      <c r="I44" s="37">
        <f t="shared" si="2"/>
        <v>54</v>
      </c>
      <c r="J44" s="32"/>
      <c r="K44" s="34">
        <v>38</v>
      </c>
      <c r="L44" s="114">
        <v>1983</v>
      </c>
      <c r="M44" s="39">
        <v>12</v>
      </c>
      <c r="N44" s="39">
        <v>7</v>
      </c>
      <c r="O44" s="39">
        <v>9</v>
      </c>
      <c r="P44" s="39">
        <v>5</v>
      </c>
      <c r="Q44" s="37">
        <f t="shared" si="3"/>
        <v>17</v>
      </c>
      <c r="R44" s="37">
        <f t="shared" si="4"/>
        <v>15</v>
      </c>
      <c r="S44" s="37">
        <f t="shared" si="5"/>
        <v>14</v>
      </c>
    </row>
    <row r="45" spans="1:19" x14ac:dyDescent="0.25">
      <c r="A45" s="34">
        <v>39</v>
      </c>
      <c r="B45" s="114">
        <v>1982</v>
      </c>
      <c r="C45" s="39">
        <v>39</v>
      </c>
      <c r="D45" s="39">
        <v>39</v>
      </c>
      <c r="E45" s="39">
        <v>25</v>
      </c>
      <c r="F45" s="39">
        <v>33</v>
      </c>
      <c r="G45" s="37">
        <f t="shared" si="0"/>
        <v>72</v>
      </c>
      <c r="H45" s="37">
        <f t="shared" si="1"/>
        <v>69</v>
      </c>
      <c r="I45" s="37">
        <f t="shared" si="2"/>
        <v>58</v>
      </c>
      <c r="J45" s="32"/>
      <c r="K45" s="34">
        <v>39</v>
      </c>
      <c r="L45" s="114">
        <v>1982</v>
      </c>
      <c r="M45" s="39">
        <v>15</v>
      </c>
      <c r="N45" s="39">
        <v>12</v>
      </c>
      <c r="O45" s="39">
        <v>10</v>
      </c>
      <c r="P45" s="39">
        <v>16</v>
      </c>
      <c r="Q45" s="37">
        <f t="shared" si="3"/>
        <v>31</v>
      </c>
      <c r="R45" s="37">
        <f t="shared" si="4"/>
        <v>31</v>
      </c>
      <c r="S45" s="37">
        <f t="shared" si="5"/>
        <v>26</v>
      </c>
    </row>
    <row r="46" spans="1:19" x14ac:dyDescent="0.25">
      <c r="A46" s="34">
        <v>40</v>
      </c>
      <c r="B46" s="114">
        <v>1981</v>
      </c>
      <c r="C46" s="39">
        <v>40</v>
      </c>
      <c r="D46" s="39">
        <v>34</v>
      </c>
      <c r="E46" s="39">
        <v>36</v>
      </c>
      <c r="F46" s="39">
        <v>34</v>
      </c>
      <c r="G46" s="37">
        <f t="shared" si="0"/>
        <v>74</v>
      </c>
      <c r="H46" s="37">
        <f t="shared" si="1"/>
        <v>66</v>
      </c>
      <c r="I46" s="37">
        <f t="shared" si="2"/>
        <v>70</v>
      </c>
      <c r="J46" s="32"/>
      <c r="K46" s="34">
        <v>40</v>
      </c>
      <c r="L46" s="114">
        <v>1981</v>
      </c>
      <c r="M46" s="39">
        <v>15</v>
      </c>
      <c r="N46" s="39">
        <v>20</v>
      </c>
      <c r="O46" s="39">
        <v>15</v>
      </c>
      <c r="P46" s="39">
        <v>9</v>
      </c>
      <c r="Q46" s="37">
        <f t="shared" si="3"/>
        <v>24</v>
      </c>
      <c r="R46" s="37">
        <f t="shared" si="4"/>
        <v>20</v>
      </c>
      <c r="S46" s="37">
        <f t="shared" si="5"/>
        <v>24</v>
      </c>
    </row>
    <row r="47" spans="1:19" x14ac:dyDescent="0.25">
      <c r="A47" s="34">
        <v>41</v>
      </c>
      <c r="B47" s="114">
        <v>1980</v>
      </c>
      <c r="C47" s="39">
        <v>40</v>
      </c>
      <c r="D47" s="39">
        <v>42</v>
      </c>
      <c r="E47" s="39">
        <v>32</v>
      </c>
      <c r="F47" s="39">
        <v>36</v>
      </c>
      <c r="G47" s="37">
        <f t="shared" si="0"/>
        <v>76</v>
      </c>
      <c r="H47" s="37">
        <f t="shared" si="1"/>
        <v>64</v>
      </c>
      <c r="I47" s="37">
        <f t="shared" si="2"/>
        <v>68</v>
      </c>
      <c r="J47" s="32"/>
      <c r="K47" s="34">
        <v>41</v>
      </c>
      <c r="L47" s="114">
        <v>1980</v>
      </c>
      <c r="M47" s="39">
        <v>12</v>
      </c>
      <c r="N47" s="39">
        <v>14</v>
      </c>
      <c r="O47" s="39">
        <v>11</v>
      </c>
      <c r="P47" s="39">
        <v>14</v>
      </c>
      <c r="Q47" s="37">
        <f t="shared" si="3"/>
        <v>26</v>
      </c>
      <c r="R47" s="37">
        <f t="shared" si="4"/>
        <v>26</v>
      </c>
      <c r="S47" s="37">
        <f t="shared" si="5"/>
        <v>25</v>
      </c>
    </row>
    <row r="48" spans="1:19" x14ac:dyDescent="0.25">
      <c r="A48" s="34">
        <v>42</v>
      </c>
      <c r="B48" s="114">
        <v>1979</v>
      </c>
      <c r="C48" s="39">
        <v>40</v>
      </c>
      <c r="D48" s="39">
        <v>46</v>
      </c>
      <c r="E48" s="39">
        <v>28</v>
      </c>
      <c r="F48" s="39">
        <v>44</v>
      </c>
      <c r="G48" s="37">
        <f t="shared" si="0"/>
        <v>84</v>
      </c>
      <c r="H48" s="37">
        <f t="shared" si="1"/>
        <v>73</v>
      </c>
      <c r="I48" s="37">
        <f t="shared" si="2"/>
        <v>72</v>
      </c>
      <c r="J48" s="32"/>
      <c r="K48" s="34">
        <v>42</v>
      </c>
      <c r="L48" s="114">
        <v>1979</v>
      </c>
      <c r="M48" s="39">
        <v>14</v>
      </c>
      <c r="N48" s="39">
        <v>19</v>
      </c>
      <c r="O48" s="39">
        <v>12</v>
      </c>
      <c r="P48" s="39">
        <v>11</v>
      </c>
      <c r="Q48" s="37">
        <f t="shared" si="3"/>
        <v>25</v>
      </c>
      <c r="R48" s="37">
        <f t="shared" si="4"/>
        <v>22</v>
      </c>
      <c r="S48" s="37">
        <f t="shared" si="5"/>
        <v>23</v>
      </c>
    </row>
    <row r="49" spans="1:19" x14ac:dyDescent="0.25">
      <c r="A49" s="34">
        <v>43</v>
      </c>
      <c r="B49" s="114">
        <v>1978</v>
      </c>
      <c r="C49" s="39">
        <v>42</v>
      </c>
      <c r="D49" s="39">
        <v>48</v>
      </c>
      <c r="E49" s="39">
        <v>29</v>
      </c>
      <c r="F49" s="39">
        <v>46</v>
      </c>
      <c r="G49" s="37">
        <f t="shared" si="0"/>
        <v>88</v>
      </c>
      <c r="H49" s="37">
        <f t="shared" si="1"/>
        <v>83</v>
      </c>
      <c r="I49" s="37">
        <f t="shared" si="2"/>
        <v>75</v>
      </c>
      <c r="J49" s="32"/>
      <c r="K49" s="34">
        <v>43</v>
      </c>
      <c r="L49" s="114">
        <v>1978</v>
      </c>
      <c r="M49" s="39">
        <v>13</v>
      </c>
      <c r="N49" s="39">
        <v>21</v>
      </c>
      <c r="O49" s="39">
        <v>11</v>
      </c>
      <c r="P49" s="39">
        <v>9</v>
      </c>
      <c r="Q49" s="37">
        <f t="shared" si="3"/>
        <v>22</v>
      </c>
      <c r="R49" s="37">
        <f t="shared" si="4"/>
        <v>32</v>
      </c>
      <c r="S49" s="37">
        <f t="shared" si="5"/>
        <v>20</v>
      </c>
    </row>
    <row r="50" spans="1:19" x14ac:dyDescent="0.25">
      <c r="A50" s="34">
        <v>44</v>
      </c>
      <c r="B50" s="114">
        <v>1977</v>
      </c>
      <c r="C50" s="39">
        <v>63</v>
      </c>
      <c r="D50" s="39">
        <v>63</v>
      </c>
      <c r="E50" s="39">
        <v>37</v>
      </c>
      <c r="F50" s="39">
        <v>51</v>
      </c>
      <c r="G50" s="37">
        <f t="shared" si="0"/>
        <v>114</v>
      </c>
      <c r="H50" s="37">
        <f t="shared" si="1"/>
        <v>84</v>
      </c>
      <c r="I50" s="37">
        <f t="shared" si="2"/>
        <v>88</v>
      </c>
      <c r="J50" s="32"/>
      <c r="K50" s="34">
        <v>44</v>
      </c>
      <c r="L50" s="114">
        <v>1977</v>
      </c>
      <c r="M50" s="39">
        <v>14</v>
      </c>
      <c r="N50" s="39">
        <v>20</v>
      </c>
      <c r="O50" s="39">
        <v>23</v>
      </c>
      <c r="P50" s="39">
        <v>5</v>
      </c>
      <c r="Q50" s="37">
        <f t="shared" si="3"/>
        <v>19</v>
      </c>
      <c r="R50" s="37">
        <f t="shared" si="4"/>
        <v>15</v>
      </c>
      <c r="S50" s="37">
        <f t="shared" si="5"/>
        <v>28</v>
      </c>
    </row>
    <row r="51" spans="1:19" x14ac:dyDescent="0.25">
      <c r="A51" s="34">
        <v>45</v>
      </c>
      <c r="B51" s="114">
        <v>1976</v>
      </c>
      <c r="C51" s="39">
        <v>49</v>
      </c>
      <c r="D51" s="39">
        <v>65</v>
      </c>
      <c r="E51" s="39">
        <v>33</v>
      </c>
      <c r="F51" s="39">
        <v>54</v>
      </c>
      <c r="G51" s="37">
        <f t="shared" si="0"/>
        <v>103</v>
      </c>
      <c r="H51" s="37">
        <f t="shared" si="1"/>
        <v>106</v>
      </c>
      <c r="I51" s="37">
        <f t="shared" si="2"/>
        <v>87</v>
      </c>
      <c r="J51" s="32"/>
      <c r="K51" s="34">
        <v>45</v>
      </c>
      <c r="L51" s="114">
        <v>1976</v>
      </c>
      <c r="M51" s="39">
        <v>28</v>
      </c>
      <c r="N51" s="39">
        <v>22</v>
      </c>
      <c r="O51" s="39">
        <v>10</v>
      </c>
      <c r="P51" s="39">
        <v>11</v>
      </c>
      <c r="Q51" s="37">
        <f t="shared" si="3"/>
        <v>39</v>
      </c>
      <c r="R51" s="37">
        <f t="shared" si="4"/>
        <v>38</v>
      </c>
      <c r="S51" s="37">
        <f t="shared" si="5"/>
        <v>21</v>
      </c>
    </row>
    <row r="52" spans="1:19" x14ac:dyDescent="0.25">
      <c r="A52" s="34">
        <v>46</v>
      </c>
      <c r="B52" s="114">
        <v>1975</v>
      </c>
      <c r="C52" s="39">
        <v>65</v>
      </c>
      <c r="D52" s="39">
        <v>64</v>
      </c>
      <c r="E52" s="39">
        <v>52</v>
      </c>
      <c r="F52" s="39">
        <v>54</v>
      </c>
      <c r="G52" s="37">
        <f t="shared" si="0"/>
        <v>119</v>
      </c>
      <c r="H52" s="37">
        <f t="shared" si="1"/>
        <v>121</v>
      </c>
      <c r="I52" s="37">
        <f t="shared" si="2"/>
        <v>106</v>
      </c>
      <c r="J52" s="32"/>
      <c r="K52" s="34">
        <v>46</v>
      </c>
      <c r="L52" s="114">
        <v>1975</v>
      </c>
      <c r="M52" s="39">
        <v>23</v>
      </c>
      <c r="N52" s="39">
        <v>22</v>
      </c>
      <c r="O52" s="39">
        <v>27</v>
      </c>
      <c r="P52" s="39">
        <v>17</v>
      </c>
      <c r="Q52" s="37">
        <f t="shared" si="3"/>
        <v>40</v>
      </c>
      <c r="R52" s="37">
        <f t="shared" si="4"/>
        <v>35</v>
      </c>
      <c r="S52" s="37">
        <f t="shared" si="5"/>
        <v>44</v>
      </c>
    </row>
    <row r="53" spans="1:19" x14ac:dyDescent="0.25">
      <c r="A53" s="34">
        <v>47</v>
      </c>
      <c r="B53" s="114">
        <v>1974</v>
      </c>
      <c r="C53" s="39">
        <v>57</v>
      </c>
      <c r="D53" s="39">
        <v>61</v>
      </c>
      <c r="E53" s="39">
        <v>67</v>
      </c>
      <c r="F53" s="39">
        <v>45</v>
      </c>
      <c r="G53" s="37">
        <f t="shared" si="0"/>
        <v>102</v>
      </c>
      <c r="H53" s="37">
        <f t="shared" si="1"/>
        <v>102</v>
      </c>
      <c r="I53" s="37">
        <f t="shared" si="2"/>
        <v>112</v>
      </c>
      <c r="J53" s="32"/>
      <c r="K53" s="34">
        <v>47</v>
      </c>
      <c r="L53" s="114">
        <v>1974</v>
      </c>
      <c r="M53" s="39">
        <v>21</v>
      </c>
      <c r="N53" s="39">
        <v>20</v>
      </c>
      <c r="O53" s="39">
        <v>18</v>
      </c>
      <c r="P53" s="39">
        <v>22</v>
      </c>
      <c r="Q53" s="37">
        <f t="shared" si="3"/>
        <v>43</v>
      </c>
      <c r="R53" s="37">
        <f t="shared" si="4"/>
        <v>42</v>
      </c>
      <c r="S53" s="37">
        <f t="shared" si="5"/>
        <v>40</v>
      </c>
    </row>
    <row r="54" spans="1:19" x14ac:dyDescent="0.25">
      <c r="A54" s="34">
        <v>48</v>
      </c>
      <c r="B54" s="114">
        <v>1973</v>
      </c>
      <c r="C54" s="39">
        <v>54</v>
      </c>
      <c r="D54" s="39">
        <v>44</v>
      </c>
      <c r="E54" s="39">
        <v>57</v>
      </c>
      <c r="F54" s="39">
        <v>61</v>
      </c>
      <c r="G54" s="37">
        <f t="shared" si="0"/>
        <v>115</v>
      </c>
      <c r="H54" s="37">
        <f t="shared" si="1"/>
        <v>115</v>
      </c>
      <c r="I54" s="37">
        <f t="shared" si="2"/>
        <v>118</v>
      </c>
      <c r="J54" s="32"/>
      <c r="K54" s="34">
        <v>48</v>
      </c>
      <c r="L54" s="114">
        <v>1973</v>
      </c>
      <c r="M54" s="39">
        <v>36</v>
      </c>
      <c r="N54" s="39">
        <v>22</v>
      </c>
      <c r="O54" s="39">
        <v>20</v>
      </c>
      <c r="P54" s="39">
        <v>21</v>
      </c>
      <c r="Q54" s="37">
        <f t="shared" si="3"/>
        <v>57</v>
      </c>
      <c r="R54" s="37">
        <f t="shared" si="4"/>
        <v>49</v>
      </c>
      <c r="S54" s="37">
        <f t="shared" si="5"/>
        <v>41</v>
      </c>
    </row>
    <row r="55" spans="1:19" x14ac:dyDescent="0.25">
      <c r="A55" s="34">
        <v>49</v>
      </c>
      <c r="B55" s="114">
        <v>1972</v>
      </c>
      <c r="C55" s="39">
        <v>68</v>
      </c>
      <c r="D55" s="39">
        <v>58</v>
      </c>
      <c r="E55" s="39">
        <v>54</v>
      </c>
      <c r="F55" s="39">
        <v>59</v>
      </c>
      <c r="G55" s="37">
        <f t="shared" si="0"/>
        <v>127</v>
      </c>
      <c r="H55" s="37">
        <f t="shared" si="1"/>
        <v>120</v>
      </c>
      <c r="I55" s="37">
        <f t="shared" si="2"/>
        <v>113</v>
      </c>
      <c r="J55" s="32"/>
      <c r="K55" s="34">
        <v>49</v>
      </c>
      <c r="L55" s="114">
        <v>1972</v>
      </c>
      <c r="M55" s="39">
        <v>33</v>
      </c>
      <c r="N55" s="39">
        <v>27</v>
      </c>
      <c r="O55" s="39">
        <v>28</v>
      </c>
      <c r="P55" s="39">
        <v>23</v>
      </c>
      <c r="Q55" s="37">
        <f t="shared" si="3"/>
        <v>56</v>
      </c>
      <c r="R55" s="37">
        <f t="shared" si="4"/>
        <v>40</v>
      </c>
      <c r="S55" s="37">
        <f t="shared" si="5"/>
        <v>51</v>
      </c>
    </row>
    <row r="56" spans="1:19" x14ac:dyDescent="0.25">
      <c r="A56" s="34">
        <v>50</v>
      </c>
      <c r="B56" s="114">
        <v>1971</v>
      </c>
      <c r="C56" s="39">
        <v>64</v>
      </c>
      <c r="D56" s="39">
        <v>58</v>
      </c>
      <c r="E56" s="39">
        <v>61</v>
      </c>
      <c r="F56" s="39">
        <v>70</v>
      </c>
      <c r="G56" s="37">
        <f t="shared" si="0"/>
        <v>134</v>
      </c>
      <c r="H56" s="37">
        <f t="shared" si="1"/>
        <v>143</v>
      </c>
      <c r="I56" s="37">
        <f t="shared" si="2"/>
        <v>131</v>
      </c>
      <c r="J56" s="32"/>
      <c r="K56" s="34">
        <v>50</v>
      </c>
      <c r="L56" s="114">
        <v>1971</v>
      </c>
      <c r="M56" s="39">
        <v>21</v>
      </c>
      <c r="N56" s="39">
        <v>19</v>
      </c>
      <c r="O56" s="39">
        <v>17</v>
      </c>
      <c r="P56" s="39">
        <v>23</v>
      </c>
      <c r="Q56" s="37">
        <f t="shared" si="3"/>
        <v>44</v>
      </c>
      <c r="R56" s="37">
        <f t="shared" si="4"/>
        <v>51</v>
      </c>
      <c r="S56" s="37">
        <f t="shared" si="5"/>
        <v>40</v>
      </c>
    </row>
    <row r="57" spans="1:19" x14ac:dyDescent="0.25">
      <c r="A57" s="34">
        <v>51</v>
      </c>
      <c r="B57" s="114">
        <v>1970</v>
      </c>
      <c r="C57" s="39">
        <v>59</v>
      </c>
      <c r="D57" s="39">
        <v>67</v>
      </c>
      <c r="E57" s="39">
        <v>73</v>
      </c>
      <c r="F57" s="39">
        <v>63</v>
      </c>
      <c r="G57" s="37">
        <f t="shared" si="0"/>
        <v>122</v>
      </c>
      <c r="H57" s="37">
        <f t="shared" si="1"/>
        <v>135</v>
      </c>
      <c r="I57" s="37">
        <f t="shared" si="2"/>
        <v>136</v>
      </c>
      <c r="J57" s="32"/>
      <c r="K57" s="34">
        <v>51</v>
      </c>
      <c r="L57" s="114">
        <v>1970</v>
      </c>
      <c r="M57" s="39">
        <v>25</v>
      </c>
      <c r="N57" s="39">
        <v>26</v>
      </c>
      <c r="O57" s="39">
        <v>28</v>
      </c>
      <c r="P57" s="39">
        <v>21</v>
      </c>
      <c r="Q57" s="37">
        <f t="shared" si="3"/>
        <v>46</v>
      </c>
      <c r="R57" s="37">
        <f t="shared" si="4"/>
        <v>48</v>
      </c>
      <c r="S57" s="37">
        <f t="shared" si="5"/>
        <v>49</v>
      </c>
    </row>
    <row r="58" spans="1:19" x14ac:dyDescent="0.25">
      <c r="A58" s="34">
        <v>52</v>
      </c>
      <c r="B58" s="114">
        <v>1969</v>
      </c>
      <c r="C58" s="39">
        <v>82</v>
      </c>
      <c r="D58" s="39">
        <v>59</v>
      </c>
      <c r="E58" s="39">
        <v>72</v>
      </c>
      <c r="F58" s="39">
        <v>64</v>
      </c>
      <c r="G58" s="37">
        <f t="shared" si="0"/>
        <v>146</v>
      </c>
      <c r="H58" s="37">
        <f t="shared" si="1"/>
        <v>137</v>
      </c>
      <c r="I58" s="37">
        <f t="shared" si="2"/>
        <v>136</v>
      </c>
      <c r="J58" s="32"/>
      <c r="K58" s="34">
        <v>52</v>
      </c>
      <c r="L58" s="114">
        <v>1969</v>
      </c>
      <c r="M58" s="39">
        <v>40</v>
      </c>
      <c r="N58" s="39">
        <v>30</v>
      </c>
      <c r="O58" s="39">
        <v>27</v>
      </c>
      <c r="P58" s="39">
        <v>16</v>
      </c>
      <c r="Q58" s="37">
        <f t="shared" si="3"/>
        <v>56</v>
      </c>
      <c r="R58" s="37">
        <f t="shared" si="4"/>
        <v>48</v>
      </c>
      <c r="S58" s="37">
        <f t="shared" si="5"/>
        <v>43</v>
      </c>
    </row>
    <row r="59" spans="1:19" x14ac:dyDescent="0.25">
      <c r="A59" s="34">
        <v>53</v>
      </c>
      <c r="B59" s="114">
        <v>1968</v>
      </c>
      <c r="C59" s="39">
        <v>83</v>
      </c>
      <c r="D59" s="39">
        <v>94</v>
      </c>
      <c r="E59" s="39">
        <v>73</v>
      </c>
      <c r="F59" s="39">
        <v>98</v>
      </c>
      <c r="G59" s="37">
        <f t="shared" si="0"/>
        <v>181</v>
      </c>
      <c r="H59" s="37">
        <f t="shared" si="1"/>
        <v>180</v>
      </c>
      <c r="I59" s="37">
        <f t="shared" si="2"/>
        <v>171</v>
      </c>
      <c r="J59" s="32"/>
      <c r="K59" s="34">
        <v>53</v>
      </c>
      <c r="L59" s="114">
        <v>1968</v>
      </c>
      <c r="M59" s="39">
        <v>36</v>
      </c>
      <c r="N59" s="39">
        <v>32</v>
      </c>
      <c r="O59" s="39">
        <v>32</v>
      </c>
      <c r="P59" s="39">
        <v>40</v>
      </c>
      <c r="Q59" s="37">
        <f t="shared" si="3"/>
        <v>76</v>
      </c>
      <c r="R59" s="37">
        <f t="shared" si="4"/>
        <v>71</v>
      </c>
      <c r="S59" s="37">
        <f t="shared" si="5"/>
        <v>72</v>
      </c>
    </row>
    <row r="60" spans="1:19" x14ac:dyDescent="0.25">
      <c r="A60" s="34">
        <v>54</v>
      </c>
      <c r="B60" s="114">
        <v>1967</v>
      </c>
      <c r="C60" s="39">
        <v>67</v>
      </c>
      <c r="D60" s="39">
        <v>90</v>
      </c>
      <c r="E60" s="39">
        <v>82</v>
      </c>
      <c r="F60" s="39">
        <v>88</v>
      </c>
      <c r="G60" s="37">
        <f t="shared" si="0"/>
        <v>155</v>
      </c>
      <c r="H60" s="37">
        <f t="shared" si="1"/>
        <v>161</v>
      </c>
      <c r="I60" s="37">
        <f t="shared" si="2"/>
        <v>170</v>
      </c>
      <c r="J60" s="32"/>
      <c r="K60" s="34">
        <v>54</v>
      </c>
      <c r="L60" s="114">
        <v>1967</v>
      </c>
      <c r="M60" s="39">
        <v>28</v>
      </c>
      <c r="N60" s="39">
        <v>38</v>
      </c>
      <c r="O60" s="39">
        <v>31</v>
      </c>
      <c r="P60" s="39">
        <v>30</v>
      </c>
      <c r="Q60" s="37">
        <f t="shared" si="3"/>
        <v>58</v>
      </c>
      <c r="R60" s="37">
        <f t="shared" si="4"/>
        <v>58</v>
      </c>
      <c r="S60" s="37">
        <f t="shared" si="5"/>
        <v>61</v>
      </c>
    </row>
    <row r="61" spans="1:19" x14ac:dyDescent="0.25">
      <c r="A61" s="34">
        <v>55</v>
      </c>
      <c r="B61" s="114">
        <v>1966</v>
      </c>
      <c r="C61" s="39">
        <v>104</v>
      </c>
      <c r="D61" s="39">
        <v>105</v>
      </c>
      <c r="E61" s="39">
        <v>73</v>
      </c>
      <c r="F61" s="39">
        <v>97</v>
      </c>
      <c r="G61" s="37">
        <f t="shared" si="0"/>
        <v>201</v>
      </c>
      <c r="H61" s="37">
        <f t="shared" si="1"/>
        <v>181</v>
      </c>
      <c r="I61" s="37">
        <f t="shared" si="2"/>
        <v>170</v>
      </c>
      <c r="J61" s="32"/>
      <c r="K61" s="34">
        <v>55</v>
      </c>
      <c r="L61" s="114">
        <v>1966</v>
      </c>
      <c r="M61" s="39">
        <v>40</v>
      </c>
      <c r="N61" s="39">
        <v>53</v>
      </c>
      <c r="O61" s="39">
        <v>28</v>
      </c>
      <c r="P61" s="39">
        <v>30</v>
      </c>
      <c r="Q61" s="37">
        <f t="shared" si="3"/>
        <v>70</v>
      </c>
      <c r="R61" s="37">
        <f t="shared" si="4"/>
        <v>75</v>
      </c>
      <c r="S61" s="37">
        <f t="shared" si="5"/>
        <v>58</v>
      </c>
    </row>
    <row r="62" spans="1:19" x14ac:dyDescent="0.25">
      <c r="A62" s="34">
        <v>56</v>
      </c>
      <c r="B62" s="114">
        <v>1965</v>
      </c>
      <c r="C62" s="39">
        <v>98</v>
      </c>
      <c r="D62" s="39">
        <v>113</v>
      </c>
      <c r="E62" s="39">
        <v>84</v>
      </c>
      <c r="F62" s="39">
        <v>115</v>
      </c>
      <c r="G62" s="37">
        <f t="shared" si="0"/>
        <v>213</v>
      </c>
      <c r="H62" s="37">
        <f t="shared" si="1"/>
        <v>207</v>
      </c>
      <c r="I62" s="37">
        <f t="shared" si="2"/>
        <v>199</v>
      </c>
      <c r="J62" s="32"/>
      <c r="K62" s="34">
        <v>56</v>
      </c>
      <c r="L62" s="114">
        <v>1965</v>
      </c>
      <c r="M62" s="39">
        <v>45</v>
      </c>
      <c r="N62" s="39">
        <v>51</v>
      </c>
      <c r="O62" s="39">
        <v>45</v>
      </c>
      <c r="P62" s="39">
        <v>39</v>
      </c>
      <c r="Q62" s="37">
        <f t="shared" si="3"/>
        <v>84</v>
      </c>
      <c r="R62" s="37">
        <f t="shared" si="4"/>
        <v>86</v>
      </c>
      <c r="S62" s="37">
        <f t="shared" si="5"/>
        <v>84</v>
      </c>
    </row>
    <row r="63" spans="1:19" x14ac:dyDescent="0.25">
      <c r="A63" s="34">
        <v>57</v>
      </c>
      <c r="B63" s="114">
        <v>1964</v>
      </c>
      <c r="C63" s="39">
        <v>101</v>
      </c>
      <c r="D63" s="39">
        <v>116</v>
      </c>
      <c r="E63" s="39">
        <v>92</v>
      </c>
      <c r="F63" s="39">
        <v>114</v>
      </c>
      <c r="G63" s="37">
        <f t="shared" si="0"/>
        <v>215</v>
      </c>
      <c r="H63" s="37">
        <f t="shared" si="1"/>
        <v>203</v>
      </c>
      <c r="I63" s="37">
        <f t="shared" si="2"/>
        <v>206</v>
      </c>
      <c r="J63" s="32"/>
      <c r="K63" s="34">
        <v>57</v>
      </c>
      <c r="L63" s="114">
        <v>1964</v>
      </c>
      <c r="M63" s="39">
        <v>60</v>
      </c>
      <c r="N63" s="39">
        <v>63</v>
      </c>
      <c r="O63" s="39">
        <v>47</v>
      </c>
      <c r="P63" s="39">
        <v>44</v>
      </c>
      <c r="Q63" s="37">
        <f t="shared" si="3"/>
        <v>104</v>
      </c>
      <c r="R63" s="37">
        <f t="shared" si="4"/>
        <v>99</v>
      </c>
      <c r="S63" s="37">
        <f t="shared" si="5"/>
        <v>91</v>
      </c>
    </row>
    <row r="64" spans="1:19" x14ac:dyDescent="0.25">
      <c r="A64" s="34">
        <v>58</v>
      </c>
      <c r="B64" s="114">
        <v>1963</v>
      </c>
      <c r="C64" s="39">
        <v>139</v>
      </c>
      <c r="D64" s="39">
        <v>118</v>
      </c>
      <c r="E64" s="39">
        <v>89</v>
      </c>
      <c r="F64" s="39">
        <v>113</v>
      </c>
      <c r="G64" s="37">
        <f t="shared" si="0"/>
        <v>252</v>
      </c>
      <c r="H64" s="37">
        <f t="shared" si="1"/>
        <v>239</v>
      </c>
      <c r="I64" s="37">
        <f t="shared" si="2"/>
        <v>202</v>
      </c>
      <c r="J64" s="32"/>
      <c r="K64" s="34">
        <v>58</v>
      </c>
      <c r="L64" s="114">
        <v>1963</v>
      </c>
      <c r="M64" s="39">
        <v>50</v>
      </c>
      <c r="N64" s="39">
        <v>42</v>
      </c>
      <c r="O64" s="39">
        <v>55</v>
      </c>
      <c r="P64" s="39">
        <v>34</v>
      </c>
      <c r="Q64" s="37">
        <f t="shared" si="3"/>
        <v>84</v>
      </c>
      <c r="R64" s="37">
        <f t="shared" si="4"/>
        <v>91</v>
      </c>
      <c r="S64" s="37">
        <f t="shared" si="5"/>
        <v>89</v>
      </c>
    </row>
    <row r="65" spans="1:19" x14ac:dyDescent="0.25">
      <c r="A65" s="34">
        <v>59</v>
      </c>
      <c r="B65" s="114">
        <v>1962</v>
      </c>
      <c r="C65" s="39">
        <v>131</v>
      </c>
      <c r="D65" s="39">
        <v>163</v>
      </c>
      <c r="E65" s="39">
        <v>126</v>
      </c>
      <c r="F65" s="39">
        <v>118</v>
      </c>
      <c r="G65" s="37">
        <f t="shared" si="0"/>
        <v>249</v>
      </c>
      <c r="H65" s="37">
        <f t="shared" si="1"/>
        <v>266</v>
      </c>
      <c r="I65" s="37">
        <f t="shared" si="2"/>
        <v>244</v>
      </c>
      <c r="J65" s="32"/>
      <c r="K65" s="34">
        <v>59</v>
      </c>
      <c r="L65" s="114">
        <v>1962</v>
      </c>
      <c r="M65" s="39">
        <v>68</v>
      </c>
      <c r="N65" s="39">
        <v>70</v>
      </c>
      <c r="O65" s="39">
        <v>57</v>
      </c>
      <c r="P65" s="39">
        <v>56</v>
      </c>
      <c r="Q65" s="37">
        <f t="shared" si="3"/>
        <v>124</v>
      </c>
      <c r="R65" s="37">
        <f t="shared" si="4"/>
        <v>128</v>
      </c>
      <c r="S65" s="37">
        <f t="shared" si="5"/>
        <v>113</v>
      </c>
    </row>
    <row r="66" spans="1:19" x14ac:dyDescent="0.25">
      <c r="A66" s="34">
        <v>60</v>
      </c>
      <c r="B66" s="114">
        <v>1961</v>
      </c>
      <c r="C66" s="39">
        <v>162</v>
      </c>
      <c r="D66" s="39">
        <v>186</v>
      </c>
      <c r="E66" s="39">
        <v>148</v>
      </c>
      <c r="F66" s="39">
        <v>139</v>
      </c>
      <c r="G66" s="37">
        <f t="shared" si="0"/>
        <v>301</v>
      </c>
      <c r="H66" s="37">
        <f t="shared" si="1"/>
        <v>301</v>
      </c>
      <c r="I66" s="37">
        <f t="shared" si="2"/>
        <v>287</v>
      </c>
      <c r="J66" s="32"/>
      <c r="K66" s="34">
        <v>60</v>
      </c>
      <c r="L66" s="114">
        <v>1961</v>
      </c>
      <c r="M66" s="39">
        <v>76</v>
      </c>
      <c r="N66" s="39">
        <v>96</v>
      </c>
      <c r="O66" s="39">
        <v>72</v>
      </c>
      <c r="P66" s="39">
        <v>73</v>
      </c>
      <c r="Q66" s="37">
        <f t="shared" si="3"/>
        <v>149</v>
      </c>
      <c r="R66" s="37">
        <f t="shared" si="4"/>
        <v>146</v>
      </c>
      <c r="S66" s="37">
        <f t="shared" si="5"/>
        <v>145</v>
      </c>
    </row>
    <row r="67" spans="1:19" x14ac:dyDescent="0.25">
      <c r="A67" s="34">
        <v>61</v>
      </c>
      <c r="B67" s="114">
        <v>1960</v>
      </c>
      <c r="C67" s="39">
        <v>207</v>
      </c>
      <c r="D67" s="39">
        <v>235</v>
      </c>
      <c r="E67" s="39">
        <v>162</v>
      </c>
      <c r="F67" s="39">
        <v>158</v>
      </c>
      <c r="G67" s="37">
        <f t="shared" si="0"/>
        <v>365</v>
      </c>
      <c r="H67" s="37">
        <f t="shared" si="1"/>
        <v>320</v>
      </c>
      <c r="I67" s="37">
        <f t="shared" si="2"/>
        <v>320</v>
      </c>
      <c r="J67" s="32"/>
      <c r="K67" s="34">
        <v>61</v>
      </c>
      <c r="L67" s="114">
        <v>1960</v>
      </c>
      <c r="M67" s="39">
        <v>107</v>
      </c>
      <c r="N67" s="39">
        <v>92</v>
      </c>
      <c r="O67" s="39">
        <v>73</v>
      </c>
      <c r="P67" s="39">
        <v>75</v>
      </c>
      <c r="Q67" s="37">
        <f t="shared" si="3"/>
        <v>182</v>
      </c>
      <c r="R67" s="37">
        <f t="shared" si="4"/>
        <v>181</v>
      </c>
      <c r="S67" s="37">
        <f t="shared" si="5"/>
        <v>148</v>
      </c>
    </row>
    <row r="68" spans="1:19" x14ac:dyDescent="0.25">
      <c r="A68" s="34">
        <v>62</v>
      </c>
      <c r="B68" s="114">
        <v>1959</v>
      </c>
      <c r="C68" s="39">
        <v>233</v>
      </c>
      <c r="D68" s="39">
        <v>252</v>
      </c>
      <c r="E68" s="39">
        <v>162</v>
      </c>
      <c r="F68" s="39">
        <v>190</v>
      </c>
      <c r="G68" s="37">
        <f t="shared" si="0"/>
        <v>423</v>
      </c>
      <c r="H68" s="37">
        <f t="shared" si="1"/>
        <v>389</v>
      </c>
      <c r="I68" s="37">
        <f t="shared" si="2"/>
        <v>352</v>
      </c>
      <c r="J68" s="32"/>
      <c r="K68" s="34">
        <v>62</v>
      </c>
      <c r="L68" s="114">
        <v>1959</v>
      </c>
      <c r="M68" s="39">
        <v>119</v>
      </c>
      <c r="N68" s="39">
        <v>147</v>
      </c>
      <c r="O68" s="39">
        <v>106</v>
      </c>
      <c r="P68" s="39">
        <v>86</v>
      </c>
      <c r="Q68" s="37">
        <f t="shared" si="3"/>
        <v>205</v>
      </c>
      <c r="R68" s="37">
        <f t="shared" si="4"/>
        <v>189</v>
      </c>
      <c r="S68" s="37">
        <f t="shared" si="5"/>
        <v>192</v>
      </c>
    </row>
    <row r="69" spans="1:19" x14ac:dyDescent="0.25">
      <c r="A69" s="34">
        <v>63</v>
      </c>
      <c r="B69" s="114">
        <v>1958</v>
      </c>
      <c r="C69" s="39">
        <v>279</v>
      </c>
      <c r="D69" s="39">
        <v>276</v>
      </c>
      <c r="E69" s="39">
        <v>199</v>
      </c>
      <c r="F69" s="39">
        <v>218</v>
      </c>
      <c r="G69" s="37">
        <f t="shared" si="0"/>
        <v>497</v>
      </c>
      <c r="H69" s="37">
        <f t="shared" si="1"/>
        <v>462</v>
      </c>
      <c r="I69" s="37">
        <f t="shared" si="2"/>
        <v>417</v>
      </c>
      <c r="J69" s="32"/>
      <c r="K69" s="34">
        <v>63</v>
      </c>
      <c r="L69" s="114">
        <v>1958</v>
      </c>
      <c r="M69" s="39">
        <v>153</v>
      </c>
      <c r="N69" s="39">
        <v>146</v>
      </c>
      <c r="O69" s="39">
        <v>103</v>
      </c>
      <c r="P69" s="39">
        <v>112</v>
      </c>
      <c r="Q69" s="37">
        <f t="shared" si="3"/>
        <v>265</v>
      </c>
      <c r="R69" s="37">
        <f t="shared" si="4"/>
        <v>233</v>
      </c>
      <c r="S69" s="37">
        <f t="shared" si="5"/>
        <v>215</v>
      </c>
    </row>
    <row r="70" spans="1:19" x14ac:dyDescent="0.25">
      <c r="A70" s="34">
        <v>64</v>
      </c>
      <c r="B70" s="114">
        <v>1957</v>
      </c>
      <c r="C70" s="39">
        <v>271</v>
      </c>
      <c r="D70" s="39">
        <v>294</v>
      </c>
      <c r="E70" s="39">
        <v>244</v>
      </c>
      <c r="F70" s="39">
        <v>220</v>
      </c>
      <c r="G70" s="37">
        <f t="shared" si="0"/>
        <v>491</v>
      </c>
      <c r="H70" s="37">
        <f t="shared" si="1"/>
        <v>472</v>
      </c>
      <c r="I70" s="37">
        <f t="shared" si="2"/>
        <v>464</v>
      </c>
      <c r="J70" s="32"/>
      <c r="K70" s="34">
        <v>64</v>
      </c>
      <c r="L70" s="114">
        <v>1957</v>
      </c>
      <c r="M70" s="39">
        <v>129</v>
      </c>
      <c r="N70" s="39">
        <v>137</v>
      </c>
      <c r="O70" s="39">
        <v>121</v>
      </c>
      <c r="P70" s="39">
        <v>93</v>
      </c>
      <c r="Q70" s="37">
        <f t="shared" si="3"/>
        <v>222</v>
      </c>
      <c r="R70" s="37">
        <f t="shared" si="4"/>
        <v>228</v>
      </c>
      <c r="S70" s="37">
        <f t="shared" si="5"/>
        <v>214</v>
      </c>
    </row>
    <row r="71" spans="1:19" x14ac:dyDescent="0.25">
      <c r="A71" s="34">
        <v>65</v>
      </c>
      <c r="B71" s="114">
        <v>1956</v>
      </c>
      <c r="C71" s="39">
        <v>338</v>
      </c>
      <c r="D71" s="39">
        <v>321</v>
      </c>
      <c r="E71" s="39">
        <v>252</v>
      </c>
      <c r="F71" s="39">
        <v>313</v>
      </c>
      <c r="G71" s="37">
        <f t="shared" ref="G71:G116" si="6">C71+F71</f>
        <v>651</v>
      </c>
      <c r="H71" s="37">
        <f t="shared" ref="H71:H116" si="7">E72+F71</f>
        <v>618</v>
      </c>
      <c r="I71" s="37">
        <f t="shared" ref="I71:I116" si="8">E71+F71</f>
        <v>565</v>
      </c>
      <c r="J71" s="32"/>
      <c r="K71" s="34">
        <v>65</v>
      </c>
      <c r="L71" s="114">
        <v>1956</v>
      </c>
      <c r="M71" s="39">
        <v>172</v>
      </c>
      <c r="N71" s="39">
        <v>169</v>
      </c>
      <c r="O71" s="39">
        <v>135</v>
      </c>
      <c r="P71" s="39">
        <v>109</v>
      </c>
      <c r="Q71" s="37">
        <f t="shared" ref="Q71:Q116" si="9">M71+P71</f>
        <v>281</v>
      </c>
      <c r="R71" s="37">
        <f t="shared" ref="R71:R116" si="10">O72+P71</f>
        <v>240</v>
      </c>
      <c r="S71" s="37">
        <f t="shared" ref="S71:S116" si="11">O71+P71</f>
        <v>244</v>
      </c>
    </row>
    <row r="72" spans="1:19" x14ac:dyDescent="0.25">
      <c r="A72" s="34">
        <v>66</v>
      </c>
      <c r="B72" s="114">
        <v>1955</v>
      </c>
      <c r="C72" s="39">
        <v>358</v>
      </c>
      <c r="D72" s="39">
        <v>333</v>
      </c>
      <c r="E72" s="39">
        <v>305</v>
      </c>
      <c r="F72" s="39">
        <v>322</v>
      </c>
      <c r="G72" s="37">
        <f t="shared" si="6"/>
        <v>680</v>
      </c>
      <c r="H72" s="37">
        <f t="shared" si="7"/>
        <v>621</v>
      </c>
      <c r="I72" s="37">
        <f t="shared" si="8"/>
        <v>627</v>
      </c>
      <c r="J72" s="32"/>
      <c r="K72" s="34">
        <v>66</v>
      </c>
      <c r="L72" s="114">
        <v>1955</v>
      </c>
      <c r="M72" s="39">
        <v>196</v>
      </c>
      <c r="N72" s="39">
        <v>181</v>
      </c>
      <c r="O72" s="39">
        <v>131</v>
      </c>
      <c r="P72" s="39">
        <v>131</v>
      </c>
      <c r="Q72" s="37">
        <f t="shared" si="9"/>
        <v>327</v>
      </c>
      <c r="R72" s="37">
        <f t="shared" si="10"/>
        <v>283</v>
      </c>
      <c r="S72" s="37">
        <f t="shared" si="11"/>
        <v>262</v>
      </c>
    </row>
    <row r="73" spans="1:19" x14ac:dyDescent="0.25">
      <c r="A73" s="34">
        <v>67</v>
      </c>
      <c r="B73" s="114">
        <v>1954</v>
      </c>
      <c r="C73" s="39">
        <v>353</v>
      </c>
      <c r="D73" s="39">
        <v>343</v>
      </c>
      <c r="E73" s="39">
        <v>299</v>
      </c>
      <c r="F73" s="39">
        <v>301</v>
      </c>
      <c r="G73" s="37">
        <f t="shared" si="6"/>
        <v>654</v>
      </c>
      <c r="H73" s="37">
        <f t="shared" si="7"/>
        <v>612</v>
      </c>
      <c r="I73" s="37">
        <f t="shared" si="8"/>
        <v>600</v>
      </c>
      <c r="J73" s="32"/>
      <c r="K73" s="34">
        <v>67</v>
      </c>
      <c r="L73" s="114">
        <v>1954</v>
      </c>
      <c r="M73" s="39">
        <v>198</v>
      </c>
      <c r="N73" s="39">
        <v>187</v>
      </c>
      <c r="O73" s="39">
        <v>152</v>
      </c>
      <c r="P73" s="39">
        <v>148</v>
      </c>
      <c r="Q73" s="37">
        <f t="shared" si="9"/>
        <v>346</v>
      </c>
      <c r="R73" s="37">
        <f t="shared" si="10"/>
        <v>321</v>
      </c>
      <c r="S73" s="37">
        <f t="shared" si="11"/>
        <v>300</v>
      </c>
    </row>
    <row r="74" spans="1:19" x14ac:dyDescent="0.25">
      <c r="A74" s="34">
        <v>68</v>
      </c>
      <c r="B74" s="114">
        <v>1953</v>
      </c>
      <c r="C74" s="39">
        <v>328</v>
      </c>
      <c r="D74" s="39">
        <v>358</v>
      </c>
      <c r="E74" s="39">
        <v>311</v>
      </c>
      <c r="F74" s="39">
        <v>300</v>
      </c>
      <c r="G74" s="37">
        <f t="shared" si="6"/>
        <v>628</v>
      </c>
      <c r="H74" s="37">
        <f t="shared" si="7"/>
        <v>613</v>
      </c>
      <c r="I74" s="37">
        <f t="shared" si="8"/>
        <v>611</v>
      </c>
      <c r="J74" s="32"/>
      <c r="K74" s="34">
        <v>68</v>
      </c>
      <c r="L74" s="114">
        <v>1953</v>
      </c>
      <c r="M74" s="39">
        <v>191</v>
      </c>
      <c r="N74" s="39">
        <v>207</v>
      </c>
      <c r="O74" s="39">
        <v>173</v>
      </c>
      <c r="P74" s="39">
        <v>155</v>
      </c>
      <c r="Q74" s="37">
        <f t="shared" si="9"/>
        <v>346</v>
      </c>
      <c r="R74" s="37">
        <f t="shared" si="10"/>
        <v>350</v>
      </c>
      <c r="S74" s="37">
        <f t="shared" si="11"/>
        <v>328</v>
      </c>
    </row>
    <row r="75" spans="1:19" x14ac:dyDescent="0.25">
      <c r="A75" s="34">
        <v>69</v>
      </c>
      <c r="B75" s="114">
        <v>1952</v>
      </c>
      <c r="C75" s="39">
        <v>389</v>
      </c>
      <c r="D75" s="39">
        <v>396</v>
      </c>
      <c r="E75" s="39">
        <v>313</v>
      </c>
      <c r="F75" s="39">
        <v>303</v>
      </c>
      <c r="G75" s="37">
        <f t="shared" si="6"/>
        <v>692</v>
      </c>
      <c r="H75" s="37">
        <f t="shared" si="7"/>
        <v>641</v>
      </c>
      <c r="I75" s="37">
        <f t="shared" si="8"/>
        <v>616</v>
      </c>
      <c r="J75" s="32"/>
      <c r="K75" s="34">
        <v>69</v>
      </c>
      <c r="L75" s="114">
        <v>1952</v>
      </c>
      <c r="M75" s="39">
        <v>206</v>
      </c>
      <c r="N75" s="39">
        <v>205</v>
      </c>
      <c r="O75" s="39">
        <v>195</v>
      </c>
      <c r="P75" s="39">
        <v>146</v>
      </c>
      <c r="Q75" s="37">
        <f t="shared" si="9"/>
        <v>352</v>
      </c>
      <c r="R75" s="37">
        <f t="shared" si="10"/>
        <v>366</v>
      </c>
      <c r="S75" s="37">
        <f t="shared" si="11"/>
        <v>341</v>
      </c>
    </row>
    <row r="76" spans="1:19" x14ac:dyDescent="0.25">
      <c r="A76" s="34">
        <v>70</v>
      </c>
      <c r="B76" s="114">
        <v>1951</v>
      </c>
      <c r="C76" s="39">
        <v>373</v>
      </c>
      <c r="D76" s="39">
        <v>339</v>
      </c>
      <c r="E76" s="39">
        <v>338</v>
      </c>
      <c r="F76" s="39">
        <v>321</v>
      </c>
      <c r="G76" s="37">
        <f t="shared" si="6"/>
        <v>694</v>
      </c>
      <c r="H76" s="37">
        <f t="shared" si="7"/>
        <v>633</v>
      </c>
      <c r="I76" s="37">
        <f t="shared" si="8"/>
        <v>659</v>
      </c>
      <c r="J76" s="32"/>
      <c r="K76" s="34">
        <v>70</v>
      </c>
      <c r="L76" s="114">
        <v>1951</v>
      </c>
      <c r="M76" s="39">
        <v>253</v>
      </c>
      <c r="N76" s="39">
        <v>209</v>
      </c>
      <c r="O76" s="39">
        <v>220</v>
      </c>
      <c r="P76" s="39">
        <v>176</v>
      </c>
      <c r="Q76" s="37">
        <f t="shared" si="9"/>
        <v>429</v>
      </c>
      <c r="R76" s="37">
        <f t="shared" si="10"/>
        <v>376</v>
      </c>
      <c r="S76" s="37">
        <f t="shared" si="11"/>
        <v>396</v>
      </c>
    </row>
    <row r="77" spans="1:19" x14ac:dyDescent="0.25">
      <c r="A77" s="34">
        <v>71</v>
      </c>
      <c r="B77" s="114">
        <v>1950</v>
      </c>
      <c r="C77" s="39">
        <v>372</v>
      </c>
      <c r="D77" s="39">
        <v>352</v>
      </c>
      <c r="E77" s="39">
        <v>312</v>
      </c>
      <c r="F77" s="39">
        <v>322</v>
      </c>
      <c r="G77" s="37">
        <f t="shared" si="6"/>
        <v>694</v>
      </c>
      <c r="H77" s="37">
        <f t="shared" si="7"/>
        <v>667</v>
      </c>
      <c r="I77" s="37">
        <f t="shared" si="8"/>
        <v>634</v>
      </c>
      <c r="J77" s="32"/>
      <c r="K77" s="34">
        <v>71</v>
      </c>
      <c r="L77" s="114">
        <v>1950</v>
      </c>
      <c r="M77" s="39">
        <v>228</v>
      </c>
      <c r="N77" s="39">
        <v>245</v>
      </c>
      <c r="O77" s="39">
        <v>200</v>
      </c>
      <c r="P77" s="39">
        <v>173</v>
      </c>
      <c r="Q77" s="37">
        <f t="shared" si="9"/>
        <v>401</v>
      </c>
      <c r="R77" s="37">
        <f t="shared" si="10"/>
        <v>398</v>
      </c>
      <c r="S77" s="37">
        <f t="shared" si="11"/>
        <v>373</v>
      </c>
    </row>
    <row r="78" spans="1:19" x14ac:dyDescent="0.25">
      <c r="A78" s="34">
        <v>72</v>
      </c>
      <c r="B78" s="114">
        <v>1949</v>
      </c>
      <c r="C78" s="39">
        <v>367</v>
      </c>
      <c r="D78" s="39">
        <v>379</v>
      </c>
      <c r="E78" s="39">
        <v>345</v>
      </c>
      <c r="F78" s="39">
        <v>319</v>
      </c>
      <c r="G78" s="37">
        <f t="shared" si="6"/>
        <v>686</v>
      </c>
      <c r="H78" s="37">
        <f t="shared" si="7"/>
        <v>650</v>
      </c>
      <c r="I78" s="37">
        <f t="shared" si="8"/>
        <v>664</v>
      </c>
      <c r="J78" s="32"/>
      <c r="K78" s="34">
        <v>72</v>
      </c>
      <c r="L78" s="114">
        <v>1949</v>
      </c>
      <c r="M78" s="39">
        <v>266</v>
      </c>
      <c r="N78" s="39">
        <v>249</v>
      </c>
      <c r="O78" s="39">
        <v>225</v>
      </c>
      <c r="P78" s="39">
        <v>174</v>
      </c>
      <c r="Q78" s="37">
        <f t="shared" si="9"/>
        <v>440</v>
      </c>
      <c r="R78" s="37">
        <f t="shared" si="10"/>
        <v>414</v>
      </c>
      <c r="S78" s="37">
        <f t="shared" si="11"/>
        <v>399</v>
      </c>
    </row>
    <row r="79" spans="1:19" x14ac:dyDescent="0.25">
      <c r="A79" s="34">
        <v>73</v>
      </c>
      <c r="B79" s="114">
        <v>1948</v>
      </c>
      <c r="C79" s="39">
        <v>369</v>
      </c>
      <c r="D79" s="39">
        <v>311</v>
      </c>
      <c r="E79" s="39">
        <v>331</v>
      </c>
      <c r="F79" s="39">
        <v>302</v>
      </c>
      <c r="G79" s="37">
        <f t="shared" si="6"/>
        <v>671</v>
      </c>
      <c r="H79" s="37">
        <f t="shared" si="7"/>
        <v>599</v>
      </c>
      <c r="I79" s="37">
        <f t="shared" si="8"/>
        <v>633</v>
      </c>
      <c r="J79" s="32"/>
      <c r="K79" s="34">
        <v>73</v>
      </c>
      <c r="L79" s="114">
        <v>1948</v>
      </c>
      <c r="M79" s="39">
        <v>293</v>
      </c>
      <c r="N79" s="39">
        <v>225</v>
      </c>
      <c r="O79" s="39">
        <v>240</v>
      </c>
      <c r="P79" s="39">
        <v>218</v>
      </c>
      <c r="Q79" s="37">
        <f t="shared" si="9"/>
        <v>511</v>
      </c>
      <c r="R79" s="37">
        <f t="shared" si="10"/>
        <v>451</v>
      </c>
      <c r="S79" s="37">
        <f t="shared" si="11"/>
        <v>458</v>
      </c>
    </row>
    <row r="80" spans="1:19" x14ac:dyDescent="0.25">
      <c r="A80" s="34">
        <v>74</v>
      </c>
      <c r="B80" s="114">
        <v>1947</v>
      </c>
      <c r="C80" s="39">
        <v>300</v>
      </c>
      <c r="D80" s="39">
        <v>285</v>
      </c>
      <c r="E80" s="39">
        <v>297</v>
      </c>
      <c r="F80" s="39">
        <v>289</v>
      </c>
      <c r="G80" s="37">
        <f t="shared" si="6"/>
        <v>589</v>
      </c>
      <c r="H80" s="37">
        <f t="shared" si="7"/>
        <v>585</v>
      </c>
      <c r="I80" s="37">
        <f t="shared" si="8"/>
        <v>586</v>
      </c>
      <c r="J80" s="32"/>
      <c r="K80" s="34">
        <v>74</v>
      </c>
      <c r="L80" s="114">
        <v>1947</v>
      </c>
      <c r="M80" s="39">
        <v>255</v>
      </c>
      <c r="N80" s="39">
        <v>203</v>
      </c>
      <c r="O80" s="39">
        <v>233</v>
      </c>
      <c r="P80" s="39">
        <v>220</v>
      </c>
      <c r="Q80" s="37">
        <f t="shared" si="9"/>
        <v>475</v>
      </c>
      <c r="R80" s="37">
        <f t="shared" si="10"/>
        <v>436</v>
      </c>
      <c r="S80" s="37">
        <f t="shared" si="11"/>
        <v>453</v>
      </c>
    </row>
    <row r="81" spans="1:19" x14ac:dyDescent="0.25">
      <c r="A81" s="34">
        <v>75</v>
      </c>
      <c r="B81" s="114">
        <v>1946</v>
      </c>
      <c r="C81" s="39">
        <v>292</v>
      </c>
      <c r="D81" s="39">
        <v>173</v>
      </c>
      <c r="E81" s="39">
        <v>296</v>
      </c>
      <c r="F81" s="39">
        <v>225</v>
      </c>
      <c r="G81" s="37">
        <f t="shared" si="6"/>
        <v>517</v>
      </c>
      <c r="H81" s="37">
        <f t="shared" si="7"/>
        <v>480</v>
      </c>
      <c r="I81" s="37">
        <f t="shared" si="8"/>
        <v>521</v>
      </c>
      <c r="J81" s="32"/>
      <c r="K81" s="34">
        <v>75</v>
      </c>
      <c r="L81" s="114">
        <v>1946</v>
      </c>
      <c r="M81" s="39">
        <v>215</v>
      </c>
      <c r="N81" s="39">
        <v>122</v>
      </c>
      <c r="O81" s="39">
        <v>216</v>
      </c>
      <c r="P81" s="39">
        <v>251</v>
      </c>
      <c r="Q81" s="37">
        <f t="shared" si="9"/>
        <v>466</v>
      </c>
      <c r="R81" s="37">
        <f t="shared" si="10"/>
        <v>449</v>
      </c>
      <c r="S81" s="37">
        <f t="shared" si="11"/>
        <v>467</v>
      </c>
    </row>
    <row r="82" spans="1:19" x14ac:dyDescent="0.25">
      <c r="A82" s="34">
        <v>76</v>
      </c>
      <c r="B82" s="114">
        <v>1945</v>
      </c>
      <c r="C82" s="39">
        <v>191</v>
      </c>
      <c r="D82" s="39">
        <v>167</v>
      </c>
      <c r="E82" s="39">
        <v>255</v>
      </c>
      <c r="F82" s="39">
        <v>140</v>
      </c>
      <c r="G82" s="37">
        <f t="shared" si="6"/>
        <v>331</v>
      </c>
      <c r="H82" s="37">
        <f t="shared" si="7"/>
        <v>347</v>
      </c>
      <c r="I82" s="37">
        <f t="shared" si="8"/>
        <v>395</v>
      </c>
      <c r="J82" s="32"/>
      <c r="K82" s="34">
        <v>76</v>
      </c>
      <c r="L82" s="114">
        <v>1945</v>
      </c>
      <c r="M82" s="39">
        <v>181</v>
      </c>
      <c r="N82" s="39">
        <v>160</v>
      </c>
      <c r="O82" s="39">
        <v>198</v>
      </c>
      <c r="P82" s="39">
        <v>154</v>
      </c>
      <c r="Q82" s="37">
        <f t="shared" si="9"/>
        <v>335</v>
      </c>
      <c r="R82" s="37">
        <f t="shared" si="10"/>
        <v>303</v>
      </c>
      <c r="S82" s="37">
        <f t="shared" si="11"/>
        <v>352</v>
      </c>
    </row>
    <row r="83" spans="1:19" x14ac:dyDescent="0.25">
      <c r="A83" s="34">
        <v>77</v>
      </c>
      <c r="B83" s="114">
        <v>1944</v>
      </c>
      <c r="C83" s="39">
        <v>216</v>
      </c>
      <c r="D83" s="39">
        <v>200</v>
      </c>
      <c r="E83" s="39">
        <v>207</v>
      </c>
      <c r="F83" s="39">
        <v>164</v>
      </c>
      <c r="G83" s="37">
        <f t="shared" si="6"/>
        <v>380</v>
      </c>
      <c r="H83" s="37">
        <f t="shared" si="7"/>
        <v>339</v>
      </c>
      <c r="I83" s="37">
        <f t="shared" si="8"/>
        <v>371</v>
      </c>
      <c r="J83" s="32"/>
      <c r="K83" s="34">
        <v>77</v>
      </c>
      <c r="L83" s="114">
        <v>1944</v>
      </c>
      <c r="M83" s="39">
        <v>174</v>
      </c>
      <c r="N83" s="39">
        <v>181</v>
      </c>
      <c r="O83" s="39">
        <v>149</v>
      </c>
      <c r="P83" s="39">
        <v>146</v>
      </c>
      <c r="Q83" s="37">
        <f t="shared" si="9"/>
        <v>320</v>
      </c>
      <c r="R83" s="37">
        <f t="shared" si="10"/>
        <v>323</v>
      </c>
      <c r="S83" s="37">
        <f t="shared" si="11"/>
        <v>295</v>
      </c>
    </row>
    <row r="84" spans="1:19" x14ac:dyDescent="0.25">
      <c r="A84" s="34">
        <v>78</v>
      </c>
      <c r="B84" s="114">
        <v>1943</v>
      </c>
      <c r="C84" s="39">
        <v>202</v>
      </c>
      <c r="D84" s="39">
        <v>182</v>
      </c>
      <c r="E84" s="39">
        <v>175</v>
      </c>
      <c r="F84" s="39">
        <v>164</v>
      </c>
      <c r="G84" s="37">
        <f t="shared" si="6"/>
        <v>366</v>
      </c>
      <c r="H84" s="37">
        <f t="shared" si="7"/>
        <v>329</v>
      </c>
      <c r="I84" s="37">
        <f t="shared" si="8"/>
        <v>339</v>
      </c>
      <c r="J84" s="32"/>
      <c r="K84" s="34">
        <v>78</v>
      </c>
      <c r="L84" s="114">
        <v>1943</v>
      </c>
      <c r="M84" s="39">
        <v>192</v>
      </c>
      <c r="N84" s="39">
        <v>179</v>
      </c>
      <c r="O84" s="39">
        <v>177</v>
      </c>
      <c r="P84" s="39">
        <v>160</v>
      </c>
      <c r="Q84" s="37">
        <f t="shared" si="9"/>
        <v>352</v>
      </c>
      <c r="R84" s="37">
        <f t="shared" si="10"/>
        <v>317</v>
      </c>
      <c r="S84" s="37">
        <f t="shared" si="11"/>
        <v>337</v>
      </c>
    </row>
    <row r="85" spans="1:19" x14ac:dyDescent="0.25">
      <c r="A85" s="34">
        <v>79</v>
      </c>
      <c r="B85" s="114">
        <v>1942</v>
      </c>
      <c r="C85" s="39">
        <v>181</v>
      </c>
      <c r="D85" s="39">
        <v>182</v>
      </c>
      <c r="E85" s="39">
        <v>165</v>
      </c>
      <c r="F85" s="39">
        <v>159</v>
      </c>
      <c r="G85" s="37">
        <f t="shared" si="6"/>
        <v>340</v>
      </c>
      <c r="H85" s="37">
        <f t="shared" si="7"/>
        <v>309</v>
      </c>
      <c r="I85" s="37">
        <f t="shared" si="8"/>
        <v>324</v>
      </c>
      <c r="J85" s="32"/>
      <c r="K85" s="34">
        <v>79</v>
      </c>
      <c r="L85" s="114">
        <v>1942</v>
      </c>
      <c r="M85" s="39">
        <v>198</v>
      </c>
      <c r="N85" s="39">
        <v>191</v>
      </c>
      <c r="O85" s="39">
        <v>157</v>
      </c>
      <c r="P85" s="39">
        <v>181</v>
      </c>
      <c r="Q85" s="37">
        <f t="shared" si="9"/>
        <v>379</v>
      </c>
      <c r="R85" s="37">
        <f t="shared" si="10"/>
        <v>348</v>
      </c>
      <c r="S85" s="37">
        <f t="shared" si="11"/>
        <v>338</v>
      </c>
    </row>
    <row r="86" spans="1:19" x14ac:dyDescent="0.25">
      <c r="A86" s="34">
        <v>80</v>
      </c>
      <c r="B86" s="114">
        <v>1941</v>
      </c>
      <c r="C86" s="39">
        <v>205</v>
      </c>
      <c r="D86" s="39">
        <v>231</v>
      </c>
      <c r="E86" s="39">
        <v>150</v>
      </c>
      <c r="F86" s="39">
        <v>182</v>
      </c>
      <c r="G86" s="37">
        <f t="shared" si="6"/>
        <v>387</v>
      </c>
      <c r="H86" s="37">
        <f t="shared" si="7"/>
        <v>368</v>
      </c>
      <c r="I86" s="37">
        <f t="shared" si="8"/>
        <v>332</v>
      </c>
      <c r="J86" s="32"/>
      <c r="K86" s="34">
        <v>80</v>
      </c>
      <c r="L86" s="114">
        <v>1941</v>
      </c>
      <c r="M86" s="39">
        <v>242</v>
      </c>
      <c r="N86" s="39">
        <v>227</v>
      </c>
      <c r="O86" s="39">
        <v>167</v>
      </c>
      <c r="P86" s="39">
        <v>208</v>
      </c>
      <c r="Q86" s="37">
        <f t="shared" si="9"/>
        <v>450</v>
      </c>
      <c r="R86" s="37">
        <f t="shared" si="10"/>
        <v>414</v>
      </c>
      <c r="S86" s="37">
        <f t="shared" si="11"/>
        <v>375</v>
      </c>
    </row>
    <row r="87" spans="1:19" x14ac:dyDescent="0.25">
      <c r="A87" s="34">
        <v>81</v>
      </c>
      <c r="B87" s="114">
        <v>1940</v>
      </c>
      <c r="C87" s="39">
        <v>240</v>
      </c>
      <c r="D87" s="39">
        <v>217</v>
      </c>
      <c r="E87" s="39">
        <v>186</v>
      </c>
      <c r="F87" s="39">
        <v>192</v>
      </c>
      <c r="G87" s="37">
        <f t="shared" si="6"/>
        <v>432</v>
      </c>
      <c r="H87" s="37">
        <f t="shared" si="7"/>
        <v>380</v>
      </c>
      <c r="I87" s="37">
        <f t="shared" si="8"/>
        <v>378</v>
      </c>
      <c r="J87" s="32"/>
      <c r="K87" s="34">
        <v>81</v>
      </c>
      <c r="L87" s="114">
        <v>1940</v>
      </c>
      <c r="M87" s="39">
        <v>237</v>
      </c>
      <c r="N87" s="39">
        <v>244</v>
      </c>
      <c r="O87" s="39">
        <v>206</v>
      </c>
      <c r="P87" s="39">
        <v>212</v>
      </c>
      <c r="Q87" s="37">
        <f t="shared" si="9"/>
        <v>449</v>
      </c>
      <c r="R87" s="37">
        <f t="shared" si="10"/>
        <v>465</v>
      </c>
      <c r="S87" s="37">
        <f t="shared" si="11"/>
        <v>418</v>
      </c>
    </row>
    <row r="88" spans="1:19" x14ac:dyDescent="0.25">
      <c r="A88" s="34">
        <v>82</v>
      </c>
      <c r="B88" s="114">
        <v>1939</v>
      </c>
      <c r="C88" s="39">
        <v>234</v>
      </c>
      <c r="D88" s="39">
        <v>209</v>
      </c>
      <c r="E88" s="39">
        <v>188</v>
      </c>
      <c r="F88" s="39">
        <v>175</v>
      </c>
      <c r="G88" s="37">
        <f t="shared" si="6"/>
        <v>409</v>
      </c>
      <c r="H88" s="37">
        <f t="shared" si="7"/>
        <v>365</v>
      </c>
      <c r="I88" s="37">
        <f t="shared" si="8"/>
        <v>363</v>
      </c>
      <c r="J88" s="32"/>
      <c r="K88" s="34">
        <v>82</v>
      </c>
      <c r="L88" s="114">
        <v>1939</v>
      </c>
      <c r="M88" s="39">
        <v>291</v>
      </c>
      <c r="N88" s="39">
        <v>293</v>
      </c>
      <c r="O88" s="39">
        <v>253</v>
      </c>
      <c r="P88" s="39">
        <v>262</v>
      </c>
      <c r="Q88" s="37">
        <f t="shared" si="9"/>
        <v>553</v>
      </c>
      <c r="R88" s="37">
        <f t="shared" si="10"/>
        <v>498</v>
      </c>
      <c r="S88" s="37">
        <f t="shared" si="11"/>
        <v>515</v>
      </c>
    </row>
    <row r="89" spans="1:19" x14ac:dyDescent="0.25">
      <c r="A89" s="34">
        <v>83</v>
      </c>
      <c r="B89" s="114">
        <v>1938</v>
      </c>
      <c r="C89" s="39">
        <v>231</v>
      </c>
      <c r="D89" s="39">
        <v>215</v>
      </c>
      <c r="E89" s="39">
        <v>190</v>
      </c>
      <c r="F89" s="39">
        <v>195</v>
      </c>
      <c r="G89" s="37">
        <f t="shared" si="6"/>
        <v>426</v>
      </c>
      <c r="H89" s="37">
        <f t="shared" si="7"/>
        <v>363</v>
      </c>
      <c r="I89" s="37">
        <f t="shared" si="8"/>
        <v>385</v>
      </c>
      <c r="J89" s="32"/>
      <c r="K89" s="34">
        <v>83</v>
      </c>
      <c r="L89" s="114">
        <v>1938</v>
      </c>
      <c r="M89" s="39">
        <v>297</v>
      </c>
      <c r="N89" s="39">
        <v>311</v>
      </c>
      <c r="O89" s="39">
        <v>236</v>
      </c>
      <c r="P89" s="39">
        <v>286</v>
      </c>
      <c r="Q89" s="37">
        <f t="shared" si="9"/>
        <v>583</v>
      </c>
      <c r="R89" s="37">
        <f t="shared" si="10"/>
        <v>585</v>
      </c>
      <c r="S89" s="37">
        <f t="shared" si="11"/>
        <v>522</v>
      </c>
    </row>
    <row r="90" spans="1:19" x14ac:dyDescent="0.25">
      <c r="A90" s="34">
        <v>84</v>
      </c>
      <c r="B90" s="114">
        <v>1937</v>
      </c>
      <c r="C90" s="39">
        <v>249</v>
      </c>
      <c r="D90" s="39">
        <v>238</v>
      </c>
      <c r="E90" s="39">
        <v>168</v>
      </c>
      <c r="F90" s="39">
        <v>192</v>
      </c>
      <c r="G90" s="37">
        <f t="shared" si="6"/>
        <v>441</v>
      </c>
      <c r="H90" s="37">
        <f t="shared" si="7"/>
        <v>386</v>
      </c>
      <c r="I90" s="37">
        <f t="shared" si="8"/>
        <v>360</v>
      </c>
      <c r="J90" s="32"/>
      <c r="K90" s="34">
        <v>84</v>
      </c>
      <c r="L90" s="114">
        <v>1937</v>
      </c>
      <c r="M90" s="39">
        <v>328</v>
      </c>
      <c r="N90" s="39">
        <v>308</v>
      </c>
      <c r="O90" s="39">
        <v>299</v>
      </c>
      <c r="P90" s="39">
        <v>285</v>
      </c>
      <c r="Q90" s="37">
        <f t="shared" si="9"/>
        <v>613</v>
      </c>
      <c r="R90" s="37">
        <f t="shared" si="10"/>
        <v>608</v>
      </c>
      <c r="S90" s="37">
        <f t="shared" si="11"/>
        <v>584</v>
      </c>
    </row>
    <row r="91" spans="1:19" x14ac:dyDescent="0.25">
      <c r="A91" s="34">
        <v>85</v>
      </c>
      <c r="B91" s="114">
        <v>1936</v>
      </c>
      <c r="C91" s="39">
        <v>224</v>
      </c>
      <c r="D91" s="39">
        <v>209</v>
      </c>
      <c r="E91" s="39">
        <v>194</v>
      </c>
      <c r="F91" s="39">
        <v>199</v>
      </c>
      <c r="G91" s="37">
        <f t="shared" si="6"/>
        <v>423</v>
      </c>
      <c r="H91" s="37">
        <f t="shared" si="7"/>
        <v>389</v>
      </c>
      <c r="I91" s="37">
        <f t="shared" si="8"/>
        <v>393</v>
      </c>
      <c r="J91" s="32"/>
      <c r="K91" s="34">
        <v>85</v>
      </c>
      <c r="L91" s="114">
        <v>1936</v>
      </c>
      <c r="M91" s="39">
        <v>390</v>
      </c>
      <c r="N91" s="39">
        <v>363</v>
      </c>
      <c r="O91" s="39">
        <v>323</v>
      </c>
      <c r="P91" s="39">
        <v>324</v>
      </c>
      <c r="Q91" s="37">
        <f t="shared" si="9"/>
        <v>714</v>
      </c>
      <c r="R91" s="37">
        <f t="shared" si="10"/>
        <v>683</v>
      </c>
      <c r="S91" s="37">
        <f t="shared" si="11"/>
        <v>647</v>
      </c>
    </row>
    <row r="92" spans="1:19" x14ac:dyDescent="0.25">
      <c r="A92" s="34">
        <v>86</v>
      </c>
      <c r="B92" s="114">
        <v>1935</v>
      </c>
      <c r="C92" s="39">
        <v>229</v>
      </c>
      <c r="D92" s="39">
        <v>208</v>
      </c>
      <c r="E92" s="39">
        <v>190</v>
      </c>
      <c r="F92" s="39">
        <v>182</v>
      </c>
      <c r="G92" s="37">
        <f t="shared" si="6"/>
        <v>411</v>
      </c>
      <c r="H92" s="37">
        <f t="shared" si="7"/>
        <v>375</v>
      </c>
      <c r="I92" s="37">
        <f t="shared" si="8"/>
        <v>372</v>
      </c>
      <c r="J92" s="32"/>
      <c r="K92" s="34">
        <v>86</v>
      </c>
      <c r="L92" s="114">
        <v>1935</v>
      </c>
      <c r="M92" s="39">
        <v>356</v>
      </c>
      <c r="N92" s="39">
        <v>324</v>
      </c>
      <c r="O92" s="39">
        <v>359</v>
      </c>
      <c r="P92" s="39">
        <v>325</v>
      </c>
      <c r="Q92" s="37">
        <f t="shared" si="9"/>
        <v>681</v>
      </c>
      <c r="R92" s="37">
        <f t="shared" si="10"/>
        <v>653</v>
      </c>
      <c r="S92" s="37">
        <f t="shared" si="11"/>
        <v>684</v>
      </c>
    </row>
    <row r="93" spans="1:19" x14ac:dyDescent="0.25">
      <c r="A93" s="34">
        <v>87</v>
      </c>
      <c r="B93" s="114">
        <v>1934</v>
      </c>
      <c r="C93" s="39">
        <v>210</v>
      </c>
      <c r="D93" s="39">
        <v>187</v>
      </c>
      <c r="E93" s="39">
        <v>193</v>
      </c>
      <c r="F93" s="39">
        <v>175</v>
      </c>
      <c r="G93" s="37">
        <f t="shared" si="6"/>
        <v>385</v>
      </c>
      <c r="H93" s="37">
        <f t="shared" si="7"/>
        <v>331</v>
      </c>
      <c r="I93" s="37">
        <f t="shared" si="8"/>
        <v>368</v>
      </c>
      <c r="J93" s="32"/>
      <c r="K93" s="34">
        <v>87</v>
      </c>
      <c r="L93" s="114">
        <v>1934</v>
      </c>
      <c r="M93" s="39">
        <v>398</v>
      </c>
      <c r="N93" s="39">
        <v>377</v>
      </c>
      <c r="O93" s="39">
        <v>328</v>
      </c>
      <c r="P93" s="39">
        <v>327</v>
      </c>
      <c r="Q93" s="37">
        <f t="shared" si="9"/>
        <v>725</v>
      </c>
      <c r="R93" s="37">
        <f t="shared" si="10"/>
        <v>681</v>
      </c>
      <c r="S93" s="37">
        <f t="shared" si="11"/>
        <v>655</v>
      </c>
    </row>
    <row r="94" spans="1:19" x14ac:dyDescent="0.25">
      <c r="A94" s="34">
        <v>88</v>
      </c>
      <c r="B94" s="114">
        <v>1933</v>
      </c>
      <c r="C94" s="39">
        <v>182</v>
      </c>
      <c r="D94" s="39">
        <v>178</v>
      </c>
      <c r="E94" s="39">
        <v>156</v>
      </c>
      <c r="F94" s="39">
        <v>156</v>
      </c>
      <c r="G94" s="37">
        <f t="shared" si="6"/>
        <v>338</v>
      </c>
      <c r="H94" s="37">
        <f t="shared" si="7"/>
        <v>332</v>
      </c>
      <c r="I94" s="37">
        <f t="shared" si="8"/>
        <v>312</v>
      </c>
      <c r="J94" s="32"/>
      <c r="K94" s="34">
        <v>88</v>
      </c>
      <c r="L94" s="114">
        <v>1933</v>
      </c>
      <c r="M94" s="39">
        <v>400</v>
      </c>
      <c r="N94" s="39">
        <v>350</v>
      </c>
      <c r="O94" s="39">
        <v>354</v>
      </c>
      <c r="P94" s="39">
        <v>335</v>
      </c>
      <c r="Q94" s="37">
        <f t="shared" si="9"/>
        <v>735</v>
      </c>
      <c r="R94" s="37">
        <f t="shared" si="10"/>
        <v>659</v>
      </c>
      <c r="S94" s="37">
        <f t="shared" si="11"/>
        <v>689</v>
      </c>
    </row>
    <row r="95" spans="1:19" x14ac:dyDescent="0.25">
      <c r="A95" s="34">
        <v>89</v>
      </c>
      <c r="B95" s="114">
        <v>1932</v>
      </c>
      <c r="C95" s="39">
        <v>195</v>
      </c>
      <c r="D95" s="39">
        <v>169</v>
      </c>
      <c r="E95" s="39">
        <v>176</v>
      </c>
      <c r="F95" s="39">
        <v>152</v>
      </c>
      <c r="G95" s="37">
        <f t="shared" si="6"/>
        <v>347</v>
      </c>
      <c r="H95" s="37">
        <f t="shared" si="7"/>
        <v>285</v>
      </c>
      <c r="I95" s="37">
        <f t="shared" si="8"/>
        <v>328</v>
      </c>
      <c r="J95" s="32"/>
      <c r="K95" s="34">
        <v>89</v>
      </c>
      <c r="L95" s="114">
        <v>1932</v>
      </c>
      <c r="M95" s="39">
        <v>409</v>
      </c>
      <c r="N95" s="39">
        <v>357</v>
      </c>
      <c r="O95" s="39">
        <v>324</v>
      </c>
      <c r="P95" s="39">
        <v>325</v>
      </c>
      <c r="Q95" s="37">
        <f t="shared" si="9"/>
        <v>734</v>
      </c>
      <c r="R95" s="37">
        <f t="shared" si="10"/>
        <v>653</v>
      </c>
      <c r="S95" s="37">
        <f t="shared" si="11"/>
        <v>649</v>
      </c>
    </row>
    <row r="96" spans="1:19" x14ac:dyDescent="0.25">
      <c r="A96" s="34">
        <v>90</v>
      </c>
      <c r="B96" s="114">
        <v>1931</v>
      </c>
      <c r="C96" s="39">
        <v>159</v>
      </c>
      <c r="D96" s="39">
        <v>159</v>
      </c>
      <c r="E96" s="39">
        <v>133</v>
      </c>
      <c r="F96" s="39">
        <v>146</v>
      </c>
      <c r="G96" s="37">
        <f t="shared" si="6"/>
        <v>305</v>
      </c>
      <c r="H96" s="37">
        <f t="shared" si="7"/>
        <v>275</v>
      </c>
      <c r="I96" s="37">
        <f t="shared" si="8"/>
        <v>279</v>
      </c>
      <c r="J96" s="32"/>
      <c r="K96" s="34">
        <v>90</v>
      </c>
      <c r="L96" s="114">
        <v>1931</v>
      </c>
      <c r="M96" s="39">
        <v>380</v>
      </c>
      <c r="N96" s="39">
        <v>354</v>
      </c>
      <c r="O96" s="39">
        <v>328</v>
      </c>
      <c r="P96" s="39">
        <v>324</v>
      </c>
      <c r="Q96" s="37">
        <f t="shared" si="9"/>
        <v>704</v>
      </c>
      <c r="R96" s="37">
        <f t="shared" si="10"/>
        <v>663</v>
      </c>
      <c r="S96" s="37">
        <f t="shared" si="11"/>
        <v>652</v>
      </c>
    </row>
    <row r="97" spans="1:19" x14ac:dyDescent="0.25">
      <c r="A97" s="34">
        <v>91</v>
      </c>
      <c r="B97" s="114">
        <v>1930</v>
      </c>
      <c r="C97" s="39">
        <v>166</v>
      </c>
      <c r="D97" s="39">
        <v>137</v>
      </c>
      <c r="E97" s="39">
        <v>129</v>
      </c>
      <c r="F97" s="39">
        <v>129</v>
      </c>
      <c r="G97" s="37">
        <f t="shared" si="6"/>
        <v>295</v>
      </c>
      <c r="H97" s="37">
        <f t="shared" si="7"/>
        <v>240</v>
      </c>
      <c r="I97" s="37">
        <f t="shared" si="8"/>
        <v>258</v>
      </c>
      <c r="J97" s="32"/>
      <c r="K97" s="34">
        <v>91</v>
      </c>
      <c r="L97" s="114">
        <v>1930</v>
      </c>
      <c r="M97" s="39">
        <v>388</v>
      </c>
      <c r="N97" s="39">
        <v>304</v>
      </c>
      <c r="O97" s="39">
        <v>339</v>
      </c>
      <c r="P97" s="39">
        <v>312</v>
      </c>
      <c r="Q97" s="37">
        <f t="shared" si="9"/>
        <v>700</v>
      </c>
      <c r="R97" s="37">
        <f t="shared" si="10"/>
        <v>610</v>
      </c>
      <c r="S97" s="37">
        <f t="shared" si="11"/>
        <v>651</v>
      </c>
    </row>
    <row r="98" spans="1:19" x14ac:dyDescent="0.25">
      <c r="A98" s="34">
        <v>92</v>
      </c>
      <c r="B98" s="114">
        <v>1929</v>
      </c>
      <c r="C98" s="39">
        <v>113</v>
      </c>
      <c r="D98" s="39">
        <v>99</v>
      </c>
      <c r="E98" s="39">
        <v>111</v>
      </c>
      <c r="F98" s="39">
        <v>84</v>
      </c>
      <c r="G98" s="37">
        <f t="shared" si="6"/>
        <v>197</v>
      </c>
      <c r="H98" s="37">
        <f t="shared" si="7"/>
        <v>180</v>
      </c>
      <c r="I98" s="37">
        <f t="shared" si="8"/>
        <v>195</v>
      </c>
      <c r="J98" s="32"/>
      <c r="K98" s="34">
        <v>92</v>
      </c>
      <c r="L98" s="114">
        <v>1929</v>
      </c>
      <c r="M98" s="39">
        <v>343</v>
      </c>
      <c r="N98" s="39">
        <v>292</v>
      </c>
      <c r="O98" s="39">
        <v>298</v>
      </c>
      <c r="P98" s="39">
        <v>260</v>
      </c>
      <c r="Q98" s="37">
        <f t="shared" si="9"/>
        <v>603</v>
      </c>
      <c r="R98" s="37">
        <f t="shared" si="10"/>
        <v>527</v>
      </c>
      <c r="S98" s="37">
        <f t="shared" si="11"/>
        <v>558</v>
      </c>
    </row>
    <row r="99" spans="1:19" x14ac:dyDescent="0.25">
      <c r="A99" s="34">
        <v>93</v>
      </c>
      <c r="B99" s="114">
        <v>1928</v>
      </c>
      <c r="C99" s="39">
        <v>92</v>
      </c>
      <c r="D99" s="39">
        <v>62</v>
      </c>
      <c r="E99" s="39">
        <v>96</v>
      </c>
      <c r="F99" s="39">
        <v>80</v>
      </c>
      <c r="G99" s="37">
        <f t="shared" si="6"/>
        <v>172</v>
      </c>
      <c r="H99" s="37">
        <f t="shared" si="7"/>
        <v>148</v>
      </c>
      <c r="I99" s="37">
        <f t="shared" si="8"/>
        <v>176</v>
      </c>
      <c r="J99" s="32"/>
      <c r="K99" s="34">
        <v>93</v>
      </c>
      <c r="L99" s="114">
        <v>1928</v>
      </c>
      <c r="M99" s="39">
        <v>300</v>
      </c>
      <c r="N99" s="39">
        <v>233</v>
      </c>
      <c r="O99" s="39">
        <v>267</v>
      </c>
      <c r="P99" s="39">
        <v>208</v>
      </c>
      <c r="Q99" s="37">
        <f t="shared" si="9"/>
        <v>508</v>
      </c>
      <c r="R99" s="37">
        <f t="shared" si="10"/>
        <v>446</v>
      </c>
      <c r="S99" s="37">
        <f t="shared" si="11"/>
        <v>475</v>
      </c>
    </row>
    <row r="100" spans="1:19" x14ac:dyDescent="0.25">
      <c r="A100" s="34">
        <v>94</v>
      </c>
      <c r="B100" s="114">
        <v>1927</v>
      </c>
      <c r="C100" s="39">
        <v>67</v>
      </c>
      <c r="D100" s="39">
        <v>52</v>
      </c>
      <c r="E100" s="39">
        <v>68</v>
      </c>
      <c r="F100" s="39">
        <v>59</v>
      </c>
      <c r="G100" s="37">
        <f t="shared" si="6"/>
        <v>126</v>
      </c>
      <c r="H100" s="37">
        <f t="shared" si="7"/>
        <v>102</v>
      </c>
      <c r="I100" s="37">
        <f t="shared" si="8"/>
        <v>127</v>
      </c>
      <c r="J100" s="32"/>
      <c r="K100" s="34">
        <v>94</v>
      </c>
      <c r="L100" s="114">
        <v>1927</v>
      </c>
      <c r="M100" s="39">
        <v>252</v>
      </c>
      <c r="N100" s="39">
        <v>196</v>
      </c>
      <c r="O100" s="39">
        <v>238</v>
      </c>
      <c r="P100" s="39">
        <v>187</v>
      </c>
      <c r="Q100" s="37">
        <f t="shared" si="9"/>
        <v>439</v>
      </c>
      <c r="R100" s="37">
        <f t="shared" si="10"/>
        <v>363</v>
      </c>
      <c r="S100" s="37">
        <f t="shared" si="11"/>
        <v>425</v>
      </c>
    </row>
    <row r="101" spans="1:19" x14ac:dyDescent="0.25">
      <c r="A101" s="34">
        <v>95</v>
      </c>
      <c r="B101" s="114">
        <v>1926</v>
      </c>
      <c r="C101" s="39">
        <v>50</v>
      </c>
      <c r="D101" s="39">
        <v>33</v>
      </c>
      <c r="E101" s="39">
        <v>43</v>
      </c>
      <c r="F101" s="39">
        <v>56</v>
      </c>
      <c r="G101" s="37">
        <f t="shared" si="6"/>
        <v>106</v>
      </c>
      <c r="H101" s="37">
        <f t="shared" si="7"/>
        <v>89</v>
      </c>
      <c r="I101" s="37">
        <f t="shared" si="8"/>
        <v>99</v>
      </c>
      <c r="J101" s="32"/>
      <c r="K101" s="34">
        <v>95</v>
      </c>
      <c r="L101" s="114">
        <v>1926</v>
      </c>
      <c r="M101" s="39">
        <v>202</v>
      </c>
      <c r="N101" s="39">
        <v>157</v>
      </c>
      <c r="O101" s="39">
        <v>176</v>
      </c>
      <c r="P101" s="39">
        <v>152</v>
      </c>
      <c r="Q101" s="37">
        <f t="shared" si="9"/>
        <v>354</v>
      </c>
      <c r="R101" s="37">
        <f t="shared" si="10"/>
        <v>294</v>
      </c>
      <c r="S101" s="37">
        <f t="shared" si="11"/>
        <v>328</v>
      </c>
    </row>
    <row r="102" spans="1:19" x14ac:dyDescent="0.25">
      <c r="A102" s="34">
        <v>96</v>
      </c>
      <c r="B102" s="114">
        <v>1925</v>
      </c>
      <c r="C102" s="39">
        <v>33</v>
      </c>
      <c r="D102" s="39">
        <v>31</v>
      </c>
      <c r="E102" s="39">
        <v>33</v>
      </c>
      <c r="F102" s="39">
        <v>38</v>
      </c>
      <c r="G102" s="37">
        <f t="shared" si="6"/>
        <v>71</v>
      </c>
      <c r="H102" s="37">
        <f t="shared" si="7"/>
        <v>70</v>
      </c>
      <c r="I102" s="37">
        <f t="shared" si="8"/>
        <v>71</v>
      </c>
      <c r="J102" s="32"/>
      <c r="K102" s="34">
        <v>96</v>
      </c>
      <c r="L102" s="114">
        <v>1925</v>
      </c>
      <c r="M102" s="39">
        <v>159</v>
      </c>
      <c r="N102" s="39">
        <v>106</v>
      </c>
      <c r="O102" s="39">
        <v>142</v>
      </c>
      <c r="P102" s="39">
        <v>122</v>
      </c>
      <c r="Q102" s="37">
        <f t="shared" si="9"/>
        <v>281</v>
      </c>
      <c r="R102" s="37">
        <f t="shared" si="10"/>
        <v>267</v>
      </c>
      <c r="S102" s="37">
        <f t="shared" si="11"/>
        <v>264</v>
      </c>
    </row>
    <row r="103" spans="1:19" x14ac:dyDescent="0.25">
      <c r="A103" s="34">
        <v>97</v>
      </c>
      <c r="B103" s="114">
        <v>1924</v>
      </c>
      <c r="C103" s="39">
        <v>31</v>
      </c>
      <c r="D103" s="39">
        <v>23</v>
      </c>
      <c r="E103" s="39">
        <v>32</v>
      </c>
      <c r="F103" s="39">
        <v>21</v>
      </c>
      <c r="G103" s="37">
        <f t="shared" si="6"/>
        <v>52</v>
      </c>
      <c r="H103" s="37">
        <f t="shared" si="7"/>
        <v>42</v>
      </c>
      <c r="I103" s="37">
        <f t="shared" si="8"/>
        <v>53</v>
      </c>
      <c r="J103" s="32"/>
      <c r="K103" s="34">
        <v>97</v>
      </c>
      <c r="L103" s="114">
        <v>1924</v>
      </c>
      <c r="M103" s="39">
        <v>122</v>
      </c>
      <c r="N103" s="39">
        <v>89</v>
      </c>
      <c r="O103" s="39">
        <v>145</v>
      </c>
      <c r="P103" s="39">
        <v>87</v>
      </c>
      <c r="Q103" s="37">
        <f t="shared" si="9"/>
        <v>209</v>
      </c>
      <c r="R103" s="37">
        <f t="shared" si="10"/>
        <v>159</v>
      </c>
      <c r="S103" s="37">
        <f t="shared" si="11"/>
        <v>232</v>
      </c>
    </row>
    <row r="104" spans="1:19" x14ac:dyDescent="0.25">
      <c r="A104" s="34">
        <v>98</v>
      </c>
      <c r="B104" s="114">
        <v>1923</v>
      </c>
      <c r="C104" s="39">
        <v>23</v>
      </c>
      <c r="D104" s="39">
        <v>18</v>
      </c>
      <c r="E104" s="39">
        <v>21</v>
      </c>
      <c r="F104" s="39">
        <v>14</v>
      </c>
      <c r="G104" s="37">
        <f t="shared" si="6"/>
        <v>37</v>
      </c>
      <c r="H104" s="37">
        <f t="shared" si="7"/>
        <v>28</v>
      </c>
      <c r="I104" s="37">
        <f t="shared" si="8"/>
        <v>35</v>
      </c>
      <c r="J104" s="32"/>
      <c r="K104" s="34">
        <v>98</v>
      </c>
      <c r="L104" s="114">
        <v>1923</v>
      </c>
      <c r="M104" s="39">
        <v>89</v>
      </c>
      <c r="N104" s="39">
        <v>69</v>
      </c>
      <c r="O104" s="39">
        <v>72</v>
      </c>
      <c r="P104" s="39">
        <v>62</v>
      </c>
      <c r="Q104" s="37">
        <f t="shared" si="9"/>
        <v>151</v>
      </c>
      <c r="R104" s="37">
        <f t="shared" si="10"/>
        <v>120</v>
      </c>
      <c r="S104" s="37">
        <f t="shared" si="11"/>
        <v>134</v>
      </c>
    </row>
    <row r="105" spans="1:19" x14ac:dyDescent="0.25">
      <c r="A105" s="34">
        <v>99</v>
      </c>
      <c r="B105" s="114">
        <v>1922</v>
      </c>
      <c r="C105" s="39">
        <v>10</v>
      </c>
      <c r="D105" s="39">
        <v>17</v>
      </c>
      <c r="E105" s="39">
        <v>14</v>
      </c>
      <c r="F105" s="39">
        <v>6</v>
      </c>
      <c r="G105" s="37">
        <f t="shared" si="6"/>
        <v>16</v>
      </c>
      <c r="H105" s="37">
        <f t="shared" si="7"/>
        <v>17</v>
      </c>
      <c r="I105" s="37">
        <f t="shared" si="8"/>
        <v>20</v>
      </c>
      <c r="J105" s="32"/>
      <c r="K105" s="34">
        <v>99</v>
      </c>
      <c r="L105" s="114">
        <v>1922</v>
      </c>
      <c r="M105" s="39">
        <v>52</v>
      </c>
      <c r="N105" s="39">
        <v>27</v>
      </c>
      <c r="O105" s="39">
        <v>58</v>
      </c>
      <c r="P105" s="39">
        <v>39</v>
      </c>
      <c r="Q105" s="37">
        <f t="shared" si="9"/>
        <v>91</v>
      </c>
      <c r="R105" s="37">
        <f t="shared" si="10"/>
        <v>79</v>
      </c>
      <c r="S105" s="37">
        <f t="shared" si="11"/>
        <v>97</v>
      </c>
    </row>
    <row r="106" spans="1:19" x14ac:dyDescent="0.25">
      <c r="A106" s="34">
        <v>100</v>
      </c>
      <c r="B106" s="114">
        <v>1921</v>
      </c>
      <c r="C106" s="39">
        <v>7</v>
      </c>
      <c r="D106" s="39">
        <v>7</v>
      </c>
      <c r="E106" s="39">
        <v>11</v>
      </c>
      <c r="F106" s="39">
        <v>4</v>
      </c>
      <c r="G106" s="37">
        <f t="shared" si="6"/>
        <v>11</v>
      </c>
      <c r="H106" s="37">
        <f t="shared" si="7"/>
        <v>6</v>
      </c>
      <c r="I106" s="37">
        <f t="shared" si="8"/>
        <v>15</v>
      </c>
      <c r="J106" s="32"/>
      <c r="K106" s="34">
        <v>100</v>
      </c>
      <c r="L106" s="114">
        <v>1921</v>
      </c>
      <c r="M106" s="39">
        <v>19</v>
      </c>
      <c r="N106" s="39">
        <v>20</v>
      </c>
      <c r="O106" s="39">
        <v>40</v>
      </c>
      <c r="P106" s="39">
        <v>20</v>
      </c>
      <c r="Q106" s="37">
        <f t="shared" si="9"/>
        <v>39</v>
      </c>
      <c r="R106" s="37">
        <f t="shared" si="10"/>
        <v>38</v>
      </c>
      <c r="S106" s="37">
        <f t="shared" si="11"/>
        <v>60</v>
      </c>
    </row>
    <row r="107" spans="1:19" x14ac:dyDescent="0.25">
      <c r="A107" s="34">
        <v>101</v>
      </c>
      <c r="B107" s="114">
        <v>1920</v>
      </c>
      <c r="C107" s="39">
        <v>4</v>
      </c>
      <c r="D107" s="39">
        <v>2</v>
      </c>
      <c r="E107" s="39">
        <v>2</v>
      </c>
      <c r="F107" s="39">
        <v>5</v>
      </c>
      <c r="G107" s="37">
        <f t="shared" si="6"/>
        <v>9</v>
      </c>
      <c r="H107" s="37">
        <f t="shared" si="7"/>
        <v>13</v>
      </c>
      <c r="I107" s="37">
        <f t="shared" si="8"/>
        <v>7</v>
      </c>
      <c r="J107" s="32"/>
      <c r="K107" s="34">
        <v>101</v>
      </c>
      <c r="L107" s="114">
        <v>1920</v>
      </c>
      <c r="M107" s="39">
        <v>19</v>
      </c>
      <c r="N107" s="39">
        <v>11</v>
      </c>
      <c r="O107" s="39">
        <v>18</v>
      </c>
      <c r="P107" s="39">
        <v>8</v>
      </c>
      <c r="Q107" s="37">
        <f t="shared" si="9"/>
        <v>27</v>
      </c>
      <c r="R107" s="37">
        <f t="shared" si="10"/>
        <v>15</v>
      </c>
      <c r="S107" s="37">
        <f t="shared" si="11"/>
        <v>26</v>
      </c>
    </row>
    <row r="108" spans="1:19" x14ac:dyDescent="0.25">
      <c r="A108" s="34">
        <v>102</v>
      </c>
      <c r="B108" s="114">
        <v>1919</v>
      </c>
      <c r="C108" s="39">
        <v>2</v>
      </c>
      <c r="D108" s="39">
        <v>0</v>
      </c>
      <c r="E108" s="39">
        <v>8</v>
      </c>
      <c r="F108" s="39">
        <v>3</v>
      </c>
      <c r="G108" s="37">
        <f t="shared" si="6"/>
        <v>5</v>
      </c>
      <c r="H108" s="37">
        <f t="shared" si="7"/>
        <v>7</v>
      </c>
      <c r="I108" s="37">
        <f t="shared" si="8"/>
        <v>11</v>
      </c>
      <c r="J108" s="32"/>
      <c r="K108" s="34">
        <v>102</v>
      </c>
      <c r="L108" s="114">
        <v>1919</v>
      </c>
      <c r="M108" s="39">
        <v>8</v>
      </c>
      <c r="N108" s="39">
        <v>4</v>
      </c>
      <c r="O108" s="39">
        <v>7</v>
      </c>
      <c r="P108" s="39">
        <v>10</v>
      </c>
      <c r="Q108" s="37">
        <f t="shared" si="9"/>
        <v>18</v>
      </c>
      <c r="R108" s="37">
        <f t="shared" si="10"/>
        <v>15</v>
      </c>
      <c r="S108" s="37">
        <f t="shared" si="11"/>
        <v>17</v>
      </c>
    </row>
    <row r="109" spans="1:19" x14ac:dyDescent="0.25">
      <c r="A109" s="34">
        <v>103</v>
      </c>
      <c r="B109" s="114">
        <v>1918</v>
      </c>
      <c r="C109" s="39">
        <v>0</v>
      </c>
      <c r="D109" s="39">
        <v>0</v>
      </c>
      <c r="E109" s="39">
        <v>4</v>
      </c>
      <c r="F109" s="39">
        <v>0</v>
      </c>
      <c r="G109" s="37">
        <f t="shared" si="6"/>
        <v>0</v>
      </c>
      <c r="H109" s="37">
        <f t="shared" si="7"/>
        <v>0</v>
      </c>
      <c r="I109" s="37">
        <f t="shared" si="8"/>
        <v>4</v>
      </c>
      <c r="J109" s="32"/>
      <c r="K109" s="34">
        <v>103</v>
      </c>
      <c r="L109" s="114">
        <v>1918</v>
      </c>
      <c r="M109" s="39">
        <v>7</v>
      </c>
      <c r="N109" s="39">
        <v>3</v>
      </c>
      <c r="O109" s="39">
        <v>5</v>
      </c>
      <c r="P109" s="39">
        <v>3</v>
      </c>
      <c r="Q109" s="37">
        <f t="shared" si="9"/>
        <v>10</v>
      </c>
      <c r="R109" s="37">
        <f t="shared" si="10"/>
        <v>6</v>
      </c>
      <c r="S109" s="37">
        <f t="shared" si="11"/>
        <v>8</v>
      </c>
    </row>
    <row r="110" spans="1:19" x14ac:dyDescent="0.25">
      <c r="A110" s="34">
        <v>104</v>
      </c>
      <c r="B110" s="114">
        <v>1917</v>
      </c>
      <c r="C110" s="39">
        <v>0</v>
      </c>
      <c r="D110" s="39">
        <v>0</v>
      </c>
      <c r="E110" s="39">
        <v>0</v>
      </c>
      <c r="F110" s="39">
        <v>2</v>
      </c>
      <c r="G110" s="37">
        <f t="shared" si="6"/>
        <v>2</v>
      </c>
      <c r="H110" s="37">
        <f t="shared" si="7"/>
        <v>2</v>
      </c>
      <c r="I110" s="37">
        <f t="shared" si="8"/>
        <v>2</v>
      </c>
      <c r="J110" s="32"/>
      <c r="K110" s="34">
        <v>104</v>
      </c>
      <c r="L110" s="114">
        <v>1917</v>
      </c>
      <c r="M110" s="39">
        <v>2</v>
      </c>
      <c r="N110" s="39">
        <v>5</v>
      </c>
      <c r="O110" s="39">
        <v>3</v>
      </c>
      <c r="P110" s="39">
        <v>0</v>
      </c>
      <c r="Q110" s="37">
        <f t="shared" si="9"/>
        <v>2</v>
      </c>
      <c r="R110" s="37">
        <f t="shared" si="10"/>
        <v>2</v>
      </c>
      <c r="S110" s="37">
        <f t="shared" si="11"/>
        <v>3</v>
      </c>
    </row>
    <row r="111" spans="1:19" x14ac:dyDescent="0.25">
      <c r="A111" s="34">
        <v>105</v>
      </c>
      <c r="B111" s="114">
        <v>1916</v>
      </c>
      <c r="C111" s="39">
        <v>0</v>
      </c>
      <c r="D111" s="39">
        <v>0</v>
      </c>
      <c r="E111" s="39">
        <v>0</v>
      </c>
      <c r="F111" s="39">
        <v>1</v>
      </c>
      <c r="G111" s="37">
        <f t="shared" si="6"/>
        <v>1</v>
      </c>
      <c r="H111" s="37">
        <f t="shared" si="7"/>
        <v>2</v>
      </c>
      <c r="I111" s="37">
        <f t="shared" si="8"/>
        <v>1</v>
      </c>
      <c r="J111" s="32"/>
      <c r="K111" s="34">
        <v>105</v>
      </c>
      <c r="L111" s="114">
        <v>1916</v>
      </c>
      <c r="M111" s="39">
        <v>3</v>
      </c>
      <c r="N111" s="39">
        <v>2</v>
      </c>
      <c r="O111" s="39">
        <v>2</v>
      </c>
      <c r="P111" s="39">
        <v>1</v>
      </c>
      <c r="Q111" s="37">
        <f t="shared" si="9"/>
        <v>4</v>
      </c>
      <c r="R111" s="37">
        <f t="shared" si="10"/>
        <v>1</v>
      </c>
      <c r="S111" s="37">
        <f t="shared" si="11"/>
        <v>3</v>
      </c>
    </row>
    <row r="112" spans="1:19" x14ac:dyDescent="0.25">
      <c r="A112" s="34">
        <v>106</v>
      </c>
      <c r="B112" s="114">
        <v>1915</v>
      </c>
      <c r="C112" s="39">
        <v>1</v>
      </c>
      <c r="D112" s="39">
        <v>0</v>
      </c>
      <c r="E112" s="39">
        <v>1</v>
      </c>
      <c r="F112" s="39">
        <v>0</v>
      </c>
      <c r="G112" s="37">
        <f t="shared" si="6"/>
        <v>1</v>
      </c>
      <c r="H112" s="37">
        <f t="shared" si="7"/>
        <v>0</v>
      </c>
      <c r="I112" s="37">
        <f t="shared" si="8"/>
        <v>1</v>
      </c>
      <c r="J112" s="32"/>
      <c r="K112" s="34">
        <v>106</v>
      </c>
      <c r="L112" s="114">
        <v>1915</v>
      </c>
      <c r="M112" s="39">
        <v>0</v>
      </c>
      <c r="N112" s="39">
        <v>0</v>
      </c>
      <c r="O112" s="39">
        <v>0</v>
      </c>
      <c r="P112" s="39">
        <v>3</v>
      </c>
      <c r="Q112" s="37">
        <f t="shared" si="9"/>
        <v>3</v>
      </c>
      <c r="R112" s="37">
        <f t="shared" si="10"/>
        <v>3</v>
      </c>
      <c r="S112" s="37">
        <f t="shared" si="11"/>
        <v>3</v>
      </c>
    </row>
    <row r="113" spans="1:19" x14ac:dyDescent="0.25">
      <c r="A113" s="34">
        <v>107</v>
      </c>
      <c r="B113" s="114">
        <v>1914</v>
      </c>
      <c r="C113" s="39">
        <v>0</v>
      </c>
      <c r="D113" s="39">
        <v>0</v>
      </c>
      <c r="E113" s="39">
        <v>0</v>
      </c>
      <c r="F113" s="39">
        <v>0</v>
      </c>
      <c r="G113" s="37">
        <f t="shared" si="6"/>
        <v>0</v>
      </c>
      <c r="H113" s="37">
        <f t="shared" si="7"/>
        <v>1</v>
      </c>
      <c r="I113" s="37">
        <f t="shared" si="8"/>
        <v>0</v>
      </c>
      <c r="J113" s="32"/>
      <c r="K113" s="34">
        <v>107</v>
      </c>
      <c r="L113" s="114">
        <v>1914</v>
      </c>
      <c r="M113" s="39">
        <v>2</v>
      </c>
      <c r="N113" s="39">
        <v>0</v>
      </c>
      <c r="O113" s="39">
        <v>0</v>
      </c>
      <c r="P113" s="39">
        <v>0</v>
      </c>
      <c r="Q113" s="37">
        <f t="shared" si="9"/>
        <v>2</v>
      </c>
      <c r="R113" s="37">
        <f t="shared" si="10"/>
        <v>0</v>
      </c>
      <c r="S113" s="37">
        <f t="shared" si="11"/>
        <v>0</v>
      </c>
    </row>
    <row r="114" spans="1:19" x14ac:dyDescent="0.25">
      <c r="A114" s="34">
        <v>108</v>
      </c>
      <c r="B114" s="114">
        <v>1913</v>
      </c>
      <c r="C114" s="39">
        <v>0</v>
      </c>
      <c r="D114" s="39">
        <v>0</v>
      </c>
      <c r="E114" s="39">
        <v>1</v>
      </c>
      <c r="F114" s="39">
        <v>0</v>
      </c>
      <c r="G114" s="37">
        <f t="shared" si="6"/>
        <v>0</v>
      </c>
      <c r="H114" s="37">
        <f t="shared" si="7"/>
        <v>0</v>
      </c>
      <c r="I114" s="37">
        <f t="shared" si="8"/>
        <v>1</v>
      </c>
      <c r="J114" s="32"/>
      <c r="K114" s="34">
        <v>108</v>
      </c>
      <c r="L114" s="114">
        <v>1913</v>
      </c>
      <c r="M114" s="39">
        <v>0</v>
      </c>
      <c r="N114" s="39">
        <v>0</v>
      </c>
      <c r="O114" s="39">
        <v>0</v>
      </c>
      <c r="P114" s="39">
        <v>0</v>
      </c>
      <c r="Q114" s="37">
        <f t="shared" si="9"/>
        <v>0</v>
      </c>
      <c r="R114" s="37">
        <f t="shared" si="10"/>
        <v>2</v>
      </c>
      <c r="S114" s="37">
        <f t="shared" si="11"/>
        <v>0</v>
      </c>
    </row>
    <row r="115" spans="1:19" x14ac:dyDescent="0.25">
      <c r="A115" s="34">
        <v>109</v>
      </c>
      <c r="B115" s="114">
        <v>1912</v>
      </c>
      <c r="C115" s="39">
        <v>0</v>
      </c>
      <c r="D115" s="39">
        <v>0</v>
      </c>
      <c r="E115" s="39">
        <v>0</v>
      </c>
      <c r="F115" s="39">
        <v>0</v>
      </c>
      <c r="G115" s="37">
        <f t="shared" si="6"/>
        <v>0</v>
      </c>
      <c r="H115" s="37">
        <f t="shared" si="7"/>
        <v>1</v>
      </c>
      <c r="I115" s="37">
        <f t="shared" si="8"/>
        <v>0</v>
      </c>
      <c r="J115" s="32"/>
      <c r="K115" s="34">
        <v>109</v>
      </c>
      <c r="L115" s="114">
        <v>1912</v>
      </c>
      <c r="M115" s="39">
        <v>0</v>
      </c>
      <c r="N115" s="39">
        <v>0</v>
      </c>
      <c r="O115" s="39">
        <v>2</v>
      </c>
      <c r="P115" s="39">
        <v>0</v>
      </c>
      <c r="Q115" s="37">
        <f t="shared" si="9"/>
        <v>0</v>
      </c>
      <c r="R115" s="37">
        <f t="shared" si="10"/>
        <v>0</v>
      </c>
      <c r="S115" s="37">
        <f t="shared" si="11"/>
        <v>2</v>
      </c>
    </row>
    <row r="116" spans="1:19" ht="26.4" x14ac:dyDescent="0.25">
      <c r="A116" s="34" t="s">
        <v>5</v>
      </c>
      <c r="B116" s="114">
        <v>1911</v>
      </c>
      <c r="C116" s="39">
        <v>1</v>
      </c>
      <c r="D116" s="39">
        <v>0</v>
      </c>
      <c r="E116" s="39">
        <v>1</v>
      </c>
      <c r="F116" s="39">
        <v>0</v>
      </c>
      <c r="G116" s="37">
        <f t="shared" si="6"/>
        <v>1</v>
      </c>
      <c r="H116" s="37">
        <f t="shared" si="7"/>
        <v>0</v>
      </c>
      <c r="I116" s="37">
        <f t="shared" si="8"/>
        <v>1</v>
      </c>
      <c r="J116" s="32"/>
      <c r="K116" s="34" t="s">
        <v>5</v>
      </c>
      <c r="L116" s="114">
        <v>1911</v>
      </c>
      <c r="M116" s="39">
        <v>0</v>
      </c>
      <c r="N116" s="39">
        <v>0</v>
      </c>
      <c r="O116" s="39">
        <v>0</v>
      </c>
      <c r="P116" s="39">
        <v>0</v>
      </c>
      <c r="Q116" s="37">
        <f t="shared" si="9"/>
        <v>0</v>
      </c>
      <c r="R116" s="37">
        <f t="shared" si="10"/>
        <v>0</v>
      </c>
      <c r="S116" s="37">
        <f t="shared" si="11"/>
        <v>0</v>
      </c>
    </row>
    <row r="117" spans="1:19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</row>
  </sheetData>
  <mergeCells count="6">
    <mergeCell ref="C4:D4"/>
    <mergeCell ref="E4:F4"/>
    <mergeCell ref="G4:I4"/>
    <mergeCell ref="M4:N4"/>
    <mergeCell ref="O4:P4"/>
    <mergeCell ref="Q4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zoomScale="85" zoomScaleNormal="85" workbookViewId="0">
      <selection activeCell="S7" sqref="S7"/>
    </sheetView>
  </sheetViews>
  <sheetFormatPr defaultRowHeight="13.2" x14ac:dyDescent="0.25"/>
  <cols>
    <col min="1" max="1" width="14.33203125" bestFit="1" customWidth="1"/>
    <col min="2" max="2" width="10.88671875" customWidth="1"/>
    <col min="14" max="14" width="8.88671875" bestFit="1" customWidth="1"/>
    <col min="15" max="15" width="9.44140625" bestFit="1" customWidth="1"/>
    <col min="16" max="16" width="10" bestFit="1" customWidth="1"/>
    <col min="17" max="17" width="12.109375" bestFit="1" customWidth="1"/>
    <col min="18" max="18" width="12.5546875" bestFit="1" customWidth="1"/>
    <col min="19" max="20" width="12.44140625" bestFit="1" customWidth="1"/>
    <col min="22" max="22" width="16.33203125" bestFit="1" customWidth="1"/>
  </cols>
  <sheetData>
    <row r="1" spans="1:24" x14ac:dyDescent="0.25">
      <c r="A1" s="22"/>
      <c r="G1" t="s">
        <v>36</v>
      </c>
    </row>
    <row r="2" spans="1:24" x14ac:dyDescent="0.25">
      <c r="G2" s="32">
        <v>2021</v>
      </c>
      <c r="H2" s="32">
        <v>2022</v>
      </c>
    </row>
    <row r="3" spans="1:24" x14ac:dyDescent="0.25">
      <c r="G3" s="32">
        <v>12676</v>
      </c>
      <c r="H3" s="33">
        <v>11755</v>
      </c>
    </row>
    <row r="4" spans="1:24" ht="12.75" customHeight="1" x14ac:dyDescent="0.25"/>
    <row r="5" spans="1:24" ht="27" customHeight="1" x14ac:dyDescent="0.25">
      <c r="B5" s="118" t="s">
        <v>35</v>
      </c>
      <c r="C5" s="118"/>
      <c r="D5" s="118"/>
      <c r="E5" s="60" t="s">
        <v>34</v>
      </c>
      <c r="F5" s="117" t="s">
        <v>33</v>
      </c>
      <c r="G5" s="117"/>
      <c r="H5" s="117" t="s">
        <v>32</v>
      </c>
      <c r="I5" s="117"/>
      <c r="J5" s="117" t="s">
        <v>31</v>
      </c>
      <c r="K5" s="117"/>
      <c r="L5" s="117" t="s">
        <v>30</v>
      </c>
      <c r="M5" s="117"/>
      <c r="N5" s="40"/>
      <c r="O5" s="40"/>
      <c r="P5" s="40"/>
      <c r="Q5" s="40"/>
      <c r="R5" s="40"/>
      <c r="S5" s="61" t="s">
        <v>47</v>
      </c>
      <c r="T5" s="61" t="s">
        <v>48</v>
      </c>
    </row>
    <row r="6" spans="1:24" x14ac:dyDescent="0.25">
      <c r="A6" s="47" t="s">
        <v>3</v>
      </c>
      <c r="B6" s="48">
        <v>2020</v>
      </c>
      <c r="C6" s="49">
        <v>2021</v>
      </c>
      <c r="D6" s="49">
        <v>2022</v>
      </c>
      <c r="E6" s="49">
        <v>2022</v>
      </c>
      <c r="F6" s="50" t="s">
        <v>25</v>
      </c>
      <c r="G6" s="50" t="s">
        <v>26</v>
      </c>
      <c r="H6" s="50" t="s">
        <v>25</v>
      </c>
      <c r="I6" s="50" t="s">
        <v>26</v>
      </c>
      <c r="J6" s="50" t="s">
        <v>37</v>
      </c>
      <c r="K6" s="50" t="s">
        <v>38</v>
      </c>
      <c r="L6" s="50" t="s">
        <v>37</v>
      </c>
      <c r="M6" s="50" t="s">
        <v>38</v>
      </c>
      <c r="N6" s="50" t="s">
        <v>29</v>
      </c>
      <c r="O6" s="50" t="s">
        <v>28</v>
      </c>
      <c r="P6" s="50" t="s">
        <v>27</v>
      </c>
      <c r="Q6" s="50" t="s">
        <v>39</v>
      </c>
      <c r="R6" s="50" t="s">
        <v>40</v>
      </c>
      <c r="S6" s="50" t="s">
        <v>41</v>
      </c>
      <c r="T6" s="50" t="s">
        <v>42</v>
      </c>
      <c r="U6" s="51" t="s">
        <v>74</v>
      </c>
      <c r="V6" s="51" t="s">
        <v>46</v>
      </c>
      <c r="W6" s="51" t="s">
        <v>75</v>
      </c>
      <c r="X6" s="51" t="s">
        <v>45</v>
      </c>
    </row>
    <row r="7" spans="1:24" x14ac:dyDescent="0.25">
      <c r="A7" s="34">
        <v>0</v>
      </c>
      <c r="B7" s="35">
        <v>12762</v>
      </c>
      <c r="C7" s="35">
        <v>12555</v>
      </c>
      <c r="D7" s="35">
        <v>11556</v>
      </c>
      <c r="E7" s="36">
        <f>(C7+D7)/2</f>
        <v>12055.5</v>
      </c>
      <c r="F7" s="37">
        <f>'Rodzaje martwych'!C6</f>
        <v>68</v>
      </c>
      <c r="G7" s="37">
        <f>'Rodzaje martwych'!D6</f>
        <v>8</v>
      </c>
      <c r="H7" s="37">
        <f>'Rodzaje martwych'!E6</f>
        <v>52</v>
      </c>
      <c r="I7" s="37">
        <f>'Rodzaje martwych'!F6</f>
        <v>7</v>
      </c>
      <c r="J7" s="38">
        <f>C7-G3+F7</f>
        <v>-53</v>
      </c>
      <c r="K7" s="39">
        <f t="shared" ref="K7:K38" si="0">J8</f>
        <v>-12</v>
      </c>
      <c r="L7" s="37">
        <f>D7-H3+H7</f>
        <v>-147</v>
      </c>
      <c r="M7" s="40">
        <f>L8</f>
        <v>146</v>
      </c>
      <c r="N7" s="41">
        <f>(F7+I7)/(C7+F7-(J7-M7)/2)</f>
        <v>5.8950677932796229E-3</v>
      </c>
      <c r="O7" s="40">
        <f>(I7+H8)/(C7+(0.5*(M7+L8)))</f>
        <v>5.5113770569246512E-4</v>
      </c>
      <c r="P7" s="40">
        <f>1-(1-Q7)*(1-R7)</f>
        <v>5.0033392766796192E-3</v>
      </c>
      <c r="Q7" s="40">
        <f>H7/(D7+H7-(0.5*L7))</f>
        <v>4.4514831143260712E-3</v>
      </c>
      <c r="R7" s="40">
        <f>I7/(C7+(0.5*M7))</f>
        <v>5.5432372505543237E-4</v>
      </c>
      <c r="S7" s="40">
        <f>U7/(1+(1-0.1)*U7)</f>
        <v>4.8725699089903042E-3</v>
      </c>
      <c r="T7" s="40">
        <f>W7/(1+(1-0.1)*W7)</f>
        <v>4.869553734287436E-3</v>
      </c>
      <c r="U7" s="32">
        <f t="shared" ref="U7:U38" si="1">V7/E7</f>
        <v>4.8940317697316578E-3</v>
      </c>
      <c r="V7" s="42">
        <f>'Rodzaje martwych'!I6</f>
        <v>59</v>
      </c>
      <c r="W7" s="32">
        <f>V7/X7</f>
        <v>4.8909889745502779E-3</v>
      </c>
      <c r="X7" s="32">
        <f t="shared" ref="X7:X38" si="2">0.5*(C7+D7)+(1/6)*(H7-I7)</f>
        <v>12063</v>
      </c>
    </row>
    <row r="8" spans="1:24" x14ac:dyDescent="0.25">
      <c r="A8" s="34">
        <v>1</v>
      </c>
      <c r="B8" s="35">
        <v>14022</v>
      </c>
      <c r="C8" s="35">
        <v>12727</v>
      </c>
      <c r="D8" s="35">
        <v>12840</v>
      </c>
      <c r="E8" s="36">
        <f t="shared" ref="E8:E71" si="3">(C8+D8)/2</f>
        <v>12783.5</v>
      </c>
      <c r="F8" s="37">
        <f>'Rodzaje martwych'!C7</f>
        <v>3</v>
      </c>
      <c r="G8" s="37">
        <f>'Rodzaje martwych'!D7</f>
        <v>3</v>
      </c>
      <c r="H8" s="37">
        <f>'Rodzaje martwych'!E7</f>
        <v>0</v>
      </c>
      <c r="I8" s="37">
        <f>'Rodzaje martwych'!F7</f>
        <v>2</v>
      </c>
      <c r="J8" s="38">
        <f t="shared" ref="J8:J39" si="4">(1/2)*(C8-B7+F8+G7)</f>
        <v>-12</v>
      </c>
      <c r="K8" s="39">
        <f t="shared" si="0"/>
        <v>-50</v>
      </c>
      <c r="L8" s="40">
        <f t="shared" ref="L8:L39" si="5">(1/2)*(D8-C7+H8+I7)</f>
        <v>146</v>
      </c>
      <c r="M8" s="40">
        <f t="shared" ref="M8:M38" si="6">L9</f>
        <v>21.5</v>
      </c>
      <c r="N8" s="41">
        <f t="shared" ref="N8:N38" si="7">(F8+I8)/(C8+F8-(J8-M8)/2)</f>
        <v>3.9225684978523936E-4</v>
      </c>
      <c r="O8" s="40">
        <f>(I8+H9)/(C8+(0.5*(M8+L9)))</f>
        <v>4.706436051300153E-4</v>
      </c>
      <c r="P8" s="40">
        <f t="shared" ref="P8:P71" si="8">1-(1-Q8)*(1-R8)</f>
        <v>1.5701360130315756E-4</v>
      </c>
      <c r="Q8" s="40">
        <f t="shared" ref="Q8:Q71" si="9">H8/(D8+H8-(0.5*L8))</f>
        <v>0</v>
      </c>
      <c r="R8" s="40">
        <f t="shared" ref="R8:R71" si="10">I8/(C8+(0.5*M8))</f>
        <v>1.5701360130321288E-4</v>
      </c>
      <c r="S8" s="40">
        <f>U8/(1+(1-0.5)*U8)</f>
        <v>1.5643943838241619E-4</v>
      </c>
      <c r="T8" s="40">
        <f>W8/(1+(1-0.5)*W8)</f>
        <v>1.5644351737174891E-4</v>
      </c>
      <c r="U8" s="32">
        <f t="shared" si="1"/>
        <v>1.5645167598857902E-4</v>
      </c>
      <c r="V8" s="42">
        <f>'Rodzaje martwych'!I7</f>
        <v>2</v>
      </c>
      <c r="W8" s="32">
        <f t="shared" ref="W8:W71" si="11">V8/X8</f>
        <v>1.5645575561610973E-4</v>
      </c>
      <c r="X8" s="32">
        <f t="shared" si="2"/>
        <v>12783.166666666666</v>
      </c>
    </row>
    <row r="9" spans="1:24" x14ac:dyDescent="0.25">
      <c r="A9" s="34">
        <v>2</v>
      </c>
      <c r="B9" s="35">
        <v>14391</v>
      </c>
      <c r="C9" s="35">
        <v>13919</v>
      </c>
      <c r="D9" s="35">
        <v>12764</v>
      </c>
      <c r="E9" s="36">
        <f t="shared" si="3"/>
        <v>13341.5</v>
      </c>
      <c r="F9" s="37">
        <f>'Rodzaje martwych'!C8</f>
        <v>0</v>
      </c>
      <c r="G9" s="37">
        <f>'Rodzaje martwych'!D8</f>
        <v>2</v>
      </c>
      <c r="H9" s="37">
        <f>'Rodzaje martwych'!E8</f>
        <v>4</v>
      </c>
      <c r="I9" s="37">
        <f>'Rodzaje martwych'!F8</f>
        <v>2</v>
      </c>
      <c r="J9" s="38">
        <f t="shared" si="4"/>
        <v>-50</v>
      </c>
      <c r="K9" s="39">
        <f t="shared" si="0"/>
        <v>17</v>
      </c>
      <c r="L9" s="40">
        <f t="shared" si="5"/>
        <v>21.5</v>
      </c>
      <c r="M9" s="40">
        <f t="shared" si="6"/>
        <v>28</v>
      </c>
      <c r="N9" s="41">
        <f t="shared" si="7"/>
        <v>1.432870038687491E-4</v>
      </c>
      <c r="O9" s="40">
        <f>(I9+H10)/(C9+0.5*(M9+L10))</f>
        <v>2.8680002868000285E-4</v>
      </c>
      <c r="P9" s="40">
        <f t="shared" si="8"/>
        <v>4.5704629472598235E-4</v>
      </c>
      <c r="Q9" s="40">
        <f t="shared" si="9"/>
        <v>3.1354719865174703E-4</v>
      </c>
      <c r="R9" s="40">
        <f t="shared" si="10"/>
        <v>1.4354410392593124E-4</v>
      </c>
      <c r="S9" s="40">
        <f t="shared" ref="S9:S72" si="12">U9/(1+(1-0.5)*U9)</f>
        <v>4.4962344036869118E-4</v>
      </c>
      <c r="T9" s="40">
        <f t="shared" ref="T9:T72" si="13">W9/(1+(1-0.5)*W9)</f>
        <v>4.4961220946933267E-4</v>
      </c>
      <c r="U9" s="32">
        <f t="shared" si="1"/>
        <v>4.4972454371697333E-4</v>
      </c>
      <c r="V9" s="42">
        <f>'Rodzaje martwych'!I8</f>
        <v>6</v>
      </c>
      <c r="W9" s="32">
        <f t="shared" si="11"/>
        <v>4.4971330776629896E-4</v>
      </c>
      <c r="X9" s="32">
        <f t="shared" si="2"/>
        <v>13341.833333333334</v>
      </c>
    </row>
    <row r="10" spans="1:24" x14ac:dyDescent="0.25">
      <c r="A10" s="34">
        <v>3</v>
      </c>
      <c r="B10" s="35">
        <v>14725</v>
      </c>
      <c r="C10" s="35">
        <v>14422</v>
      </c>
      <c r="D10" s="35">
        <v>13971</v>
      </c>
      <c r="E10" s="36">
        <f t="shared" si="3"/>
        <v>14196.5</v>
      </c>
      <c r="F10" s="37">
        <f>'Rodzaje martwych'!C9</f>
        <v>1</v>
      </c>
      <c r="G10" s="37">
        <f>'Rodzaje martwych'!D9</f>
        <v>2</v>
      </c>
      <c r="H10" s="37">
        <f>'Rodzaje martwych'!E9</f>
        <v>2</v>
      </c>
      <c r="I10" s="37">
        <f>'Rodzaje martwych'!F9</f>
        <v>1</v>
      </c>
      <c r="J10" s="38">
        <f t="shared" si="4"/>
        <v>17</v>
      </c>
      <c r="K10" s="39">
        <f t="shared" si="0"/>
        <v>162.5</v>
      </c>
      <c r="L10" s="40">
        <f t="shared" si="5"/>
        <v>28</v>
      </c>
      <c r="M10" s="40">
        <f t="shared" si="6"/>
        <v>12</v>
      </c>
      <c r="N10" s="41">
        <f t="shared" si="7"/>
        <v>1.386914462050553E-4</v>
      </c>
      <c r="O10" s="40">
        <f t="shared" ref="O10:O73" si="14">(I10+H11)/(C10+0.5*(M10+L11))</f>
        <v>6.9280864625190523E-5</v>
      </c>
      <c r="P10" s="40">
        <f t="shared" si="8"/>
        <v>2.125764841877098E-4</v>
      </c>
      <c r="Q10" s="40">
        <f t="shared" si="9"/>
        <v>1.4327673902141987E-4</v>
      </c>
      <c r="R10" s="40">
        <f t="shared" si="10"/>
        <v>6.9309675630718049E-5</v>
      </c>
      <c r="S10" s="40">
        <f t="shared" si="12"/>
        <v>2.1129736582617271E-4</v>
      </c>
      <c r="T10" s="40">
        <f t="shared" si="13"/>
        <v>2.112948854899107E-4</v>
      </c>
      <c r="U10" s="32">
        <f t="shared" si="1"/>
        <v>2.1131969147325044E-4</v>
      </c>
      <c r="V10" s="42">
        <f>'Rodzaje martwych'!I9</f>
        <v>3</v>
      </c>
      <c r="W10" s="32">
        <f t="shared" si="11"/>
        <v>2.1131721061281992E-4</v>
      </c>
      <c r="X10" s="32">
        <f t="shared" si="2"/>
        <v>14196.666666666666</v>
      </c>
    </row>
    <row r="11" spans="1:24" x14ac:dyDescent="0.25">
      <c r="A11" s="34">
        <v>4</v>
      </c>
      <c r="B11" s="35">
        <v>14561</v>
      </c>
      <c r="C11" s="35">
        <v>15048</v>
      </c>
      <c r="D11" s="35">
        <v>14445</v>
      </c>
      <c r="E11" s="36">
        <f t="shared" si="3"/>
        <v>14746.5</v>
      </c>
      <c r="F11" s="37">
        <f>'Rodzaje martwych'!C10</f>
        <v>0</v>
      </c>
      <c r="G11" s="37">
        <f>'Rodzaje martwych'!D10</f>
        <v>0</v>
      </c>
      <c r="H11" s="37">
        <f>'Rodzaje martwych'!E10</f>
        <v>0</v>
      </c>
      <c r="I11" s="37">
        <f>'Rodzaje martwych'!F10</f>
        <v>1</v>
      </c>
      <c r="J11" s="38">
        <f t="shared" si="4"/>
        <v>162.5</v>
      </c>
      <c r="K11" s="39">
        <f t="shared" si="0"/>
        <v>205</v>
      </c>
      <c r="L11" s="40">
        <f t="shared" si="5"/>
        <v>12</v>
      </c>
      <c r="M11" s="40">
        <f t="shared" si="6"/>
        <v>14.5</v>
      </c>
      <c r="N11" s="41">
        <f t="shared" si="7"/>
        <v>6.6782422866301584E-5</v>
      </c>
      <c r="O11" s="40">
        <f t="shared" si="14"/>
        <v>1.3278008298755187E-4</v>
      </c>
      <c r="P11" s="40">
        <f t="shared" si="8"/>
        <v>6.6422012254818696E-5</v>
      </c>
      <c r="Q11" s="40">
        <f t="shared" si="9"/>
        <v>0</v>
      </c>
      <c r="R11" s="40">
        <f t="shared" si="10"/>
        <v>6.6422012254861265E-5</v>
      </c>
      <c r="S11" s="40">
        <f t="shared" si="12"/>
        <v>6.7810402115684544E-5</v>
      </c>
      <c r="T11" s="40">
        <f t="shared" si="13"/>
        <v>6.7811168499451864E-5</v>
      </c>
      <c r="U11" s="32">
        <f t="shared" si="1"/>
        <v>6.7812701318957044E-5</v>
      </c>
      <c r="V11" s="42">
        <f>'Rodzaje martwych'!I10</f>
        <v>1</v>
      </c>
      <c r="W11" s="32">
        <f t="shared" si="11"/>
        <v>6.7813467754696083E-5</v>
      </c>
      <c r="X11" s="32">
        <f t="shared" si="2"/>
        <v>14746.333333333334</v>
      </c>
    </row>
    <row r="12" spans="1:24" x14ac:dyDescent="0.25">
      <c r="A12" s="34">
        <v>5</v>
      </c>
      <c r="B12" s="35">
        <v>13739</v>
      </c>
      <c r="C12" s="35">
        <v>14971</v>
      </c>
      <c r="D12" s="35">
        <v>15075</v>
      </c>
      <c r="E12" s="36">
        <f t="shared" si="3"/>
        <v>15023</v>
      </c>
      <c r="F12" s="37">
        <f>'Rodzaje martwych'!C11</f>
        <v>0</v>
      </c>
      <c r="G12" s="37">
        <f>'Rodzaje martwych'!D11</f>
        <v>1</v>
      </c>
      <c r="H12" s="37">
        <f>'Rodzaje martwych'!E11</f>
        <v>1</v>
      </c>
      <c r="I12" s="37">
        <f>'Rodzaje martwych'!F11</f>
        <v>1</v>
      </c>
      <c r="J12" s="38">
        <f t="shared" si="4"/>
        <v>205</v>
      </c>
      <c r="K12" s="39">
        <f t="shared" si="0"/>
        <v>341</v>
      </c>
      <c r="L12" s="40">
        <f t="shared" si="5"/>
        <v>14.5</v>
      </c>
      <c r="M12" s="40">
        <f t="shared" si="6"/>
        <v>17.5</v>
      </c>
      <c r="N12" s="41">
        <f t="shared" si="7"/>
        <v>6.7216723520811976E-5</v>
      </c>
      <c r="O12" s="40">
        <f t="shared" si="14"/>
        <v>6.671781699302799E-5</v>
      </c>
      <c r="P12" s="40">
        <f t="shared" si="8"/>
        <v>1.3311486336775591E-4</v>
      </c>
      <c r="Q12" s="40">
        <f t="shared" si="9"/>
        <v>6.6362505184570716E-5</v>
      </c>
      <c r="R12" s="40">
        <f t="shared" si="10"/>
        <v>6.6756788330913402E-5</v>
      </c>
      <c r="S12" s="40">
        <f t="shared" si="12"/>
        <v>1.331203407880724E-4</v>
      </c>
      <c r="T12" s="40">
        <f t="shared" si="13"/>
        <v>1.331203407880724E-4</v>
      </c>
      <c r="U12" s="32">
        <f t="shared" si="1"/>
        <v>1.3312920189043466E-4</v>
      </c>
      <c r="V12" s="42">
        <f>'Rodzaje martwych'!I11</f>
        <v>2</v>
      </c>
      <c r="W12" s="32">
        <f t="shared" si="11"/>
        <v>1.3312920189043466E-4</v>
      </c>
      <c r="X12" s="32">
        <f t="shared" si="2"/>
        <v>15023</v>
      </c>
    </row>
    <row r="13" spans="1:24" x14ac:dyDescent="0.25">
      <c r="A13" s="34">
        <v>6</v>
      </c>
      <c r="B13" s="35">
        <v>14143</v>
      </c>
      <c r="C13" s="35">
        <v>14420</v>
      </c>
      <c r="D13" s="35">
        <v>15005</v>
      </c>
      <c r="E13" s="36">
        <f t="shared" si="3"/>
        <v>14712.5</v>
      </c>
      <c r="F13" s="37">
        <f>'Rodzaje martwych'!C12</f>
        <v>0</v>
      </c>
      <c r="G13" s="37">
        <f>'Rodzaje martwych'!D12</f>
        <v>1</v>
      </c>
      <c r="H13" s="37">
        <f>'Rodzaje martwych'!E12</f>
        <v>0</v>
      </c>
      <c r="I13" s="37">
        <f>'Rodzaje martwych'!F12</f>
        <v>0</v>
      </c>
      <c r="J13" s="38">
        <f t="shared" si="4"/>
        <v>341</v>
      </c>
      <c r="K13" s="39">
        <f t="shared" si="0"/>
        <v>250.5</v>
      </c>
      <c r="L13" s="40">
        <f t="shared" si="5"/>
        <v>17.5</v>
      </c>
      <c r="M13" s="40">
        <f t="shared" si="6"/>
        <v>28</v>
      </c>
      <c r="N13" s="41">
        <f t="shared" si="7"/>
        <v>0</v>
      </c>
      <c r="O13" s="40">
        <f t="shared" si="14"/>
        <v>0</v>
      </c>
      <c r="P13" s="40">
        <f t="shared" si="8"/>
        <v>0</v>
      </c>
      <c r="Q13" s="40">
        <f t="shared" si="9"/>
        <v>0</v>
      </c>
      <c r="R13" s="40">
        <f t="shared" si="10"/>
        <v>0</v>
      </c>
      <c r="S13" s="40">
        <f t="shared" si="12"/>
        <v>0</v>
      </c>
      <c r="T13" s="40">
        <f t="shared" si="13"/>
        <v>0</v>
      </c>
      <c r="U13" s="32">
        <f t="shared" si="1"/>
        <v>0</v>
      </c>
      <c r="V13" s="42">
        <f>'Rodzaje martwych'!I12</f>
        <v>0</v>
      </c>
      <c r="W13" s="32">
        <f t="shared" si="11"/>
        <v>0</v>
      </c>
      <c r="X13" s="32">
        <f t="shared" si="2"/>
        <v>14712.5</v>
      </c>
    </row>
    <row r="14" spans="1:24" x14ac:dyDescent="0.25">
      <c r="A14" s="34">
        <v>7</v>
      </c>
      <c r="B14" s="35">
        <v>13608</v>
      </c>
      <c r="C14" s="35">
        <v>14642</v>
      </c>
      <c r="D14" s="35">
        <v>14476</v>
      </c>
      <c r="E14" s="36">
        <f t="shared" si="3"/>
        <v>14559</v>
      </c>
      <c r="F14" s="37">
        <f>'Rodzaje martwych'!C13</f>
        <v>1</v>
      </c>
      <c r="G14" s="37">
        <f>'Rodzaje martwych'!D13</f>
        <v>2</v>
      </c>
      <c r="H14" s="37">
        <f>'Rodzaje martwych'!E13</f>
        <v>0</v>
      </c>
      <c r="I14" s="37">
        <f>'Rodzaje martwych'!F13</f>
        <v>1</v>
      </c>
      <c r="J14" s="38">
        <f t="shared" si="4"/>
        <v>250.5</v>
      </c>
      <c r="K14" s="39">
        <f t="shared" si="0"/>
        <v>212.5</v>
      </c>
      <c r="L14" s="40">
        <f t="shared" si="5"/>
        <v>28</v>
      </c>
      <c r="M14" s="40">
        <f t="shared" si="6"/>
        <v>1.5</v>
      </c>
      <c r="N14" s="41">
        <f t="shared" si="7"/>
        <v>1.3775527774907877E-4</v>
      </c>
      <c r="O14" s="40">
        <f t="shared" si="14"/>
        <v>6.828968484310445E-5</v>
      </c>
      <c r="P14" s="40">
        <f t="shared" si="8"/>
        <v>6.8293182633016869E-5</v>
      </c>
      <c r="Q14" s="40">
        <f t="shared" si="9"/>
        <v>0</v>
      </c>
      <c r="R14" s="40">
        <f t="shared" si="10"/>
        <v>6.8293182633043662E-5</v>
      </c>
      <c r="S14" s="40">
        <f t="shared" si="12"/>
        <v>6.8683677324083925E-5</v>
      </c>
      <c r="T14" s="40">
        <f t="shared" si="13"/>
        <v>6.8684463574339474E-5</v>
      </c>
      <c r="U14" s="32">
        <f t="shared" si="1"/>
        <v>6.8686036128855007E-5</v>
      </c>
      <c r="V14" s="42">
        <f>'Rodzaje martwych'!I13</f>
        <v>1</v>
      </c>
      <c r="W14" s="32">
        <f t="shared" si="11"/>
        <v>6.8686822433116197E-5</v>
      </c>
      <c r="X14" s="32">
        <f t="shared" si="2"/>
        <v>14558.833333333334</v>
      </c>
    </row>
    <row r="15" spans="1:24" x14ac:dyDescent="0.25">
      <c r="A15" s="34">
        <v>8</v>
      </c>
      <c r="B15" s="35">
        <v>14345</v>
      </c>
      <c r="C15" s="35">
        <v>14031</v>
      </c>
      <c r="D15" s="35">
        <v>14644</v>
      </c>
      <c r="E15" s="36">
        <f t="shared" si="3"/>
        <v>14337.5</v>
      </c>
      <c r="F15" s="37">
        <f>'Rodzaje martwych'!C14</f>
        <v>0</v>
      </c>
      <c r="G15" s="37">
        <f>'Rodzaje martwych'!D14</f>
        <v>0</v>
      </c>
      <c r="H15" s="37">
        <f>'Rodzaje martwych'!E14</f>
        <v>0</v>
      </c>
      <c r="I15" s="37">
        <f>'Rodzaje martwych'!F14</f>
        <v>0</v>
      </c>
      <c r="J15" s="38">
        <f t="shared" si="4"/>
        <v>212.5</v>
      </c>
      <c r="K15" s="39">
        <f t="shared" si="0"/>
        <v>251</v>
      </c>
      <c r="L15" s="40">
        <f t="shared" si="5"/>
        <v>1.5</v>
      </c>
      <c r="M15" s="40">
        <f t="shared" si="6"/>
        <v>4</v>
      </c>
      <c r="N15" s="41">
        <f t="shared" si="7"/>
        <v>0</v>
      </c>
      <c r="O15" s="40">
        <f t="shared" si="14"/>
        <v>0</v>
      </c>
      <c r="P15" s="40">
        <f t="shared" si="8"/>
        <v>0</v>
      </c>
      <c r="Q15" s="40">
        <f t="shared" si="9"/>
        <v>0</v>
      </c>
      <c r="R15" s="40">
        <f t="shared" si="10"/>
        <v>0</v>
      </c>
      <c r="S15" s="40">
        <f t="shared" si="12"/>
        <v>0</v>
      </c>
      <c r="T15" s="40">
        <f t="shared" si="13"/>
        <v>0</v>
      </c>
      <c r="U15" s="32">
        <f t="shared" si="1"/>
        <v>0</v>
      </c>
      <c r="V15" s="42">
        <f>'Rodzaje martwych'!I14</f>
        <v>0</v>
      </c>
      <c r="W15" s="32">
        <f t="shared" si="11"/>
        <v>0</v>
      </c>
      <c r="X15" s="32">
        <f t="shared" si="2"/>
        <v>14337.5</v>
      </c>
    </row>
    <row r="16" spans="1:24" x14ac:dyDescent="0.25">
      <c r="A16" s="34">
        <v>9</v>
      </c>
      <c r="B16" s="35">
        <v>14843</v>
      </c>
      <c r="C16" s="35">
        <v>14847</v>
      </c>
      <c r="D16" s="35">
        <v>14039</v>
      </c>
      <c r="E16" s="36">
        <f t="shared" si="3"/>
        <v>14443</v>
      </c>
      <c r="F16" s="37">
        <f>'Rodzaje martwych'!C15</f>
        <v>0</v>
      </c>
      <c r="G16" s="37">
        <f>'Rodzaje martwych'!D15</f>
        <v>2</v>
      </c>
      <c r="H16" s="37">
        <f>'Rodzaje martwych'!E15</f>
        <v>0</v>
      </c>
      <c r="I16" s="37">
        <f>'Rodzaje martwych'!F15</f>
        <v>1</v>
      </c>
      <c r="J16" s="38">
        <f t="shared" si="4"/>
        <v>251</v>
      </c>
      <c r="K16" s="39">
        <f t="shared" si="0"/>
        <v>67.5</v>
      </c>
      <c r="L16" s="40">
        <f t="shared" si="5"/>
        <v>4</v>
      </c>
      <c r="M16" s="40">
        <f t="shared" si="6"/>
        <v>4</v>
      </c>
      <c r="N16" s="41">
        <f t="shared" si="7"/>
        <v>6.7918633477094439E-5</v>
      </c>
      <c r="O16" s="40">
        <f t="shared" si="14"/>
        <v>6.7335532960743387E-5</v>
      </c>
      <c r="P16" s="40">
        <f t="shared" si="8"/>
        <v>6.7344602330154935E-5</v>
      </c>
      <c r="Q16" s="40">
        <f t="shared" si="9"/>
        <v>0</v>
      </c>
      <c r="R16" s="40">
        <f t="shared" si="10"/>
        <v>6.7344602330123235E-5</v>
      </c>
      <c r="S16" s="40">
        <f t="shared" si="12"/>
        <v>6.9235296153979294E-5</v>
      </c>
      <c r="T16" s="40">
        <f t="shared" si="13"/>
        <v>6.9236095084237249E-5</v>
      </c>
      <c r="U16" s="32">
        <f t="shared" si="1"/>
        <v>6.9237693000069237E-5</v>
      </c>
      <c r="V16" s="42">
        <f>'Rodzaje martwych'!I15</f>
        <v>1</v>
      </c>
      <c r="W16" s="32">
        <f t="shared" si="11"/>
        <v>6.9238491985644556E-5</v>
      </c>
      <c r="X16" s="32">
        <f t="shared" si="2"/>
        <v>14442.833333333334</v>
      </c>
    </row>
    <row r="17" spans="1:24" x14ac:dyDescent="0.25">
      <c r="A17" s="34">
        <v>10</v>
      </c>
      <c r="B17" s="35">
        <v>15264</v>
      </c>
      <c r="C17" s="35">
        <v>14976</v>
      </c>
      <c r="D17" s="35">
        <v>14854</v>
      </c>
      <c r="E17" s="36">
        <f t="shared" si="3"/>
        <v>14915</v>
      </c>
      <c r="F17" s="37">
        <f>'Rodzaje martwych'!C16</f>
        <v>0</v>
      </c>
      <c r="G17" s="37">
        <f>'Rodzaje martwych'!D16</f>
        <v>0</v>
      </c>
      <c r="H17" s="37">
        <f>'Rodzaje martwych'!E16</f>
        <v>0</v>
      </c>
      <c r="I17" s="37">
        <f>'Rodzaje martwych'!F16</f>
        <v>0</v>
      </c>
      <c r="J17" s="38">
        <f t="shared" si="4"/>
        <v>67.5</v>
      </c>
      <c r="K17" s="39">
        <f t="shared" si="0"/>
        <v>282.5</v>
      </c>
      <c r="L17" s="40">
        <f t="shared" si="5"/>
        <v>4</v>
      </c>
      <c r="M17" s="40">
        <f t="shared" si="6"/>
        <v>4</v>
      </c>
      <c r="N17" s="41">
        <f t="shared" si="7"/>
        <v>0</v>
      </c>
      <c r="O17" s="40">
        <f t="shared" si="14"/>
        <v>6.6755674232309747E-5</v>
      </c>
      <c r="P17" s="40">
        <f t="shared" si="8"/>
        <v>0</v>
      </c>
      <c r="Q17" s="40">
        <f t="shared" si="9"/>
        <v>0</v>
      </c>
      <c r="R17" s="40">
        <f t="shared" si="10"/>
        <v>0</v>
      </c>
      <c r="S17" s="40">
        <f t="shared" si="12"/>
        <v>0</v>
      </c>
      <c r="T17" s="40">
        <f t="shared" si="13"/>
        <v>0</v>
      </c>
      <c r="U17" s="32">
        <f t="shared" si="1"/>
        <v>0</v>
      </c>
      <c r="V17" s="42">
        <f>'Rodzaje martwych'!I16</f>
        <v>0</v>
      </c>
      <c r="W17" s="32">
        <f t="shared" si="11"/>
        <v>0</v>
      </c>
      <c r="X17" s="32">
        <f t="shared" si="2"/>
        <v>14915</v>
      </c>
    </row>
    <row r="18" spans="1:24" x14ac:dyDescent="0.25">
      <c r="A18" s="34">
        <v>11</v>
      </c>
      <c r="B18" s="35">
        <v>15914</v>
      </c>
      <c r="C18" s="35">
        <v>15829</v>
      </c>
      <c r="D18" s="35">
        <v>14983</v>
      </c>
      <c r="E18" s="36">
        <f t="shared" si="3"/>
        <v>15406</v>
      </c>
      <c r="F18" s="37">
        <f>'Rodzaje martwych'!C17</f>
        <v>0</v>
      </c>
      <c r="G18" s="37">
        <f>'Rodzaje martwych'!D17</f>
        <v>0</v>
      </c>
      <c r="H18" s="37">
        <f>'Rodzaje martwych'!E17</f>
        <v>1</v>
      </c>
      <c r="I18" s="37">
        <f>'Rodzaje martwych'!F17</f>
        <v>0</v>
      </c>
      <c r="J18" s="38">
        <f t="shared" si="4"/>
        <v>282.5</v>
      </c>
      <c r="K18" s="39">
        <f t="shared" si="0"/>
        <v>-104</v>
      </c>
      <c r="L18" s="40">
        <f t="shared" si="5"/>
        <v>4</v>
      </c>
      <c r="M18" s="40">
        <f t="shared" si="6"/>
        <v>6</v>
      </c>
      <c r="N18" s="41">
        <f t="shared" si="7"/>
        <v>0</v>
      </c>
      <c r="O18" s="40">
        <f t="shared" si="14"/>
        <v>6.315124723713294E-5</v>
      </c>
      <c r="P18" s="40">
        <f t="shared" si="8"/>
        <v>6.6746762781955127E-5</v>
      </c>
      <c r="Q18" s="40">
        <f t="shared" si="9"/>
        <v>6.6746762782005068E-5</v>
      </c>
      <c r="R18" s="40">
        <f t="shared" si="10"/>
        <v>0</v>
      </c>
      <c r="S18" s="40">
        <f t="shared" si="12"/>
        <v>6.4907668841073584E-5</v>
      </c>
      <c r="T18" s="40">
        <f t="shared" si="13"/>
        <v>6.4906966681090446E-5</v>
      </c>
      <c r="U18" s="32">
        <f t="shared" si="1"/>
        <v>6.4909775412177079E-5</v>
      </c>
      <c r="V18" s="42">
        <f>'Rodzaje martwych'!I17</f>
        <v>1</v>
      </c>
      <c r="W18" s="32">
        <f t="shared" si="11"/>
        <v>6.4909073206616399E-5</v>
      </c>
      <c r="X18" s="32">
        <f t="shared" si="2"/>
        <v>15406.166666666666</v>
      </c>
    </row>
    <row r="19" spans="1:24" x14ac:dyDescent="0.25">
      <c r="A19" s="34">
        <v>12</v>
      </c>
      <c r="B19" s="35">
        <v>16070</v>
      </c>
      <c r="C19" s="35">
        <v>15706</v>
      </c>
      <c r="D19" s="35">
        <v>15840</v>
      </c>
      <c r="E19" s="36">
        <f t="shared" si="3"/>
        <v>15773</v>
      </c>
      <c r="F19" s="37">
        <f>'Rodzaje martwych'!C18</f>
        <v>0</v>
      </c>
      <c r="G19" s="37">
        <f>'Rodzaje martwych'!D18</f>
        <v>1</v>
      </c>
      <c r="H19" s="37">
        <f>'Rodzaje martwych'!E18</f>
        <v>1</v>
      </c>
      <c r="I19" s="37">
        <f>'Rodzaje martwych'!F18</f>
        <v>0</v>
      </c>
      <c r="J19" s="38">
        <f t="shared" si="4"/>
        <v>-104</v>
      </c>
      <c r="K19" s="39">
        <f t="shared" si="0"/>
        <v>-157.5</v>
      </c>
      <c r="L19" s="40">
        <f t="shared" si="5"/>
        <v>6</v>
      </c>
      <c r="M19" s="40">
        <f t="shared" si="6"/>
        <v>5</v>
      </c>
      <c r="N19" s="41">
        <f t="shared" si="7"/>
        <v>0</v>
      </c>
      <c r="O19" s="40">
        <f t="shared" si="14"/>
        <v>0</v>
      </c>
      <c r="P19" s="40">
        <f t="shared" si="8"/>
        <v>6.3139285263247302E-5</v>
      </c>
      <c r="Q19" s="40">
        <f t="shared" si="9"/>
        <v>6.3139285263290819E-5</v>
      </c>
      <c r="R19" s="40">
        <f t="shared" si="10"/>
        <v>0</v>
      </c>
      <c r="S19" s="40">
        <f t="shared" si="12"/>
        <v>6.3397470440929406E-5</v>
      </c>
      <c r="T19" s="40">
        <f t="shared" si="13"/>
        <v>6.3396800574797658E-5</v>
      </c>
      <c r="U19" s="32">
        <f t="shared" si="1"/>
        <v>6.3399480124262986E-5</v>
      </c>
      <c r="V19" s="42">
        <f>'Rodzaje martwych'!I18</f>
        <v>1</v>
      </c>
      <c r="W19" s="32">
        <f t="shared" si="11"/>
        <v>6.3398810215661616E-5</v>
      </c>
      <c r="X19" s="32">
        <f t="shared" si="2"/>
        <v>15773.166666666666</v>
      </c>
    </row>
    <row r="20" spans="1:24" x14ac:dyDescent="0.25">
      <c r="A20" s="34">
        <v>13</v>
      </c>
      <c r="B20" s="35">
        <v>14887</v>
      </c>
      <c r="C20" s="35">
        <v>15754</v>
      </c>
      <c r="D20" s="35">
        <v>15716</v>
      </c>
      <c r="E20" s="36">
        <f t="shared" si="3"/>
        <v>15735</v>
      </c>
      <c r="F20" s="37">
        <f>'Rodzaje martwych'!C19</f>
        <v>0</v>
      </c>
      <c r="G20" s="37">
        <f>'Rodzaje martwych'!D19</f>
        <v>1</v>
      </c>
      <c r="H20" s="37">
        <f>'Rodzaje martwych'!E19</f>
        <v>0</v>
      </c>
      <c r="I20" s="37">
        <f>'Rodzaje martwych'!F19</f>
        <v>0</v>
      </c>
      <c r="J20" s="38">
        <f t="shared" si="4"/>
        <v>-157.5</v>
      </c>
      <c r="K20" s="39">
        <f t="shared" si="0"/>
        <v>-187</v>
      </c>
      <c r="L20" s="40">
        <f t="shared" si="5"/>
        <v>5</v>
      </c>
      <c r="M20" s="40">
        <f t="shared" si="6"/>
        <v>19.5</v>
      </c>
      <c r="N20" s="41">
        <f t="shared" si="7"/>
        <v>0</v>
      </c>
      <c r="O20" s="40">
        <f t="shared" si="14"/>
        <v>2.5358988176371763E-4</v>
      </c>
      <c r="P20" s="40">
        <f t="shared" si="8"/>
        <v>0</v>
      </c>
      <c r="Q20" s="40">
        <f t="shared" si="9"/>
        <v>0</v>
      </c>
      <c r="R20" s="40">
        <f t="shared" si="10"/>
        <v>0</v>
      </c>
      <c r="S20" s="40">
        <f t="shared" si="12"/>
        <v>0</v>
      </c>
      <c r="T20" s="40">
        <f t="shared" si="13"/>
        <v>0</v>
      </c>
      <c r="U20" s="32">
        <f t="shared" si="1"/>
        <v>0</v>
      </c>
      <c r="V20" s="42">
        <f>'Rodzaje martwych'!I19</f>
        <v>0</v>
      </c>
      <c r="W20" s="32">
        <f t="shared" si="11"/>
        <v>0</v>
      </c>
      <c r="X20" s="32">
        <f t="shared" si="2"/>
        <v>15735</v>
      </c>
    </row>
    <row r="21" spans="1:24" x14ac:dyDescent="0.25">
      <c r="A21" s="34">
        <v>14</v>
      </c>
      <c r="B21" s="35">
        <v>13981</v>
      </c>
      <c r="C21" s="35">
        <v>14511</v>
      </c>
      <c r="D21" s="35">
        <v>15789</v>
      </c>
      <c r="E21" s="36">
        <f t="shared" si="3"/>
        <v>15150</v>
      </c>
      <c r="F21" s="37">
        <f>'Rodzaje martwych'!C20</f>
        <v>1</v>
      </c>
      <c r="G21" s="37">
        <f>'Rodzaje martwych'!D20</f>
        <v>3</v>
      </c>
      <c r="H21" s="37">
        <f>'Rodzaje martwych'!E20</f>
        <v>4</v>
      </c>
      <c r="I21" s="37">
        <f>'Rodzaje martwych'!F20</f>
        <v>1</v>
      </c>
      <c r="J21" s="38">
        <f t="shared" si="4"/>
        <v>-187</v>
      </c>
      <c r="K21" s="39">
        <f t="shared" si="0"/>
        <v>-159.5</v>
      </c>
      <c r="L21" s="40">
        <f t="shared" si="5"/>
        <v>19.5</v>
      </c>
      <c r="M21" s="40">
        <f t="shared" si="6"/>
        <v>3.5</v>
      </c>
      <c r="N21" s="41">
        <f t="shared" si="7"/>
        <v>1.3691831111263243E-4</v>
      </c>
      <c r="O21" s="40">
        <f t="shared" si="14"/>
        <v>2.0668986186227567E-4</v>
      </c>
      <c r="P21" s="40">
        <f t="shared" si="8"/>
        <v>3.2232069389070972E-4</v>
      </c>
      <c r="Q21" s="40">
        <f t="shared" si="9"/>
        <v>2.5343322826414078E-4</v>
      </c>
      <c r="R21" s="40">
        <f t="shared" si="10"/>
        <v>6.8904928425005593E-5</v>
      </c>
      <c r="S21" s="40">
        <f t="shared" si="12"/>
        <v>3.2997855139415937E-4</v>
      </c>
      <c r="T21" s="40">
        <f t="shared" si="13"/>
        <v>3.2996766316900942E-4</v>
      </c>
      <c r="U21" s="32">
        <f t="shared" si="1"/>
        <v>3.3003300330033004E-4</v>
      </c>
      <c r="V21" s="42">
        <f>'Rodzaje martwych'!I20</f>
        <v>5</v>
      </c>
      <c r="W21" s="32">
        <f t="shared" si="11"/>
        <v>3.3002211148146926E-4</v>
      </c>
      <c r="X21" s="32">
        <f t="shared" si="2"/>
        <v>15150.5</v>
      </c>
    </row>
    <row r="22" spans="1:24" x14ac:dyDescent="0.25">
      <c r="A22" s="34">
        <v>15</v>
      </c>
      <c r="B22" s="35">
        <v>13285</v>
      </c>
      <c r="C22" s="35">
        <v>13658</v>
      </c>
      <c r="D22" s="35">
        <v>14515</v>
      </c>
      <c r="E22" s="36">
        <f t="shared" si="3"/>
        <v>14086.5</v>
      </c>
      <c r="F22" s="37">
        <f>'Rodzaje martwych'!C21</f>
        <v>1</v>
      </c>
      <c r="G22" s="37">
        <f>'Rodzaje martwych'!D21</f>
        <v>2</v>
      </c>
      <c r="H22" s="37">
        <f>'Rodzaje martwych'!E21</f>
        <v>2</v>
      </c>
      <c r="I22" s="37">
        <f>'Rodzaje martwych'!F21</f>
        <v>2</v>
      </c>
      <c r="J22" s="38">
        <f t="shared" si="4"/>
        <v>-159.5</v>
      </c>
      <c r="K22" s="39">
        <f t="shared" si="0"/>
        <v>-161.5</v>
      </c>
      <c r="L22" s="40">
        <f t="shared" si="5"/>
        <v>3.5</v>
      </c>
      <c r="M22" s="40">
        <f t="shared" si="6"/>
        <v>0</v>
      </c>
      <c r="N22" s="41">
        <f t="shared" si="7"/>
        <v>2.1836047675370757E-4</v>
      </c>
      <c r="O22" s="40">
        <f t="shared" si="14"/>
        <v>2.1965148630839068E-4</v>
      </c>
      <c r="P22" s="40">
        <f t="shared" si="8"/>
        <v>2.8420026908093643E-4</v>
      </c>
      <c r="Q22" s="40">
        <f t="shared" si="9"/>
        <v>1.3778612149291264E-4</v>
      </c>
      <c r="R22" s="40">
        <f t="shared" si="10"/>
        <v>1.464343242055938E-4</v>
      </c>
      <c r="S22" s="40">
        <f t="shared" si="12"/>
        <v>2.8391950881924969E-4</v>
      </c>
      <c r="T22" s="40">
        <f t="shared" si="13"/>
        <v>2.8391950881924969E-4</v>
      </c>
      <c r="U22" s="32">
        <f t="shared" si="1"/>
        <v>2.8395981968551447E-4</v>
      </c>
      <c r="V22" s="42">
        <f>'Rodzaje martwych'!I21</f>
        <v>4</v>
      </c>
      <c r="W22" s="32">
        <f t="shared" si="11"/>
        <v>2.8395981968551447E-4</v>
      </c>
      <c r="X22" s="32">
        <f t="shared" si="2"/>
        <v>14086.5</v>
      </c>
    </row>
    <row r="23" spans="1:24" x14ac:dyDescent="0.25">
      <c r="A23" s="34">
        <v>16</v>
      </c>
      <c r="B23" s="35">
        <v>12742</v>
      </c>
      <c r="C23" s="35">
        <v>12954</v>
      </c>
      <c r="D23" s="35">
        <v>13655</v>
      </c>
      <c r="E23" s="36">
        <f t="shared" si="3"/>
        <v>13304.5</v>
      </c>
      <c r="F23" s="37">
        <f>'Rodzaje martwych'!C22</f>
        <v>6</v>
      </c>
      <c r="G23" s="37">
        <f>'Rodzaje martwych'!D22</f>
        <v>2</v>
      </c>
      <c r="H23" s="37">
        <f>'Rodzaje martwych'!E22</f>
        <v>1</v>
      </c>
      <c r="I23" s="37">
        <f>'Rodzaje martwych'!F22</f>
        <v>3</v>
      </c>
      <c r="J23" s="38">
        <f t="shared" si="4"/>
        <v>-161.5</v>
      </c>
      <c r="K23" s="39">
        <f t="shared" si="0"/>
        <v>-185</v>
      </c>
      <c r="L23" s="40">
        <f t="shared" si="5"/>
        <v>0</v>
      </c>
      <c r="M23" s="40">
        <f t="shared" si="6"/>
        <v>-12</v>
      </c>
      <c r="N23" s="41">
        <f t="shared" si="7"/>
        <v>6.9046203417787069E-4</v>
      </c>
      <c r="O23" s="40">
        <f t="shared" si="14"/>
        <v>3.8633905115129037E-4</v>
      </c>
      <c r="P23" s="40">
        <f t="shared" si="8"/>
        <v>3.0490693339813024E-4</v>
      </c>
      <c r="Q23" s="40">
        <f t="shared" si="9"/>
        <v>7.322788517867604E-5</v>
      </c>
      <c r="R23" s="40">
        <f t="shared" si="10"/>
        <v>2.3169601482854495E-4</v>
      </c>
      <c r="S23" s="40">
        <f t="shared" si="12"/>
        <v>3.0060496749708792E-4</v>
      </c>
      <c r="T23" s="40">
        <f t="shared" si="13"/>
        <v>3.0061249796460289E-4</v>
      </c>
      <c r="U23" s="32">
        <f t="shared" si="1"/>
        <v>3.006501559622684E-4</v>
      </c>
      <c r="V23" s="42">
        <f>'Rodzaje martwych'!I22</f>
        <v>4</v>
      </c>
      <c r="W23" s="32">
        <f t="shared" si="11"/>
        <v>3.0065768869401817E-4</v>
      </c>
      <c r="X23" s="32">
        <f t="shared" si="2"/>
        <v>13304.166666666666</v>
      </c>
    </row>
    <row r="24" spans="1:24" x14ac:dyDescent="0.25">
      <c r="A24" s="34">
        <v>17</v>
      </c>
      <c r="B24" s="35">
        <v>12211</v>
      </c>
      <c r="C24" s="35">
        <v>12370</v>
      </c>
      <c r="D24" s="35">
        <v>12925</v>
      </c>
      <c r="E24" s="36">
        <f t="shared" si="3"/>
        <v>12647.5</v>
      </c>
      <c r="F24" s="37">
        <f>'Rodzaje martwych'!C23</f>
        <v>0</v>
      </c>
      <c r="G24" s="37">
        <f>'Rodzaje martwych'!D23</f>
        <v>3</v>
      </c>
      <c r="H24" s="37">
        <f>'Rodzaje martwych'!E23</f>
        <v>2</v>
      </c>
      <c r="I24" s="37">
        <f>'Rodzaje martwych'!F23</f>
        <v>2</v>
      </c>
      <c r="J24" s="38">
        <f t="shared" si="4"/>
        <v>-185</v>
      </c>
      <c r="K24" s="39">
        <f t="shared" si="0"/>
        <v>-142</v>
      </c>
      <c r="L24" s="40">
        <f t="shared" si="5"/>
        <v>-12</v>
      </c>
      <c r="M24" s="40">
        <f t="shared" si="6"/>
        <v>11.5</v>
      </c>
      <c r="N24" s="41">
        <f t="shared" si="7"/>
        <v>1.6040743488460689E-4</v>
      </c>
      <c r="O24" s="40">
        <f t="shared" si="14"/>
        <v>6.4612526753624359E-4</v>
      </c>
      <c r="P24" s="40">
        <f t="shared" si="8"/>
        <v>3.1622453687762953E-4</v>
      </c>
      <c r="Q24" s="40">
        <f t="shared" si="9"/>
        <v>1.5464316090620892E-4</v>
      </c>
      <c r="R24" s="40">
        <f t="shared" si="10"/>
        <v>1.6160636729087126E-4</v>
      </c>
      <c r="S24" s="40">
        <f t="shared" si="12"/>
        <v>3.1621803233329376E-4</v>
      </c>
      <c r="T24" s="40">
        <f t="shared" si="13"/>
        <v>3.1621803233329376E-4</v>
      </c>
      <c r="U24" s="32">
        <f t="shared" si="1"/>
        <v>3.1626803716149434E-4</v>
      </c>
      <c r="V24" s="42">
        <f>'Rodzaje martwych'!I23</f>
        <v>4</v>
      </c>
      <c r="W24" s="32">
        <f t="shared" si="11"/>
        <v>3.1626803716149434E-4</v>
      </c>
      <c r="X24" s="32">
        <f t="shared" si="2"/>
        <v>12647.5</v>
      </c>
    </row>
    <row r="25" spans="1:24" x14ac:dyDescent="0.25">
      <c r="A25" s="34">
        <v>18</v>
      </c>
      <c r="B25" s="35">
        <v>12564</v>
      </c>
      <c r="C25" s="35">
        <v>11920</v>
      </c>
      <c r="D25" s="35">
        <v>12385</v>
      </c>
      <c r="E25" s="36">
        <f t="shared" si="3"/>
        <v>12152.5</v>
      </c>
      <c r="F25" s="37">
        <f>'Rodzaje martwych'!C24</f>
        <v>4</v>
      </c>
      <c r="G25" s="37">
        <f>'Rodzaje martwych'!D24</f>
        <v>9</v>
      </c>
      <c r="H25" s="37">
        <f>'Rodzaje martwych'!E24</f>
        <v>6</v>
      </c>
      <c r="I25" s="37">
        <f>'Rodzaje martwych'!F24</f>
        <v>4</v>
      </c>
      <c r="J25" s="38">
        <f t="shared" si="4"/>
        <v>-142</v>
      </c>
      <c r="K25" s="39">
        <f t="shared" si="0"/>
        <v>-86</v>
      </c>
      <c r="L25" s="40">
        <f t="shared" si="5"/>
        <v>11.5</v>
      </c>
      <c r="M25" s="40">
        <f t="shared" si="6"/>
        <v>28.5</v>
      </c>
      <c r="N25" s="41">
        <f t="shared" si="7"/>
        <v>6.6615317359535354E-4</v>
      </c>
      <c r="O25" s="40">
        <f t="shared" si="14"/>
        <v>5.0215508222789475E-4</v>
      </c>
      <c r="P25" s="40">
        <f t="shared" si="8"/>
        <v>8.1945463790211726E-4</v>
      </c>
      <c r="Q25" s="40">
        <f t="shared" si="9"/>
        <v>4.8444722553036879E-4</v>
      </c>
      <c r="R25" s="40">
        <f t="shared" si="10"/>
        <v>3.3516978444393235E-4</v>
      </c>
      <c r="S25" s="40">
        <f t="shared" si="12"/>
        <v>8.2253752827472749E-4</v>
      </c>
      <c r="T25" s="40">
        <f t="shared" si="13"/>
        <v>8.2251497662686607E-4</v>
      </c>
      <c r="U25" s="32">
        <f t="shared" si="1"/>
        <v>8.2287595145031885E-4</v>
      </c>
      <c r="V25" s="42">
        <f>'Rodzaje martwych'!I24</f>
        <v>10</v>
      </c>
      <c r="W25" s="32">
        <f t="shared" si="11"/>
        <v>8.228533812416857E-4</v>
      </c>
      <c r="X25" s="32">
        <f t="shared" si="2"/>
        <v>12152.833333333334</v>
      </c>
    </row>
    <row r="26" spans="1:24" x14ac:dyDescent="0.25">
      <c r="A26" s="34">
        <v>19</v>
      </c>
      <c r="B26" s="35">
        <v>12992</v>
      </c>
      <c r="C26" s="35">
        <v>12377</v>
      </c>
      <c r="D26" s="35">
        <v>11971</v>
      </c>
      <c r="E26" s="36">
        <f t="shared" si="3"/>
        <v>12174</v>
      </c>
      <c r="F26" s="37">
        <f>'Rodzaje martwych'!C25</f>
        <v>6</v>
      </c>
      <c r="G26" s="37">
        <f>'Rodzaje martwych'!D25</f>
        <v>5</v>
      </c>
      <c r="H26" s="37">
        <f>'Rodzaje martwych'!E25</f>
        <v>2</v>
      </c>
      <c r="I26" s="37">
        <f>'Rodzaje martwych'!F25</f>
        <v>7</v>
      </c>
      <c r="J26" s="38">
        <f t="shared" si="4"/>
        <v>-86</v>
      </c>
      <c r="K26" s="39">
        <f t="shared" si="0"/>
        <v>-106</v>
      </c>
      <c r="L26" s="40">
        <f t="shared" si="5"/>
        <v>28.5</v>
      </c>
      <c r="M26" s="40">
        <f t="shared" si="6"/>
        <v>-39.5</v>
      </c>
      <c r="N26" s="41">
        <f t="shared" si="7"/>
        <v>1.0478589420654912E-3</v>
      </c>
      <c r="O26" s="40">
        <f t="shared" si="14"/>
        <v>7.29483282674772E-4</v>
      </c>
      <c r="P26" s="40">
        <f t="shared" si="8"/>
        <v>7.3361589921339121E-4</v>
      </c>
      <c r="Q26" s="40">
        <f t="shared" si="9"/>
        <v>1.6724155952754259E-4</v>
      </c>
      <c r="R26" s="40">
        <f t="shared" si="10"/>
        <v>5.6646907685771507E-4</v>
      </c>
      <c r="S26" s="40">
        <f t="shared" si="12"/>
        <v>7.390072669047912E-4</v>
      </c>
      <c r="T26" s="40">
        <f t="shared" si="13"/>
        <v>7.3905783811896095E-4</v>
      </c>
      <c r="U26" s="32">
        <f t="shared" si="1"/>
        <v>7.3928043371118777E-4</v>
      </c>
      <c r="V26" s="42">
        <f>'Rodzaje martwych'!I25</f>
        <v>9</v>
      </c>
      <c r="W26" s="32">
        <f t="shared" si="11"/>
        <v>7.3933104231985658E-4</v>
      </c>
      <c r="X26" s="32">
        <f t="shared" si="2"/>
        <v>12173.166666666666</v>
      </c>
    </row>
    <row r="27" spans="1:24" x14ac:dyDescent="0.25">
      <c r="A27" s="34">
        <v>20</v>
      </c>
      <c r="B27" s="35">
        <v>12985</v>
      </c>
      <c r="C27" s="35">
        <v>12772</v>
      </c>
      <c r="D27" s="35">
        <v>12289</v>
      </c>
      <c r="E27" s="36">
        <f t="shared" si="3"/>
        <v>12530.5</v>
      </c>
      <c r="F27" s="37">
        <f>'Rodzaje martwych'!C26</f>
        <v>3</v>
      </c>
      <c r="G27" s="37">
        <f>'Rodzaje martwych'!D26</f>
        <v>5</v>
      </c>
      <c r="H27" s="37">
        <f>'Rodzaje martwych'!E26</f>
        <v>2</v>
      </c>
      <c r="I27" s="37">
        <f>'Rodzaje martwych'!F26</f>
        <v>8</v>
      </c>
      <c r="J27" s="38">
        <f t="shared" si="4"/>
        <v>-106</v>
      </c>
      <c r="K27" s="39">
        <f t="shared" si="0"/>
        <v>41</v>
      </c>
      <c r="L27" s="40">
        <f t="shared" si="5"/>
        <v>-39.5</v>
      </c>
      <c r="M27" s="40">
        <f t="shared" si="6"/>
        <v>-17</v>
      </c>
      <c r="N27" s="41">
        <f t="shared" si="7"/>
        <v>8.5806778735520101E-4</v>
      </c>
      <c r="O27" s="40">
        <f t="shared" si="14"/>
        <v>1.1760094080752645E-3</v>
      </c>
      <c r="P27" s="40">
        <f t="shared" si="8"/>
        <v>7.8914513451766588E-4</v>
      </c>
      <c r="Q27" s="40">
        <f t="shared" si="9"/>
        <v>1.6245963893345248E-4</v>
      </c>
      <c r="R27" s="40">
        <f t="shared" si="10"/>
        <v>6.2678732322638778E-4</v>
      </c>
      <c r="S27" s="40">
        <f t="shared" si="12"/>
        <v>7.9773443420685247E-4</v>
      </c>
      <c r="T27" s="40">
        <f t="shared" si="13"/>
        <v>7.977980773066336E-4</v>
      </c>
      <c r="U27" s="32">
        <f t="shared" si="1"/>
        <v>7.9805275128686003E-4</v>
      </c>
      <c r="V27" s="42">
        <f>'Rodzaje martwych'!I26</f>
        <v>10</v>
      </c>
      <c r="W27" s="32">
        <f t="shared" si="11"/>
        <v>7.9811644518935313E-4</v>
      </c>
      <c r="X27" s="32">
        <f t="shared" si="2"/>
        <v>12529.5</v>
      </c>
    </row>
    <row r="28" spans="1:24" x14ac:dyDescent="0.25">
      <c r="A28" s="34">
        <v>21</v>
      </c>
      <c r="B28" s="35">
        <v>13238</v>
      </c>
      <c r="C28" s="35">
        <v>13053</v>
      </c>
      <c r="D28" s="35">
        <v>12723</v>
      </c>
      <c r="E28" s="36">
        <f t="shared" si="3"/>
        <v>12888</v>
      </c>
      <c r="F28" s="37">
        <f>'Rodzaje martwych'!C27</f>
        <v>9</v>
      </c>
      <c r="G28" s="37">
        <f>'Rodzaje martwych'!D27</f>
        <v>6</v>
      </c>
      <c r="H28" s="37">
        <f>'Rodzaje martwych'!E27</f>
        <v>7</v>
      </c>
      <c r="I28" s="37">
        <f>'Rodzaje martwych'!F27</f>
        <v>5</v>
      </c>
      <c r="J28" s="38">
        <f t="shared" si="4"/>
        <v>41</v>
      </c>
      <c r="K28" s="39">
        <f t="shared" si="0"/>
        <v>100</v>
      </c>
      <c r="L28" s="40">
        <f t="shared" si="5"/>
        <v>-17</v>
      </c>
      <c r="M28" s="40">
        <f t="shared" si="6"/>
        <v>-18</v>
      </c>
      <c r="N28" s="41">
        <f t="shared" si="7"/>
        <v>1.0742374832150394E-3</v>
      </c>
      <c r="O28" s="40">
        <f t="shared" si="14"/>
        <v>1.0740314537782893E-3</v>
      </c>
      <c r="P28" s="40">
        <f t="shared" si="8"/>
        <v>9.32622610574807E-4</v>
      </c>
      <c r="Q28" s="40">
        <f t="shared" si="9"/>
        <v>5.4951524904816109E-4</v>
      </c>
      <c r="R28" s="40">
        <f t="shared" si="10"/>
        <v>3.8331800061330878E-4</v>
      </c>
      <c r="S28" s="40">
        <f t="shared" si="12"/>
        <v>9.3066542577943234E-4</v>
      </c>
      <c r="T28" s="40">
        <f t="shared" si="13"/>
        <v>9.306413670087635E-4</v>
      </c>
      <c r="U28" s="32">
        <f t="shared" si="1"/>
        <v>9.3109869646182495E-4</v>
      </c>
      <c r="V28" s="42">
        <f>'Rodzaje martwych'!I27</f>
        <v>12</v>
      </c>
      <c r="W28" s="32">
        <f t="shared" si="11"/>
        <v>9.3107461528514157E-4</v>
      </c>
      <c r="X28" s="32">
        <f t="shared" si="2"/>
        <v>12888.333333333334</v>
      </c>
    </row>
    <row r="29" spans="1:24" x14ac:dyDescent="0.25">
      <c r="A29" s="34">
        <v>22</v>
      </c>
      <c r="B29" s="35">
        <v>13835</v>
      </c>
      <c r="C29" s="35">
        <v>13427</v>
      </c>
      <c r="D29" s="35">
        <v>13003</v>
      </c>
      <c r="E29" s="36">
        <f t="shared" si="3"/>
        <v>13215</v>
      </c>
      <c r="F29" s="37">
        <f>'Rodzaje martwych'!C28</f>
        <v>5</v>
      </c>
      <c r="G29" s="37">
        <f>'Rodzaje martwych'!D28</f>
        <v>4</v>
      </c>
      <c r="H29" s="37">
        <f>'Rodzaje martwych'!E28</f>
        <v>9</v>
      </c>
      <c r="I29" s="37">
        <f>'Rodzaje martwych'!F28</f>
        <v>6</v>
      </c>
      <c r="J29" s="38">
        <f t="shared" si="4"/>
        <v>100</v>
      </c>
      <c r="K29" s="39">
        <f t="shared" si="0"/>
        <v>232.5</v>
      </c>
      <c r="L29" s="40">
        <f t="shared" si="5"/>
        <v>-18</v>
      </c>
      <c r="M29" s="40">
        <f t="shared" si="6"/>
        <v>-10</v>
      </c>
      <c r="N29" s="41">
        <f t="shared" si="7"/>
        <v>8.223069447559244E-4</v>
      </c>
      <c r="O29" s="40">
        <f t="shared" si="14"/>
        <v>1.1925169561004696E-3</v>
      </c>
      <c r="P29" s="40">
        <f t="shared" si="8"/>
        <v>1.1379094401235967E-3</v>
      </c>
      <c r="Q29" s="40">
        <f t="shared" si="9"/>
        <v>6.911911527532448E-4</v>
      </c>
      <c r="R29" s="40">
        <f t="shared" si="10"/>
        <v>4.4702726866338848E-4</v>
      </c>
      <c r="S29" s="40">
        <f t="shared" si="12"/>
        <v>1.1344299489506522E-3</v>
      </c>
      <c r="T29" s="40">
        <f t="shared" si="13"/>
        <v>1.1343870528624366E-3</v>
      </c>
      <c r="U29" s="32">
        <f t="shared" si="1"/>
        <v>1.1350737797956867E-3</v>
      </c>
      <c r="V29" s="42">
        <f>'Rodzaje martwych'!I28</f>
        <v>15</v>
      </c>
      <c r="W29" s="32">
        <f t="shared" si="11"/>
        <v>1.135030835004351E-3</v>
      </c>
      <c r="X29" s="32">
        <f t="shared" si="2"/>
        <v>13215.5</v>
      </c>
    </row>
    <row r="30" spans="1:24" x14ac:dyDescent="0.25">
      <c r="A30" s="34">
        <v>23</v>
      </c>
      <c r="B30" s="35">
        <v>14366</v>
      </c>
      <c r="C30" s="35">
        <v>14294</v>
      </c>
      <c r="D30" s="35">
        <v>13391</v>
      </c>
      <c r="E30" s="36">
        <f t="shared" si="3"/>
        <v>13842.5</v>
      </c>
      <c r="F30" s="37">
        <f>'Rodzaje martwych'!C29</f>
        <v>2</v>
      </c>
      <c r="G30" s="37">
        <f>'Rodzaje martwych'!D29</f>
        <v>8</v>
      </c>
      <c r="H30" s="37">
        <f>'Rodzaje martwych'!E29</f>
        <v>10</v>
      </c>
      <c r="I30" s="37">
        <f>'Rodzaje martwych'!F29</f>
        <v>10</v>
      </c>
      <c r="J30" s="38">
        <f t="shared" si="4"/>
        <v>232.5</v>
      </c>
      <c r="K30" s="39">
        <f t="shared" si="0"/>
        <v>481.5</v>
      </c>
      <c r="L30" s="40">
        <f t="shared" si="5"/>
        <v>-10</v>
      </c>
      <c r="M30" s="40">
        <f t="shared" si="6"/>
        <v>-5</v>
      </c>
      <c r="N30" s="41">
        <f t="shared" si="7"/>
        <v>8.4642649314923559E-4</v>
      </c>
      <c r="O30" s="40">
        <f t="shared" si="14"/>
        <v>1.39967807404297E-3</v>
      </c>
      <c r="P30" s="40">
        <f t="shared" si="8"/>
        <v>1.445129328022654E-3</v>
      </c>
      <c r="Q30" s="40">
        <f t="shared" si="9"/>
        <v>7.4593465612412353E-4</v>
      </c>
      <c r="R30" s="40">
        <f t="shared" si="10"/>
        <v>6.997166147710177E-4</v>
      </c>
      <c r="S30" s="40">
        <f t="shared" si="12"/>
        <v>1.4437827107020393E-3</v>
      </c>
      <c r="T30" s="40">
        <f t="shared" si="13"/>
        <v>1.4437827107020393E-3</v>
      </c>
      <c r="U30" s="32">
        <f t="shared" si="1"/>
        <v>1.4448257178977786E-3</v>
      </c>
      <c r="V30" s="42">
        <f>'Rodzaje martwych'!I29</f>
        <v>20</v>
      </c>
      <c r="W30" s="32">
        <f t="shared" si="11"/>
        <v>1.4448257178977786E-3</v>
      </c>
      <c r="X30" s="32">
        <f t="shared" si="2"/>
        <v>13842.5</v>
      </c>
    </row>
    <row r="31" spans="1:24" x14ac:dyDescent="0.25">
      <c r="A31" s="34">
        <v>24</v>
      </c>
      <c r="B31" s="35">
        <v>15054</v>
      </c>
      <c r="C31" s="35">
        <v>15316</v>
      </c>
      <c r="D31" s="35">
        <v>14264</v>
      </c>
      <c r="E31" s="36">
        <f t="shared" si="3"/>
        <v>14790</v>
      </c>
      <c r="F31" s="37">
        <f>'Rodzaje martwych'!C30</f>
        <v>5</v>
      </c>
      <c r="G31" s="37">
        <f>'Rodzaje martwych'!D30</f>
        <v>11</v>
      </c>
      <c r="H31" s="37">
        <f>'Rodzaje martwych'!E30</f>
        <v>10</v>
      </c>
      <c r="I31" s="37">
        <f>'Rodzaje martwych'!F30</f>
        <v>7</v>
      </c>
      <c r="J31" s="38">
        <f t="shared" si="4"/>
        <v>481.5</v>
      </c>
      <c r="K31" s="39">
        <f t="shared" si="0"/>
        <v>632.5</v>
      </c>
      <c r="L31" s="40">
        <f t="shared" si="5"/>
        <v>-5</v>
      </c>
      <c r="M31" s="40">
        <f t="shared" si="6"/>
        <v>2</v>
      </c>
      <c r="N31" s="41">
        <f t="shared" si="7"/>
        <v>7.9569001243265641E-4</v>
      </c>
      <c r="O31" s="40">
        <f t="shared" si="14"/>
        <v>1.1098054576315446E-3</v>
      </c>
      <c r="P31" s="40">
        <f t="shared" si="8"/>
        <v>1.1571402315347923E-3</v>
      </c>
      <c r="Q31" s="40">
        <f t="shared" si="9"/>
        <v>7.0045179140545651E-4</v>
      </c>
      <c r="R31" s="40">
        <f t="shared" si="10"/>
        <v>4.57008552588627E-4</v>
      </c>
      <c r="S31" s="40">
        <f t="shared" si="12"/>
        <v>1.1487650775416428E-3</v>
      </c>
      <c r="T31" s="40">
        <f t="shared" si="13"/>
        <v>1.1487262652881951E-3</v>
      </c>
      <c r="U31" s="32">
        <f t="shared" si="1"/>
        <v>1.1494252873563218E-3</v>
      </c>
      <c r="V31" s="42">
        <f>'Rodzaje martwych'!I30</f>
        <v>17</v>
      </c>
      <c r="W31" s="32">
        <f t="shared" si="11"/>
        <v>1.1493864304790236E-3</v>
      </c>
      <c r="X31" s="32">
        <f t="shared" si="2"/>
        <v>14790.5</v>
      </c>
    </row>
    <row r="32" spans="1:24" x14ac:dyDescent="0.25">
      <c r="A32" s="34">
        <v>25</v>
      </c>
      <c r="B32" s="35">
        <v>15610</v>
      </c>
      <c r="C32" s="35">
        <v>16303</v>
      </c>
      <c r="D32" s="35">
        <v>15303</v>
      </c>
      <c r="E32" s="36">
        <f t="shared" si="3"/>
        <v>15803</v>
      </c>
      <c r="F32" s="37">
        <f>'Rodzaje martwych'!C31</f>
        <v>5</v>
      </c>
      <c r="G32" s="37">
        <f>'Rodzaje martwych'!D31</f>
        <v>9</v>
      </c>
      <c r="H32" s="37">
        <f>'Rodzaje martwych'!E31</f>
        <v>10</v>
      </c>
      <c r="I32" s="37">
        <f>'Rodzaje martwych'!F31</f>
        <v>6</v>
      </c>
      <c r="J32" s="38">
        <f t="shared" si="4"/>
        <v>632.5</v>
      </c>
      <c r="K32" s="39">
        <f t="shared" si="0"/>
        <v>737</v>
      </c>
      <c r="L32" s="40">
        <f t="shared" si="5"/>
        <v>2</v>
      </c>
      <c r="M32" s="40">
        <f t="shared" si="6"/>
        <v>26.5</v>
      </c>
      <c r="N32" s="41">
        <f t="shared" si="7"/>
        <v>6.8728522336769765E-4</v>
      </c>
      <c r="O32" s="40">
        <f t="shared" si="14"/>
        <v>1.1022995192749318E-3</v>
      </c>
      <c r="P32" s="40">
        <f t="shared" si="8"/>
        <v>1.0205739465362074E-3</v>
      </c>
      <c r="Q32" s="40">
        <f t="shared" si="9"/>
        <v>6.5308254963427378E-4</v>
      </c>
      <c r="R32" s="40">
        <f t="shared" si="10"/>
        <v>3.6773155596414619E-4</v>
      </c>
      <c r="S32" s="40">
        <f t="shared" si="12"/>
        <v>1.0119537031180823E-3</v>
      </c>
      <c r="T32" s="40">
        <f t="shared" si="13"/>
        <v>1.0119110361547382E-3</v>
      </c>
      <c r="U32" s="32">
        <f t="shared" si="1"/>
        <v>1.0124659874707334E-3</v>
      </c>
      <c r="V32" s="42">
        <f>'Rodzaje martwych'!I31</f>
        <v>16</v>
      </c>
      <c r="W32" s="32">
        <f t="shared" si="11"/>
        <v>1.0124232772985172E-3</v>
      </c>
      <c r="X32" s="32">
        <f t="shared" si="2"/>
        <v>15803.666666666666</v>
      </c>
    </row>
    <row r="33" spans="1:24" x14ac:dyDescent="0.25">
      <c r="A33" s="34">
        <v>26</v>
      </c>
      <c r="B33" s="35">
        <v>16625</v>
      </c>
      <c r="C33" s="35">
        <v>17071</v>
      </c>
      <c r="D33" s="35">
        <v>16338</v>
      </c>
      <c r="E33" s="36">
        <f t="shared" si="3"/>
        <v>16704.5</v>
      </c>
      <c r="F33" s="37">
        <f>'Rodzaje martwych'!C32</f>
        <v>4</v>
      </c>
      <c r="G33" s="37">
        <f>'Rodzaje martwych'!D32</f>
        <v>11</v>
      </c>
      <c r="H33" s="37">
        <f>'Rodzaje martwych'!E32</f>
        <v>12</v>
      </c>
      <c r="I33" s="37">
        <f>'Rodzaje martwych'!F32</f>
        <v>9</v>
      </c>
      <c r="J33" s="38">
        <f t="shared" si="4"/>
        <v>737</v>
      </c>
      <c r="K33" s="39">
        <f t="shared" si="0"/>
        <v>608.5</v>
      </c>
      <c r="L33" s="40">
        <f t="shared" si="5"/>
        <v>26.5</v>
      </c>
      <c r="M33" s="40">
        <f t="shared" si="6"/>
        <v>40.5</v>
      </c>
      <c r="N33" s="41">
        <f t="shared" si="7"/>
        <v>7.7719820048724345E-4</v>
      </c>
      <c r="O33" s="40">
        <f t="shared" si="14"/>
        <v>1.1688046050901441E-3</v>
      </c>
      <c r="P33" s="40">
        <f t="shared" si="8"/>
        <v>1.2607386666739773E-3</v>
      </c>
      <c r="Q33" s="40">
        <f t="shared" si="9"/>
        <v>7.3454022372870982E-4</v>
      </c>
      <c r="R33" s="40">
        <f t="shared" si="10"/>
        <v>5.2658524098588455E-4</v>
      </c>
      <c r="S33" s="40">
        <f t="shared" si="12"/>
        <v>1.2563565659587197E-3</v>
      </c>
      <c r="T33" s="40">
        <f t="shared" si="13"/>
        <v>1.2563189853728577E-3</v>
      </c>
      <c r="U33" s="32">
        <f t="shared" si="1"/>
        <v>1.2571462779490557E-3</v>
      </c>
      <c r="V33" s="42">
        <f>'Rodzaje martwych'!I32</f>
        <v>21</v>
      </c>
      <c r="W33" s="32">
        <f t="shared" si="11"/>
        <v>1.2571086501047591E-3</v>
      </c>
      <c r="X33" s="32">
        <f t="shared" si="2"/>
        <v>16705</v>
      </c>
    </row>
    <row r="34" spans="1:24" x14ac:dyDescent="0.25">
      <c r="A34" s="34">
        <v>27</v>
      </c>
      <c r="B34" s="35">
        <v>17206</v>
      </c>
      <c r="C34" s="35">
        <v>17815</v>
      </c>
      <c r="D34" s="35">
        <v>17132</v>
      </c>
      <c r="E34" s="36">
        <f t="shared" si="3"/>
        <v>17473.5</v>
      </c>
      <c r="F34" s="37">
        <f>'Rodzaje martwych'!C33</f>
        <v>16</v>
      </c>
      <c r="G34" s="37">
        <f>'Rodzaje martwych'!D33</f>
        <v>13</v>
      </c>
      <c r="H34" s="37">
        <f>'Rodzaje martwych'!E33</f>
        <v>11</v>
      </c>
      <c r="I34" s="37">
        <f>'Rodzaje martwych'!F33</f>
        <v>12</v>
      </c>
      <c r="J34" s="38">
        <f t="shared" si="4"/>
        <v>608.5</v>
      </c>
      <c r="K34" s="39">
        <f t="shared" si="0"/>
        <v>764</v>
      </c>
      <c r="L34" s="40">
        <f t="shared" si="5"/>
        <v>40.5</v>
      </c>
      <c r="M34" s="40">
        <f t="shared" si="6"/>
        <v>46.5</v>
      </c>
      <c r="N34" s="41">
        <f t="shared" si="7"/>
        <v>1.5954415954415955E-3</v>
      </c>
      <c r="O34" s="40">
        <f t="shared" si="14"/>
        <v>1.2876858046636621E-3</v>
      </c>
      <c r="P34" s="40">
        <f t="shared" si="8"/>
        <v>1.3146997374180458E-3</v>
      </c>
      <c r="Q34" s="40">
        <f t="shared" si="9"/>
        <v>6.4242017199340063E-4</v>
      </c>
      <c r="R34" s="40">
        <f t="shared" si="10"/>
        <v>6.7271172900929183E-4</v>
      </c>
      <c r="S34" s="40">
        <f t="shared" si="12"/>
        <v>1.3154132113239918E-3</v>
      </c>
      <c r="T34" s="40">
        <f t="shared" si="13"/>
        <v>1.3154257499356586E-3</v>
      </c>
      <c r="U34" s="32">
        <f t="shared" si="1"/>
        <v>1.3162789366755372E-3</v>
      </c>
      <c r="V34" s="42">
        <f>'Rodzaje martwych'!I33</f>
        <v>23</v>
      </c>
      <c r="W34" s="32">
        <f t="shared" si="11"/>
        <v>1.3162914917970241E-3</v>
      </c>
      <c r="X34" s="32">
        <f t="shared" si="2"/>
        <v>17473.333333333332</v>
      </c>
    </row>
    <row r="35" spans="1:24" x14ac:dyDescent="0.25">
      <c r="A35" s="34">
        <v>28</v>
      </c>
      <c r="B35" s="35">
        <v>17539</v>
      </c>
      <c r="C35" s="35">
        <v>18705</v>
      </c>
      <c r="D35" s="35">
        <v>17885</v>
      </c>
      <c r="E35" s="36">
        <f t="shared" si="3"/>
        <v>18295</v>
      </c>
      <c r="F35" s="37">
        <f>'Rodzaje martwych'!C34</f>
        <v>16</v>
      </c>
      <c r="G35" s="37">
        <f>'Rodzaje martwych'!D34</f>
        <v>13</v>
      </c>
      <c r="H35" s="37">
        <f>'Rodzaje martwych'!E34</f>
        <v>11</v>
      </c>
      <c r="I35" s="37">
        <f>'Rodzaje martwych'!F34</f>
        <v>13</v>
      </c>
      <c r="J35" s="38">
        <f t="shared" si="4"/>
        <v>764</v>
      </c>
      <c r="K35" s="39">
        <f t="shared" si="0"/>
        <v>845.5</v>
      </c>
      <c r="L35" s="40">
        <f t="shared" si="5"/>
        <v>46.5</v>
      </c>
      <c r="M35" s="40">
        <f t="shared" si="6"/>
        <v>45</v>
      </c>
      <c r="N35" s="41">
        <f t="shared" si="7"/>
        <v>1.5793916619012609E-3</v>
      </c>
      <c r="O35" s="40">
        <f t="shared" si="14"/>
        <v>1.2266666666666667E-3</v>
      </c>
      <c r="P35" s="40">
        <f t="shared" si="8"/>
        <v>1.3092011860101893E-3</v>
      </c>
      <c r="Q35" s="40">
        <f t="shared" si="9"/>
        <v>6.1546208613671646E-4</v>
      </c>
      <c r="R35" s="40">
        <f t="shared" si="10"/>
        <v>6.941663329328528E-4</v>
      </c>
      <c r="S35" s="40">
        <f t="shared" si="12"/>
        <v>1.3109739443928554E-3</v>
      </c>
      <c r="T35" s="40">
        <f t="shared" si="13"/>
        <v>1.3109978150036418E-3</v>
      </c>
      <c r="U35" s="32">
        <f t="shared" si="1"/>
        <v>1.3118338343809785E-3</v>
      </c>
      <c r="V35" s="42">
        <f>'Rodzaje martwych'!I34</f>
        <v>24</v>
      </c>
      <c r="W35" s="32">
        <f t="shared" si="11"/>
        <v>1.311857736316595E-3</v>
      </c>
      <c r="X35" s="32">
        <f t="shared" si="2"/>
        <v>18294.666666666668</v>
      </c>
    </row>
    <row r="36" spans="1:24" x14ac:dyDescent="0.25">
      <c r="A36" s="34">
        <v>29</v>
      </c>
      <c r="B36" s="35">
        <v>19264</v>
      </c>
      <c r="C36" s="35">
        <v>19206</v>
      </c>
      <c r="D36" s="35">
        <v>18772</v>
      </c>
      <c r="E36" s="36">
        <f t="shared" si="3"/>
        <v>18989</v>
      </c>
      <c r="F36" s="37">
        <f>'Rodzaje martwych'!C35</f>
        <v>11</v>
      </c>
      <c r="G36" s="37">
        <f>'Rodzaje martwych'!D35</f>
        <v>15</v>
      </c>
      <c r="H36" s="37">
        <f>'Rodzaje martwych'!E35</f>
        <v>10</v>
      </c>
      <c r="I36" s="37">
        <f>'Rodzaje martwych'!F35</f>
        <v>14</v>
      </c>
      <c r="J36" s="38">
        <f t="shared" si="4"/>
        <v>845.5</v>
      </c>
      <c r="K36" s="39">
        <f t="shared" si="0"/>
        <v>727.5</v>
      </c>
      <c r="L36" s="40">
        <f t="shared" si="5"/>
        <v>45</v>
      </c>
      <c r="M36" s="40">
        <f t="shared" si="6"/>
        <v>70</v>
      </c>
      <c r="N36" s="41">
        <f t="shared" si="7"/>
        <v>1.3277214971387601E-3</v>
      </c>
      <c r="O36" s="40">
        <f t="shared" si="14"/>
        <v>1.3488275575845611E-3</v>
      </c>
      <c r="P36" s="40">
        <f t="shared" si="8"/>
        <v>1.26028829418523E-3</v>
      </c>
      <c r="Q36" s="40">
        <f t="shared" si="9"/>
        <v>5.3306324795436978E-4</v>
      </c>
      <c r="R36" s="40">
        <f t="shared" si="10"/>
        <v>7.2761290993191626E-4</v>
      </c>
      <c r="S36" s="40">
        <f t="shared" si="12"/>
        <v>1.2630914162412505E-3</v>
      </c>
      <c r="T36" s="40">
        <f t="shared" si="13"/>
        <v>1.2631357344607991E-3</v>
      </c>
      <c r="U36" s="32">
        <f t="shared" si="1"/>
        <v>1.2638896203064933E-3</v>
      </c>
      <c r="V36" s="42">
        <f>'Rodzaje martwych'!I35</f>
        <v>24</v>
      </c>
      <c r="W36" s="32">
        <f t="shared" si="11"/>
        <v>1.2639339945580621E-3</v>
      </c>
      <c r="X36" s="32">
        <f t="shared" si="2"/>
        <v>18988.333333333332</v>
      </c>
    </row>
    <row r="37" spans="1:24" x14ac:dyDescent="0.25">
      <c r="A37" s="34">
        <v>30</v>
      </c>
      <c r="B37" s="35">
        <v>20349</v>
      </c>
      <c r="C37" s="35">
        <v>20684</v>
      </c>
      <c r="D37" s="35">
        <v>19320</v>
      </c>
      <c r="E37" s="36">
        <f t="shared" si="3"/>
        <v>20002</v>
      </c>
      <c r="F37" s="37">
        <f>'Rodzaje martwych'!C36</f>
        <v>20</v>
      </c>
      <c r="G37" s="37">
        <f>'Rodzaje martwych'!D36</f>
        <v>16</v>
      </c>
      <c r="H37" s="37">
        <f>'Rodzaje martwych'!E36</f>
        <v>12</v>
      </c>
      <c r="I37" s="37">
        <f>'Rodzaje martwych'!F36</f>
        <v>12</v>
      </c>
      <c r="J37" s="38">
        <f t="shared" si="4"/>
        <v>727.5</v>
      </c>
      <c r="K37" s="39">
        <f t="shared" si="0"/>
        <v>550.5</v>
      </c>
      <c r="L37" s="40">
        <f t="shared" si="5"/>
        <v>70</v>
      </c>
      <c r="M37" s="40">
        <f t="shared" si="6"/>
        <v>47</v>
      </c>
      <c r="N37" s="41">
        <f t="shared" si="7"/>
        <v>1.571419802344853E-3</v>
      </c>
      <c r="O37" s="40">
        <f t="shared" si="14"/>
        <v>1.4471081954560803E-3</v>
      </c>
      <c r="P37" s="40">
        <f t="shared" si="8"/>
        <v>1.2009981340308507E-3</v>
      </c>
      <c r="Q37" s="40">
        <f t="shared" si="9"/>
        <v>6.2185831994610561E-4</v>
      </c>
      <c r="R37" s="40">
        <f t="shared" si="10"/>
        <v>5.7950018109380655E-4</v>
      </c>
      <c r="S37" s="40">
        <f t="shared" si="12"/>
        <v>1.1991605875886879E-3</v>
      </c>
      <c r="T37" s="40">
        <f t="shared" si="13"/>
        <v>1.1991605875886879E-3</v>
      </c>
      <c r="U37" s="32">
        <f t="shared" si="1"/>
        <v>1.1998800119988001E-3</v>
      </c>
      <c r="V37" s="42">
        <f>'Rodzaje martwych'!I36</f>
        <v>24</v>
      </c>
      <c r="W37" s="32">
        <f t="shared" si="11"/>
        <v>1.1998800119988001E-3</v>
      </c>
      <c r="X37" s="32">
        <f t="shared" si="2"/>
        <v>20002</v>
      </c>
    </row>
    <row r="38" spans="1:24" x14ac:dyDescent="0.25">
      <c r="A38" s="34">
        <v>31</v>
      </c>
      <c r="B38" s="35">
        <v>20631</v>
      </c>
      <c r="C38" s="35">
        <v>21424</v>
      </c>
      <c r="D38" s="35">
        <v>20748</v>
      </c>
      <c r="E38" s="36">
        <f t="shared" si="3"/>
        <v>21086</v>
      </c>
      <c r="F38" s="37">
        <f>'Rodzaje martwych'!C37</f>
        <v>10</v>
      </c>
      <c r="G38" s="37">
        <f>'Rodzaje martwych'!D37</f>
        <v>10</v>
      </c>
      <c r="H38" s="37">
        <f>'Rodzaje martwych'!E37</f>
        <v>18</v>
      </c>
      <c r="I38" s="37">
        <f>'Rodzaje martwych'!F37</f>
        <v>14</v>
      </c>
      <c r="J38" s="38">
        <f t="shared" si="4"/>
        <v>550.5</v>
      </c>
      <c r="K38" s="39">
        <f t="shared" si="0"/>
        <v>434</v>
      </c>
      <c r="L38" s="40">
        <f t="shared" si="5"/>
        <v>47</v>
      </c>
      <c r="M38" s="40">
        <f t="shared" si="6"/>
        <v>51.5</v>
      </c>
      <c r="N38" s="41">
        <f t="shared" si="7"/>
        <v>1.1329037739856971E-3</v>
      </c>
      <c r="O38" s="40">
        <f t="shared" si="14"/>
        <v>1.2106819398849853E-3</v>
      </c>
      <c r="P38" s="40">
        <f t="shared" si="8"/>
        <v>1.5199054038617099E-3</v>
      </c>
      <c r="Q38" s="40">
        <f t="shared" si="9"/>
        <v>8.6778353621791004E-4</v>
      </c>
      <c r="R38" s="40">
        <f t="shared" si="10"/>
        <v>6.5268825976992737E-4</v>
      </c>
      <c r="S38" s="40">
        <f t="shared" si="12"/>
        <v>1.5164439389631316E-3</v>
      </c>
      <c r="T38" s="40">
        <f t="shared" si="13"/>
        <v>1.5163960320970491E-3</v>
      </c>
      <c r="U38" s="32">
        <f t="shared" si="1"/>
        <v>1.5175946125391255E-3</v>
      </c>
      <c r="V38" s="42">
        <f>'Rodzaje martwych'!I37</f>
        <v>32</v>
      </c>
      <c r="W38" s="32">
        <f t="shared" si="11"/>
        <v>1.517546632943408E-3</v>
      </c>
      <c r="X38" s="32">
        <f t="shared" si="2"/>
        <v>21086.666666666668</v>
      </c>
    </row>
    <row r="39" spans="1:24" x14ac:dyDescent="0.25">
      <c r="A39" s="34">
        <v>32</v>
      </c>
      <c r="B39" s="35">
        <v>21527</v>
      </c>
      <c r="C39" s="35">
        <v>21472</v>
      </c>
      <c r="D39" s="35">
        <v>21501</v>
      </c>
      <c r="E39" s="36">
        <f t="shared" si="3"/>
        <v>21486.5</v>
      </c>
      <c r="F39" s="37">
        <f>'Rodzaje martwych'!C38</f>
        <v>17</v>
      </c>
      <c r="G39" s="37">
        <f>'Rodzaje martwych'!D38</f>
        <v>21</v>
      </c>
      <c r="H39" s="37">
        <f>'Rodzaje martwych'!E38</f>
        <v>12</v>
      </c>
      <c r="I39" s="37">
        <f>'Rodzaje martwych'!F38</f>
        <v>24</v>
      </c>
      <c r="J39" s="38">
        <f t="shared" si="4"/>
        <v>434</v>
      </c>
      <c r="K39" s="39">
        <f t="shared" ref="K39:K70" si="15">J40</f>
        <v>346</v>
      </c>
      <c r="L39" s="40">
        <f t="shared" si="5"/>
        <v>51.5</v>
      </c>
      <c r="M39" s="40">
        <f t="shared" ref="M39:M70" si="16">L40</f>
        <v>64</v>
      </c>
      <c r="N39" s="41">
        <f t="shared" ref="N39:N70" si="17">(F39+I39)/(C39+F39-(J39-M39)/2)</f>
        <v>1.9245212166729253E-3</v>
      </c>
      <c r="O39" s="40">
        <f t="shared" si="14"/>
        <v>1.8573551263001485E-3</v>
      </c>
      <c r="P39" s="40">
        <f t="shared" si="8"/>
        <v>1.6739188563650309E-3</v>
      </c>
      <c r="Q39" s="40">
        <f t="shared" si="9"/>
        <v>5.5847072100897045E-4</v>
      </c>
      <c r="R39" s="40">
        <f t="shared" si="10"/>
        <v>1.1160714285714285E-3</v>
      </c>
      <c r="S39" s="40">
        <f t="shared" si="12"/>
        <v>1.6740682182798947E-3</v>
      </c>
      <c r="T39" s="40">
        <f t="shared" si="13"/>
        <v>1.6742239274502965E-3</v>
      </c>
      <c r="U39" s="32">
        <f t="shared" ref="U39:U70" si="18">V39/E39</f>
        <v>1.6754706443580852E-3</v>
      </c>
      <c r="V39" s="42">
        <f>'Rodzaje martwych'!I38</f>
        <v>36</v>
      </c>
      <c r="W39" s="32">
        <f t="shared" si="11"/>
        <v>1.6756266145360609E-3</v>
      </c>
      <c r="X39" s="32">
        <f t="shared" ref="X39:X70" si="19">0.5*(C39+D39)+(1/6)*(H39-I39)</f>
        <v>21484.5</v>
      </c>
    </row>
    <row r="40" spans="1:24" x14ac:dyDescent="0.25">
      <c r="A40" s="34">
        <v>33</v>
      </c>
      <c r="B40" s="35">
        <v>22434</v>
      </c>
      <c r="C40" s="35">
        <v>22175</v>
      </c>
      <c r="D40" s="35">
        <v>21560</v>
      </c>
      <c r="E40" s="36">
        <f t="shared" si="3"/>
        <v>21867.5</v>
      </c>
      <c r="F40" s="37">
        <f>'Rodzaje martwych'!C39</f>
        <v>23</v>
      </c>
      <c r="G40" s="37">
        <f>'Rodzaje martwych'!D39</f>
        <v>13</v>
      </c>
      <c r="H40" s="37">
        <f>'Rodzaje martwych'!E39</f>
        <v>16</v>
      </c>
      <c r="I40" s="37">
        <f>'Rodzaje martwych'!F39</f>
        <v>21</v>
      </c>
      <c r="J40" s="38">
        <f t="shared" ref="J40:J71" si="20">(1/2)*(C40-B39+F40+G39)</f>
        <v>346</v>
      </c>
      <c r="K40" s="39">
        <f t="shared" si="15"/>
        <v>200.5</v>
      </c>
      <c r="L40" s="40">
        <f t="shared" ref="L40:L71" si="21">(1/2)*(D40-C39+H40+I39)</f>
        <v>64</v>
      </c>
      <c r="M40" s="40">
        <f t="shared" si="16"/>
        <v>38</v>
      </c>
      <c r="N40" s="41">
        <f t="shared" si="17"/>
        <v>1.996007984031936E-3</v>
      </c>
      <c r="O40" s="40">
        <f t="shared" si="14"/>
        <v>1.6206725791203349E-3</v>
      </c>
      <c r="P40" s="40">
        <f t="shared" si="8"/>
        <v>1.6881651357083527E-3</v>
      </c>
      <c r="Q40" s="40">
        <f t="shared" si="9"/>
        <v>7.4266617155588561E-4</v>
      </c>
      <c r="R40" s="40">
        <f t="shared" si="10"/>
        <v>9.4620167612868345E-4</v>
      </c>
      <c r="S40" s="40">
        <f t="shared" si="12"/>
        <v>1.6905784519784339E-3</v>
      </c>
      <c r="T40" s="40">
        <f t="shared" si="13"/>
        <v>1.6906428250489298E-3</v>
      </c>
      <c r="U40" s="32">
        <f t="shared" si="18"/>
        <v>1.6920086886932663E-3</v>
      </c>
      <c r="V40" s="42">
        <f>'Rodzaje martwych'!I39</f>
        <v>37</v>
      </c>
      <c r="W40" s="32">
        <f t="shared" si="11"/>
        <v>1.6920731707317073E-3</v>
      </c>
      <c r="X40" s="32">
        <f t="shared" si="19"/>
        <v>21866.666666666668</v>
      </c>
    </row>
    <row r="41" spans="1:24" x14ac:dyDescent="0.25">
      <c r="A41" s="34">
        <v>34</v>
      </c>
      <c r="B41" s="35">
        <v>23233</v>
      </c>
      <c r="C41" s="35">
        <v>22805</v>
      </c>
      <c r="D41" s="35">
        <v>22215</v>
      </c>
      <c r="E41" s="36">
        <f t="shared" si="3"/>
        <v>22510</v>
      </c>
      <c r="F41" s="37">
        <f>'Rodzaje martwych'!C40</f>
        <v>17</v>
      </c>
      <c r="G41" s="37">
        <f>'Rodzaje martwych'!D40</f>
        <v>24</v>
      </c>
      <c r="H41" s="37">
        <f>'Rodzaje martwych'!E40</f>
        <v>15</v>
      </c>
      <c r="I41" s="37">
        <f>'Rodzaje martwych'!F40</f>
        <v>18</v>
      </c>
      <c r="J41" s="38">
        <f t="shared" si="20"/>
        <v>200.5</v>
      </c>
      <c r="K41" s="39">
        <f t="shared" si="15"/>
        <v>119.5</v>
      </c>
      <c r="L41" s="40">
        <f t="shared" si="21"/>
        <v>38</v>
      </c>
      <c r="M41" s="40">
        <f t="shared" si="16"/>
        <v>38</v>
      </c>
      <c r="N41" s="41">
        <f t="shared" si="17"/>
        <v>1.5390873212185175E-3</v>
      </c>
      <c r="O41" s="40">
        <f t="shared" si="14"/>
        <v>1.3133126121787856E-3</v>
      </c>
      <c r="P41" s="40">
        <f t="shared" si="8"/>
        <v>1.4634519770023724E-3</v>
      </c>
      <c r="Q41" s="40">
        <f t="shared" si="9"/>
        <v>6.7534104722885059E-4</v>
      </c>
      <c r="R41" s="40">
        <f t="shared" si="10"/>
        <v>7.8864353312302837E-4</v>
      </c>
      <c r="S41" s="40">
        <f t="shared" si="12"/>
        <v>1.4649412913679445E-3</v>
      </c>
      <c r="T41" s="40">
        <f t="shared" si="13"/>
        <v>1.4649738080440382E-3</v>
      </c>
      <c r="U41" s="32">
        <f t="shared" si="18"/>
        <v>1.4660151043980453E-3</v>
      </c>
      <c r="V41" s="42">
        <f>'Rodzaje martwych'!I40</f>
        <v>33</v>
      </c>
      <c r="W41" s="32">
        <f t="shared" si="11"/>
        <v>1.4660476687620783E-3</v>
      </c>
      <c r="X41" s="32">
        <f t="shared" si="19"/>
        <v>22509.5</v>
      </c>
    </row>
    <row r="42" spans="1:24" x14ac:dyDescent="0.25">
      <c r="A42" s="34">
        <v>35</v>
      </c>
      <c r="B42" s="35">
        <v>25323</v>
      </c>
      <c r="C42" s="35">
        <v>23427</v>
      </c>
      <c r="D42" s="35">
        <v>22851</v>
      </c>
      <c r="E42" s="36">
        <f t="shared" si="3"/>
        <v>23139</v>
      </c>
      <c r="F42" s="37">
        <f>'Rodzaje martwych'!C41</f>
        <v>21</v>
      </c>
      <c r="G42" s="37">
        <f>'Rodzaje martwych'!D41</f>
        <v>33</v>
      </c>
      <c r="H42" s="37">
        <f>'Rodzaje martwych'!E41</f>
        <v>12</v>
      </c>
      <c r="I42" s="37">
        <f>'Rodzaje martwych'!F41</f>
        <v>26</v>
      </c>
      <c r="J42" s="38">
        <f t="shared" si="20"/>
        <v>119.5</v>
      </c>
      <c r="K42" s="39">
        <f t="shared" si="15"/>
        <v>172</v>
      </c>
      <c r="L42" s="40">
        <f t="shared" si="21"/>
        <v>38</v>
      </c>
      <c r="M42" s="40">
        <f t="shared" si="16"/>
        <v>30.5</v>
      </c>
      <c r="N42" s="41">
        <f t="shared" si="17"/>
        <v>2.0082466297775972E-3</v>
      </c>
      <c r="O42" s="40">
        <f t="shared" si="14"/>
        <v>2.3446658851113715E-3</v>
      </c>
      <c r="P42" s="40">
        <f t="shared" si="8"/>
        <v>1.6338279856820126E-3</v>
      </c>
      <c r="Q42" s="40">
        <f t="shared" si="9"/>
        <v>5.2530204867798987E-4</v>
      </c>
      <c r="R42" s="40">
        <f t="shared" si="10"/>
        <v>1.1091085539997228E-3</v>
      </c>
      <c r="S42" s="40">
        <f t="shared" si="12"/>
        <v>1.6409016322653078E-3</v>
      </c>
      <c r="T42" s="40">
        <f t="shared" si="13"/>
        <v>1.6410669814444269E-3</v>
      </c>
      <c r="U42" s="32">
        <f t="shared" si="18"/>
        <v>1.6422490168114439E-3</v>
      </c>
      <c r="V42" s="42">
        <f>'Rodzaje martwych'!I41</f>
        <v>38</v>
      </c>
      <c r="W42" s="32">
        <f t="shared" si="11"/>
        <v>1.6424146376602794E-3</v>
      </c>
      <c r="X42" s="32">
        <f t="shared" si="19"/>
        <v>23136.666666666668</v>
      </c>
    </row>
    <row r="43" spans="1:24" x14ac:dyDescent="0.25">
      <c r="A43" s="34">
        <v>36</v>
      </c>
      <c r="B43" s="35">
        <v>26403</v>
      </c>
      <c r="C43" s="35">
        <v>25612</v>
      </c>
      <c r="D43" s="35">
        <v>23433</v>
      </c>
      <c r="E43" s="36">
        <f t="shared" si="3"/>
        <v>24522.5</v>
      </c>
      <c r="F43" s="37">
        <f>'Rodzaje martwych'!C42</f>
        <v>22</v>
      </c>
      <c r="G43" s="37">
        <f>'Rodzaje martwych'!D42</f>
        <v>28</v>
      </c>
      <c r="H43" s="37">
        <f>'Rodzaje martwych'!E42</f>
        <v>29</v>
      </c>
      <c r="I43" s="37">
        <f>'Rodzaje martwych'!F42</f>
        <v>28</v>
      </c>
      <c r="J43" s="38">
        <f t="shared" si="20"/>
        <v>172</v>
      </c>
      <c r="K43" s="39">
        <f t="shared" si="15"/>
        <v>82</v>
      </c>
      <c r="L43" s="40">
        <f t="shared" si="21"/>
        <v>30.5</v>
      </c>
      <c r="M43" s="40">
        <f t="shared" si="16"/>
        <v>29</v>
      </c>
      <c r="N43" s="41">
        <f t="shared" si="17"/>
        <v>1.9559902200488996E-3</v>
      </c>
      <c r="O43" s="40">
        <f t="shared" si="14"/>
        <v>2.0670020670020672E-3</v>
      </c>
      <c r="P43" s="40">
        <f t="shared" si="8"/>
        <v>2.328112759892309E-3</v>
      </c>
      <c r="Q43" s="40">
        <f t="shared" si="9"/>
        <v>1.236845191764317E-3</v>
      </c>
      <c r="R43" s="40">
        <f t="shared" si="10"/>
        <v>1.0926189686457379E-3</v>
      </c>
      <c r="S43" s="40">
        <f t="shared" si="12"/>
        <v>2.321697690521771E-3</v>
      </c>
      <c r="T43" s="40">
        <f t="shared" si="13"/>
        <v>2.3216819295756481E-3</v>
      </c>
      <c r="U43" s="32">
        <f t="shared" si="18"/>
        <v>2.3243959628912224E-3</v>
      </c>
      <c r="V43" s="42">
        <f>'Rodzaje martwych'!I42</f>
        <v>57</v>
      </c>
      <c r="W43" s="32">
        <f t="shared" si="11"/>
        <v>2.3243801652892563E-3</v>
      </c>
      <c r="X43" s="32">
        <f t="shared" si="19"/>
        <v>24522.666666666668</v>
      </c>
    </row>
    <row r="44" spans="1:24" x14ac:dyDescent="0.25">
      <c r="A44" s="34">
        <v>37</v>
      </c>
      <c r="B44" s="35">
        <v>27517</v>
      </c>
      <c r="C44" s="35">
        <v>26511</v>
      </c>
      <c r="D44" s="35">
        <v>25617</v>
      </c>
      <c r="E44" s="36">
        <f t="shared" si="3"/>
        <v>26064</v>
      </c>
      <c r="F44" s="37">
        <f>'Rodzaje martwych'!C43</f>
        <v>28</v>
      </c>
      <c r="G44" s="37">
        <f>'Rodzaje martwych'!D43</f>
        <v>41</v>
      </c>
      <c r="H44" s="37">
        <f>'Rodzaje martwych'!E43</f>
        <v>25</v>
      </c>
      <c r="I44" s="37">
        <f>'Rodzaje martwych'!F43</f>
        <v>35</v>
      </c>
      <c r="J44" s="38">
        <f t="shared" si="20"/>
        <v>82</v>
      </c>
      <c r="K44" s="39">
        <f t="shared" si="15"/>
        <v>62</v>
      </c>
      <c r="L44" s="40">
        <f t="shared" si="21"/>
        <v>29</v>
      </c>
      <c r="M44" s="40">
        <f t="shared" si="16"/>
        <v>12.5</v>
      </c>
      <c r="N44" s="41">
        <f t="shared" si="17"/>
        <v>2.3769772772291235E-3</v>
      </c>
      <c r="O44" s="40">
        <f t="shared" si="14"/>
        <v>2.2998473052198995E-3</v>
      </c>
      <c r="P44" s="40">
        <f t="shared" si="8"/>
        <v>2.2941225462905779E-3</v>
      </c>
      <c r="Q44" s="40">
        <f t="shared" si="9"/>
        <v>9.7551458394302991E-4</v>
      </c>
      <c r="R44" s="40">
        <f t="shared" si="10"/>
        <v>1.3198955396958583E-3</v>
      </c>
      <c r="S44" s="40">
        <f t="shared" si="12"/>
        <v>2.2993791676247416E-3</v>
      </c>
      <c r="T44" s="40">
        <f t="shared" si="13"/>
        <v>2.2995260421324274E-3</v>
      </c>
      <c r="U44" s="32">
        <f t="shared" si="18"/>
        <v>2.3020257826887663E-3</v>
      </c>
      <c r="V44" s="42">
        <f>'Rodzaje martwych'!I43</f>
        <v>60</v>
      </c>
      <c r="W44" s="32">
        <f t="shared" si="11"/>
        <v>2.3021729955107627E-3</v>
      </c>
      <c r="X44" s="32">
        <f t="shared" si="19"/>
        <v>26062.333333333332</v>
      </c>
    </row>
    <row r="45" spans="1:24" x14ac:dyDescent="0.25">
      <c r="A45" s="34">
        <v>38</v>
      </c>
      <c r="B45" s="35">
        <v>26185</v>
      </c>
      <c r="C45" s="35">
        <v>27564</v>
      </c>
      <c r="D45" s="35">
        <v>26475</v>
      </c>
      <c r="E45" s="36">
        <f t="shared" si="3"/>
        <v>27019.5</v>
      </c>
      <c r="F45" s="37">
        <f>'Rodzaje martwych'!C44</f>
        <v>36</v>
      </c>
      <c r="G45" s="37">
        <f>'Rodzaje martwych'!D44</f>
        <v>33</v>
      </c>
      <c r="H45" s="37">
        <f>'Rodzaje martwych'!E44</f>
        <v>26</v>
      </c>
      <c r="I45" s="37">
        <f>'Rodzaje martwych'!F44</f>
        <v>28</v>
      </c>
      <c r="J45" s="38">
        <f t="shared" si="20"/>
        <v>62</v>
      </c>
      <c r="K45" s="39">
        <f t="shared" si="15"/>
        <v>42.5</v>
      </c>
      <c r="L45" s="40">
        <f t="shared" si="21"/>
        <v>12.5</v>
      </c>
      <c r="M45" s="40">
        <f t="shared" si="16"/>
        <v>16.5</v>
      </c>
      <c r="N45" s="41">
        <f t="shared" si="17"/>
        <v>2.320753519658414E-3</v>
      </c>
      <c r="O45" s="40">
        <f t="shared" si="14"/>
        <v>1.9216475408350103E-3</v>
      </c>
      <c r="P45" s="40">
        <f t="shared" si="8"/>
        <v>1.9958437251376138E-3</v>
      </c>
      <c r="Q45" s="40">
        <f t="shared" si="9"/>
        <v>9.8132648921012643E-4</v>
      </c>
      <c r="R45" s="40">
        <f t="shared" si="10"/>
        <v>1.0155137865063605E-3</v>
      </c>
      <c r="S45" s="40">
        <f t="shared" si="12"/>
        <v>1.9965614774554931E-3</v>
      </c>
      <c r="T45" s="40">
        <f t="shared" si="13"/>
        <v>1.9965860842879766E-3</v>
      </c>
      <c r="U45" s="32">
        <f t="shared" si="18"/>
        <v>1.9985565980125465E-3</v>
      </c>
      <c r="V45" s="42">
        <f>'Rodzaje martwych'!I44</f>
        <v>54</v>
      </c>
      <c r="W45" s="32">
        <f t="shared" si="11"/>
        <v>1.9985812540480523E-3</v>
      </c>
      <c r="X45" s="32">
        <f t="shared" si="19"/>
        <v>27019.166666666668</v>
      </c>
    </row>
    <row r="46" spans="1:24" x14ac:dyDescent="0.25">
      <c r="A46" s="34">
        <v>39</v>
      </c>
      <c r="B46" s="35">
        <v>25154</v>
      </c>
      <c r="C46" s="35">
        <v>26198</v>
      </c>
      <c r="D46" s="35">
        <v>27544</v>
      </c>
      <c r="E46" s="36">
        <f t="shared" si="3"/>
        <v>26871</v>
      </c>
      <c r="F46" s="37">
        <f>'Rodzaje martwych'!C45</f>
        <v>39</v>
      </c>
      <c r="G46" s="37">
        <f>'Rodzaje martwych'!D45</f>
        <v>39</v>
      </c>
      <c r="H46" s="37">
        <f>'Rodzaje martwych'!E45</f>
        <v>25</v>
      </c>
      <c r="I46" s="37">
        <f>'Rodzaje martwych'!F45</f>
        <v>33</v>
      </c>
      <c r="J46" s="38">
        <f t="shared" si="20"/>
        <v>42.5</v>
      </c>
      <c r="K46" s="39">
        <f t="shared" si="15"/>
        <v>68.5</v>
      </c>
      <c r="L46" s="40">
        <f t="shared" si="21"/>
        <v>16.5</v>
      </c>
      <c r="M46" s="40">
        <f t="shared" si="16"/>
        <v>16</v>
      </c>
      <c r="N46" s="41">
        <f t="shared" si="17"/>
        <v>2.7456027456027455E-3</v>
      </c>
      <c r="O46" s="40">
        <f t="shared" si="14"/>
        <v>2.6321812771801329E-3</v>
      </c>
      <c r="P46" s="40">
        <f t="shared" si="8"/>
        <v>2.165198424666781E-3</v>
      </c>
      <c r="Q46" s="40">
        <f t="shared" si="9"/>
        <v>9.0708707128797292E-4</v>
      </c>
      <c r="R46" s="40">
        <f t="shared" si="10"/>
        <v>1.2592536060444172E-3</v>
      </c>
      <c r="S46" s="40">
        <f t="shared" si="12"/>
        <v>2.1561338289962824E-3</v>
      </c>
      <c r="T46" s="40">
        <f t="shared" si="13"/>
        <v>2.1562407058590264E-3</v>
      </c>
      <c r="U46" s="32">
        <f t="shared" si="18"/>
        <v>2.1584607941647128E-3</v>
      </c>
      <c r="V46" s="42">
        <f>'Rodzaje martwych'!I45</f>
        <v>58</v>
      </c>
      <c r="W46" s="32">
        <f t="shared" si="11"/>
        <v>2.1585679018471882E-3</v>
      </c>
      <c r="X46" s="32">
        <f t="shared" si="19"/>
        <v>26869.666666666668</v>
      </c>
    </row>
    <row r="47" spans="1:24" x14ac:dyDescent="0.25">
      <c r="A47" s="34">
        <v>40</v>
      </c>
      <c r="B47" s="43">
        <v>25578</v>
      </c>
      <c r="C47" s="43">
        <v>25212</v>
      </c>
      <c r="D47" s="43">
        <v>26161</v>
      </c>
      <c r="E47" s="36">
        <f t="shared" si="3"/>
        <v>25686.5</v>
      </c>
      <c r="F47" s="37">
        <f>'Rodzaje martwych'!C46</f>
        <v>40</v>
      </c>
      <c r="G47" s="37">
        <f>'Rodzaje martwych'!D46</f>
        <v>34</v>
      </c>
      <c r="H47" s="37">
        <f>'Rodzaje martwych'!E46</f>
        <v>36</v>
      </c>
      <c r="I47" s="37">
        <f>'Rodzaje martwych'!F46</f>
        <v>34</v>
      </c>
      <c r="J47" s="38">
        <f t="shared" si="20"/>
        <v>68.5</v>
      </c>
      <c r="K47" s="39">
        <f t="shared" si="15"/>
        <v>127.5</v>
      </c>
      <c r="L47" s="40">
        <f t="shared" si="21"/>
        <v>16</v>
      </c>
      <c r="M47" s="40">
        <f t="shared" si="16"/>
        <v>11.5</v>
      </c>
      <c r="N47" s="41">
        <f t="shared" si="17"/>
        <v>2.9337720776260235E-3</v>
      </c>
      <c r="O47" s="40">
        <f t="shared" si="14"/>
        <v>2.6166075286934804E-3</v>
      </c>
      <c r="P47" s="40">
        <f t="shared" si="8"/>
        <v>2.7210262730144041E-3</v>
      </c>
      <c r="Q47" s="40">
        <f t="shared" si="9"/>
        <v>1.3746229332926038E-3</v>
      </c>
      <c r="R47" s="40">
        <f t="shared" si="10"/>
        <v>1.3482566842799219E-3</v>
      </c>
      <c r="S47" s="40">
        <f t="shared" si="12"/>
        <v>2.7214587018641991E-3</v>
      </c>
      <c r="T47" s="40">
        <f t="shared" si="13"/>
        <v>2.7214234340475988E-3</v>
      </c>
      <c r="U47" s="32">
        <f t="shared" si="18"/>
        <v>2.7251669164736342E-3</v>
      </c>
      <c r="V47" s="42">
        <f>'Rodzaje martwych'!I46</f>
        <v>70</v>
      </c>
      <c r="W47" s="32">
        <f t="shared" si="11"/>
        <v>2.725131552481492E-3</v>
      </c>
      <c r="X47" s="32">
        <f t="shared" si="19"/>
        <v>25686.833333333332</v>
      </c>
    </row>
    <row r="48" spans="1:24" x14ac:dyDescent="0.25">
      <c r="A48" s="34">
        <v>41</v>
      </c>
      <c r="B48" s="43">
        <v>24991</v>
      </c>
      <c r="C48" s="43">
        <v>25759</v>
      </c>
      <c r="D48" s="43">
        <v>25169</v>
      </c>
      <c r="E48" s="36">
        <f t="shared" si="3"/>
        <v>25464</v>
      </c>
      <c r="F48" s="37">
        <f>'Rodzaje martwych'!C47</f>
        <v>40</v>
      </c>
      <c r="G48" s="37">
        <f>'Rodzaje martwych'!D47</f>
        <v>42</v>
      </c>
      <c r="H48" s="37">
        <f>'Rodzaje martwych'!E47</f>
        <v>32</v>
      </c>
      <c r="I48" s="37">
        <f>'Rodzaje martwych'!F47</f>
        <v>36</v>
      </c>
      <c r="J48" s="38">
        <f t="shared" si="20"/>
        <v>127.5</v>
      </c>
      <c r="K48" s="39">
        <f t="shared" si="15"/>
        <v>63</v>
      </c>
      <c r="L48" s="40">
        <f t="shared" si="21"/>
        <v>11.5</v>
      </c>
      <c r="M48" s="40">
        <f t="shared" si="16"/>
        <v>1.5</v>
      </c>
      <c r="N48" s="41">
        <f t="shared" si="17"/>
        <v>2.9530618588747282E-3</v>
      </c>
      <c r="O48" s="40">
        <f t="shared" si="14"/>
        <v>2.4844238271772676E-3</v>
      </c>
      <c r="P48" s="40">
        <f t="shared" si="8"/>
        <v>2.6658347862101861E-3</v>
      </c>
      <c r="Q48" s="40">
        <f t="shared" si="9"/>
        <v>1.2700806699675535E-3</v>
      </c>
      <c r="R48" s="40">
        <f t="shared" si="10"/>
        <v>1.3975290909267364E-3</v>
      </c>
      <c r="S48" s="40">
        <f t="shared" si="12"/>
        <v>2.6668758333986981E-3</v>
      </c>
      <c r="T48" s="40">
        <f t="shared" si="13"/>
        <v>2.6669455629346858E-3</v>
      </c>
      <c r="U48" s="32">
        <f t="shared" si="18"/>
        <v>2.6704366949418788E-3</v>
      </c>
      <c r="V48" s="42">
        <f>'Rodzaje martwych'!I47</f>
        <v>68</v>
      </c>
      <c r="W48" s="32">
        <f t="shared" si="11"/>
        <v>2.6705066108129337E-3</v>
      </c>
      <c r="X48" s="32">
        <f t="shared" si="19"/>
        <v>25463.333333333332</v>
      </c>
    </row>
    <row r="49" spans="1:24" x14ac:dyDescent="0.25">
      <c r="A49" s="34">
        <v>42</v>
      </c>
      <c r="B49" s="43">
        <v>24124</v>
      </c>
      <c r="C49" s="43">
        <v>25035</v>
      </c>
      <c r="D49" s="43">
        <v>25698</v>
      </c>
      <c r="E49" s="36">
        <f t="shared" si="3"/>
        <v>25366.5</v>
      </c>
      <c r="F49" s="37">
        <f>'Rodzaje martwych'!C48</f>
        <v>40</v>
      </c>
      <c r="G49" s="37">
        <f>'Rodzaje martwych'!D48</f>
        <v>46</v>
      </c>
      <c r="H49" s="37">
        <f>'Rodzaje martwych'!E48</f>
        <v>28</v>
      </c>
      <c r="I49" s="37">
        <f>'Rodzaje martwych'!F48</f>
        <v>44</v>
      </c>
      <c r="J49" s="38">
        <f t="shared" si="20"/>
        <v>63</v>
      </c>
      <c r="K49" s="39">
        <f t="shared" si="15"/>
        <v>54</v>
      </c>
      <c r="L49" s="40">
        <f t="shared" si="21"/>
        <v>1.5</v>
      </c>
      <c r="M49" s="40">
        <f t="shared" si="16"/>
        <v>12.5</v>
      </c>
      <c r="N49" s="41">
        <f t="shared" si="17"/>
        <v>3.3533268795097756E-3</v>
      </c>
      <c r="O49" s="40">
        <f t="shared" si="14"/>
        <v>2.9144625212097017E-3</v>
      </c>
      <c r="P49" s="40">
        <f t="shared" si="8"/>
        <v>2.8436131082928418E-3</v>
      </c>
      <c r="Q49" s="40">
        <f t="shared" si="9"/>
        <v>1.0884247966492066E-3</v>
      </c>
      <c r="R49" s="40">
        <f t="shared" si="10"/>
        <v>1.7571007837068836E-3</v>
      </c>
      <c r="S49" s="40">
        <f t="shared" si="12"/>
        <v>2.8343666961913195E-3</v>
      </c>
      <c r="T49" s="40">
        <f t="shared" si="13"/>
        <v>2.8346642694505875E-3</v>
      </c>
      <c r="U49" s="32">
        <f t="shared" si="18"/>
        <v>2.8383892141209863E-3</v>
      </c>
      <c r="V49" s="42">
        <f>'Rodzaje martwych'!I48</f>
        <v>72</v>
      </c>
      <c r="W49" s="32">
        <f t="shared" si="11"/>
        <v>2.8386876326527933E-3</v>
      </c>
      <c r="X49" s="32">
        <f t="shared" si="19"/>
        <v>25363.833333333332</v>
      </c>
    </row>
    <row r="50" spans="1:24" x14ac:dyDescent="0.25">
      <c r="A50" s="34">
        <v>43</v>
      </c>
      <c r="B50" s="43">
        <v>24040</v>
      </c>
      <c r="C50" s="43">
        <v>24144</v>
      </c>
      <c r="D50" s="43">
        <v>24987</v>
      </c>
      <c r="E50" s="36">
        <f t="shared" si="3"/>
        <v>24565.5</v>
      </c>
      <c r="F50" s="37">
        <f>'Rodzaje martwych'!C49</f>
        <v>42</v>
      </c>
      <c r="G50" s="37">
        <f>'Rodzaje martwych'!D49</f>
        <v>48</v>
      </c>
      <c r="H50" s="37">
        <f>'Rodzaje martwych'!E49</f>
        <v>29</v>
      </c>
      <c r="I50" s="37">
        <f>'Rodzaje martwych'!F49</f>
        <v>46</v>
      </c>
      <c r="J50" s="38">
        <f t="shared" si="20"/>
        <v>54</v>
      </c>
      <c r="K50" s="39">
        <f t="shared" si="15"/>
        <v>61.5</v>
      </c>
      <c r="L50" s="40">
        <f t="shared" si="21"/>
        <v>12.5</v>
      </c>
      <c r="M50" s="40">
        <f t="shared" si="16"/>
        <v>3</v>
      </c>
      <c r="N50" s="41">
        <f t="shared" si="17"/>
        <v>3.6423087270544899E-3</v>
      </c>
      <c r="O50" s="40">
        <f t="shared" si="14"/>
        <v>3.437279993373918E-3</v>
      </c>
      <c r="P50" s="40">
        <f t="shared" si="8"/>
        <v>3.0624555977950552E-3</v>
      </c>
      <c r="Q50" s="40">
        <f t="shared" si="9"/>
        <v>1.1595477763672167E-3</v>
      </c>
      <c r="R50" s="40">
        <f t="shared" si="10"/>
        <v>1.9051168954877721E-3</v>
      </c>
      <c r="S50" s="40">
        <f t="shared" si="12"/>
        <v>3.0484087306426049E-3</v>
      </c>
      <c r="T50" s="40">
        <f t="shared" si="13"/>
        <v>3.0487598322504589E-3</v>
      </c>
      <c r="U50" s="32">
        <f t="shared" si="18"/>
        <v>3.0530622214080725E-3</v>
      </c>
      <c r="V50" s="42">
        <f>'Rodzaje martwych'!I49</f>
        <v>75</v>
      </c>
      <c r="W50" s="32">
        <f t="shared" si="11"/>
        <v>3.0534143958310714E-3</v>
      </c>
      <c r="X50" s="32">
        <f t="shared" si="19"/>
        <v>24562.666666666668</v>
      </c>
    </row>
    <row r="51" spans="1:24" x14ac:dyDescent="0.25">
      <c r="A51" s="34">
        <v>44</v>
      </c>
      <c r="B51" s="43">
        <v>23724</v>
      </c>
      <c r="C51" s="43">
        <v>24052</v>
      </c>
      <c r="D51" s="43">
        <v>24067</v>
      </c>
      <c r="E51" s="36">
        <f t="shared" si="3"/>
        <v>24059.5</v>
      </c>
      <c r="F51" s="37">
        <f>'Rodzaje martwych'!C50</f>
        <v>63</v>
      </c>
      <c r="G51" s="37">
        <f>'Rodzaje martwych'!D50</f>
        <v>63</v>
      </c>
      <c r="H51" s="37">
        <f>'Rodzaje martwych'!E50</f>
        <v>37</v>
      </c>
      <c r="I51" s="37">
        <f>'Rodzaje martwych'!F50</f>
        <v>51</v>
      </c>
      <c r="J51" s="38">
        <f t="shared" si="20"/>
        <v>61.5</v>
      </c>
      <c r="K51" s="39">
        <f t="shared" si="15"/>
        <v>93</v>
      </c>
      <c r="L51" s="40">
        <f t="shared" si="21"/>
        <v>3</v>
      </c>
      <c r="M51" s="40">
        <f t="shared" si="16"/>
        <v>9</v>
      </c>
      <c r="N51" s="41">
        <f t="shared" si="17"/>
        <v>4.7324996108141764E-3</v>
      </c>
      <c r="O51" s="40">
        <f t="shared" si="14"/>
        <v>3.4911267195877147E-3</v>
      </c>
      <c r="P51" s="40">
        <f t="shared" si="8"/>
        <v>3.6518651626306076E-3</v>
      </c>
      <c r="Q51" s="40">
        <f t="shared" si="9"/>
        <v>1.5351104657193237E-3</v>
      </c>
      <c r="R51" s="40">
        <f t="shared" si="10"/>
        <v>2.1200091451374888E-3</v>
      </c>
      <c r="S51" s="40">
        <f t="shared" si="12"/>
        <v>3.6509220652602317E-3</v>
      </c>
      <c r="T51" s="40">
        <f t="shared" si="13"/>
        <v>3.6512755260810332E-3</v>
      </c>
      <c r="U51" s="32">
        <f t="shared" si="18"/>
        <v>3.6575988694694402E-3</v>
      </c>
      <c r="V51" s="42">
        <f>'Rodzaje martwych'!I50</f>
        <v>88</v>
      </c>
      <c r="W51" s="32">
        <f t="shared" si="11"/>
        <v>3.6579536243531033E-3</v>
      </c>
      <c r="X51" s="32">
        <f t="shared" si="19"/>
        <v>24057.166666666668</v>
      </c>
    </row>
    <row r="52" spans="1:24" x14ac:dyDescent="0.25">
      <c r="A52" s="34">
        <v>45</v>
      </c>
      <c r="B52" s="43">
        <v>22953</v>
      </c>
      <c r="C52" s="43">
        <v>23798</v>
      </c>
      <c r="D52" s="43">
        <v>23986</v>
      </c>
      <c r="E52" s="36">
        <f t="shared" si="3"/>
        <v>23892</v>
      </c>
      <c r="F52" s="37">
        <f>'Rodzaje martwych'!C51</f>
        <v>49</v>
      </c>
      <c r="G52" s="37">
        <f>'Rodzaje martwych'!D51</f>
        <v>65</v>
      </c>
      <c r="H52" s="37">
        <f>'Rodzaje martwych'!E51</f>
        <v>33</v>
      </c>
      <c r="I52" s="37">
        <f>'Rodzaje martwych'!F51</f>
        <v>54</v>
      </c>
      <c r="J52" s="38">
        <f t="shared" si="20"/>
        <v>93</v>
      </c>
      <c r="K52" s="39">
        <f t="shared" si="15"/>
        <v>50.5</v>
      </c>
      <c r="L52" s="40">
        <f t="shared" si="21"/>
        <v>9</v>
      </c>
      <c r="M52" s="40">
        <f t="shared" si="16"/>
        <v>-6.5</v>
      </c>
      <c r="N52" s="41">
        <f t="shared" si="17"/>
        <v>4.3282312031852422E-3</v>
      </c>
      <c r="O52" s="40">
        <f t="shared" si="14"/>
        <v>4.4553727171468801E-3</v>
      </c>
      <c r="P52" s="40">
        <f t="shared" si="8"/>
        <v>3.6404593880918767E-3</v>
      </c>
      <c r="Q52" s="40">
        <f t="shared" si="9"/>
        <v>1.3741697724291575E-3</v>
      </c>
      <c r="R52" s="40">
        <f t="shared" si="10"/>
        <v>2.2694081677681003E-3</v>
      </c>
      <c r="S52" s="40">
        <f t="shared" si="12"/>
        <v>3.6347684401829916E-3</v>
      </c>
      <c r="T52" s="40">
        <f t="shared" si="13"/>
        <v>3.6353000167140231E-3</v>
      </c>
      <c r="U52" s="32">
        <f t="shared" si="18"/>
        <v>3.6413862380713208E-3</v>
      </c>
      <c r="V52" s="42">
        <f>'Rodzaje martwych'!I51</f>
        <v>87</v>
      </c>
      <c r="W52" s="32">
        <f t="shared" si="11"/>
        <v>3.6419197521820124E-3</v>
      </c>
      <c r="X52" s="32">
        <f t="shared" si="19"/>
        <v>23888.5</v>
      </c>
    </row>
    <row r="53" spans="1:24" x14ac:dyDescent="0.25">
      <c r="A53" s="34">
        <v>46</v>
      </c>
      <c r="B53" s="43">
        <v>21661</v>
      </c>
      <c r="C53" s="43">
        <v>22924</v>
      </c>
      <c r="D53" s="43">
        <v>23679</v>
      </c>
      <c r="E53" s="36">
        <f t="shared" si="3"/>
        <v>23301.5</v>
      </c>
      <c r="F53" s="37">
        <f>'Rodzaje martwych'!C52</f>
        <v>65</v>
      </c>
      <c r="G53" s="37">
        <f>'Rodzaje martwych'!D52</f>
        <v>64</v>
      </c>
      <c r="H53" s="37">
        <f>'Rodzaje martwych'!E52</f>
        <v>52</v>
      </c>
      <c r="I53" s="37">
        <f>'Rodzaje martwych'!F52</f>
        <v>54</v>
      </c>
      <c r="J53" s="38">
        <f t="shared" si="20"/>
        <v>50.5</v>
      </c>
      <c r="K53" s="39">
        <f t="shared" si="15"/>
        <v>12.5</v>
      </c>
      <c r="L53" s="40">
        <f t="shared" si="21"/>
        <v>-6.5</v>
      </c>
      <c r="M53" s="40">
        <f t="shared" si="16"/>
        <v>-2</v>
      </c>
      <c r="N53" s="41">
        <f t="shared" si="17"/>
        <v>5.1823061262261704E-3</v>
      </c>
      <c r="O53" s="40">
        <f t="shared" si="14"/>
        <v>5.2787714859087341E-3</v>
      </c>
      <c r="P53" s="40">
        <f t="shared" si="8"/>
        <v>4.5414780241159747E-3</v>
      </c>
      <c r="Q53" s="40">
        <f t="shared" si="9"/>
        <v>2.1909266144917155E-3</v>
      </c>
      <c r="R53" s="40">
        <f t="shared" si="10"/>
        <v>2.3557126030624262E-3</v>
      </c>
      <c r="S53" s="40">
        <f t="shared" si="12"/>
        <v>4.5387398574150591E-3</v>
      </c>
      <c r="T53" s="40">
        <f t="shared" si="13"/>
        <v>4.5388046387154326E-3</v>
      </c>
      <c r="U53" s="32">
        <f t="shared" si="18"/>
        <v>4.5490633650194191E-3</v>
      </c>
      <c r="V53" s="42">
        <f>'Rodzaje martwych'!I52</f>
        <v>106</v>
      </c>
      <c r="W53" s="32">
        <f t="shared" si="11"/>
        <v>4.549128441351291E-3</v>
      </c>
      <c r="X53" s="32">
        <f t="shared" si="19"/>
        <v>23301.166666666668</v>
      </c>
    </row>
    <row r="54" spans="1:24" x14ac:dyDescent="0.25">
      <c r="A54" s="34">
        <v>47</v>
      </c>
      <c r="B54" s="43">
        <v>20545</v>
      </c>
      <c r="C54" s="43">
        <v>21565</v>
      </c>
      <c r="D54" s="43">
        <v>22799</v>
      </c>
      <c r="E54" s="36">
        <f t="shared" si="3"/>
        <v>22182</v>
      </c>
      <c r="F54" s="37">
        <f>'Rodzaje martwych'!C53</f>
        <v>57</v>
      </c>
      <c r="G54" s="37">
        <f>'Rodzaje martwych'!D53</f>
        <v>61</v>
      </c>
      <c r="H54" s="37">
        <f>'Rodzaje martwych'!E53</f>
        <v>67</v>
      </c>
      <c r="I54" s="37">
        <f>'Rodzaje martwych'!F53</f>
        <v>45</v>
      </c>
      <c r="J54" s="38">
        <f t="shared" si="20"/>
        <v>12.5</v>
      </c>
      <c r="K54" s="39">
        <f t="shared" si="15"/>
        <v>38.5</v>
      </c>
      <c r="L54" s="40">
        <f t="shared" si="21"/>
        <v>-2</v>
      </c>
      <c r="M54" s="40">
        <f t="shared" si="16"/>
        <v>3.5</v>
      </c>
      <c r="N54" s="41">
        <f t="shared" si="17"/>
        <v>4.718399444894183E-3</v>
      </c>
      <c r="O54" s="40">
        <f t="shared" si="14"/>
        <v>4.7291188538841362E-3</v>
      </c>
      <c r="P54" s="40">
        <f t="shared" si="8"/>
        <v>5.0104181546634097E-3</v>
      </c>
      <c r="Q54" s="40">
        <f t="shared" si="9"/>
        <v>2.929986443346307E-3</v>
      </c>
      <c r="R54" s="40">
        <f t="shared" si="10"/>
        <v>2.0865452606442787E-3</v>
      </c>
      <c r="S54" s="40">
        <f t="shared" si="12"/>
        <v>5.0364241388614079E-3</v>
      </c>
      <c r="T54" s="40">
        <f t="shared" si="13"/>
        <v>5.0355938553765453E-3</v>
      </c>
      <c r="U54" s="32">
        <f t="shared" si="18"/>
        <v>5.0491389414840859E-3</v>
      </c>
      <c r="V54" s="42">
        <f>'Rodzaje martwych'!I53</f>
        <v>112</v>
      </c>
      <c r="W54" s="32">
        <f t="shared" si="11"/>
        <v>5.0483044608380786E-3</v>
      </c>
      <c r="X54" s="32">
        <f t="shared" si="19"/>
        <v>22185.666666666668</v>
      </c>
    </row>
    <row r="55" spans="1:24" x14ac:dyDescent="0.25">
      <c r="A55" s="34">
        <v>48</v>
      </c>
      <c r="B55" s="43">
        <v>19577</v>
      </c>
      <c r="C55" s="43">
        <v>20507</v>
      </c>
      <c r="D55" s="43">
        <v>21470</v>
      </c>
      <c r="E55" s="36">
        <f t="shared" si="3"/>
        <v>20988.5</v>
      </c>
      <c r="F55" s="37">
        <f>'Rodzaje martwych'!C54</f>
        <v>54</v>
      </c>
      <c r="G55" s="37">
        <f>'Rodzaje martwych'!D54</f>
        <v>44</v>
      </c>
      <c r="H55" s="37">
        <f>'Rodzaje martwych'!E54</f>
        <v>57</v>
      </c>
      <c r="I55" s="37">
        <f>'Rodzaje martwych'!F54</f>
        <v>61</v>
      </c>
      <c r="J55" s="38">
        <f t="shared" si="20"/>
        <v>38.5</v>
      </c>
      <c r="K55" s="39">
        <f t="shared" si="15"/>
        <v>17</v>
      </c>
      <c r="L55" s="40">
        <f t="shared" si="21"/>
        <v>3.5</v>
      </c>
      <c r="M55" s="40">
        <f t="shared" si="16"/>
        <v>-10.5</v>
      </c>
      <c r="N55" s="41">
        <f t="shared" si="17"/>
        <v>5.5997857473279282E-3</v>
      </c>
      <c r="O55" s="40">
        <f t="shared" si="14"/>
        <v>5.6107140243456203E-3</v>
      </c>
      <c r="P55" s="40">
        <f t="shared" si="8"/>
        <v>5.615529731096025E-3</v>
      </c>
      <c r="Q55" s="40">
        <f t="shared" si="9"/>
        <v>2.6480528681432271E-3</v>
      </c>
      <c r="R55" s="40">
        <f t="shared" si="10"/>
        <v>2.9753557623129734E-3</v>
      </c>
      <c r="S55" s="40">
        <f t="shared" si="12"/>
        <v>5.6063665518470123E-3</v>
      </c>
      <c r="T55" s="40">
        <f t="shared" si="13"/>
        <v>5.6065441356973732E-3</v>
      </c>
      <c r="U55" s="32">
        <f t="shared" si="18"/>
        <v>5.6221264025537792E-3</v>
      </c>
      <c r="V55" s="42">
        <f>'Rodzaje martwych'!I54</f>
        <v>118</v>
      </c>
      <c r="W55" s="32">
        <f t="shared" si="11"/>
        <v>5.6223049862221767E-3</v>
      </c>
      <c r="X55" s="32">
        <f t="shared" si="19"/>
        <v>20987.833333333332</v>
      </c>
    </row>
    <row r="56" spans="1:24" x14ac:dyDescent="0.25">
      <c r="A56" s="34">
        <v>49</v>
      </c>
      <c r="B56" s="43">
        <v>18531</v>
      </c>
      <c r="C56" s="43">
        <v>19499</v>
      </c>
      <c r="D56" s="43">
        <v>20371</v>
      </c>
      <c r="E56" s="36">
        <f t="shared" si="3"/>
        <v>19935</v>
      </c>
      <c r="F56" s="37">
        <f>'Rodzaje martwych'!C55</f>
        <v>68</v>
      </c>
      <c r="G56" s="37">
        <f>'Rodzaje martwych'!D55</f>
        <v>58</v>
      </c>
      <c r="H56" s="37">
        <f>'Rodzaje martwych'!E55</f>
        <v>54</v>
      </c>
      <c r="I56" s="37">
        <f>'Rodzaje martwych'!F55</f>
        <v>59</v>
      </c>
      <c r="J56" s="38">
        <f t="shared" si="20"/>
        <v>17</v>
      </c>
      <c r="K56" s="39">
        <f t="shared" si="15"/>
        <v>-43.5</v>
      </c>
      <c r="L56" s="40">
        <f t="shared" si="21"/>
        <v>-10.5</v>
      </c>
      <c r="M56" s="40">
        <f t="shared" si="16"/>
        <v>-3.5</v>
      </c>
      <c r="N56" s="41">
        <f t="shared" si="17"/>
        <v>6.4939215360425425E-3</v>
      </c>
      <c r="O56" s="40">
        <f t="shared" si="14"/>
        <v>6.1552665999846119E-3</v>
      </c>
      <c r="P56" s="40">
        <f t="shared" si="8"/>
        <v>5.6612089219444384E-3</v>
      </c>
      <c r="Q56" s="40">
        <f t="shared" si="9"/>
        <v>2.6431394623169075E-3</v>
      </c>
      <c r="R56" s="40">
        <f t="shared" si="10"/>
        <v>3.0260677787893164E-3</v>
      </c>
      <c r="S56" s="40">
        <f t="shared" si="12"/>
        <v>5.65240227096516E-3</v>
      </c>
      <c r="T56" s="40">
        <f t="shared" si="13"/>
        <v>5.6526378976855867E-3</v>
      </c>
      <c r="U56" s="32">
        <f t="shared" si="18"/>
        <v>5.6684223727113117E-3</v>
      </c>
      <c r="V56" s="42">
        <f>'Rodzaje martwych'!I55</f>
        <v>113</v>
      </c>
      <c r="W56" s="32">
        <f t="shared" si="11"/>
        <v>5.6686593369842395E-3</v>
      </c>
      <c r="X56" s="32">
        <f t="shared" si="19"/>
        <v>19934.166666666668</v>
      </c>
    </row>
    <row r="57" spans="1:24" x14ac:dyDescent="0.25">
      <c r="A57" s="34">
        <v>50</v>
      </c>
      <c r="B57" s="43">
        <v>17362</v>
      </c>
      <c r="C57" s="43">
        <v>18322</v>
      </c>
      <c r="D57" s="43">
        <v>19372</v>
      </c>
      <c r="E57" s="36">
        <f t="shared" si="3"/>
        <v>18847</v>
      </c>
      <c r="F57" s="37">
        <f>'Rodzaje martwych'!C56</f>
        <v>64</v>
      </c>
      <c r="G57" s="37">
        <f>'Rodzaje martwych'!D56</f>
        <v>58</v>
      </c>
      <c r="H57" s="37">
        <f>'Rodzaje martwych'!E56</f>
        <v>61</v>
      </c>
      <c r="I57" s="37">
        <f>'Rodzaje martwych'!F56</f>
        <v>70</v>
      </c>
      <c r="J57" s="38">
        <f t="shared" si="20"/>
        <v>-43.5</v>
      </c>
      <c r="K57" s="39">
        <f t="shared" si="15"/>
        <v>-20</v>
      </c>
      <c r="L57" s="40">
        <f t="shared" si="21"/>
        <v>-3.5</v>
      </c>
      <c r="M57" s="40">
        <f t="shared" si="16"/>
        <v>4</v>
      </c>
      <c r="N57" s="41">
        <f t="shared" si="17"/>
        <v>7.2787517483941929E-3</v>
      </c>
      <c r="O57" s="40">
        <f t="shared" si="14"/>
        <v>7.8031212484993995E-3</v>
      </c>
      <c r="P57" s="40">
        <f t="shared" si="8"/>
        <v>6.9468440761395467E-3</v>
      </c>
      <c r="Q57" s="40">
        <f t="shared" si="9"/>
        <v>3.1387077271382447E-3</v>
      </c>
      <c r="R57" s="40">
        <f t="shared" si="10"/>
        <v>3.8201266099104998E-3</v>
      </c>
      <c r="S57" s="40">
        <f t="shared" si="12"/>
        <v>6.9266358228684726E-3</v>
      </c>
      <c r="T57" s="40">
        <f t="shared" si="13"/>
        <v>6.9271852361059705E-3</v>
      </c>
      <c r="U57" s="32">
        <f t="shared" si="18"/>
        <v>6.9507083355441184E-3</v>
      </c>
      <c r="V57" s="42">
        <f>'Rodzaje martwych'!I56</f>
        <v>131</v>
      </c>
      <c r="W57" s="32">
        <f t="shared" si="11"/>
        <v>6.9512615743811523E-3</v>
      </c>
      <c r="X57" s="32">
        <f t="shared" si="19"/>
        <v>18845.5</v>
      </c>
    </row>
    <row r="58" spans="1:24" x14ac:dyDescent="0.25">
      <c r="A58" s="34">
        <v>51</v>
      </c>
      <c r="B58" s="43">
        <v>16475</v>
      </c>
      <c r="C58" s="43">
        <v>17205</v>
      </c>
      <c r="D58" s="43">
        <v>18187</v>
      </c>
      <c r="E58" s="36">
        <f t="shared" si="3"/>
        <v>17696</v>
      </c>
      <c r="F58" s="37">
        <f>'Rodzaje martwych'!C57</f>
        <v>59</v>
      </c>
      <c r="G58" s="37">
        <f>'Rodzaje martwych'!D57</f>
        <v>67</v>
      </c>
      <c r="H58" s="37">
        <f>'Rodzaje martwych'!E57</f>
        <v>73</v>
      </c>
      <c r="I58" s="37">
        <f>'Rodzaje martwych'!F57</f>
        <v>63</v>
      </c>
      <c r="J58" s="38">
        <f t="shared" si="20"/>
        <v>-20</v>
      </c>
      <c r="K58" s="39">
        <f t="shared" si="15"/>
        <v>21</v>
      </c>
      <c r="L58" s="40">
        <f t="shared" si="21"/>
        <v>4</v>
      </c>
      <c r="M58" s="40">
        <f t="shared" si="16"/>
        <v>2</v>
      </c>
      <c r="N58" s="41">
        <f t="shared" si="17"/>
        <v>7.0622286541244571E-3</v>
      </c>
      <c r="O58" s="40">
        <f t="shared" si="14"/>
        <v>7.8456442145638395E-3</v>
      </c>
      <c r="P58" s="40">
        <f t="shared" si="8"/>
        <v>7.6451211328519841E-3</v>
      </c>
      <c r="Q58" s="40">
        <f t="shared" si="9"/>
        <v>3.9982473436301893E-3</v>
      </c>
      <c r="R58" s="40">
        <f t="shared" si="10"/>
        <v>3.6615134255492269E-3</v>
      </c>
      <c r="S58" s="40">
        <f t="shared" si="12"/>
        <v>7.6559333483449676E-3</v>
      </c>
      <c r="T58" s="40">
        <f t="shared" si="13"/>
        <v>7.6552151152972951E-3</v>
      </c>
      <c r="U58" s="32">
        <f t="shared" si="18"/>
        <v>7.6853526220614825E-3</v>
      </c>
      <c r="V58" s="42">
        <f>'Rodzaje martwych'!I57</f>
        <v>136</v>
      </c>
      <c r="W58" s="32">
        <f t="shared" si="11"/>
        <v>7.6846288587949438E-3</v>
      </c>
      <c r="X58" s="32">
        <f t="shared" si="19"/>
        <v>17697.666666666668</v>
      </c>
    </row>
    <row r="59" spans="1:24" x14ac:dyDescent="0.25">
      <c r="A59" s="34">
        <v>52</v>
      </c>
      <c r="B59" s="43">
        <v>15786</v>
      </c>
      <c r="C59" s="43">
        <v>16368</v>
      </c>
      <c r="D59" s="43">
        <v>17074</v>
      </c>
      <c r="E59" s="36">
        <f t="shared" si="3"/>
        <v>16721</v>
      </c>
      <c r="F59" s="37">
        <f>'Rodzaje martwych'!C58</f>
        <v>82</v>
      </c>
      <c r="G59" s="37">
        <f>'Rodzaje martwych'!D58</f>
        <v>59</v>
      </c>
      <c r="H59" s="37">
        <f>'Rodzaje martwych'!E58</f>
        <v>72</v>
      </c>
      <c r="I59" s="37">
        <f>'Rodzaje martwych'!F58</f>
        <v>64</v>
      </c>
      <c r="J59" s="38">
        <f t="shared" si="20"/>
        <v>21</v>
      </c>
      <c r="K59" s="39">
        <f t="shared" si="15"/>
        <v>-13</v>
      </c>
      <c r="L59" s="40">
        <f t="shared" si="21"/>
        <v>2</v>
      </c>
      <c r="M59" s="40">
        <f t="shared" si="16"/>
        <v>8</v>
      </c>
      <c r="N59" s="41">
        <f t="shared" si="17"/>
        <v>8.8788883145315776E-3</v>
      </c>
      <c r="O59" s="40">
        <f t="shared" si="14"/>
        <v>8.3659013190034194E-3</v>
      </c>
      <c r="P59" s="40">
        <f t="shared" si="8"/>
        <v>8.0921719625017818E-3</v>
      </c>
      <c r="Q59" s="40">
        <f t="shared" si="9"/>
        <v>4.1994750656167978E-3</v>
      </c>
      <c r="R59" s="40">
        <f t="shared" si="10"/>
        <v>3.9091131199609089E-3</v>
      </c>
      <c r="S59" s="40">
        <f t="shared" si="12"/>
        <v>8.1005420215617373E-3</v>
      </c>
      <c r="T59" s="40">
        <f t="shared" si="13"/>
        <v>8.09989875126561E-3</v>
      </c>
      <c r="U59" s="32">
        <f t="shared" si="18"/>
        <v>8.1334848394234802E-3</v>
      </c>
      <c r="V59" s="42">
        <f>'Rodzaje martwych'!I58</f>
        <v>136</v>
      </c>
      <c r="W59" s="32">
        <f t="shared" si="11"/>
        <v>8.1328363266689272E-3</v>
      </c>
      <c r="X59" s="32">
        <f t="shared" si="19"/>
        <v>16722.333333333332</v>
      </c>
    </row>
    <row r="60" spans="1:24" x14ac:dyDescent="0.25">
      <c r="A60" s="34">
        <v>53</v>
      </c>
      <c r="B60" s="43">
        <v>15476</v>
      </c>
      <c r="C60" s="43">
        <v>15618</v>
      </c>
      <c r="D60" s="43">
        <v>16247</v>
      </c>
      <c r="E60" s="36">
        <f t="shared" si="3"/>
        <v>15932.5</v>
      </c>
      <c r="F60" s="37">
        <f>'Rodzaje martwych'!C59</f>
        <v>83</v>
      </c>
      <c r="G60" s="37">
        <f>'Rodzaje martwych'!D59</f>
        <v>94</v>
      </c>
      <c r="H60" s="37">
        <f>'Rodzaje martwych'!E59</f>
        <v>73</v>
      </c>
      <c r="I60" s="37">
        <f>'Rodzaje martwych'!F59</f>
        <v>98</v>
      </c>
      <c r="J60" s="38">
        <f t="shared" si="20"/>
        <v>-13</v>
      </c>
      <c r="K60" s="39">
        <f t="shared" si="15"/>
        <v>-32.5</v>
      </c>
      <c r="L60" s="40">
        <f t="shared" si="21"/>
        <v>8</v>
      </c>
      <c r="M60" s="40">
        <f t="shared" si="16"/>
        <v>0</v>
      </c>
      <c r="N60" s="41">
        <f t="shared" si="17"/>
        <v>1.1523157727200382E-2</v>
      </c>
      <c r="O60" s="40">
        <f t="shared" si="14"/>
        <v>1.152516327314637E-2</v>
      </c>
      <c r="P60" s="40">
        <f t="shared" si="8"/>
        <v>1.0720872575821994E-2</v>
      </c>
      <c r="Q60" s="40">
        <f t="shared" si="9"/>
        <v>4.4741358176023536E-3</v>
      </c>
      <c r="R60" s="40">
        <f t="shared" si="10"/>
        <v>6.2748111153796901E-3</v>
      </c>
      <c r="S60" s="40">
        <f t="shared" si="12"/>
        <v>1.0675490073667126E-2</v>
      </c>
      <c r="T60" s="40">
        <f t="shared" si="13"/>
        <v>1.0678267747676487E-2</v>
      </c>
      <c r="U60" s="32">
        <f t="shared" si="18"/>
        <v>1.0732778911030912E-2</v>
      </c>
      <c r="V60" s="42">
        <f>'Rodzaje martwych'!I59</f>
        <v>171</v>
      </c>
      <c r="W60" s="32">
        <f t="shared" si="11"/>
        <v>1.0735586481113319E-2</v>
      </c>
      <c r="X60" s="32">
        <f t="shared" si="19"/>
        <v>15928.333333333334</v>
      </c>
    </row>
    <row r="61" spans="1:24" x14ac:dyDescent="0.25">
      <c r="A61" s="34">
        <v>54</v>
      </c>
      <c r="B61" s="43">
        <v>15792</v>
      </c>
      <c r="C61" s="43">
        <v>15250</v>
      </c>
      <c r="D61" s="43">
        <v>15438</v>
      </c>
      <c r="E61" s="36">
        <f t="shared" si="3"/>
        <v>15344</v>
      </c>
      <c r="F61" s="37">
        <f>'Rodzaje martwych'!C60</f>
        <v>67</v>
      </c>
      <c r="G61" s="37">
        <f>'Rodzaje martwych'!D60</f>
        <v>90</v>
      </c>
      <c r="H61" s="37">
        <f>'Rodzaje martwych'!E60</f>
        <v>82</v>
      </c>
      <c r="I61" s="37">
        <f>'Rodzaje martwych'!F60</f>
        <v>88</v>
      </c>
      <c r="J61" s="38">
        <f t="shared" si="20"/>
        <v>-32.5</v>
      </c>
      <c r="K61" s="39">
        <f t="shared" si="15"/>
        <v>-58.5</v>
      </c>
      <c r="L61" s="40">
        <f t="shared" si="21"/>
        <v>0</v>
      </c>
      <c r="M61" s="40">
        <f t="shared" si="16"/>
        <v>6.5</v>
      </c>
      <c r="N61" s="41">
        <f t="shared" si="17"/>
        <v>1.0106608417826754E-2</v>
      </c>
      <c r="O61" s="40">
        <f t="shared" si="14"/>
        <v>1.0552879100711171E-2</v>
      </c>
      <c r="P61" s="40">
        <f t="shared" si="8"/>
        <v>1.1022285515964958E-2</v>
      </c>
      <c r="Q61" s="40">
        <f t="shared" si="9"/>
        <v>5.2835051546391756E-3</v>
      </c>
      <c r="R61" s="40">
        <f t="shared" si="10"/>
        <v>5.7692622883647746E-3</v>
      </c>
      <c r="S61" s="40">
        <f t="shared" si="12"/>
        <v>1.101821245706138E-2</v>
      </c>
      <c r="T61" s="40">
        <f t="shared" si="13"/>
        <v>1.1018926626912109E-2</v>
      </c>
      <c r="U61" s="32">
        <f t="shared" si="18"/>
        <v>1.107924921793535E-2</v>
      </c>
      <c r="V61" s="42">
        <f>'Rodzaje martwych'!I60</f>
        <v>170</v>
      </c>
      <c r="W61" s="32">
        <f t="shared" si="11"/>
        <v>1.1079971322427166E-2</v>
      </c>
      <c r="X61" s="32">
        <f t="shared" si="19"/>
        <v>15343</v>
      </c>
    </row>
    <row r="62" spans="1:24" x14ac:dyDescent="0.25">
      <c r="A62" s="34">
        <v>55</v>
      </c>
      <c r="B62" s="43">
        <v>15895</v>
      </c>
      <c r="C62" s="43">
        <v>15481</v>
      </c>
      <c r="D62" s="43">
        <v>15102</v>
      </c>
      <c r="E62" s="36">
        <f t="shared" si="3"/>
        <v>15291.5</v>
      </c>
      <c r="F62" s="37">
        <f>'Rodzaje martwych'!C61</f>
        <v>104</v>
      </c>
      <c r="G62" s="37">
        <f>'Rodzaje martwych'!D61</f>
        <v>105</v>
      </c>
      <c r="H62" s="37">
        <f>'Rodzaje martwych'!E61</f>
        <v>73</v>
      </c>
      <c r="I62" s="37">
        <f>'Rodzaje martwych'!F61</f>
        <v>97</v>
      </c>
      <c r="J62" s="38">
        <f t="shared" si="20"/>
        <v>-58.5</v>
      </c>
      <c r="K62" s="39">
        <f t="shared" si="15"/>
        <v>-53</v>
      </c>
      <c r="L62" s="40">
        <f t="shared" si="21"/>
        <v>6.5</v>
      </c>
      <c r="M62" s="40">
        <f t="shared" si="16"/>
        <v>-4.5</v>
      </c>
      <c r="N62" s="41">
        <f t="shared" si="17"/>
        <v>1.2874711760184473E-2</v>
      </c>
      <c r="O62" s="40">
        <f t="shared" si="14"/>
        <v>1.1695150712370367E-2</v>
      </c>
      <c r="P62" s="40">
        <f t="shared" si="8"/>
        <v>1.1048077562462955E-2</v>
      </c>
      <c r="Q62" s="40">
        <f t="shared" si="9"/>
        <v>4.8115741427323805E-3</v>
      </c>
      <c r="R62" s="40">
        <f t="shared" si="10"/>
        <v>6.2666558992166676E-3</v>
      </c>
      <c r="S62" s="40">
        <f t="shared" si="12"/>
        <v>1.1055831951354339E-2</v>
      </c>
      <c r="T62" s="40">
        <f t="shared" si="13"/>
        <v>1.1058708733127337E-2</v>
      </c>
      <c r="U62" s="32">
        <f t="shared" si="18"/>
        <v>1.1117287381878822E-2</v>
      </c>
      <c r="V62" s="42">
        <f>'Rodzaje martwych'!I61</f>
        <v>170</v>
      </c>
      <c r="W62" s="32">
        <f t="shared" si="11"/>
        <v>1.1120196238757155E-2</v>
      </c>
      <c r="X62" s="32">
        <f t="shared" si="19"/>
        <v>15287.5</v>
      </c>
    </row>
    <row r="63" spans="1:24" x14ac:dyDescent="0.25">
      <c r="A63" s="34">
        <v>56</v>
      </c>
      <c r="B63" s="43">
        <v>16071</v>
      </c>
      <c r="C63" s="43">
        <v>15586</v>
      </c>
      <c r="D63" s="43">
        <v>15291</v>
      </c>
      <c r="E63" s="36">
        <f t="shared" si="3"/>
        <v>15438.5</v>
      </c>
      <c r="F63" s="37">
        <f>'Rodzaje martwych'!C62</f>
        <v>98</v>
      </c>
      <c r="G63" s="37">
        <f>'Rodzaje martwych'!D62</f>
        <v>113</v>
      </c>
      <c r="H63" s="37">
        <f>'Rodzaje martwych'!E62</f>
        <v>84</v>
      </c>
      <c r="I63" s="37">
        <f>'Rodzaje martwych'!F62</f>
        <v>115</v>
      </c>
      <c r="J63" s="38">
        <f t="shared" si="20"/>
        <v>-53</v>
      </c>
      <c r="K63" s="39">
        <f t="shared" si="15"/>
        <v>-77</v>
      </c>
      <c r="L63" s="40">
        <f t="shared" si="21"/>
        <v>-4.5</v>
      </c>
      <c r="M63" s="40">
        <f t="shared" si="16"/>
        <v>4.5</v>
      </c>
      <c r="N63" s="41">
        <f t="shared" si="17"/>
        <v>1.3555870232772748E-2</v>
      </c>
      <c r="O63" s="40">
        <f t="shared" si="14"/>
        <v>1.3277316314422244E-2</v>
      </c>
      <c r="P63" s="40">
        <f t="shared" si="8"/>
        <v>1.2799667125032999E-2</v>
      </c>
      <c r="Q63" s="40">
        <f t="shared" si="9"/>
        <v>5.4626152270399455E-3</v>
      </c>
      <c r="R63" s="40">
        <f t="shared" si="10"/>
        <v>7.3773515308004425E-3</v>
      </c>
      <c r="S63" s="40">
        <f t="shared" si="12"/>
        <v>1.280731110825074E-2</v>
      </c>
      <c r="T63" s="40">
        <f t="shared" si="13"/>
        <v>1.2811571187913774E-2</v>
      </c>
      <c r="U63" s="32">
        <f t="shared" si="18"/>
        <v>1.2889853288855783E-2</v>
      </c>
      <c r="V63" s="42">
        <f>'Rodzaje martwych'!I62</f>
        <v>199</v>
      </c>
      <c r="W63" s="32">
        <f t="shared" si="11"/>
        <v>1.2894168466522677E-2</v>
      </c>
      <c r="X63" s="32">
        <f t="shared" si="19"/>
        <v>15433.333333333334</v>
      </c>
    </row>
    <row r="64" spans="1:24" x14ac:dyDescent="0.25">
      <c r="A64" s="34">
        <v>57</v>
      </c>
      <c r="B64" s="43">
        <v>16364</v>
      </c>
      <c r="C64" s="43">
        <v>15703</v>
      </c>
      <c r="D64" s="43">
        <v>15388</v>
      </c>
      <c r="E64" s="36">
        <f t="shared" si="3"/>
        <v>15545.5</v>
      </c>
      <c r="F64" s="37">
        <f>'Rodzaje martwych'!C63</f>
        <v>101</v>
      </c>
      <c r="G64" s="37">
        <f>'Rodzaje martwych'!D63</f>
        <v>116</v>
      </c>
      <c r="H64" s="37">
        <f>'Rodzaje martwych'!E63</f>
        <v>92</v>
      </c>
      <c r="I64" s="37">
        <f>'Rodzaje martwych'!F63</f>
        <v>114</v>
      </c>
      <c r="J64" s="38">
        <f t="shared" si="20"/>
        <v>-77</v>
      </c>
      <c r="K64" s="39">
        <f t="shared" si="15"/>
        <v>-71</v>
      </c>
      <c r="L64" s="40">
        <f t="shared" si="21"/>
        <v>4.5</v>
      </c>
      <c r="M64" s="40">
        <f t="shared" si="16"/>
        <v>2.5</v>
      </c>
      <c r="N64" s="41">
        <f t="shared" si="17"/>
        <v>1.3570019723865878E-2</v>
      </c>
      <c r="O64" s="40">
        <f t="shared" si="14"/>
        <v>1.2925408296456655E-2</v>
      </c>
      <c r="P64" s="40">
        <f t="shared" si="8"/>
        <v>1.3160049148873698E-2</v>
      </c>
      <c r="Q64" s="40">
        <f t="shared" si="9"/>
        <v>5.9440164106540037E-3</v>
      </c>
      <c r="R64" s="40">
        <f t="shared" si="10"/>
        <v>7.2591814317780222E-3</v>
      </c>
      <c r="S64" s="40">
        <f t="shared" si="12"/>
        <v>1.3164201041633385E-2</v>
      </c>
      <c r="T64" s="40">
        <f t="shared" si="13"/>
        <v>1.3167286324558693E-2</v>
      </c>
      <c r="U64" s="32">
        <f t="shared" si="18"/>
        <v>1.3251423241452511E-2</v>
      </c>
      <c r="V64" s="42">
        <f>'Rodzaje martwych'!I63</f>
        <v>206</v>
      </c>
      <c r="W64" s="32">
        <f t="shared" si="11"/>
        <v>1.3254549549066498E-2</v>
      </c>
      <c r="X64" s="32">
        <f t="shared" si="19"/>
        <v>15541.833333333334</v>
      </c>
    </row>
    <row r="65" spans="1:24" x14ac:dyDescent="0.25">
      <c r="A65" s="34">
        <v>58</v>
      </c>
      <c r="B65" s="43">
        <v>16399</v>
      </c>
      <c r="C65" s="43">
        <v>15967</v>
      </c>
      <c r="D65" s="43">
        <v>15505</v>
      </c>
      <c r="E65" s="36">
        <f t="shared" si="3"/>
        <v>15736</v>
      </c>
      <c r="F65" s="37">
        <f>'Rodzaje martwych'!C64</f>
        <v>139</v>
      </c>
      <c r="G65" s="37">
        <f>'Rodzaje martwych'!D64</f>
        <v>118</v>
      </c>
      <c r="H65" s="37">
        <f>'Rodzaje martwych'!E64</f>
        <v>89</v>
      </c>
      <c r="I65" s="37">
        <f>'Rodzaje martwych'!F64</f>
        <v>113</v>
      </c>
      <c r="J65" s="38">
        <f t="shared" si="20"/>
        <v>-71</v>
      </c>
      <c r="K65" s="39">
        <f t="shared" si="15"/>
        <v>-46.5</v>
      </c>
      <c r="L65" s="40">
        <f t="shared" si="21"/>
        <v>2.5</v>
      </c>
      <c r="M65" s="40">
        <f t="shared" si="16"/>
        <v>-3</v>
      </c>
      <c r="N65" s="41">
        <f t="shared" si="17"/>
        <v>1.5613382899628252E-2</v>
      </c>
      <c r="O65" s="40">
        <f t="shared" si="14"/>
        <v>1.4971185166624906E-2</v>
      </c>
      <c r="P65" s="40">
        <f t="shared" si="8"/>
        <v>1.2745143971582773E-2</v>
      </c>
      <c r="Q65" s="40">
        <f t="shared" si="9"/>
        <v>5.7077808596944094E-3</v>
      </c>
      <c r="R65" s="40">
        <f t="shared" si="10"/>
        <v>7.0777614230684918E-3</v>
      </c>
      <c r="S65" s="40">
        <f t="shared" si="12"/>
        <v>1.2754940961040601E-2</v>
      </c>
      <c r="T65" s="40">
        <f t="shared" si="13"/>
        <v>1.275816332975431E-2</v>
      </c>
      <c r="U65" s="32">
        <f t="shared" si="18"/>
        <v>1.2836807320793085E-2</v>
      </c>
      <c r="V65" s="42">
        <f>'Rodzaje martwych'!I64</f>
        <v>202</v>
      </c>
      <c r="W65" s="32">
        <f t="shared" si="11"/>
        <v>1.2840071192473938E-2</v>
      </c>
      <c r="X65" s="32">
        <f t="shared" si="19"/>
        <v>15732</v>
      </c>
    </row>
    <row r="66" spans="1:24" x14ac:dyDescent="0.25">
      <c r="A66" s="34">
        <v>59</v>
      </c>
      <c r="B66" s="43">
        <v>17725</v>
      </c>
      <c r="C66" s="43">
        <v>16057</v>
      </c>
      <c r="D66" s="43">
        <v>15722</v>
      </c>
      <c r="E66" s="36">
        <f t="shared" si="3"/>
        <v>15889.5</v>
      </c>
      <c r="F66" s="37">
        <f>'Rodzaje martwych'!C65</f>
        <v>131</v>
      </c>
      <c r="G66" s="37">
        <f>'Rodzaje martwych'!D65</f>
        <v>163</v>
      </c>
      <c r="H66" s="37">
        <f>'Rodzaje martwych'!E65</f>
        <v>126</v>
      </c>
      <c r="I66" s="37">
        <f>'Rodzaje martwych'!F65</f>
        <v>118</v>
      </c>
      <c r="J66" s="38">
        <f t="shared" si="20"/>
        <v>-46.5</v>
      </c>
      <c r="K66" s="39">
        <f t="shared" si="15"/>
        <v>-86</v>
      </c>
      <c r="L66" s="40">
        <f t="shared" si="21"/>
        <v>-3</v>
      </c>
      <c r="M66" s="40">
        <f t="shared" si="16"/>
        <v>-5.5</v>
      </c>
      <c r="N66" s="41">
        <f t="shared" si="17"/>
        <v>1.5362309899127001E-2</v>
      </c>
      <c r="O66" s="40">
        <f t="shared" si="14"/>
        <v>1.6571659969473258E-2</v>
      </c>
      <c r="P66" s="40">
        <f t="shared" si="8"/>
        <v>1.5241424744625864E-2</v>
      </c>
      <c r="Q66" s="40">
        <f t="shared" si="9"/>
        <v>7.9497775955077454E-3</v>
      </c>
      <c r="R66" s="40">
        <f t="shared" si="10"/>
        <v>7.3500786396125638E-3</v>
      </c>
      <c r="S66" s="40">
        <f t="shared" si="12"/>
        <v>1.5239046935015457E-2</v>
      </c>
      <c r="T66" s="40">
        <f t="shared" si="13"/>
        <v>1.5237778032203338E-2</v>
      </c>
      <c r="U66" s="32">
        <f t="shared" si="18"/>
        <v>1.5356052739230309E-2</v>
      </c>
      <c r="V66" s="42">
        <f>'Rodzaje martwych'!I65</f>
        <v>244</v>
      </c>
      <c r="W66" s="32">
        <f t="shared" si="11"/>
        <v>1.5354764277098957E-2</v>
      </c>
      <c r="X66" s="32">
        <f t="shared" si="19"/>
        <v>15890.833333333334</v>
      </c>
    </row>
    <row r="67" spans="1:24" x14ac:dyDescent="0.25">
      <c r="A67" s="34">
        <v>60</v>
      </c>
      <c r="B67" s="43">
        <v>18392</v>
      </c>
      <c r="C67" s="43">
        <v>17228</v>
      </c>
      <c r="D67" s="43">
        <v>15780</v>
      </c>
      <c r="E67" s="36">
        <f t="shared" si="3"/>
        <v>16504</v>
      </c>
      <c r="F67" s="37">
        <f>'Rodzaje martwych'!C66</f>
        <v>162</v>
      </c>
      <c r="G67" s="37">
        <f>'Rodzaje martwych'!D66</f>
        <v>186</v>
      </c>
      <c r="H67" s="37">
        <f>'Rodzaje martwych'!E66</f>
        <v>148</v>
      </c>
      <c r="I67" s="37">
        <f>'Rodzaje martwych'!F66</f>
        <v>139</v>
      </c>
      <c r="J67" s="38">
        <f t="shared" si="20"/>
        <v>-86</v>
      </c>
      <c r="K67" s="39">
        <f t="shared" si="15"/>
        <v>-102</v>
      </c>
      <c r="L67" s="40">
        <f t="shared" si="21"/>
        <v>-5.5</v>
      </c>
      <c r="M67" s="40">
        <f t="shared" si="16"/>
        <v>9.5</v>
      </c>
      <c r="N67" s="41">
        <f t="shared" si="17"/>
        <v>1.7261401270232686E-2</v>
      </c>
      <c r="O67" s="40">
        <f t="shared" si="14"/>
        <v>1.7461928934010152E-2</v>
      </c>
      <c r="P67" s="40">
        <f t="shared" si="8"/>
        <v>1.7281311066664196E-2</v>
      </c>
      <c r="Q67" s="40">
        <f t="shared" si="9"/>
        <v>9.2902091866359088E-3</v>
      </c>
      <c r="R67" s="40">
        <f t="shared" si="10"/>
        <v>8.0660370515442982E-3</v>
      </c>
      <c r="S67" s="40">
        <f t="shared" si="12"/>
        <v>1.7239825799669619E-2</v>
      </c>
      <c r="T67" s="40">
        <f t="shared" si="13"/>
        <v>1.723827256892306E-2</v>
      </c>
      <c r="U67" s="32">
        <f t="shared" si="18"/>
        <v>1.7389723703344642E-2</v>
      </c>
      <c r="V67" s="42">
        <f>'Rodzaje martwych'!I66</f>
        <v>287</v>
      </c>
      <c r="W67" s="32">
        <f t="shared" si="11"/>
        <v>1.7388143346157341E-2</v>
      </c>
      <c r="X67" s="32">
        <f t="shared" si="19"/>
        <v>16505.5</v>
      </c>
    </row>
    <row r="68" spans="1:24" x14ac:dyDescent="0.25">
      <c r="A68" s="34">
        <v>61</v>
      </c>
      <c r="B68" s="43">
        <v>19735</v>
      </c>
      <c r="C68" s="43">
        <v>17795</v>
      </c>
      <c r="D68" s="43">
        <v>16946</v>
      </c>
      <c r="E68" s="36">
        <f t="shared" si="3"/>
        <v>17370.5</v>
      </c>
      <c r="F68" s="37">
        <f>'Rodzaje martwych'!C67</f>
        <v>207</v>
      </c>
      <c r="G68" s="37">
        <f>'Rodzaje martwych'!D67</f>
        <v>235</v>
      </c>
      <c r="H68" s="37">
        <f>'Rodzaje martwych'!E67</f>
        <v>162</v>
      </c>
      <c r="I68" s="37">
        <f>'Rodzaje martwych'!F67</f>
        <v>158</v>
      </c>
      <c r="J68" s="38">
        <f t="shared" si="20"/>
        <v>-102</v>
      </c>
      <c r="K68" s="39">
        <f t="shared" si="15"/>
        <v>-140.5</v>
      </c>
      <c r="L68" s="40">
        <f t="shared" si="21"/>
        <v>9.5</v>
      </c>
      <c r="M68" s="40">
        <f t="shared" si="16"/>
        <v>2</v>
      </c>
      <c r="N68" s="41">
        <f t="shared" si="17"/>
        <v>2.021712639858203E-2</v>
      </c>
      <c r="O68" s="40">
        <f t="shared" si="14"/>
        <v>1.798055852109906E-2</v>
      </c>
      <c r="P68" s="40">
        <f t="shared" si="8"/>
        <v>1.8266188467536582E-2</v>
      </c>
      <c r="Q68" s="40">
        <f t="shared" si="9"/>
        <v>9.4718839986552266E-3</v>
      </c>
      <c r="R68" s="40">
        <f t="shared" si="10"/>
        <v>8.8783996403686213E-3</v>
      </c>
      <c r="S68" s="40">
        <f t="shared" si="12"/>
        <v>1.8253900345112806E-2</v>
      </c>
      <c r="T68" s="40">
        <f t="shared" si="13"/>
        <v>1.8253206194681851E-2</v>
      </c>
      <c r="U68" s="32">
        <f t="shared" si="18"/>
        <v>1.8422037362194527E-2</v>
      </c>
      <c r="V68" s="42">
        <f>'Rodzaje martwych'!I67</f>
        <v>320</v>
      </c>
      <c r="W68" s="32">
        <f t="shared" si="11"/>
        <v>1.8421330365452328E-2</v>
      </c>
      <c r="X68" s="32">
        <f t="shared" si="19"/>
        <v>17371.166666666668</v>
      </c>
    </row>
    <row r="69" spans="1:24" x14ac:dyDescent="0.25">
      <c r="A69" s="34">
        <v>62</v>
      </c>
      <c r="B69" s="43">
        <v>20721</v>
      </c>
      <c r="C69" s="43">
        <v>18986</v>
      </c>
      <c r="D69" s="43">
        <v>17479</v>
      </c>
      <c r="E69" s="36">
        <f t="shared" si="3"/>
        <v>18232.5</v>
      </c>
      <c r="F69" s="37">
        <f>'Rodzaje martwych'!C68</f>
        <v>233</v>
      </c>
      <c r="G69" s="37">
        <f>'Rodzaje martwych'!D68</f>
        <v>252</v>
      </c>
      <c r="H69" s="37">
        <f>'Rodzaje martwych'!E68</f>
        <v>162</v>
      </c>
      <c r="I69" s="37">
        <f>'Rodzaje martwych'!F68</f>
        <v>190</v>
      </c>
      <c r="J69" s="38">
        <f t="shared" si="20"/>
        <v>-140.5</v>
      </c>
      <c r="K69" s="39">
        <f t="shared" si="15"/>
        <v>-114</v>
      </c>
      <c r="L69" s="40">
        <f t="shared" si="21"/>
        <v>2</v>
      </c>
      <c r="M69" s="40">
        <f t="shared" si="16"/>
        <v>1.5</v>
      </c>
      <c r="N69" s="41">
        <f t="shared" si="17"/>
        <v>2.192846034214619E-2</v>
      </c>
      <c r="O69" s="40">
        <f t="shared" si="14"/>
        <v>2.0487162606978276E-2</v>
      </c>
      <c r="P69" s="40">
        <f t="shared" si="8"/>
        <v>1.9098751196793273E-2</v>
      </c>
      <c r="Q69" s="40">
        <f t="shared" si="9"/>
        <v>9.1836734693877559E-3</v>
      </c>
      <c r="R69" s="40">
        <f t="shared" si="10"/>
        <v>1.0006978550831502E-2</v>
      </c>
      <c r="S69" s="40">
        <f t="shared" si="12"/>
        <v>1.912160143412011E-2</v>
      </c>
      <c r="T69" s="40">
        <f t="shared" si="13"/>
        <v>1.9126450105503384E-2</v>
      </c>
      <c r="U69" s="32">
        <f t="shared" si="18"/>
        <v>1.9306184012066366E-2</v>
      </c>
      <c r="V69" s="42">
        <f>'Rodzaje martwych'!I68</f>
        <v>352</v>
      </c>
      <c r="W69" s="32">
        <f t="shared" si="11"/>
        <v>1.9311126756699919E-2</v>
      </c>
      <c r="X69" s="32">
        <f t="shared" si="19"/>
        <v>18227.833333333332</v>
      </c>
    </row>
    <row r="70" spans="1:24" x14ac:dyDescent="0.25">
      <c r="A70" s="34">
        <v>63</v>
      </c>
      <c r="B70" s="43">
        <v>20591</v>
      </c>
      <c r="C70" s="43">
        <v>19962</v>
      </c>
      <c r="D70" s="43">
        <v>18600</v>
      </c>
      <c r="E70" s="36">
        <f t="shared" si="3"/>
        <v>19281</v>
      </c>
      <c r="F70" s="37">
        <f>'Rodzaje martwych'!C69</f>
        <v>279</v>
      </c>
      <c r="G70" s="37">
        <f>'Rodzaje martwych'!D69</f>
        <v>276</v>
      </c>
      <c r="H70" s="37">
        <f>'Rodzaje martwych'!E69</f>
        <v>199</v>
      </c>
      <c r="I70" s="37">
        <f>'Rodzaje martwych'!F69</f>
        <v>218</v>
      </c>
      <c r="J70" s="38">
        <f t="shared" si="20"/>
        <v>-114</v>
      </c>
      <c r="K70" s="39">
        <f t="shared" si="15"/>
        <v>-139</v>
      </c>
      <c r="L70" s="40">
        <f t="shared" si="21"/>
        <v>1.5</v>
      </c>
      <c r="M70" s="40">
        <f t="shared" si="16"/>
        <v>0.5</v>
      </c>
      <c r="N70" s="41">
        <f t="shared" si="17"/>
        <v>2.4484869385291836E-2</v>
      </c>
      <c r="O70" s="40">
        <f t="shared" si="14"/>
        <v>2.3143393863494052E-2</v>
      </c>
      <c r="P70" s="40">
        <f t="shared" si="8"/>
        <v>2.1391097838859507E-2</v>
      </c>
      <c r="Q70" s="40">
        <f t="shared" si="9"/>
        <v>1.0586091790459218E-2</v>
      </c>
      <c r="R70" s="40">
        <f t="shared" si="10"/>
        <v>1.0920612656388934E-2</v>
      </c>
      <c r="S70" s="40">
        <f t="shared" si="12"/>
        <v>2.1396136381128299E-2</v>
      </c>
      <c r="T70" s="40">
        <f t="shared" si="13"/>
        <v>2.1399613404266236E-2</v>
      </c>
      <c r="U70" s="32">
        <f t="shared" si="18"/>
        <v>2.1627508946631398E-2</v>
      </c>
      <c r="V70" s="42">
        <f>'Rodzaje martwych'!I69</f>
        <v>417</v>
      </c>
      <c r="W70" s="32">
        <f t="shared" si="11"/>
        <v>2.1631061581955095E-2</v>
      </c>
      <c r="X70" s="32">
        <f t="shared" si="19"/>
        <v>19277.833333333332</v>
      </c>
    </row>
    <row r="71" spans="1:24" x14ac:dyDescent="0.25">
      <c r="A71" s="34">
        <v>64</v>
      </c>
      <c r="B71" s="43">
        <v>20346</v>
      </c>
      <c r="C71" s="43">
        <v>19766</v>
      </c>
      <c r="D71" s="43">
        <v>19501</v>
      </c>
      <c r="E71" s="36">
        <f t="shared" si="3"/>
        <v>19633.5</v>
      </c>
      <c r="F71" s="37">
        <f>'Rodzaje martwych'!C70</f>
        <v>271</v>
      </c>
      <c r="G71" s="37">
        <f>'Rodzaje martwych'!D70</f>
        <v>294</v>
      </c>
      <c r="H71" s="37">
        <f>'Rodzaje martwych'!E70</f>
        <v>244</v>
      </c>
      <c r="I71" s="37">
        <f>'Rodzaje martwych'!F70</f>
        <v>220</v>
      </c>
      <c r="J71" s="38">
        <f t="shared" si="20"/>
        <v>-139</v>
      </c>
      <c r="K71" s="39">
        <f t="shared" ref="K71:K107" si="22">J72</f>
        <v>-125.5</v>
      </c>
      <c r="L71" s="40">
        <f t="shared" si="21"/>
        <v>0.5</v>
      </c>
      <c r="M71" s="40">
        <f t="shared" ref="M71:M107" si="23">L72</f>
        <v>4</v>
      </c>
      <c r="N71" s="41">
        <f t="shared" ref="N71:N102" si="24">(F71+I71)/(C71+F71-(J71-M71)/2)</f>
        <v>2.4417534873312281E-2</v>
      </c>
      <c r="O71" s="40">
        <f t="shared" si="14"/>
        <v>2.38745574102175E-2</v>
      </c>
      <c r="P71" s="40">
        <f t="shared" si="8"/>
        <v>2.3349282654110293E-2</v>
      </c>
      <c r="Q71" s="40">
        <f t="shared" si="9"/>
        <v>1.235771534205295E-2</v>
      </c>
      <c r="R71" s="40">
        <f t="shared" si="10"/>
        <v>1.112909753136382E-2</v>
      </c>
      <c r="S71" s="40">
        <f t="shared" si="12"/>
        <v>2.3357076338375575E-2</v>
      </c>
      <c r="T71" s="40">
        <f t="shared" si="13"/>
        <v>2.3352374241928587E-2</v>
      </c>
      <c r="U71" s="32">
        <f t="shared" ref="U71:U102" si="25">V71/E71</f>
        <v>2.3633076119897116E-2</v>
      </c>
      <c r="V71" s="42">
        <f>'Rodzaje martwych'!I70</f>
        <v>464</v>
      </c>
      <c r="W71" s="32">
        <f t="shared" si="11"/>
        <v>2.362826225334182E-2</v>
      </c>
      <c r="X71" s="32">
        <f t="shared" ref="X71:X107" si="26">0.5*(C71+D71)+(1/6)*(H71-I71)</f>
        <v>19637.5</v>
      </c>
    </row>
    <row r="72" spans="1:24" x14ac:dyDescent="0.25">
      <c r="A72" s="34">
        <v>65</v>
      </c>
      <c r="B72" s="43">
        <v>20398</v>
      </c>
      <c r="C72" s="43">
        <v>19463</v>
      </c>
      <c r="D72" s="43">
        <v>19302</v>
      </c>
      <c r="E72" s="36">
        <f t="shared" ref="E72:E107" si="27">(C72+D72)/2</f>
        <v>19382.5</v>
      </c>
      <c r="F72" s="37">
        <f>'Rodzaje martwych'!C71</f>
        <v>338</v>
      </c>
      <c r="G72" s="37">
        <f>'Rodzaje martwych'!D71</f>
        <v>321</v>
      </c>
      <c r="H72" s="37">
        <f>'Rodzaje martwych'!E71</f>
        <v>252</v>
      </c>
      <c r="I72" s="37">
        <f>'Rodzaje martwych'!F71</f>
        <v>313</v>
      </c>
      <c r="J72" s="38">
        <f t="shared" ref="J72:J107" si="28">(1/2)*(C72-B71+F72+G71)</f>
        <v>-125.5</v>
      </c>
      <c r="K72" s="39">
        <f t="shared" si="22"/>
        <v>-128.5</v>
      </c>
      <c r="L72" s="40">
        <f t="shared" ref="L72:L107" si="29">(1/2)*(D72-C71+H72+I71)</f>
        <v>4</v>
      </c>
      <c r="M72" s="40">
        <f t="shared" si="23"/>
        <v>4.5</v>
      </c>
      <c r="N72" s="41">
        <f t="shared" si="24"/>
        <v>3.2769556025369982E-2</v>
      </c>
      <c r="O72" s="40">
        <f t="shared" si="14"/>
        <v>3.1745216386284837E-2</v>
      </c>
      <c r="P72" s="40">
        <f t="shared" ref="P72:P107" si="30">1-(1-Q72)*(1-R72)</f>
        <v>2.8761394760493886E-2</v>
      </c>
      <c r="Q72" s="40">
        <f t="shared" ref="Q72:Q107" si="31">H72/(D72+H72-(0.5*L72))</f>
        <v>1.2888707037643207E-2</v>
      </c>
      <c r="R72" s="40">
        <f t="shared" ref="R72:R107" si="32">I72/(C72+(0.5*M72))</f>
        <v>1.6079937324205956E-2</v>
      </c>
      <c r="S72" s="40">
        <f t="shared" si="12"/>
        <v>2.873124841088228E-2</v>
      </c>
      <c r="T72" s="40">
        <f t="shared" si="13"/>
        <v>2.8746109947510794E-2</v>
      </c>
      <c r="U72" s="32">
        <f t="shared" si="25"/>
        <v>2.9150006449116472E-2</v>
      </c>
      <c r="V72" s="42">
        <f>'Rodzaje martwych'!I71</f>
        <v>565</v>
      </c>
      <c r="W72" s="32">
        <f t="shared" ref="W72:W107" si="33">V72/X72</f>
        <v>2.9165304472013355E-2</v>
      </c>
      <c r="X72" s="32">
        <f t="shared" si="26"/>
        <v>19372.333333333332</v>
      </c>
    </row>
    <row r="73" spans="1:24" x14ac:dyDescent="0.25">
      <c r="A73" s="34">
        <v>66</v>
      </c>
      <c r="B73" s="43">
        <v>18992</v>
      </c>
      <c r="C73" s="43">
        <v>19462</v>
      </c>
      <c r="D73" s="43">
        <v>18854</v>
      </c>
      <c r="E73" s="36">
        <f t="shared" si="27"/>
        <v>19158</v>
      </c>
      <c r="F73" s="37">
        <f>'Rodzaje martwych'!C72</f>
        <v>358</v>
      </c>
      <c r="G73" s="37">
        <f>'Rodzaje martwych'!D72</f>
        <v>333</v>
      </c>
      <c r="H73" s="37">
        <f>'Rodzaje martwych'!E72</f>
        <v>305</v>
      </c>
      <c r="I73" s="37">
        <f>'Rodzaje martwych'!F72</f>
        <v>322</v>
      </c>
      <c r="J73" s="38">
        <f t="shared" si="28"/>
        <v>-128.5</v>
      </c>
      <c r="K73" s="39">
        <f t="shared" si="22"/>
        <v>-111.5</v>
      </c>
      <c r="L73" s="40">
        <f t="shared" si="29"/>
        <v>4.5</v>
      </c>
      <c r="M73" s="40">
        <f t="shared" si="23"/>
        <v>1</v>
      </c>
      <c r="N73" s="41">
        <f t="shared" si="24"/>
        <v>3.4197060561485561E-2</v>
      </c>
      <c r="O73" s="40">
        <f t="shared" si="14"/>
        <v>3.1906694754148895E-2</v>
      </c>
      <c r="P73" s="40">
        <f t="shared" si="30"/>
        <v>3.2202506316433066E-2</v>
      </c>
      <c r="Q73" s="40">
        <f t="shared" si="31"/>
        <v>1.5921281010609838E-2</v>
      </c>
      <c r="R73" s="40">
        <f t="shared" si="32"/>
        <v>1.6544637122671804E-2</v>
      </c>
      <c r="S73" s="40">
        <f t="shared" ref="S73:S107" si="34">U73/(1+(1-0.5)*U73)</f>
        <v>3.2200909020876668E-2</v>
      </c>
      <c r="T73" s="40">
        <f t="shared" ref="T73:T107" si="35">W73/(1+(1-0.5)*W73)</f>
        <v>3.220559531554977E-2</v>
      </c>
      <c r="U73" s="32">
        <f t="shared" si="25"/>
        <v>3.2727842154713437E-2</v>
      </c>
      <c r="V73" s="42">
        <f>'Rodzaje martwych'!I72</f>
        <v>627</v>
      </c>
      <c r="W73" s="32">
        <f t="shared" si="33"/>
        <v>3.2732683088113737E-2</v>
      </c>
      <c r="X73" s="32">
        <f t="shared" si="26"/>
        <v>19155.166666666668</v>
      </c>
    </row>
    <row r="74" spans="1:24" x14ac:dyDescent="0.25">
      <c r="A74" s="34">
        <v>67</v>
      </c>
      <c r="B74" s="43">
        <v>18637</v>
      </c>
      <c r="C74" s="43">
        <v>18083</v>
      </c>
      <c r="D74" s="43">
        <v>18843</v>
      </c>
      <c r="E74" s="36">
        <f t="shared" si="27"/>
        <v>18463</v>
      </c>
      <c r="F74" s="37">
        <f>'Rodzaje martwych'!C73</f>
        <v>353</v>
      </c>
      <c r="G74" s="37">
        <f>'Rodzaje martwych'!D73</f>
        <v>343</v>
      </c>
      <c r="H74" s="37">
        <f>'Rodzaje martwych'!E73</f>
        <v>299</v>
      </c>
      <c r="I74" s="37">
        <f>'Rodzaje martwych'!F73</f>
        <v>301</v>
      </c>
      <c r="J74" s="38">
        <f t="shared" si="28"/>
        <v>-111.5</v>
      </c>
      <c r="K74" s="39">
        <f t="shared" si="22"/>
        <v>-104.5</v>
      </c>
      <c r="L74" s="40">
        <f t="shared" si="29"/>
        <v>1</v>
      </c>
      <c r="M74" s="40">
        <f t="shared" si="23"/>
        <v>-10</v>
      </c>
      <c r="N74" s="41">
        <f t="shared" si="24"/>
        <v>3.5376688709481116E-2</v>
      </c>
      <c r="O74" s="40">
        <f t="shared" ref="O74:O107" si="36">(I74+H75)/(C74+0.5*(M74+L75))</f>
        <v>3.3862668068389307E-2</v>
      </c>
      <c r="P74" s="40">
        <f t="shared" si="30"/>
        <v>3.2010499698334138E-2</v>
      </c>
      <c r="Q74" s="40">
        <f t="shared" si="31"/>
        <v>1.5620510409320065E-2</v>
      </c>
      <c r="R74" s="40">
        <f t="shared" si="32"/>
        <v>1.665007191060958E-2</v>
      </c>
      <c r="S74" s="40">
        <f t="shared" si="34"/>
        <v>3.1977828705430908E-2</v>
      </c>
      <c r="T74" s="40">
        <f t="shared" si="35"/>
        <v>3.1978396816372934E-2</v>
      </c>
      <c r="U74" s="32">
        <f t="shared" si="25"/>
        <v>3.2497427287006449E-2</v>
      </c>
      <c r="V74" s="42">
        <f>'Rodzaje martwych'!I73</f>
        <v>600</v>
      </c>
      <c r="W74" s="32">
        <f t="shared" si="33"/>
        <v>3.2498014010254928E-2</v>
      </c>
      <c r="X74" s="32">
        <f t="shared" si="26"/>
        <v>18462.666666666668</v>
      </c>
    </row>
    <row r="75" spans="1:24" x14ac:dyDescent="0.25">
      <c r="A75" s="34">
        <v>68</v>
      </c>
      <c r="B75" s="43">
        <v>18239</v>
      </c>
      <c r="C75" s="43">
        <v>17757</v>
      </c>
      <c r="D75" s="43">
        <v>17451</v>
      </c>
      <c r="E75" s="36">
        <f t="shared" si="27"/>
        <v>17604</v>
      </c>
      <c r="F75" s="37">
        <f>'Rodzaje martwych'!C74</f>
        <v>328</v>
      </c>
      <c r="G75" s="37">
        <f>'Rodzaje martwych'!D74</f>
        <v>358</v>
      </c>
      <c r="H75" s="37">
        <f>'Rodzaje martwych'!E74</f>
        <v>311</v>
      </c>
      <c r="I75" s="37">
        <f>'Rodzaje martwych'!F74</f>
        <v>300</v>
      </c>
      <c r="J75" s="38">
        <f t="shared" si="28"/>
        <v>-104.5</v>
      </c>
      <c r="K75" s="39">
        <f t="shared" si="22"/>
        <v>-91</v>
      </c>
      <c r="L75" s="40">
        <f t="shared" si="29"/>
        <v>-10</v>
      </c>
      <c r="M75" s="40">
        <f t="shared" si="23"/>
        <v>-5</v>
      </c>
      <c r="N75" s="41">
        <f t="shared" si="24"/>
        <v>3.4629647499965534E-2</v>
      </c>
      <c r="O75" s="40">
        <f t="shared" si="36"/>
        <v>3.453132041460117E-2</v>
      </c>
      <c r="P75" s="40">
        <f t="shared" si="30"/>
        <v>3.4105713304734886E-2</v>
      </c>
      <c r="Q75" s="40">
        <f t="shared" si="31"/>
        <v>1.7504362019474307E-2</v>
      </c>
      <c r="R75" s="40">
        <f t="shared" si="32"/>
        <v>1.6897124672618211E-2</v>
      </c>
      <c r="S75" s="40">
        <f t="shared" si="34"/>
        <v>3.4115971970183422E-2</v>
      </c>
      <c r="T75" s="40">
        <f t="shared" si="35"/>
        <v>3.4112479994044743E-2</v>
      </c>
      <c r="U75" s="32">
        <f t="shared" si="25"/>
        <v>3.4708020904339922E-2</v>
      </c>
      <c r="V75" s="42">
        <f>'Rodzaje martwych'!I74</f>
        <v>611</v>
      </c>
      <c r="W75" s="32">
        <f t="shared" si="33"/>
        <v>3.4704406683390927E-2</v>
      </c>
      <c r="X75" s="32">
        <f t="shared" si="26"/>
        <v>17605.833333333332</v>
      </c>
    </row>
    <row r="76" spans="1:24" x14ac:dyDescent="0.25">
      <c r="A76" s="34">
        <v>69</v>
      </c>
      <c r="B76" s="43">
        <v>17185</v>
      </c>
      <c r="C76" s="43">
        <v>17310</v>
      </c>
      <c r="D76" s="43">
        <v>17134</v>
      </c>
      <c r="E76" s="36">
        <f t="shared" si="27"/>
        <v>17222</v>
      </c>
      <c r="F76" s="37">
        <f>'Rodzaje martwych'!C75</f>
        <v>389</v>
      </c>
      <c r="G76" s="37">
        <f>'Rodzaje martwych'!D75</f>
        <v>396</v>
      </c>
      <c r="H76" s="37">
        <f>'Rodzaje martwych'!E75</f>
        <v>313</v>
      </c>
      <c r="I76" s="37">
        <f>'Rodzaje martwych'!F75</f>
        <v>303</v>
      </c>
      <c r="J76" s="38">
        <f t="shared" si="28"/>
        <v>-91</v>
      </c>
      <c r="K76" s="39">
        <f t="shared" si="22"/>
        <v>-74.5</v>
      </c>
      <c r="L76" s="40">
        <f t="shared" si="29"/>
        <v>-5</v>
      </c>
      <c r="M76" s="40">
        <f t="shared" si="23"/>
        <v>-2</v>
      </c>
      <c r="N76" s="41">
        <f t="shared" si="24"/>
        <v>3.9000197255332936E-2</v>
      </c>
      <c r="O76" s="40">
        <f t="shared" si="36"/>
        <v>3.7034897157383867E-2</v>
      </c>
      <c r="P76" s="40">
        <f t="shared" si="30"/>
        <v>3.5128819058023675E-2</v>
      </c>
      <c r="Q76" s="40">
        <f t="shared" si="31"/>
        <v>1.7937476718530618E-2</v>
      </c>
      <c r="R76" s="40">
        <f t="shared" si="32"/>
        <v>1.7505344040672482E-2</v>
      </c>
      <c r="S76" s="40">
        <f t="shared" si="34"/>
        <v>3.5139760410724481E-2</v>
      </c>
      <c r="T76" s="40">
        <f t="shared" si="35"/>
        <v>3.5136419811769182E-2</v>
      </c>
      <c r="U76" s="32">
        <f t="shared" si="25"/>
        <v>3.5768203460689818E-2</v>
      </c>
      <c r="V76" s="42">
        <f>'Rodzaje martwych'!I75</f>
        <v>616</v>
      </c>
      <c r="W76" s="32">
        <f t="shared" si="33"/>
        <v>3.5764742311935126E-2</v>
      </c>
      <c r="X76" s="32">
        <f t="shared" si="26"/>
        <v>17223.666666666668</v>
      </c>
    </row>
    <row r="77" spans="1:24" x14ac:dyDescent="0.25">
      <c r="A77" s="34">
        <v>70</v>
      </c>
      <c r="B77" s="35">
        <v>16020</v>
      </c>
      <c r="C77" s="35">
        <v>16267</v>
      </c>
      <c r="D77" s="35">
        <v>16665</v>
      </c>
      <c r="E77" s="36">
        <f t="shared" si="27"/>
        <v>16466</v>
      </c>
      <c r="F77" s="37">
        <f>'Rodzaje martwych'!C76</f>
        <v>373</v>
      </c>
      <c r="G77" s="37">
        <f>'Rodzaje martwych'!D76</f>
        <v>339</v>
      </c>
      <c r="H77" s="37">
        <f>'Rodzaje martwych'!E76</f>
        <v>338</v>
      </c>
      <c r="I77" s="37">
        <f>'Rodzaje martwych'!F76</f>
        <v>321</v>
      </c>
      <c r="J77" s="38">
        <f t="shared" si="28"/>
        <v>-74.5</v>
      </c>
      <c r="K77" s="39">
        <f t="shared" si="22"/>
        <v>-56.5</v>
      </c>
      <c r="L77" s="40">
        <f t="shared" si="29"/>
        <v>-2</v>
      </c>
      <c r="M77" s="40">
        <f t="shared" si="23"/>
        <v>5.5</v>
      </c>
      <c r="N77" s="41">
        <f t="shared" si="24"/>
        <v>4.1606714628297362E-2</v>
      </c>
      <c r="O77" s="40">
        <f t="shared" si="36"/>
        <v>3.8899984636656934E-2</v>
      </c>
      <c r="P77" s="40">
        <f t="shared" si="30"/>
        <v>3.9215358722095139E-2</v>
      </c>
      <c r="Q77" s="40">
        <f t="shared" si="31"/>
        <v>1.9877675840978593E-2</v>
      </c>
      <c r="R77" s="40">
        <f t="shared" si="32"/>
        <v>1.9729866777301434E-2</v>
      </c>
      <c r="S77" s="40">
        <f t="shared" si="34"/>
        <v>3.9236700306629756E-2</v>
      </c>
      <c r="T77" s="40">
        <f t="shared" si="35"/>
        <v>3.9230082349439435E-2</v>
      </c>
      <c r="U77" s="32">
        <f t="shared" si="25"/>
        <v>4.0021863233329284E-2</v>
      </c>
      <c r="V77" s="42">
        <f>'Rodzaje martwych'!I76</f>
        <v>659</v>
      </c>
      <c r="W77" s="32">
        <f t="shared" si="33"/>
        <v>4.0014977786323666E-2</v>
      </c>
      <c r="X77" s="32">
        <f t="shared" si="26"/>
        <v>16468.833333333332</v>
      </c>
    </row>
    <row r="78" spans="1:24" x14ac:dyDescent="0.25">
      <c r="A78" s="34">
        <v>71</v>
      </c>
      <c r="B78" s="35">
        <v>14944</v>
      </c>
      <c r="C78" s="35">
        <v>15196</v>
      </c>
      <c r="D78" s="35">
        <v>15645</v>
      </c>
      <c r="E78" s="36">
        <f t="shared" si="27"/>
        <v>15420.5</v>
      </c>
      <c r="F78" s="37">
        <f>'Rodzaje martwych'!C77</f>
        <v>372</v>
      </c>
      <c r="G78" s="37">
        <f>'Rodzaje martwych'!D77</f>
        <v>352</v>
      </c>
      <c r="H78" s="37">
        <f>'Rodzaje martwych'!E77</f>
        <v>312</v>
      </c>
      <c r="I78" s="37">
        <f>'Rodzaje martwych'!F77</f>
        <v>322</v>
      </c>
      <c r="J78" s="38">
        <f t="shared" si="28"/>
        <v>-56.5</v>
      </c>
      <c r="K78" s="39">
        <f t="shared" si="22"/>
        <v>-68.5</v>
      </c>
      <c r="L78" s="40">
        <f t="shared" si="29"/>
        <v>5.5</v>
      </c>
      <c r="M78" s="40">
        <f t="shared" si="23"/>
        <v>3.5</v>
      </c>
      <c r="N78" s="41">
        <f t="shared" si="24"/>
        <v>4.4492883703038853E-2</v>
      </c>
      <c r="O78" s="40">
        <f t="shared" si="36"/>
        <v>4.388302246784434E-2</v>
      </c>
      <c r="P78" s="40">
        <f t="shared" si="30"/>
        <v>4.032892650281783E-2</v>
      </c>
      <c r="Q78" s="40">
        <f t="shared" si="31"/>
        <v>1.9555917702179671E-2</v>
      </c>
      <c r="R78" s="40">
        <f t="shared" si="32"/>
        <v>2.1187346811205605E-2</v>
      </c>
      <c r="S78" s="40">
        <f t="shared" si="34"/>
        <v>4.0285941223193011E-2</v>
      </c>
      <c r="T78" s="40">
        <f t="shared" si="35"/>
        <v>4.0290208123709162E-2</v>
      </c>
      <c r="U78" s="32">
        <f t="shared" si="25"/>
        <v>4.1114101358581109E-2</v>
      </c>
      <c r="V78" s="42">
        <f>'Rodzaje martwych'!I77</f>
        <v>634</v>
      </c>
      <c r="W78" s="32">
        <f t="shared" si="33"/>
        <v>4.1118545501713274E-2</v>
      </c>
      <c r="X78" s="32">
        <f t="shared" si="26"/>
        <v>15418.833333333334</v>
      </c>
    </row>
    <row r="79" spans="1:24" x14ac:dyDescent="0.25">
      <c r="A79" s="34">
        <v>72</v>
      </c>
      <c r="B79" s="35">
        <v>14121</v>
      </c>
      <c r="C79" s="35">
        <v>14088</v>
      </c>
      <c r="D79" s="35">
        <v>14536</v>
      </c>
      <c r="E79" s="36">
        <f t="shared" si="27"/>
        <v>14312</v>
      </c>
      <c r="F79" s="37">
        <f>'Rodzaje martwych'!C78</f>
        <v>367</v>
      </c>
      <c r="G79" s="37">
        <f>'Rodzaje martwych'!D78</f>
        <v>379</v>
      </c>
      <c r="H79" s="37">
        <f>'Rodzaje martwych'!E78</f>
        <v>345</v>
      </c>
      <c r="I79" s="37">
        <f>'Rodzaje martwych'!F78</f>
        <v>319</v>
      </c>
      <c r="J79" s="38">
        <f t="shared" si="28"/>
        <v>-68.5</v>
      </c>
      <c r="K79" s="39">
        <f t="shared" si="22"/>
        <v>-78.5</v>
      </c>
      <c r="L79" s="40">
        <f t="shared" si="29"/>
        <v>3.5</v>
      </c>
      <c r="M79" s="40">
        <f t="shared" si="23"/>
        <v>4.5</v>
      </c>
      <c r="N79" s="41">
        <f t="shared" si="24"/>
        <v>4.7338094745195458E-2</v>
      </c>
      <c r="O79" s="40">
        <f t="shared" si="36"/>
        <v>4.612382472946603E-2</v>
      </c>
      <c r="P79" s="40">
        <f t="shared" si="30"/>
        <v>4.5301480738185518E-2</v>
      </c>
      <c r="Q79" s="40">
        <f t="shared" si="31"/>
        <v>2.3186652553052068E-2</v>
      </c>
      <c r="R79" s="40">
        <f t="shared" si="32"/>
        <v>2.2639768634339349E-2</v>
      </c>
      <c r="S79" s="40">
        <f t="shared" si="34"/>
        <v>4.5342802512974595E-2</v>
      </c>
      <c r="T79" s="40">
        <f t="shared" si="35"/>
        <v>4.5329389008988509E-2</v>
      </c>
      <c r="U79" s="32">
        <f t="shared" si="25"/>
        <v>4.6394633873672445E-2</v>
      </c>
      <c r="V79" s="42">
        <f>'Rodzaje martwych'!I78</f>
        <v>664</v>
      </c>
      <c r="W79" s="32">
        <f t="shared" si="33"/>
        <v>4.6380590933432671E-2</v>
      </c>
      <c r="X79" s="32">
        <f t="shared" si="26"/>
        <v>14316.333333333334</v>
      </c>
    </row>
    <row r="80" spans="1:24" x14ac:dyDescent="0.25">
      <c r="A80" s="34">
        <v>73</v>
      </c>
      <c r="B80" s="35">
        <v>12149</v>
      </c>
      <c r="C80" s="35">
        <v>13216</v>
      </c>
      <c r="D80" s="35">
        <v>13447</v>
      </c>
      <c r="E80" s="36">
        <f t="shared" si="27"/>
        <v>13331.5</v>
      </c>
      <c r="F80" s="37">
        <f>'Rodzaje martwych'!C79</f>
        <v>369</v>
      </c>
      <c r="G80" s="37">
        <f>'Rodzaje martwych'!D79</f>
        <v>311</v>
      </c>
      <c r="H80" s="37">
        <f>'Rodzaje martwych'!E79</f>
        <v>331</v>
      </c>
      <c r="I80" s="37">
        <f>'Rodzaje martwych'!F79</f>
        <v>302</v>
      </c>
      <c r="J80" s="38">
        <f t="shared" si="28"/>
        <v>-78.5</v>
      </c>
      <c r="K80" s="39">
        <f t="shared" si="22"/>
        <v>-51.5</v>
      </c>
      <c r="L80" s="40">
        <f t="shared" si="29"/>
        <v>4.5</v>
      </c>
      <c r="M80" s="40">
        <f t="shared" si="23"/>
        <v>0.5</v>
      </c>
      <c r="N80" s="41">
        <f t="shared" si="24"/>
        <v>4.9249513743623616E-2</v>
      </c>
      <c r="O80" s="40">
        <f t="shared" si="36"/>
        <v>4.5322135209775662E-2</v>
      </c>
      <c r="P80" s="40">
        <f t="shared" si="30"/>
        <v>4.6329337800191106E-2</v>
      </c>
      <c r="Q80" s="40">
        <f t="shared" si="31"/>
        <v>2.4027729887664918E-2</v>
      </c>
      <c r="R80" s="40">
        <f t="shared" si="32"/>
        <v>2.2850657334720515E-2</v>
      </c>
      <c r="S80" s="40">
        <f t="shared" si="34"/>
        <v>4.6380422039859322E-2</v>
      </c>
      <c r="T80" s="40">
        <f t="shared" si="35"/>
        <v>4.6364002587985391E-2</v>
      </c>
      <c r="U80" s="32">
        <f t="shared" si="25"/>
        <v>4.7481528710197653E-2</v>
      </c>
      <c r="V80" s="42">
        <f>'Rodzaje martwych'!I79</f>
        <v>633</v>
      </c>
      <c r="W80" s="32">
        <f t="shared" si="33"/>
        <v>4.7464320527881222E-2</v>
      </c>
      <c r="X80" s="32">
        <f t="shared" si="26"/>
        <v>13336.333333333334</v>
      </c>
    </row>
    <row r="81" spans="1:24" x14ac:dyDescent="0.25">
      <c r="A81" s="34">
        <v>74</v>
      </c>
      <c r="B81" s="35">
        <v>9813</v>
      </c>
      <c r="C81" s="35">
        <v>11435</v>
      </c>
      <c r="D81" s="35">
        <v>12618</v>
      </c>
      <c r="E81" s="36">
        <f t="shared" si="27"/>
        <v>12026.5</v>
      </c>
      <c r="F81" s="37">
        <f>'Rodzaje martwych'!C80</f>
        <v>300</v>
      </c>
      <c r="G81" s="37">
        <f>'Rodzaje martwych'!D80</f>
        <v>285</v>
      </c>
      <c r="H81" s="37">
        <f>'Rodzaje martwych'!E80</f>
        <v>297</v>
      </c>
      <c r="I81" s="37">
        <f>'Rodzaje martwych'!F80</f>
        <v>289</v>
      </c>
      <c r="J81" s="38">
        <f t="shared" si="28"/>
        <v>-51.5</v>
      </c>
      <c r="K81" s="39">
        <f t="shared" si="22"/>
        <v>-36</v>
      </c>
      <c r="L81" s="40">
        <f t="shared" si="29"/>
        <v>0.5</v>
      </c>
      <c r="M81" s="40">
        <f t="shared" si="23"/>
        <v>3.5</v>
      </c>
      <c r="N81" s="41">
        <f t="shared" si="24"/>
        <v>5.0074388947927734E-2</v>
      </c>
      <c r="O81" s="40">
        <f t="shared" si="36"/>
        <v>5.1143069458408005E-2</v>
      </c>
      <c r="P81" s="40">
        <f t="shared" si="30"/>
        <v>4.7685257629734634E-2</v>
      </c>
      <c r="Q81" s="40">
        <f t="shared" si="31"/>
        <v>2.2996960839350357E-2</v>
      </c>
      <c r="R81" s="40">
        <f t="shared" si="32"/>
        <v>2.52694165737644E-2</v>
      </c>
      <c r="S81" s="40">
        <f t="shared" si="34"/>
        <v>4.756686553837413E-2</v>
      </c>
      <c r="T81" s="40">
        <f t="shared" si="35"/>
        <v>4.7561717957389241E-2</v>
      </c>
      <c r="U81" s="32">
        <f t="shared" si="25"/>
        <v>4.8725730678085895E-2</v>
      </c>
      <c r="V81" s="42">
        <f>'Rodzaje martwych'!I80</f>
        <v>586</v>
      </c>
      <c r="W81" s="32">
        <f t="shared" si="33"/>
        <v>4.8720329236354561E-2</v>
      </c>
      <c r="X81" s="32">
        <f t="shared" si="26"/>
        <v>12027.833333333334</v>
      </c>
    </row>
    <row r="82" spans="1:24" x14ac:dyDescent="0.25">
      <c r="A82" s="34">
        <v>75</v>
      </c>
      <c r="B82" s="35">
        <v>6216</v>
      </c>
      <c r="C82" s="35">
        <v>9164</v>
      </c>
      <c r="D82" s="35">
        <v>10857</v>
      </c>
      <c r="E82" s="36">
        <f t="shared" si="27"/>
        <v>10010.5</v>
      </c>
      <c r="F82" s="37">
        <f>'Rodzaje martwych'!C81</f>
        <v>292</v>
      </c>
      <c r="G82" s="37">
        <f>'Rodzaje martwych'!D81</f>
        <v>173</v>
      </c>
      <c r="H82" s="37">
        <f>'Rodzaje martwych'!E81</f>
        <v>296</v>
      </c>
      <c r="I82" s="37">
        <f>'Rodzaje martwych'!F81</f>
        <v>225</v>
      </c>
      <c r="J82" s="38">
        <f t="shared" si="28"/>
        <v>-36</v>
      </c>
      <c r="K82" s="39">
        <f t="shared" si="22"/>
        <v>-36.5</v>
      </c>
      <c r="L82" s="40">
        <f t="shared" si="29"/>
        <v>3.5</v>
      </c>
      <c r="M82" s="40">
        <f t="shared" si="23"/>
        <v>0.5</v>
      </c>
      <c r="N82" s="41">
        <f t="shared" si="24"/>
        <v>5.4568963242473019E-2</v>
      </c>
      <c r="O82" s="40">
        <f t="shared" si="36"/>
        <v>5.2376016149271648E-2</v>
      </c>
      <c r="P82" s="40">
        <f t="shared" si="30"/>
        <v>5.0444327686023027E-2</v>
      </c>
      <c r="Q82" s="40">
        <f t="shared" si="31"/>
        <v>2.6544109404775248E-2</v>
      </c>
      <c r="R82" s="40">
        <f t="shared" si="32"/>
        <v>2.4551927326295114E-2</v>
      </c>
      <c r="S82" s="40">
        <f t="shared" si="34"/>
        <v>5.0725343199299E-2</v>
      </c>
      <c r="T82" s="40">
        <f t="shared" si="35"/>
        <v>5.066696922054556E-2</v>
      </c>
      <c r="U82" s="32">
        <f t="shared" si="25"/>
        <v>5.2045352380000999E-2</v>
      </c>
      <c r="V82" s="42">
        <f>'Rodzaje martwych'!I81</f>
        <v>521</v>
      </c>
      <c r="W82" s="32">
        <f t="shared" si="33"/>
        <v>5.1983902617487608E-2</v>
      </c>
      <c r="X82" s="32">
        <f t="shared" si="26"/>
        <v>10022.333333333334</v>
      </c>
    </row>
    <row r="83" spans="1:24" x14ac:dyDescent="0.25">
      <c r="A83" s="34">
        <v>76</v>
      </c>
      <c r="B83" s="35">
        <v>5888</v>
      </c>
      <c r="C83" s="35">
        <v>5779</v>
      </c>
      <c r="D83" s="35">
        <v>8685</v>
      </c>
      <c r="E83" s="36">
        <f t="shared" si="27"/>
        <v>7232</v>
      </c>
      <c r="F83" s="37">
        <f>'Rodzaje martwych'!C82</f>
        <v>191</v>
      </c>
      <c r="G83" s="37">
        <f>'Rodzaje martwych'!D82</f>
        <v>167</v>
      </c>
      <c r="H83" s="37">
        <f>'Rodzaje martwych'!E82</f>
        <v>255</v>
      </c>
      <c r="I83" s="37">
        <f>'Rodzaje martwych'!F82</f>
        <v>140</v>
      </c>
      <c r="J83" s="38">
        <f t="shared" si="28"/>
        <v>-36.5</v>
      </c>
      <c r="K83" s="39">
        <f t="shared" si="22"/>
        <v>-30</v>
      </c>
      <c r="L83" s="40">
        <f t="shared" si="29"/>
        <v>0.5</v>
      </c>
      <c r="M83" s="40">
        <f t="shared" si="23"/>
        <v>3</v>
      </c>
      <c r="N83" s="41">
        <f t="shared" si="24"/>
        <v>5.5261070996285321E-2</v>
      </c>
      <c r="O83" s="40">
        <f t="shared" si="36"/>
        <v>6.0013836042891733E-2</v>
      </c>
      <c r="P83" s="40">
        <f t="shared" si="30"/>
        <v>5.2052805840724692E-2</v>
      </c>
      <c r="Q83" s="40">
        <f t="shared" si="31"/>
        <v>2.8524287591934896E-2</v>
      </c>
      <c r="R83" s="40">
        <f t="shared" si="32"/>
        <v>2.4219358187008044E-2</v>
      </c>
      <c r="S83" s="40">
        <f t="shared" si="34"/>
        <v>5.3166431119187021E-2</v>
      </c>
      <c r="T83" s="40">
        <f t="shared" si="35"/>
        <v>5.3029624988812307E-2</v>
      </c>
      <c r="U83" s="32">
        <f t="shared" si="25"/>
        <v>5.4618362831858405E-2</v>
      </c>
      <c r="V83" s="42">
        <f>'Rodzaje martwych'!I82</f>
        <v>395</v>
      </c>
      <c r="W83" s="32">
        <f t="shared" si="33"/>
        <v>5.4473992690831356E-2</v>
      </c>
      <c r="X83" s="32">
        <f t="shared" si="26"/>
        <v>7251.166666666667</v>
      </c>
    </row>
    <row r="84" spans="1:24" x14ac:dyDescent="0.25">
      <c r="A84" s="34">
        <v>77</v>
      </c>
      <c r="B84" s="35">
        <v>5275</v>
      </c>
      <c r="C84" s="35">
        <v>5445</v>
      </c>
      <c r="D84" s="35">
        <v>5438</v>
      </c>
      <c r="E84" s="36">
        <f t="shared" si="27"/>
        <v>5441.5</v>
      </c>
      <c r="F84" s="37">
        <f>'Rodzaje martwych'!C83</f>
        <v>216</v>
      </c>
      <c r="G84" s="37">
        <f>'Rodzaje martwych'!D83</f>
        <v>200</v>
      </c>
      <c r="H84" s="37">
        <f>'Rodzaje martwych'!E83</f>
        <v>207</v>
      </c>
      <c r="I84" s="37">
        <f>'Rodzaje martwych'!F83</f>
        <v>164</v>
      </c>
      <c r="J84" s="38">
        <f t="shared" si="28"/>
        <v>-30</v>
      </c>
      <c r="K84" s="39">
        <f t="shared" si="22"/>
        <v>-13.5</v>
      </c>
      <c r="L84" s="40">
        <f t="shared" si="29"/>
        <v>3</v>
      </c>
      <c r="M84" s="40">
        <f t="shared" si="23"/>
        <v>-2</v>
      </c>
      <c r="N84" s="41">
        <f t="shared" si="24"/>
        <v>6.6960352422907488E-2</v>
      </c>
      <c r="O84" s="40">
        <f t="shared" si="36"/>
        <v>6.2281829873231671E-2</v>
      </c>
      <c r="P84" s="40">
        <f t="shared" si="30"/>
        <v>6.5699311276482986E-2</v>
      </c>
      <c r="Q84" s="40">
        <f t="shared" si="31"/>
        <v>3.6679365641888902E-2</v>
      </c>
      <c r="R84" s="40">
        <f t="shared" si="32"/>
        <v>3.0124908155767818E-2</v>
      </c>
      <c r="S84" s="40">
        <f t="shared" si="34"/>
        <v>6.5932113026479472E-2</v>
      </c>
      <c r="T84" s="40">
        <f t="shared" si="35"/>
        <v>6.5848247300695162E-2</v>
      </c>
      <c r="U84" s="32">
        <f t="shared" si="25"/>
        <v>6.8179729853900584E-2</v>
      </c>
      <c r="V84" s="42">
        <f>'Rodzaje martwych'!I83</f>
        <v>371</v>
      </c>
      <c r="W84" s="32">
        <f t="shared" si="33"/>
        <v>6.809005261225988E-2</v>
      </c>
      <c r="X84" s="32">
        <f t="shared" si="26"/>
        <v>5448.666666666667</v>
      </c>
    </row>
    <row r="85" spans="1:24" x14ac:dyDescent="0.25">
      <c r="A85" s="34">
        <v>78</v>
      </c>
      <c r="B85" s="35">
        <v>4807</v>
      </c>
      <c r="C85" s="35">
        <v>4846</v>
      </c>
      <c r="D85" s="35">
        <v>5102</v>
      </c>
      <c r="E85" s="36">
        <f t="shared" si="27"/>
        <v>4974</v>
      </c>
      <c r="F85" s="37">
        <f>'Rodzaje martwych'!C84</f>
        <v>202</v>
      </c>
      <c r="G85" s="37">
        <f>'Rodzaje martwych'!D84</f>
        <v>182</v>
      </c>
      <c r="H85" s="37">
        <f>'Rodzaje martwych'!E84</f>
        <v>175</v>
      </c>
      <c r="I85" s="37">
        <f>'Rodzaje martwych'!F84</f>
        <v>164</v>
      </c>
      <c r="J85" s="38">
        <f t="shared" si="28"/>
        <v>-13.5</v>
      </c>
      <c r="K85" s="39">
        <f t="shared" si="22"/>
        <v>-12.5</v>
      </c>
      <c r="L85" s="40">
        <f t="shared" si="29"/>
        <v>-2</v>
      </c>
      <c r="M85" s="40">
        <f t="shared" si="23"/>
        <v>3</v>
      </c>
      <c r="N85" s="41">
        <f t="shared" si="24"/>
        <v>7.2385661310259586E-2</v>
      </c>
      <c r="O85" s="40">
        <f t="shared" si="36"/>
        <v>6.784904103938956E-2</v>
      </c>
      <c r="P85" s="40">
        <f t="shared" si="30"/>
        <v>6.5866624350378822E-2</v>
      </c>
      <c r="Q85" s="40">
        <f t="shared" si="31"/>
        <v>3.3156498673740056E-2</v>
      </c>
      <c r="R85" s="40">
        <f t="shared" si="32"/>
        <v>3.3831872099020111E-2</v>
      </c>
      <c r="S85" s="40">
        <f t="shared" si="34"/>
        <v>6.590842811315252E-2</v>
      </c>
      <c r="T85" s="40">
        <f t="shared" si="35"/>
        <v>6.588494428608449E-2</v>
      </c>
      <c r="U85" s="32">
        <f t="shared" si="25"/>
        <v>6.8154402895054284E-2</v>
      </c>
      <c r="V85" s="42">
        <f>'Rodzaje martwych'!I84</f>
        <v>339</v>
      </c>
      <c r="W85" s="32">
        <f t="shared" si="33"/>
        <v>6.8129291575950435E-2</v>
      </c>
      <c r="X85" s="32">
        <f t="shared" si="26"/>
        <v>4975.833333333333</v>
      </c>
    </row>
    <row r="86" spans="1:24" x14ac:dyDescent="0.25">
      <c r="A86" s="34">
        <v>79</v>
      </c>
      <c r="B86" s="35">
        <v>4904</v>
      </c>
      <c r="C86" s="35">
        <v>4419</v>
      </c>
      <c r="D86" s="35">
        <v>4523</v>
      </c>
      <c r="E86" s="36">
        <f t="shared" si="27"/>
        <v>4471</v>
      </c>
      <c r="F86" s="37">
        <f>'Rodzaje martwych'!C85</f>
        <v>181</v>
      </c>
      <c r="G86" s="37">
        <f>'Rodzaje martwych'!D85</f>
        <v>182</v>
      </c>
      <c r="H86" s="37">
        <f>'Rodzaje martwych'!E85</f>
        <v>165</v>
      </c>
      <c r="I86" s="37">
        <f>'Rodzaje martwych'!F85</f>
        <v>159</v>
      </c>
      <c r="J86" s="38">
        <f t="shared" si="28"/>
        <v>-12.5</v>
      </c>
      <c r="K86" s="39">
        <f t="shared" si="22"/>
        <v>-32</v>
      </c>
      <c r="L86" s="40">
        <f t="shared" si="29"/>
        <v>3</v>
      </c>
      <c r="M86" s="40">
        <f t="shared" si="23"/>
        <v>0</v>
      </c>
      <c r="N86" s="41">
        <f t="shared" si="24"/>
        <v>7.3812754409769338E-2</v>
      </c>
      <c r="O86" s="40">
        <f t="shared" si="36"/>
        <v>6.9925322471147314E-2</v>
      </c>
      <c r="P86" s="40">
        <f t="shared" si="30"/>
        <v>6.9921700969888811E-2</v>
      </c>
      <c r="Q86" s="40">
        <f t="shared" si="31"/>
        <v>3.5207510935666278E-2</v>
      </c>
      <c r="R86" s="40">
        <f t="shared" si="32"/>
        <v>3.5980991174473863E-2</v>
      </c>
      <c r="S86" s="40">
        <f t="shared" si="34"/>
        <v>6.9933088711418095E-2</v>
      </c>
      <c r="T86" s="40">
        <f t="shared" si="35"/>
        <v>6.9917997410444535E-2</v>
      </c>
      <c r="U86" s="32">
        <f t="shared" si="25"/>
        <v>7.246700961753523E-2</v>
      </c>
      <c r="V86" s="42">
        <f>'Rodzaje martwych'!I85</f>
        <v>324</v>
      </c>
      <c r="W86" s="32">
        <f t="shared" si="33"/>
        <v>7.2450805008944547E-2</v>
      </c>
      <c r="X86" s="32">
        <f t="shared" si="26"/>
        <v>4472</v>
      </c>
    </row>
    <row r="87" spans="1:24" x14ac:dyDescent="0.25">
      <c r="A87" s="34">
        <v>80</v>
      </c>
      <c r="B87" s="35">
        <v>4906</v>
      </c>
      <c r="C87" s="35">
        <v>4453</v>
      </c>
      <c r="D87" s="35">
        <v>4110</v>
      </c>
      <c r="E87" s="36">
        <f t="shared" si="27"/>
        <v>4281.5</v>
      </c>
      <c r="F87" s="37">
        <f>'Rodzaje martwych'!C86</f>
        <v>205</v>
      </c>
      <c r="G87" s="37">
        <f>'Rodzaje martwych'!D86</f>
        <v>231</v>
      </c>
      <c r="H87" s="37">
        <f>'Rodzaje martwych'!E86</f>
        <v>150</v>
      </c>
      <c r="I87" s="37">
        <f>'Rodzaje martwych'!F86</f>
        <v>182</v>
      </c>
      <c r="J87" s="38">
        <f t="shared" si="28"/>
        <v>-32</v>
      </c>
      <c r="K87" s="39">
        <f t="shared" si="22"/>
        <v>-23.5</v>
      </c>
      <c r="L87" s="40">
        <f t="shared" si="29"/>
        <v>0</v>
      </c>
      <c r="M87" s="40">
        <f t="shared" si="23"/>
        <v>-1.5</v>
      </c>
      <c r="N87" s="41">
        <f t="shared" si="24"/>
        <v>8.2811747713047668E-2</v>
      </c>
      <c r="O87" s="40">
        <f t="shared" si="36"/>
        <v>8.2668763338200613E-2</v>
      </c>
      <c r="P87" s="40">
        <f t="shared" si="30"/>
        <v>7.4650101744726194E-2</v>
      </c>
      <c r="Q87" s="40">
        <f t="shared" si="31"/>
        <v>3.5211267605633804E-2</v>
      </c>
      <c r="R87" s="40">
        <f t="shared" si="32"/>
        <v>4.0878207647818521E-2</v>
      </c>
      <c r="S87" s="40">
        <f t="shared" si="34"/>
        <v>7.4648679033164717E-2</v>
      </c>
      <c r="T87" s="40">
        <f t="shared" si="35"/>
        <v>7.4738303380482485E-2</v>
      </c>
      <c r="U87" s="32">
        <f t="shared" si="25"/>
        <v>7.7542917201915224E-2</v>
      </c>
      <c r="V87" s="42">
        <f>'Rodzaje martwych'!I86</f>
        <v>332</v>
      </c>
      <c r="W87" s="32">
        <f t="shared" si="33"/>
        <v>7.763963051019214E-2</v>
      </c>
      <c r="X87" s="32">
        <f t="shared" si="26"/>
        <v>4276.166666666667</v>
      </c>
    </row>
    <row r="88" spans="1:24" x14ac:dyDescent="0.25">
      <c r="A88" s="34">
        <v>81</v>
      </c>
      <c r="B88" s="35">
        <v>4367</v>
      </c>
      <c r="C88" s="35">
        <v>4388</v>
      </c>
      <c r="D88" s="35">
        <v>4082</v>
      </c>
      <c r="E88" s="36">
        <f t="shared" si="27"/>
        <v>4235</v>
      </c>
      <c r="F88" s="37">
        <f>'Rodzaje martwych'!C87</f>
        <v>240</v>
      </c>
      <c r="G88" s="37">
        <f>'Rodzaje martwych'!D87</f>
        <v>217</v>
      </c>
      <c r="H88" s="37">
        <f>'Rodzaje martwych'!E87</f>
        <v>186</v>
      </c>
      <c r="I88" s="37">
        <f>'Rodzaje martwych'!F87</f>
        <v>192</v>
      </c>
      <c r="J88" s="38">
        <f t="shared" si="28"/>
        <v>-23.5</v>
      </c>
      <c r="K88" s="39">
        <f t="shared" si="22"/>
        <v>-33</v>
      </c>
      <c r="L88" s="40">
        <f t="shared" si="29"/>
        <v>-1.5</v>
      </c>
      <c r="M88" s="40">
        <f t="shared" si="23"/>
        <v>2</v>
      </c>
      <c r="N88" s="41">
        <f t="shared" si="24"/>
        <v>9.3088401659214573E-2</v>
      </c>
      <c r="O88" s="40">
        <f t="shared" si="36"/>
        <v>8.656036446469248E-2</v>
      </c>
      <c r="P88" s="40">
        <f t="shared" si="30"/>
        <v>8.5412092723489819E-2</v>
      </c>
      <c r="Q88" s="40">
        <f t="shared" si="31"/>
        <v>4.3572474377745245E-2</v>
      </c>
      <c r="R88" s="40">
        <f t="shared" si="32"/>
        <v>4.3745727956254275E-2</v>
      </c>
      <c r="S88" s="40">
        <f t="shared" si="34"/>
        <v>8.5443037974683542E-2</v>
      </c>
      <c r="T88" s="40">
        <f t="shared" si="35"/>
        <v>8.5462355867058554E-2</v>
      </c>
      <c r="U88" s="32">
        <f t="shared" si="25"/>
        <v>8.9256198347107435E-2</v>
      </c>
      <c r="V88" s="42">
        <f>'Rodzaje martwych'!I87</f>
        <v>378</v>
      </c>
      <c r="W88" s="32">
        <f t="shared" si="33"/>
        <v>8.9277279168634857E-2</v>
      </c>
      <c r="X88" s="32">
        <f t="shared" si="26"/>
        <v>4234</v>
      </c>
    </row>
    <row r="89" spans="1:24" x14ac:dyDescent="0.25">
      <c r="A89" s="34">
        <v>82</v>
      </c>
      <c r="B89" s="35">
        <v>4069</v>
      </c>
      <c r="C89" s="35">
        <v>3850</v>
      </c>
      <c r="D89" s="35">
        <v>4012</v>
      </c>
      <c r="E89" s="36">
        <f t="shared" si="27"/>
        <v>3931</v>
      </c>
      <c r="F89" s="37">
        <f>'Rodzaje martwych'!C88</f>
        <v>234</v>
      </c>
      <c r="G89" s="37">
        <f>'Rodzaje martwych'!D88</f>
        <v>209</v>
      </c>
      <c r="H89" s="37">
        <f>'Rodzaje martwych'!E88</f>
        <v>188</v>
      </c>
      <c r="I89" s="37">
        <f>'Rodzaje martwych'!F88</f>
        <v>175</v>
      </c>
      <c r="J89" s="38">
        <f t="shared" si="28"/>
        <v>-33</v>
      </c>
      <c r="K89" s="39">
        <f t="shared" si="22"/>
        <v>-28</v>
      </c>
      <c r="L89" s="40">
        <f t="shared" si="29"/>
        <v>2</v>
      </c>
      <c r="M89" s="40">
        <f t="shared" si="23"/>
        <v>0.5</v>
      </c>
      <c r="N89" s="41">
        <f t="shared" si="24"/>
        <v>9.9737852831799062E-2</v>
      </c>
      <c r="O89" s="40">
        <f t="shared" si="36"/>
        <v>9.4792884041033629E-2</v>
      </c>
      <c r="P89" s="40">
        <f t="shared" si="30"/>
        <v>8.8189174504385015E-2</v>
      </c>
      <c r="Q89" s="40">
        <f t="shared" si="31"/>
        <v>4.4772564896403903E-2</v>
      </c>
      <c r="R89" s="40">
        <f t="shared" si="32"/>
        <v>4.5451594052334267E-2</v>
      </c>
      <c r="S89" s="40">
        <f t="shared" si="34"/>
        <v>8.8267477203647429E-2</v>
      </c>
      <c r="T89" s="40">
        <f t="shared" si="35"/>
        <v>8.8220998055735592E-2</v>
      </c>
      <c r="U89" s="32">
        <f t="shared" si="25"/>
        <v>9.2342915288730607E-2</v>
      </c>
      <c r="V89" s="42">
        <f>'Rodzaje martwych'!I88</f>
        <v>363</v>
      </c>
      <c r="W89" s="32">
        <f t="shared" si="33"/>
        <v>9.2292046273147174E-2</v>
      </c>
      <c r="X89" s="32">
        <f t="shared" si="26"/>
        <v>3933.1666666666665</v>
      </c>
    </row>
    <row r="90" spans="1:24" x14ac:dyDescent="0.25">
      <c r="A90" s="34">
        <v>83</v>
      </c>
      <c r="B90" s="35">
        <v>3851</v>
      </c>
      <c r="C90" s="35">
        <v>3573</v>
      </c>
      <c r="D90" s="35">
        <v>3486</v>
      </c>
      <c r="E90" s="36">
        <f t="shared" si="27"/>
        <v>3529.5</v>
      </c>
      <c r="F90" s="37">
        <f>'Rodzaje martwych'!C89</f>
        <v>231</v>
      </c>
      <c r="G90" s="37">
        <f>'Rodzaje martwych'!D89</f>
        <v>215</v>
      </c>
      <c r="H90" s="37">
        <f>'Rodzaje martwych'!E89</f>
        <v>190</v>
      </c>
      <c r="I90" s="37">
        <f>'Rodzaje martwych'!F89</f>
        <v>195</v>
      </c>
      <c r="J90" s="38">
        <f t="shared" si="28"/>
        <v>-28</v>
      </c>
      <c r="K90" s="39">
        <f t="shared" si="22"/>
        <v>-35.5</v>
      </c>
      <c r="L90" s="40">
        <f t="shared" si="29"/>
        <v>0.5</v>
      </c>
      <c r="M90" s="40">
        <f t="shared" si="23"/>
        <v>-3</v>
      </c>
      <c r="N90" s="41">
        <f t="shared" si="24"/>
        <v>0.11162059478579851</v>
      </c>
      <c r="O90" s="40">
        <f t="shared" si="36"/>
        <v>0.10168067226890756</v>
      </c>
      <c r="P90" s="40">
        <f t="shared" si="30"/>
        <v>0.10346681456495332</v>
      </c>
      <c r="Q90" s="40">
        <f t="shared" si="31"/>
        <v>5.1690131265728086E-2</v>
      </c>
      <c r="R90" s="40">
        <f t="shared" si="32"/>
        <v>5.4598908021839566E-2</v>
      </c>
      <c r="S90" s="40">
        <f t="shared" si="34"/>
        <v>0.10343901128425578</v>
      </c>
      <c r="T90" s="40">
        <f t="shared" si="35"/>
        <v>0.10346217584091012</v>
      </c>
      <c r="U90" s="32">
        <f t="shared" si="25"/>
        <v>0.10908060631817539</v>
      </c>
      <c r="V90" s="42">
        <f>'Rodzaje martwych'!I89</f>
        <v>385</v>
      </c>
      <c r="W90" s="32">
        <f t="shared" si="33"/>
        <v>0.10910636689967883</v>
      </c>
      <c r="X90" s="32">
        <f t="shared" si="26"/>
        <v>3528.6666666666665</v>
      </c>
    </row>
    <row r="91" spans="1:24" x14ac:dyDescent="0.25">
      <c r="A91" s="34">
        <v>84</v>
      </c>
      <c r="B91" s="35">
        <v>3490</v>
      </c>
      <c r="C91" s="35">
        <v>3316</v>
      </c>
      <c r="D91" s="35">
        <v>3204</v>
      </c>
      <c r="E91" s="36">
        <f t="shared" si="27"/>
        <v>3260</v>
      </c>
      <c r="F91" s="37">
        <f>'Rodzaje martwych'!C90</f>
        <v>249</v>
      </c>
      <c r="G91" s="37">
        <f>'Rodzaje martwych'!D90</f>
        <v>238</v>
      </c>
      <c r="H91" s="37">
        <f>'Rodzaje martwych'!E90</f>
        <v>168</v>
      </c>
      <c r="I91" s="37">
        <f>'Rodzaje martwych'!F90</f>
        <v>192</v>
      </c>
      <c r="J91" s="38">
        <f t="shared" si="28"/>
        <v>-35.5</v>
      </c>
      <c r="K91" s="39">
        <f t="shared" si="22"/>
        <v>-7.5</v>
      </c>
      <c r="L91" s="40">
        <f t="shared" si="29"/>
        <v>-3</v>
      </c>
      <c r="M91" s="40">
        <f t="shared" si="23"/>
        <v>-3</v>
      </c>
      <c r="N91" s="41">
        <f t="shared" si="24"/>
        <v>0.1231413612565445</v>
      </c>
      <c r="O91" s="40">
        <f t="shared" si="36"/>
        <v>0.11651071536371868</v>
      </c>
      <c r="P91" s="40">
        <f t="shared" si="30"/>
        <v>0.10484242640550057</v>
      </c>
      <c r="Q91" s="40">
        <f t="shared" si="31"/>
        <v>4.979991107158737E-2</v>
      </c>
      <c r="R91" s="40">
        <f t="shared" si="32"/>
        <v>5.7927289183888973E-2</v>
      </c>
      <c r="S91" s="40">
        <f t="shared" si="34"/>
        <v>0.10465116279069768</v>
      </c>
      <c r="T91" s="40">
        <f t="shared" si="35"/>
        <v>0.10477299185098951</v>
      </c>
      <c r="U91" s="32">
        <f t="shared" si="25"/>
        <v>0.11042944785276074</v>
      </c>
      <c r="V91" s="42">
        <f>'Rodzaje martwych'!I90</f>
        <v>360</v>
      </c>
      <c r="W91" s="32">
        <f t="shared" si="33"/>
        <v>0.11056511056511056</v>
      </c>
      <c r="X91" s="32">
        <f t="shared" si="26"/>
        <v>3256</v>
      </c>
    </row>
    <row r="92" spans="1:24" x14ac:dyDescent="0.25">
      <c r="A92" s="34">
        <v>85</v>
      </c>
      <c r="B92" s="35">
        <v>3149</v>
      </c>
      <c r="C92" s="35">
        <v>3013</v>
      </c>
      <c r="D92" s="35">
        <v>2924</v>
      </c>
      <c r="E92" s="36">
        <f t="shared" si="27"/>
        <v>2968.5</v>
      </c>
      <c r="F92" s="37">
        <f>'Rodzaje martwych'!C91</f>
        <v>224</v>
      </c>
      <c r="G92" s="37">
        <f>'Rodzaje martwych'!D91</f>
        <v>209</v>
      </c>
      <c r="H92" s="37">
        <f>'Rodzaje martwych'!E91</f>
        <v>194</v>
      </c>
      <c r="I92" s="37">
        <f>'Rodzaje martwych'!F91</f>
        <v>199</v>
      </c>
      <c r="J92" s="38">
        <f t="shared" si="28"/>
        <v>-7.5</v>
      </c>
      <c r="K92" s="39">
        <f t="shared" si="22"/>
        <v>-15</v>
      </c>
      <c r="L92" s="40">
        <f t="shared" si="29"/>
        <v>-3</v>
      </c>
      <c r="M92" s="40">
        <f t="shared" si="23"/>
        <v>0</v>
      </c>
      <c r="N92" s="41">
        <f t="shared" si="24"/>
        <v>0.13052534135616756</v>
      </c>
      <c r="O92" s="40">
        <f t="shared" si="36"/>
        <v>0.12910720212412877</v>
      </c>
      <c r="P92" s="40">
        <f t="shared" si="30"/>
        <v>0.12412914768492378</v>
      </c>
      <c r="Q92" s="40">
        <f t="shared" si="31"/>
        <v>6.2189453438050969E-2</v>
      </c>
      <c r="R92" s="40">
        <f t="shared" si="32"/>
        <v>6.6047129107202118E-2</v>
      </c>
      <c r="S92" s="40">
        <f t="shared" si="34"/>
        <v>0.12417061611374405</v>
      </c>
      <c r="T92" s="40">
        <f t="shared" si="35"/>
        <v>0.1242033184092705</v>
      </c>
      <c r="U92" s="32">
        <f t="shared" si="25"/>
        <v>0.13239009600808488</v>
      </c>
      <c r="V92" s="42">
        <f>'Rodzaje martwych'!I91</f>
        <v>393</v>
      </c>
      <c r="W92" s="32">
        <f t="shared" si="33"/>
        <v>0.13242727170616647</v>
      </c>
      <c r="X92" s="32">
        <f t="shared" si="26"/>
        <v>2967.6666666666665</v>
      </c>
    </row>
    <row r="93" spans="1:24" x14ac:dyDescent="0.25">
      <c r="A93" s="34">
        <v>86</v>
      </c>
      <c r="B93" s="35">
        <v>2623</v>
      </c>
      <c r="C93" s="35">
        <v>2681</v>
      </c>
      <c r="D93" s="35">
        <v>2624</v>
      </c>
      <c r="E93" s="36">
        <f t="shared" si="27"/>
        <v>2652.5</v>
      </c>
      <c r="F93" s="37">
        <f>'Rodzaje martwych'!C92</f>
        <v>229</v>
      </c>
      <c r="G93" s="37">
        <f>'Rodzaje martwych'!D92</f>
        <v>208</v>
      </c>
      <c r="H93" s="37">
        <f>'Rodzaje martwych'!E92</f>
        <v>190</v>
      </c>
      <c r="I93" s="37">
        <f>'Rodzaje martwych'!F92</f>
        <v>182</v>
      </c>
      <c r="J93" s="38">
        <f t="shared" si="28"/>
        <v>-15</v>
      </c>
      <c r="K93" s="39">
        <f t="shared" si="22"/>
        <v>-3</v>
      </c>
      <c r="L93" s="40">
        <f t="shared" si="29"/>
        <v>0</v>
      </c>
      <c r="M93" s="40">
        <f t="shared" si="23"/>
        <v>-0.5</v>
      </c>
      <c r="N93" s="41">
        <f t="shared" si="24"/>
        <v>0.1408861084925872</v>
      </c>
      <c r="O93" s="40">
        <f t="shared" si="36"/>
        <v>0.13989927252378287</v>
      </c>
      <c r="P93" s="40">
        <f t="shared" si="30"/>
        <v>0.13082699371343809</v>
      </c>
      <c r="Q93" s="40">
        <f t="shared" si="31"/>
        <v>6.7519545131485434E-2</v>
      </c>
      <c r="R93" s="40">
        <f t="shared" si="32"/>
        <v>6.7891448288725176E-2</v>
      </c>
      <c r="S93" s="40">
        <f t="shared" si="34"/>
        <v>0.13105513475427163</v>
      </c>
      <c r="T93" s="40">
        <f t="shared" si="35"/>
        <v>0.13099360291096893</v>
      </c>
      <c r="U93" s="32">
        <f t="shared" si="25"/>
        <v>0.1402450518378888</v>
      </c>
      <c r="V93" s="42">
        <f>'Rodzaje martwych'!I92</f>
        <v>372</v>
      </c>
      <c r="W93" s="32">
        <f t="shared" si="33"/>
        <v>0.14017459021541165</v>
      </c>
      <c r="X93" s="32">
        <f t="shared" si="26"/>
        <v>2653.8333333333335</v>
      </c>
    </row>
    <row r="94" spans="1:24" x14ac:dyDescent="0.25">
      <c r="A94" s="34">
        <v>87</v>
      </c>
      <c r="B94" s="35">
        <v>2288</v>
      </c>
      <c r="C94" s="35">
        <v>2199</v>
      </c>
      <c r="D94" s="35">
        <v>2305</v>
      </c>
      <c r="E94" s="36">
        <f t="shared" si="27"/>
        <v>2252</v>
      </c>
      <c r="F94" s="37">
        <f>'Rodzaje martwych'!C93</f>
        <v>210</v>
      </c>
      <c r="G94" s="37">
        <f>'Rodzaje martwych'!D93</f>
        <v>187</v>
      </c>
      <c r="H94" s="37">
        <f>'Rodzaje martwych'!E93</f>
        <v>193</v>
      </c>
      <c r="I94" s="37">
        <f>'Rodzaje martwych'!F93</f>
        <v>175</v>
      </c>
      <c r="J94" s="38">
        <f t="shared" si="28"/>
        <v>-3</v>
      </c>
      <c r="K94" s="39">
        <f t="shared" si="22"/>
        <v>-16.5</v>
      </c>
      <c r="L94" s="40">
        <f t="shared" si="29"/>
        <v>-0.5</v>
      </c>
      <c r="M94" s="40">
        <f t="shared" si="23"/>
        <v>2</v>
      </c>
      <c r="N94" s="41">
        <f t="shared" si="24"/>
        <v>0.15965166908563136</v>
      </c>
      <c r="O94" s="40">
        <f t="shared" si="36"/>
        <v>0.15038618809631984</v>
      </c>
      <c r="P94" s="40">
        <f t="shared" si="30"/>
        <v>0.1506543216615267</v>
      </c>
      <c r="Q94" s="40">
        <f t="shared" si="31"/>
        <v>7.7254077854498143E-2</v>
      </c>
      <c r="R94" s="40">
        <f t="shared" si="32"/>
        <v>7.9545454545454544E-2</v>
      </c>
      <c r="S94" s="40">
        <f t="shared" si="34"/>
        <v>0.15106732348111659</v>
      </c>
      <c r="T94" s="40">
        <f t="shared" si="35"/>
        <v>0.15088150881508816</v>
      </c>
      <c r="U94" s="32">
        <f t="shared" si="25"/>
        <v>0.16341030195381884</v>
      </c>
      <c r="V94" s="42">
        <f>'Rodzaje martwych'!I93</f>
        <v>368</v>
      </c>
      <c r="W94" s="32">
        <f t="shared" si="33"/>
        <v>0.1631929046563193</v>
      </c>
      <c r="X94" s="32">
        <f t="shared" si="26"/>
        <v>2255</v>
      </c>
    </row>
    <row r="95" spans="1:24" x14ac:dyDescent="0.25">
      <c r="A95" s="34">
        <v>88</v>
      </c>
      <c r="B95" s="35">
        <v>2027</v>
      </c>
      <c r="C95" s="35">
        <v>1886</v>
      </c>
      <c r="D95" s="35">
        <v>1872</v>
      </c>
      <c r="E95" s="36">
        <f t="shared" si="27"/>
        <v>1879</v>
      </c>
      <c r="F95" s="37">
        <f>'Rodzaje martwych'!C94</f>
        <v>182</v>
      </c>
      <c r="G95" s="37">
        <f>'Rodzaje martwych'!D94</f>
        <v>178</v>
      </c>
      <c r="H95" s="37">
        <f>'Rodzaje martwych'!E94</f>
        <v>156</v>
      </c>
      <c r="I95" s="37">
        <f>'Rodzaje martwych'!F94</f>
        <v>156</v>
      </c>
      <c r="J95" s="38">
        <f t="shared" si="28"/>
        <v>-16.5</v>
      </c>
      <c r="K95" s="39">
        <f t="shared" si="22"/>
        <v>-11</v>
      </c>
      <c r="L95" s="40">
        <f t="shared" si="29"/>
        <v>2</v>
      </c>
      <c r="M95" s="40">
        <f t="shared" si="23"/>
        <v>1</v>
      </c>
      <c r="N95" s="41">
        <f t="shared" si="24"/>
        <v>0.16275430359937401</v>
      </c>
      <c r="O95" s="40">
        <f t="shared" si="36"/>
        <v>0.17594064652888183</v>
      </c>
      <c r="P95" s="40">
        <f t="shared" si="30"/>
        <v>0.15328971945264247</v>
      </c>
      <c r="Q95" s="40">
        <f t="shared" si="31"/>
        <v>7.6961026147015291E-2</v>
      </c>
      <c r="R95" s="40">
        <f t="shared" si="32"/>
        <v>8.2692817386694942E-2</v>
      </c>
      <c r="S95" s="40">
        <f t="shared" si="34"/>
        <v>0.1533169533169533</v>
      </c>
      <c r="T95" s="40">
        <f t="shared" si="35"/>
        <v>0.1533169533169533</v>
      </c>
      <c r="U95" s="32">
        <f t="shared" si="25"/>
        <v>0.16604576902607771</v>
      </c>
      <c r="V95" s="42">
        <f>'Rodzaje martwych'!I94</f>
        <v>312</v>
      </c>
      <c r="W95" s="32">
        <f t="shared" si="33"/>
        <v>0.16604576902607771</v>
      </c>
      <c r="X95" s="32">
        <f t="shared" si="26"/>
        <v>1879</v>
      </c>
    </row>
    <row r="96" spans="1:24" x14ac:dyDescent="0.25">
      <c r="A96" s="34">
        <v>89</v>
      </c>
      <c r="B96" s="35">
        <v>1652</v>
      </c>
      <c r="C96" s="35">
        <v>1632</v>
      </c>
      <c r="D96" s="35">
        <v>1556</v>
      </c>
      <c r="E96" s="36">
        <f t="shared" si="27"/>
        <v>1594</v>
      </c>
      <c r="F96" s="37">
        <f>'Rodzaje martwych'!C95</f>
        <v>195</v>
      </c>
      <c r="G96" s="37">
        <f>'Rodzaje martwych'!D95</f>
        <v>169</v>
      </c>
      <c r="H96" s="37">
        <f>'Rodzaje martwych'!E95</f>
        <v>176</v>
      </c>
      <c r="I96" s="37">
        <f>'Rodzaje martwych'!F95</f>
        <v>152</v>
      </c>
      <c r="J96" s="38">
        <f t="shared" si="28"/>
        <v>-11</v>
      </c>
      <c r="K96" s="39">
        <f t="shared" si="22"/>
        <v>-7</v>
      </c>
      <c r="L96" s="40">
        <f t="shared" si="29"/>
        <v>1</v>
      </c>
      <c r="M96" s="40">
        <f t="shared" si="23"/>
        <v>1</v>
      </c>
      <c r="N96" s="41">
        <f t="shared" si="24"/>
        <v>0.18930714675395527</v>
      </c>
      <c r="O96" s="40">
        <f t="shared" si="36"/>
        <v>0.17452541334966321</v>
      </c>
      <c r="P96" s="40">
        <f t="shared" si="30"/>
        <v>0.18529057341690036</v>
      </c>
      <c r="Q96" s="40">
        <f t="shared" si="31"/>
        <v>0.10164597170083742</v>
      </c>
      <c r="R96" s="40">
        <f t="shared" si="32"/>
        <v>9.3108728943338437E-2</v>
      </c>
      <c r="S96" s="40">
        <f t="shared" si="34"/>
        <v>0.18657565415244595</v>
      </c>
      <c r="T96" s="40">
        <f t="shared" si="35"/>
        <v>0.18615209988649264</v>
      </c>
      <c r="U96" s="32">
        <f t="shared" si="25"/>
        <v>0.20577164366373901</v>
      </c>
      <c r="V96" s="42">
        <f>'Rodzaje martwych'!I95</f>
        <v>328</v>
      </c>
      <c r="W96" s="32">
        <f t="shared" si="33"/>
        <v>0.20525657071339173</v>
      </c>
      <c r="X96" s="32">
        <f t="shared" si="26"/>
        <v>1598</v>
      </c>
    </row>
    <row r="97" spans="1:24" x14ac:dyDescent="0.25">
      <c r="A97" s="34">
        <v>90</v>
      </c>
      <c r="B97" s="35">
        <v>1401</v>
      </c>
      <c r="C97" s="35">
        <v>1310</v>
      </c>
      <c r="D97" s="35">
        <v>1349</v>
      </c>
      <c r="E97" s="36">
        <f t="shared" si="27"/>
        <v>1329.5</v>
      </c>
      <c r="F97" s="37">
        <f>'Rodzaje martwych'!C96</f>
        <v>159</v>
      </c>
      <c r="G97" s="37">
        <f>'Rodzaje martwych'!D96</f>
        <v>159</v>
      </c>
      <c r="H97" s="37">
        <f>'Rodzaje martwych'!E96</f>
        <v>133</v>
      </c>
      <c r="I97" s="37">
        <f>'Rodzaje martwych'!F96</f>
        <v>146</v>
      </c>
      <c r="J97" s="38">
        <f t="shared" si="28"/>
        <v>-7</v>
      </c>
      <c r="K97" s="39">
        <f t="shared" si="22"/>
        <v>-13.5</v>
      </c>
      <c r="L97" s="40">
        <f t="shared" si="29"/>
        <v>1</v>
      </c>
      <c r="M97" s="40">
        <f t="shared" si="23"/>
        <v>0.5</v>
      </c>
      <c r="N97" s="41">
        <f t="shared" si="24"/>
        <v>0.20709556951281616</v>
      </c>
      <c r="O97" s="40">
        <f t="shared" si="36"/>
        <v>0.20984357115604732</v>
      </c>
      <c r="P97" s="40">
        <f t="shared" si="30"/>
        <v>0.19119957050908931</v>
      </c>
      <c r="Q97" s="40">
        <f t="shared" si="31"/>
        <v>8.9773877826527168E-2</v>
      </c>
      <c r="R97" s="40">
        <f t="shared" si="32"/>
        <v>0.11142911658080519</v>
      </c>
      <c r="S97" s="40">
        <f t="shared" si="34"/>
        <v>0.18992511912865898</v>
      </c>
      <c r="T97" s="40">
        <f t="shared" si="35"/>
        <v>0.19020565844790363</v>
      </c>
      <c r="U97" s="32">
        <f t="shared" si="25"/>
        <v>0.2098533283189169</v>
      </c>
      <c r="V97" s="42">
        <f>'Rodzaje martwych'!I96</f>
        <v>279</v>
      </c>
      <c r="W97" s="32">
        <f t="shared" si="33"/>
        <v>0.2101958814665997</v>
      </c>
      <c r="X97" s="32">
        <f t="shared" si="26"/>
        <v>1327.3333333333333</v>
      </c>
    </row>
    <row r="98" spans="1:24" x14ac:dyDescent="0.25">
      <c r="A98" s="34">
        <v>91</v>
      </c>
      <c r="B98" s="35">
        <v>992</v>
      </c>
      <c r="C98" s="35">
        <v>1049</v>
      </c>
      <c r="D98" s="35">
        <v>1036</v>
      </c>
      <c r="E98" s="36">
        <f t="shared" si="27"/>
        <v>1042.5</v>
      </c>
      <c r="F98" s="37">
        <f>'Rodzaje martwych'!C97</f>
        <v>166</v>
      </c>
      <c r="G98" s="37">
        <f>'Rodzaje martwych'!D97</f>
        <v>137</v>
      </c>
      <c r="H98" s="37">
        <f>'Rodzaje martwych'!E97</f>
        <v>129</v>
      </c>
      <c r="I98" s="37">
        <f>'Rodzaje martwych'!F97</f>
        <v>129</v>
      </c>
      <c r="J98" s="38">
        <f t="shared" si="28"/>
        <v>-13.5</v>
      </c>
      <c r="K98" s="39">
        <f t="shared" si="22"/>
        <v>-13</v>
      </c>
      <c r="L98" s="40">
        <f t="shared" si="29"/>
        <v>0.5</v>
      </c>
      <c r="M98" s="40">
        <f t="shared" si="23"/>
        <v>-0.5</v>
      </c>
      <c r="N98" s="41">
        <f t="shared" si="24"/>
        <v>0.24150634465820711</v>
      </c>
      <c r="O98" s="40">
        <f t="shared" si="36"/>
        <v>0.22889842632331903</v>
      </c>
      <c r="P98" s="40">
        <f t="shared" si="30"/>
        <v>0.22013389441175413</v>
      </c>
      <c r="Q98" s="40">
        <f t="shared" si="31"/>
        <v>0.11075338055376691</v>
      </c>
      <c r="R98" s="40">
        <f t="shared" si="32"/>
        <v>0.12300357568533969</v>
      </c>
      <c r="S98" s="40">
        <f t="shared" si="34"/>
        <v>0.22023047375160051</v>
      </c>
      <c r="T98" s="40">
        <f t="shared" si="35"/>
        <v>0.22023047375160051</v>
      </c>
      <c r="U98" s="32">
        <f t="shared" si="25"/>
        <v>0.24748201438848921</v>
      </c>
      <c r="V98" s="42">
        <f>'Rodzaje martwych'!I97</f>
        <v>258</v>
      </c>
      <c r="W98" s="32">
        <f t="shared" si="33"/>
        <v>0.24748201438848921</v>
      </c>
      <c r="X98" s="32">
        <f t="shared" si="26"/>
        <v>1042.5</v>
      </c>
    </row>
    <row r="99" spans="1:24" x14ac:dyDescent="0.25">
      <c r="A99" s="34">
        <v>92</v>
      </c>
      <c r="B99" s="35">
        <v>774</v>
      </c>
      <c r="C99" s="35">
        <v>716</v>
      </c>
      <c r="D99" s="35">
        <v>808</v>
      </c>
      <c r="E99" s="36">
        <f t="shared" si="27"/>
        <v>762</v>
      </c>
      <c r="F99" s="37">
        <f>'Rodzaje martwych'!C98</f>
        <v>113</v>
      </c>
      <c r="G99" s="37">
        <f>'Rodzaje martwych'!D98</f>
        <v>99</v>
      </c>
      <c r="H99" s="37">
        <f>'Rodzaje martwych'!E98</f>
        <v>111</v>
      </c>
      <c r="I99" s="37">
        <f>'Rodzaje martwych'!F98</f>
        <v>84</v>
      </c>
      <c r="J99" s="38">
        <f t="shared" si="28"/>
        <v>-13</v>
      </c>
      <c r="K99" s="39">
        <f t="shared" si="22"/>
        <v>-7</v>
      </c>
      <c r="L99" s="40">
        <f t="shared" si="29"/>
        <v>-0.5</v>
      </c>
      <c r="M99" s="40">
        <f t="shared" si="23"/>
        <v>-1</v>
      </c>
      <c r="N99" s="41">
        <f t="shared" si="24"/>
        <v>0.23592814371257484</v>
      </c>
      <c r="O99" s="40">
        <f t="shared" si="36"/>
        <v>0.25174825174825177</v>
      </c>
      <c r="P99" s="40">
        <f t="shared" si="30"/>
        <v>0.22397485873145373</v>
      </c>
      <c r="Q99" s="40">
        <f t="shared" si="31"/>
        <v>0.12075061191188469</v>
      </c>
      <c r="R99" s="40">
        <f t="shared" si="32"/>
        <v>0.11740041928721175</v>
      </c>
      <c r="S99" s="40">
        <f t="shared" si="34"/>
        <v>0.2268760907504363</v>
      </c>
      <c r="T99" s="40">
        <f t="shared" si="35"/>
        <v>0.22569444444444445</v>
      </c>
      <c r="U99" s="32">
        <f t="shared" si="25"/>
        <v>0.25590551181102361</v>
      </c>
      <c r="V99" s="42">
        <f>'Rodzaje martwych'!I98</f>
        <v>195</v>
      </c>
      <c r="W99" s="32">
        <f t="shared" si="33"/>
        <v>0.25440313111545987</v>
      </c>
      <c r="X99" s="32">
        <f t="shared" si="26"/>
        <v>766.5</v>
      </c>
    </row>
    <row r="100" spans="1:24" x14ac:dyDescent="0.25">
      <c r="A100" s="34">
        <v>93</v>
      </c>
      <c r="B100" s="35">
        <v>574</v>
      </c>
      <c r="C100" s="35">
        <v>569</v>
      </c>
      <c r="D100" s="35">
        <v>534</v>
      </c>
      <c r="E100" s="36">
        <f t="shared" si="27"/>
        <v>551.5</v>
      </c>
      <c r="F100" s="37">
        <f>'Rodzaje martwych'!C99</f>
        <v>92</v>
      </c>
      <c r="G100" s="37">
        <f>'Rodzaje martwych'!D99</f>
        <v>62</v>
      </c>
      <c r="H100" s="37">
        <f>'Rodzaje martwych'!E99</f>
        <v>96</v>
      </c>
      <c r="I100" s="37">
        <f>'Rodzaje martwych'!F99</f>
        <v>80</v>
      </c>
      <c r="J100" s="38">
        <f t="shared" si="28"/>
        <v>-7</v>
      </c>
      <c r="K100" s="39">
        <f t="shared" si="22"/>
        <v>-16.5</v>
      </c>
      <c r="L100" s="40">
        <f t="shared" si="29"/>
        <v>-1</v>
      </c>
      <c r="M100" s="40">
        <f t="shared" si="23"/>
        <v>0.5</v>
      </c>
      <c r="N100" s="41">
        <f t="shared" si="24"/>
        <v>0.25874388867995485</v>
      </c>
      <c r="O100" s="40">
        <f t="shared" si="36"/>
        <v>0.25987708516242319</v>
      </c>
      <c r="P100" s="40">
        <f t="shared" si="30"/>
        <v>0.2713979083320186</v>
      </c>
      <c r="Q100" s="40">
        <f t="shared" si="31"/>
        <v>0.15226011102299761</v>
      </c>
      <c r="R100" s="40">
        <f t="shared" si="32"/>
        <v>0.14053579270970576</v>
      </c>
      <c r="S100" s="40">
        <f t="shared" si="34"/>
        <v>0.27521501172791241</v>
      </c>
      <c r="T100" s="40">
        <f t="shared" si="35"/>
        <v>0.27407215157020509</v>
      </c>
      <c r="U100" s="32">
        <f t="shared" si="25"/>
        <v>0.31912964641885766</v>
      </c>
      <c r="V100" s="42">
        <f>'Rodzaje martwych'!I99</f>
        <v>176</v>
      </c>
      <c r="W100" s="32">
        <f t="shared" si="33"/>
        <v>0.31759398496240604</v>
      </c>
      <c r="X100" s="32">
        <f t="shared" si="26"/>
        <v>554.16666666666663</v>
      </c>
    </row>
    <row r="101" spans="1:24" x14ac:dyDescent="0.25">
      <c r="A101" s="34">
        <v>94</v>
      </c>
      <c r="B101" s="35">
        <v>390</v>
      </c>
      <c r="C101" s="35">
        <v>412</v>
      </c>
      <c r="D101" s="35">
        <v>422</v>
      </c>
      <c r="E101" s="36">
        <f t="shared" si="27"/>
        <v>417</v>
      </c>
      <c r="F101" s="37">
        <f>'Rodzaje martwych'!C100</f>
        <v>67</v>
      </c>
      <c r="G101" s="37">
        <f>'Rodzaje martwych'!D100</f>
        <v>52</v>
      </c>
      <c r="H101" s="37">
        <f>'Rodzaje martwych'!E100</f>
        <v>68</v>
      </c>
      <c r="I101" s="37">
        <f>'Rodzaje martwych'!F100</f>
        <v>59</v>
      </c>
      <c r="J101" s="38">
        <f t="shared" si="28"/>
        <v>-16.5</v>
      </c>
      <c r="K101" s="39">
        <f t="shared" si="22"/>
        <v>-10</v>
      </c>
      <c r="L101" s="40">
        <f t="shared" si="29"/>
        <v>0.5</v>
      </c>
      <c r="M101" s="40">
        <f t="shared" si="23"/>
        <v>0.5</v>
      </c>
      <c r="N101" s="41">
        <f t="shared" si="24"/>
        <v>0.25846153846153846</v>
      </c>
      <c r="O101" s="40">
        <f t="shared" si="36"/>
        <v>0.24727272727272728</v>
      </c>
      <c r="P101" s="40">
        <f t="shared" si="30"/>
        <v>0.26209211206940575</v>
      </c>
      <c r="Q101" s="40">
        <f t="shared" si="31"/>
        <v>0.13884635017866259</v>
      </c>
      <c r="R101" s="40">
        <f t="shared" si="32"/>
        <v>0.14311704063068525</v>
      </c>
      <c r="S101" s="40">
        <f t="shared" si="34"/>
        <v>0.26430801248699271</v>
      </c>
      <c r="T101" s="40">
        <f t="shared" si="35"/>
        <v>0.26348547717842324</v>
      </c>
      <c r="U101" s="32">
        <f t="shared" si="25"/>
        <v>0.30455635491606714</v>
      </c>
      <c r="V101" s="42">
        <f>'Rodzaje martwych'!I100</f>
        <v>127</v>
      </c>
      <c r="W101" s="32">
        <f t="shared" si="33"/>
        <v>0.3034647550776583</v>
      </c>
      <c r="X101" s="32">
        <f t="shared" si="26"/>
        <v>418.5</v>
      </c>
    </row>
    <row r="102" spans="1:24" x14ac:dyDescent="0.25">
      <c r="A102" s="34">
        <v>95</v>
      </c>
      <c r="B102" s="35">
        <v>276</v>
      </c>
      <c r="C102" s="35">
        <v>268</v>
      </c>
      <c r="D102" s="35">
        <v>311</v>
      </c>
      <c r="E102" s="36">
        <f t="shared" si="27"/>
        <v>289.5</v>
      </c>
      <c r="F102" s="37">
        <f>'Rodzaje martwych'!C101</f>
        <v>50</v>
      </c>
      <c r="G102" s="37">
        <f>'Rodzaje martwych'!D101</f>
        <v>33</v>
      </c>
      <c r="H102" s="37">
        <f>'Rodzaje martwych'!E101</f>
        <v>43</v>
      </c>
      <c r="I102" s="37">
        <f>'Rodzaje martwych'!F101</f>
        <v>56</v>
      </c>
      <c r="J102" s="38">
        <f t="shared" si="28"/>
        <v>-10</v>
      </c>
      <c r="K102" s="39">
        <f t="shared" si="22"/>
        <v>-2</v>
      </c>
      <c r="L102" s="40">
        <f t="shared" si="29"/>
        <v>0.5</v>
      </c>
      <c r="M102" s="40">
        <f t="shared" si="23"/>
        <v>-0.5</v>
      </c>
      <c r="N102" s="41">
        <f t="shared" si="24"/>
        <v>0.32842757552285051</v>
      </c>
      <c r="O102" s="40">
        <f t="shared" si="36"/>
        <v>0.33271028037383177</v>
      </c>
      <c r="P102" s="40">
        <f t="shared" si="30"/>
        <v>0.30528187717961153</v>
      </c>
      <c r="Q102" s="40">
        <f t="shared" si="31"/>
        <v>0.1215547703180212</v>
      </c>
      <c r="R102" s="40">
        <f t="shared" si="32"/>
        <v>0.20915032679738563</v>
      </c>
      <c r="S102" s="40">
        <f t="shared" si="34"/>
        <v>0.29203539823008851</v>
      </c>
      <c r="T102" s="40">
        <f t="shared" si="35"/>
        <v>0.29391390400791689</v>
      </c>
      <c r="U102" s="32">
        <f t="shared" si="25"/>
        <v>0.34196891191709844</v>
      </c>
      <c r="V102" s="42">
        <f>'Rodzaje martwych'!I101</f>
        <v>99</v>
      </c>
      <c r="W102" s="32">
        <f t="shared" si="33"/>
        <v>0.34454756380510443</v>
      </c>
      <c r="X102" s="32">
        <f t="shared" si="26"/>
        <v>287.33333333333331</v>
      </c>
    </row>
    <row r="103" spans="1:24" x14ac:dyDescent="0.25">
      <c r="A103" s="34">
        <v>96</v>
      </c>
      <c r="B103" s="35">
        <v>216</v>
      </c>
      <c r="C103" s="35">
        <v>206</v>
      </c>
      <c r="D103" s="35">
        <v>178</v>
      </c>
      <c r="E103" s="36">
        <f t="shared" si="27"/>
        <v>192</v>
      </c>
      <c r="F103" s="37">
        <f>'Rodzaje martwych'!C102</f>
        <v>33</v>
      </c>
      <c r="G103" s="37">
        <f>'Rodzaje martwych'!D102</f>
        <v>31</v>
      </c>
      <c r="H103" s="37">
        <f>'Rodzaje martwych'!E102</f>
        <v>33</v>
      </c>
      <c r="I103" s="37">
        <f>'Rodzaje martwych'!F102</f>
        <v>38</v>
      </c>
      <c r="J103" s="38">
        <f t="shared" si="28"/>
        <v>-2</v>
      </c>
      <c r="K103" s="39">
        <f t="shared" si="22"/>
        <v>-13</v>
      </c>
      <c r="L103" s="40">
        <f t="shared" si="29"/>
        <v>-0.5</v>
      </c>
      <c r="M103" s="40">
        <f t="shared" si="23"/>
        <v>-1</v>
      </c>
      <c r="N103" s="41">
        <f>(F103+I103)/(C103+F103-(J103-M103)/2)</f>
        <v>0.29645093945720252</v>
      </c>
      <c r="O103" s="40">
        <f t="shared" si="36"/>
        <v>0.34146341463414637</v>
      </c>
      <c r="P103" s="40">
        <f t="shared" si="30"/>
        <v>0.31224175412833477</v>
      </c>
      <c r="Q103" s="40">
        <f t="shared" si="31"/>
        <v>0.15621301775147928</v>
      </c>
      <c r="R103" s="40">
        <f t="shared" si="32"/>
        <v>0.18491484184914841</v>
      </c>
      <c r="S103" s="40">
        <f t="shared" si="34"/>
        <v>0.31208791208791214</v>
      </c>
      <c r="T103" s="40">
        <f t="shared" si="35"/>
        <v>0.31323529411764706</v>
      </c>
      <c r="U103" s="32">
        <f>V103/E103</f>
        <v>0.36979166666666669</v>
      </c>
      <c r="V103" s="42">
        <f>'Rodzaje martwych'!I102</f>
        <v>71</v>
      </c>
      <c r="W103" s="32">
        <f t="shared" si="33"/>
        <v>0.3714036617262424</v>
      </c>
      <c r="X103" s="32">
        <f t="shared" si="26"/>
        <v>191.16666666666666</v>
      </c>
    </row>
    <row r="104" spans="1:24" x14ac:dyDescent="0.25">
      <c r="A104" s="34">
        <v>97</v>
      </c>
      <c r="B104" s="35">
        <v>167</v>
      </c>
      <c r="C104" s="35">
        <v>128</v>
      </c>
      <c r="D104" s="35">
        <v>134</v>
      </c>
      <c r="E104" s="36">
        <f t="shared" si="27"/>
        <v>131</v>
      </c>
      <c r="F104" s="37">
        <f>'Rodzaje martwych'!C103</f>
        <v>31</v>
      </c>
      <c r="G104" s="37">
        <f>'Rodzaje martwych'!D103</f>
        <v>23</v>
      </c>
      <c r="H104" s="37">
        <f>'Rodzaje martwych'!E103</f>
        <v>32</v>
      </c>
      <c r="I104" s="37">
        <f>'Rodzaje martwych'!F103</f>
        <v>21</v>
      </c>
      <c r="J104" s="38">
        <f t="shared" si="28"/>
        <v>-13</v>
      </c>
      <c r="K104" s="39">
        <f t="shared" si="22"/>
        <v>-7</v>
      </c>
      <c r="L104" s="40">
        <f t="shared" si="29"/>
        <v>-1</v>
      </c>
      <c r="M104" s="40">
        <f t="shared" si="23"/>
        <v>1</v>
      </c>
      <c r="N104" s="41">
        <f>(F104+I104)/(C104+F104-(J104-M104)/2)</f>
        <v>0.31325301204819278</v>
      </c>
      <c r="O104" s="40">
        <f t="shared" si="36"/>
        <v>0.32558139534883723</v>
      </c>
      <c r="P104" s="40">
        <f t="shared" si="30"/>
        <v>0.32420747595844868</v>
      </c>
      <c r="Q104" s="40">
        <f t="shared" si="31"/>
        <v>0.19219219219219219</v>
      </c>
      <c r="R104" s="40">
        <f t="shared" si="32"/>
        <v>0.16342412451361868</v>
      </c>
      <c r="S104" s="40">
        <f t="shared" si="34"/>
        <v>0.33650793650793648</v>
      </c>
      <c r="T104" s="40">
        <f t="shared" si="35"/>
        <v>0.33263598326359828</v>
      </c>
      <c r="U104" s="32">
        <f>V104/E104</f>
        <v>0.40458015267175573</v>
      </c>
      <c r="V104" s="42">
        <f>'Rodzaje martwych'!I103</f>
        <v>53</v>
      </c>
      <c r="W104" s="32">
        <f t="shared" si="33"/>
        <v>0.39899623588456712</v>
      </c>
      <c r="X104" s="32">
        <f t="shared" si="26"/>
        <v>132.83333333333334</v>
      </c>
    </row>
    <row r="105" spans="1:24" x14ac:dyDescent="0.25">
      <c r="A105" s="34">
        <v>98</v>
      </c>
      <c r="B105" s="35">
        <v>102</v>
      </c>
      <c r="C105" s="35">
        <v>107</v>
      </c>
      <c r="D105" s="35">
        <v>88</v>
      </c>
      <c r="E105" s="36">
        <f t="shared" si="27"/>
        <v>97.5</v>
      </c>
      <c r="F105" s="37">
        <f>'Rodzaje martwych'!C104</f>
        <v>23</v>
      </c>
      <c r="G105" s="37">
        <f>'Rodzaje martwych'!D104</f>
        <v>18</v>
      </c>
      <c r="H105" s="37">
        <f>'Rodzaje martwych'!E104</f>
        <v>21</v>
      </c>
      <c r="I105" s="37">
        <f>'Rodzaje martwych'!F104</f>
        <v>14</v>
      </c>
      <c r="J105" s="38">
        <f t="shared" si="28"/>
        <v>-7</v>
      </c>
      <c r="K105" s="39">
        <f t="shared" si="22"/>
        <v>-10</v>
      </c>
      <c r="L105" s="40">
        <f t="shared" si="29"/>
        <v>1</v>
      </c>
      <c r="M105" s="40">
        <f t="shared" si="23"/>
        <v>0</v>
      </c>
      <c r="N105" s="41">
        <f>(F105+I105)/(C105+F105-(J105-M105)/2)</f>
        <v>0.27715355805243447</v>
      </c>
      <c r="O105" s="40">
        <f t="shared" si="36"/>
        <v>0.26168224299065418</v>
      </c>
      <c r="P105" s="40">
        <f t="shared" si="30"/>
        <v>0.2990654205607477</v>
      </c>
      <c r="Q105" s="40">
        <f t="shared" si="31"/>
        <v>0.19354838709677419</v>
      </c>
      <c r="R105" s="40">
        <f t="shared" si="32"/>
        <v>0.13084112149532709</v>
      </c>
      <c r="S105" s="40">
        <f t="shared" si="34"/>
        <v>0.30434782608695654</v>
      </c>
      <c r="T105" s="40">
        <f t="shared" si="35"/>
        <v>0.30129124820659969</v>
      </c>
      <c r="U105" s="32">
        <f>V105/E105</f>
        <v>0.35897435897435898</v>
      </c>
      <c r="V105" s="42">
        <f>'Rodzaje martwych'!I104</f>
        <v>35</v>
      </c>
      <c r="W105" s="32">
        <f t="shared" si="33"/>
        <v>0.35472972972972971</v>
      </c>
      <c r="X105" s="32">
        <f t="shared" si="26"/>
        <v>98.666666666666671</v>
      </c>
    </row>
    <row r="106" spans="1:24" x14ac:dyDescent="0.25">
      <c r="A106" s="34">
        <v>99</v>
      </c>
      <c r="B106" s="35">
        <v>55</v>
      </c>
      <c r="C106" s="35">
        <v>54</v>
      </c>
      <c r="D106" s="35">
        <v>79</v>
      </c>
      <c r="E106" s="36">
        <f t="shared" si="27"/>
        <v>66.5</v>
      </c>
      <c r="F106" s="37">
        <f>'Rodzaje martwych'!C105</f>
        <v>10</v>
      </c>
      <c r="G106" s="37">
        <f>'Rodzaje martwych'!D105</f>
        <v>17</v>
      </c>
      <c r="H106" s="37">
        <f>'Rodzaje martwych'!E105</f>
        <v>14</v>
      </c>
      <c r="I106" s="37">
        <f>'Rodzaje martwych'!F105</f>
        <v>6</v>
      </c>
      <c r="J106" s="38">
        <f t="shared" si="28"/>
        <v>-10</v>
      </c>
      <c r="K106" s="39">
        <f>J107</f>
        <v>21.5</v>
      </c>
      <c r="L106" s="40">
        <f t="shared" si="29"/>
        <v>0</v>
      </c>
      <c r="M106" s="40">
        <f>L107</f>
        <v>20.5</v>
      </c>
      <c r="N106" s="41">
        <f>(F106+I106)/(C106+F106-(J106-M106)/2)</f>
        <v>0.20189274447949526</v>
      </c>
      <c r="O106" s="40">
        <f>(I106+H107)/(C106+0.5*(M106+L107))</f>
        <v>0.22818791946308725</v>
      </c>
      <c r="P106" s="40">
        <f t="shared" si="30"/>
        <v>0.22986485921091171</v>
      </c>
      <c r="Q106" s="40">
        <f t="shared" si="31"/>
        <v>0.15053763440860216</v>
      </c>
      <c r="R106" s="40">
        <f t="shared" si="32"/>
        <v>9.3385214007782102E-2</v>
      </c>
      <c r="S106" s="40">
        <f t="shared" si="34"/>
        <v>0.26143790849673204</v>
      </c>
      <c r="T106" s="40">
        <f t="shared" si="35"/>
        <v>0.2569593147751606</v>
      </c>
      <c r="U106" s="32">
        <f>V106/E106</f>
        <v>0.3007518796992481</v>
      </c>
      <c r="V106" s="42">
        <f>'Rodzaje martwych'!I105</f>
        <v>20</v>
      </c>
      <c r="W106" s="32">
        <f t="shared" si="33"/>
        <v>0.29484029484029484</v>
      </c>
      <c r="X106" s="32">
        <f t="shared" si="26"/>
        <v>67.833333333333329</v>
      </c>
    </row>
    <row r="107" spans="1:24" x14ac:dyDescent="0.25">
      <c r="A107" s="44">
        <v>100</v>
      </c>
      <c r="B107" s="45">
        <v>106</v>
      </c>
      <c r="C107" s="45">
        <v>74</v>
      </c>
      <c r="D107" s="45">
        <v>78</v>
      </c>
      <c r="E107" s="46">
        <f t="shared" si="27"/>
        <v>76</v>
      </c>
      <c r="F107" s="37">
        <f>'Rodzaje martwych'!C106</f>
        <v>7</v>
      </c>
      <c r="G107" s="37">
        <f>'Rodzaje martwych'!D106</f>
        <v>7</v>
      </c>
      <c r="H107" s="37">
        <f>'Rodzaje martwych'!E106</f>
        <v>11</v>
      </c>
      <c r="I107" s="37">
        <f>'Rodzaje martwych'!F106</f>
        <v>4</v>
      </c>
      <c r="J107" s="38">
        <f t="shared" si="28"/>
        <v>21.5</v>
      </c>
      <c r="K107" s="39">
        <f t="shared" si="22"/>
        <v>0</v>
      </c>
      <c r="L107" s="40">
        <f t="shared" si="29"/>
        <v>20.5</v>
      </c>
      <c r="M107" s="40">
        <f t="shared" si="23"/>
        <v>0</v>
      </c>
      <c r="N107" s="41">
        <f>(F107+I107)/(C107+F107-(J107-M107)/2)</f>
        <v>0.15658362989323843</v>
      </c>
      <c r="O107" s="40">
        <f t="shared" si="36"/>
        <v>5.4054054054054057E-2</v>
      </c>
      <c r="P107" s="40">
        <f t="shared" si="30"/>
        <v>0.1861861861861861</v>
      </c>
      <c r="Q107" s="40">
        <f t="shared" si="31"/>
        <v>0.13968253968253969</v>
      </c>
      <c r="R107" s="40">
        <f t="shared" si="32"/>
        <v>5.4054054054054057E-2</v>
      </c>
      <c r="S107" s="40">
        <f t="shared" si="34"/>
        <v>0.17964071856287428</v>
      </c>
      <c r="T107" s="40">
        <f t="shared" si="35"/>
        <v>0.17716535433070865</v>
      </c>
      <c r="U107" s="32">
        <f>V107/E107</f>
        <v>0.19736842105263158</v>
      </c>
      <c r="V107" s="42">
        <f>'Rodzaje martwych'!I106</f>
        <v>15</v>
      </c>
      <c r="W107" s="32">
        <f t="shared" si="33"/>
        <v>0.19438444924406045</v>
      </c>
      <c r="X107" s="32">
        <f t="shared" si="26"/>
        <v>77.166666666666671</v>
      </c>
    </row>
    <row r="108" spans="1:24" x14ac:dyDescent="0.25">
      <c r="A108" s="20"/>
      <c r="B108" s="20"/>
      <c r="F108" s="16"/>
      <c r="G108" s="16"/>
      <c r="H108" s="16"/>
      <c r="I108" s="16"/>
      <c r="J108" s="16"/>
      <c r="K108" s="16"/>
      <c r="Q108" s="16"/>
      <c r="R108" s="16"/>
    </row>
    <row r="109" spans="1:24" x14ac:dyDescent="0.25">
      <c r="A109" s="20"/>
      <c r="B109" s="20"/>
      <c r="F109" s="16"/>
      <c r="G109" s="16"/>
      <c r="H109" s="16"/>
      <c r="I109" s="16"/>
      <c r="J109" s="16"/>
      <c r="K109" s="16"/>
      <c r="Q109" s="16"/>
      <c r="R109" s="16"/>
    </row>
    <row r="110" spans="1:24" x14ac:dyDescent="0.25">
      <c r="A110" s="20"/>
      <c r="B110" s="20"/>
      <c r="F110" s="16"/>
      <c r="G110" s="16"/>
      <c r="H110" s="16"/>
      <c r="I110" s="16"/>
      <c r="J110" s="16"/>
      <c r="K110" s="16"/>
      <c r="Q110" s="16"/>
      <c r="R110" s="16"/>
    </row>
    <row r="111" spans="1:24" x14ac:dyDescent="0.25">
      <c r="A111" s="20"/>
      <c r="B111" s="20"/>
      <c r="F111" s="16"/>
      <c r="G111" s="16"/>
      <c r="H111" s="16"/>
      <c r="I111" s="16"/>
      <c r="J111" s="16"/>
      <c r="K111" s="16"/>
      <c r="Q111" s="16"/>
      <c r="R111" s="16"/>
    </row>
    <row r="112" spans="1:24" x14ac:dyDescent="0.25">
      <c r="A112" s="20"/>
      <c r="B112" s="20"/>
      <c r="F112" s="16"/>
      <c r="G112" s="16"/>
      <c r="H112" s="16"/>
      <c r="I112" s="16"/>
      <c r="J112" s="16"/>
      <c r="K112" s="16"/>
      <c r="Q112" s="16"/>
      <c r="R112" s="16"/>
    </row>
    <row r="113" spans="1:18" x14ac:dyDescent="0.25">
      <c r="A113" s="20"/>
      <c r="B113" s="20"/>
      <c r="F113" s="16"/>
      <c r="G113" s="16"/>
      <c r="H113" s="16"/>
      <c r="I113" s="16"/>
      <c r="J113" s="16"/>
      <c r="K113" s="16"/>
      <c r="Q113" s="16"/>
      <c r="R113" s="16"/>
    </row>
    <row r="114" spans="1:18" x14ac:dyDescent="0.25">
      <c r="A114" s="20"/>
      <c r="B114" s="20"/>
      <c r="F114" s="16"/>
      <c r="G114" s="16"/>
      <c r="H114" s="16"/>
      <c r="I114" s="16"/>
      <c r="J114" s="16"/>
      <c r="K114" s="16"/>
      <c r="Q114" s="16"/>
      <c r="R114" s="16"/>
    </row>
    <row r="115" spans="1:18" x14ac:dyDescent="0.25">
      <c r="A115" s="20"/>
      <c r="B115" s="20"/>
      <c r="F115" s="16"/>
      <c r="G115" s="16"/>
      <c r="H115" s="16"/>
      <c r="I115" s="16"/>
      <c r="J115" s="16"/>
      <c r="K115" s="16"/>
      <c r="Q115" s="16"/>
      <c r="R115" s="16"/>
    </row>
    <row r="116" spans="1:18" x14ac:dyDescent="0.25">
      <c r="A116" s="20"/>
      <c r="B116" s="20"/>
      <c r="F116" s="16"/>
      <c r="G116" s="16"/>
      <c r="H116" s="16"/>
      <c r="I116" s="16"/>
      <c r="J116" s="16"/>
      <c r="K116" s="16"/>
      <c r="Q116" s="16"/>
      <c r="R116" s="16"/>
    </row>
    <row r="117" spans="1:18" x14ac:dyDescent="0.25">
      <c r="A117" s="20"/>
      <c r="B117" s="20"/>
      <c r="F117" s="16"/>
      <c r="G117" s="16"/>
      <c r="H117" s="16"/>
      <c r="I117" s="16"/>
      <c r="J117" s="16"/>
      <c r="K117" s="16"/>
      <c r="Q117" s="16"/>
      <c r="R117" s="16"/>
    </row>
    <row r="137" spans="19:19" x14ac:dyDescent="0.25">
      <c r="S137" t="s">
        <v>106</v>
      </c>
    </row>
  </sheetData>
  <mergeCells count="5">
    <mergeCell ref="F5:G5"/>
    <mergeCell ref="L5:M5"/>
    <mergeCell ref="B5:D5"/>
    <mergeCell ref="H5:I5"/>
    <mergeCell ref="J5:K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="85" zoomScaleNormal="85" workbookViewId="0">
      <selection activeCell="B6" sqref="B6"/>
    </sheetView>
  </sheetViews>
  <sheetFormatPr defaultRowHeight="13.2" x14ac:dyDescent="0.25"/>
  <cols>
    <col min="1" max="1" width="14.33203125" bestFit="1" customWidth="1"/>
    <col min="2" max="2" width="10.88671875" customWidth="1"/>
    <col min="14" max="14" width="8.88671875" bestFit="1" customWidth="1"/>
    <col min="15" max="15" width="9.44140625" bestFit="1" customWidth="1"/>
    <col min="16" max="16" width="10" bestFit="1" customWidth="1"/>
    <col min="17" max="17" width="12.109375" bestFit="1" customWidth="1"/>
    <col min="18" max="18" width="12.5546875" bestFit="1" customWidth="1"/>
    <col min="19" max="20" width="12.44140625" bestFit="1" customWidth="1"/>
    <col min="22" max="22" width="16.33203125" bestFit="1" customWidth="1"/>
    <col min="27" max="27" width="47" bestFit="1" customWidth="1"/>
  </cols>
  <sheetData>
    <row r="1" spans="1:27" x14ac:dyDescent="0.25">
      <c r="A1" s="22"/>
      <c r="G1" t="s">
        <v>110</v>
      </c>
    </row>
    <row r="2" spans="1:27" x14ac:dyDescent="0.25">
      <c r="G2" s="32">
        <v>2021</v>
      </c>
      <c r="H2" s="32">
        <v>2022</v>
      </c>
    </row>
    <row r="3" spans="1:27" x14ac:dyDescent="0.25">
      <c r="G3" s="32">
        <v>11755</v>
      </c>
      <c r="H3" s="52">
        <v>10972</v>
      </c>
    </row>
    <row r="4" spans="1:27" ht="12.75" customHeight="1" x14ac:dyDescent="0.25"/>
    <row r="5" spans="1:27" ht="27" customHeight="1" x14ac:dyDescent="0.25">
      <c r="B5" s="117" t="s">
        <v>35</v>
      </c>
      <c r="C5" s="117"/>
      <c r="D5" s="117"/>
      <c r="E5" s="59" t="s">
        <v>34</v>
      </c>
      <c r="F5" s="117" t="s">
        <v>33</v>
      </c>
      <c r="G5" s="117"/>
      <c r="H5" s="117" t="s">
        <v>32</v>
      </c>
      <c r="I5" s="117"/>
      <c r="J5" s="117" t="s">
        <v>31</v>
      </c>
      <c r="K5" s="117"/>
      <c r="L5" s="117" t="s">
        <v>30</v>
      </c>
      <c r="M5" s="117"/>
      <c r="N5" s="40"/>
      <c r="O5" s="40"/>
      <c r="P5" s="40"/>
      <c r="Q5" s="40"/>
      <c r="R5" s="40"/>
      <c r="S5" s="50" t="s">
        <v>47</v>
      </c>
      <c r="T5" s="50" t="s">
        <v>48</v>
      </c>
      <c r="AA5" s="30"/>
    </row>
    <row r="6" spans="1:27" x14ac:dyDescent="0.25">
      <c r="A6" s="47" t="s">
        <v>3</v>
      </c>
      <c r="B6" s="53">
        <v>2020</v>
      </c>
      <c r="C6" s="50">
        <v>2021</v>
      </c>
      <c r="D6" s="50">
        <v>2022</v>
      </c>
      <c r="E6" s="50">
        <v>2022</v>
      </c>
      <c r="F6" s="50" t="s">
        <v>25</v>
      </c>
      <c r="G6" s="50" t="s">
        <v>26</v>
      </c>
      <c r="H6" s="50" t="s">
        <v>25</v>
      </c>
      <c r="I6" s="50" t="s">
        <v>26</v>
      </c>
      <c r="J6" s="50" t="s">
        <v>37</v>
      </c>
      <c r="K6" s="50" t="s">
        <v>38</v>
      </c>
      <c r="L6" s="50" t="s">
        <v>37</v>
      </c>
      <c r="M6" s="50" t="s">
        <v>38</v>
      </c>
      <c r="N6" s="50" t="s">
        <v>29</v>
      </c>
      <c r="O6" s="50" t="s">
        <v>28</v>
      </c>
      <c r="P6" s="50" t="s">
        <v>27</v>
      </c>
      <c r="Q6" s="50" t="s">
        <v>39</v>
      </c>
      <c r="R6" s="50" t="s">
        <v>40</v>
      </c>
      <c r="S6" s="50" t="s">
        <v>41</v>
      </c>
      <c r="T6" s="50" t="s">
        <v>42</v>
      </c>
      <c r="U6" s="51" t="s">
        <v>43</v>
      </c>
      <c r="V6" s="51" t="s">
        <v>46</v>
      </c>
      <c r="W6" s="51" t="s">
        <v>44</v>
      </c>
      <c r="X6" s="51" t="s">
        <v>45</v>
      </c>
    </row>
    <row r="7" spans="1:27" x14ac:dyDescent="0.25">
      <c r="A7" s="34">
        <v>0</v>
      </c>
      <c r="B7" s="54">
        <v>12293</v>
      </c>
      <c r="C7" s="54">
        <v>11693</v>
      </c>
      <c r="D7" s="54">
        <v>10793</v>
      </c>
      <c r="E7" s="55">
        <f>(C7+D7)/2</f>
        <v>11243</v>
      </c>
      <c r="F7" s="37">
        <f>'Rodzaje martwych'!M6</f>
        <v>29</v>
      </c>
      <c r="G7" s="37">
        <f>'Rodzaje martwych'!N6</f>
        <v>6</v>
      </c>
      <c r="H7" s="37">
        <f>'Rodzaje martwych'!O6</f>
        <v>21</v>
      </c>
      <c r="I7" s="37">
        <f>'Rodzaje martwych'!P6</f>
        <v>3</v>
      </c>
      <c r="J7" s="38">
        <f>C7-G3+F7</f>
        <v>-33</v>
      </c>
      <c r="K7" s="39">
        <f t="shared" ref="K7:K38" si="0">J8</f>
        <v>-2.5</v>
      </c>
      <c r="L7" s="37">
        <f>D7-H3+H7</f>
        <v>-158</v>
      </c>
      <c r="M7" s="40">
        <f t="shared" ref="M7:M38" si="1">L8</f>
        <v>142.5</v>
      </c>
      <c r="N7" s="41">
        <f t="shared" ref="N7:N38" si="2">(F7+I7)/(C7+F7-(J7-M7)/2)</f>
        <v>2.7096255212853788E-3</v>
      </c>
      <c r="O7" s="40">
        <f>(I7+H8)/(C7+(0.5*(M7+L8)))</f>
        <v>3.3796628786278567E-4</v>
      </c>
      <c r="P7" s="40">
        <f>1-(1-Q7)*(1-R7)</f>
        <v>2.1823618317372562E-3</v>
      </c>
      <c r="Q7" s="40">
        <f>H7/(D7+H7-(0.5*L7))</f>
        <v>1.9278435692646654E-3</v>
      </c>
      <c r="R7" s="40">
        <f>I7/(C7+(0.5*M7))</f>
        <v>2.5500988163291326E-4</v>
      </c>
      <c r="S7" s="40">
        <f>U7/(1+(1-0.1)*U7)</f>
        <v>2.1305683291017877E-3</v>
      </c>
      <c r="T7" s="40">
        <f>W7/(1+(1-0.1)*W7)</f>
        <v>2.1300010650005326E-3</v>
      </c>
      <c r="U7" s="32">
        <f>V7/E7</f>
        <v>2.1346615671973671E-3</v>
      </c>
      <c r="V7" s="42">
        <f>'Rodzaje martwych'!S6</f>
        <v>24</v>
      </c>
      <c r="W7" s="32">
        <f>V7/X7</f>
        <v>2.1340921216432508E-3</v>
      </c>
      <c r="X7" s="32">
        <f>0.5*(C7+D7)+(1/6)*(H7-I7)</f>
        <v>11246</v>
      </c>
    </row>
    <row r="8" spans="1:27" x14ac:dyDescent="0.25">
      <c r="A8" s="34">
        <v>1</v>
      </c>
      <c r="B8" s="54">
        <v>12950</v>
      </c>
      <c r="C8" s="54">
        <v>12281</v>
      </c>
      <c r="D8" s="54">
        <v>11974</v>
      </c>
      <c r="E8" s="55">
        <f t="shared" ref="E8:E71" si="3">(C8+D8)/2</f>
        <v>12127.5</v>
      </c>
      <c r="F8" s="37">
        <f>'Rodzaje martwych'!M7</f>
        <v>1</v>
      </c>
      <c r="G8" s="37">
        <f>'Rodzaje martwych'!N7</f>
        <v>0</v>
      </c>
      <c r="H8" s="37">
        <f>'Rodzaje martwych'!O7</f>
        <v>1</v>
      </c>
      <c r="I8" s="37">
        <f>'Rodzaje martwych'!P7</f>
        <v>0</v>
      </c>
      <c r="J8" s="38">
        <f t="shared" ref="J8:J39" si="4">(1/2)*(C8-B7+F8+G7)</f>
        <v>-2.5</v>
      </c>
      <c r="K8" s="39">
        <f t="shared" si="0"/>
        <v>5.5</v>
      </c>
      <c r="L8" s="40">
        <f>(1/2)*(D8-C7+H8+I7)</f>
        <v>142.5</v>
      </c>
      <c r="M8" s="40">
        <f t="shared" si="1"/>
        <v>26.5</v>
      </c>
      <c r="N8" s="41">
        <f t="shared" si="2"/>
        <v>8.1323953970642058E-5</v>
      </c>
      <c r="O8" s="40">
        <f t="shared" ref="O8:O71" si="5">(I8+H9)/(C8+(0.5*(M8+L9)))</f>
        <v>8.1251269551086731E-5</v>
      </c>
      <c r="P8" s="40">
        <f t="shared" ref="P8:P71" si="6">1-(1-Q8)*(1-R8)</f>
        <v>8.4007140606967567E-5</v>
      </c>
      <c r="Q8" s="40">
        <f t="shared" ref="Q8:Q71" si="7">H8/(D8+H8-(0.5*L8))</f>
        <v>8.4007140606951589E-5</v>
      </c>
      <c r="R8" s="40">
        <f t="shared" ref="R8:R71" si="8">I8/(C8+(0.5*M8))</f>
        <v>0</v>
      </c>
      <c r="S8" s="40">
        <f>U8/(1+(1-0.5)*U8)</f>
        <v>8.2453825857519786E-5</v>
      </c>
      <c r="T8" s="40">
        <f>W8/(1+(1-0.5)*W8)</f>
        <v>8.2452692767524623E-5</v>
      </c>
      <c r="U8" s="32">
        <f t="shared" ref="U8:U71" si="9">V8/E8</f>
        <v>8.245722531436817E-5</v>
      </c>
      <c r="V8" s="42">
        <f>'Rodzaje martwych'!S7</f>
        <v>1</v>
      </c>
      <c r="W8" s="32">
        <f t="shared" ref="W8:W71" si="10">V8/X8</f>
        <v>8.2456092130940272E-5</v>
      </c>
      <c r="X8" s="32">
        <f t="shared" ref="X8:X71" si="11">0.5*(C8+D8)+(1/6)*(H8-I8)</f>
        <v>12127.666666666666</v>
      </c>
    </row>
    <row r="9" spans="1:27" x14ac:dyDescent="0.25">
      <c r="A9" s="34">
        <v>2</v>
      </c>
      <c r="B9" s="54">
        <v>13586</v>
      </c>
      <c r="C9" s="54">
        <v>12960</v>
      </c>
      <c r="D9" s="54">
        <v>12333</v>
      </c>
      <c r="E9" s="55">
        <f t="shared" si="3"/>
        <v>12646.5</v>
      </c>
      <c r="F9" s="37">
        <f>'Rodzaje martwych'!M8</f>
        <v>1</v>
      </c>
      <c r="G9" s="37">
        <f>'Rodzaje martwych'!N8</f>
        <v>1</v>
      </c>
      <c r="H9" s="37">
        <f>'Rodzaje martwych'!O8</f>
        <v>1</v>
      </c>
      <c r="I9" s="37">
        <f>'Rodzaje martwych'!P8</f>
        <v>0</v>
      </c>
      <c r="J9" s="38">
        <f t="shared" si="4"/>
        <v>5.5</v>
      </c>
      <c r="K9" s="39">
        <f t="shared" si="0"/>
        <v>70</v>
      </c>
      <c r="L9" s="40">
        <f t="shared" ref="L9:L72" si="12">(1/2)*(D9-C8+H9+I8)</f>
        <v>26.5</v>
      </c>
      <c r="M9" s="40">
        <f t="shared" si="1"/>
        <v>14.5</v>
      </c>
      <c r="N9" s="41">
        <f t="shared" si="2"/>
        <v>7.7127762137981572E-5</v>
      </c>
      <c r="O9" s="40">
        <f t="shared" si="5"/>
        <v>0</v>
      </c>
      <c r="P9" s="40">
        <f t="shared" si="6"/>
        <v>8.1163890185309562E-5</v>
      </c>
      <c r="Q9" s="40">
        <f t="shared" si="7"/>
        <v>8.1163890185256585E-5</v>
      </c>
      <c r="R9" s="40">
        <f t="shared" si="8"/>
        <v>0</v>
      </c>
      <c r="S9" s="40">
        <f t="shared" ref="S9:S72" si="13">U9/(1+(1-0.5)*U9)</f>
        <v>7.907013520993121E-5</v>
      </c>
      <c r="T9" s="40">
        <f t="shared" ref="T9:T72" si="14">W9/(1+(1-0.5)*W9)</f>
        <v>7.9069093209282725E-5</v>
      </c>
      <c r="U9" s="32">
        <f t="shared" si="9"/>
        <v>7.9073261376665476E-5</v>
      </c>
      <c r="V9" s="42">
        <f>'Rodzaje martwych'!S8</f>
        <v>1</v>
      </c>
      <c r="W9" s="32">
        <f t="shared" si="10"/>
        <v>7.9072219293621515E-5</v>
      </c>
      <c r="X9" s="32">
        <f t="shared" si="11"/>
        <v>12646.666666666666</v>
      </c>
    </row>
    <row r="10" spans="1:27" x14ac:dyDescent="0.25">
      <c r="A10" s="34">
        <v>3</v>
      </c>
      <c r="B10" s="54">
        <v>14166</v>
      </c>
      <c r="C10" s="54">
        <v>13725</v>
      </c>
      <c r="D10" s="54">
        <v>12989</v>
      </c>
      <c r="E10" s="55">
        <f t="shared" si="3"/>
        <v>13357</v>
      </c>
      <c r="F10" s="37">
        <f>'Rodzaje martwych'!M9</f>
        <v>0</v>
      </c>
      <c r="G10" s="37">
        <f>'Rodzaje martwych'!N9</f>
        <v>2</v>
      </c>
      <c r="H10" s="37">
        <f>'Rodzaje martwych'!O9</f>
        <v>0</v>
      </c>
      <c r="I10" s="37">
        <f>'Rodzaje martwych'!P9</f>
        <v>0</v>
      </c>
      <c r="J10" s="38">
        <f t="shared" si="4"/>
        <v>70</v>
      </c>
      <c r="K10" s="39">
        <f t="shared" si="0"/>
        <v>154</v>
      </c>
      <c r="L10" s="40">
        <f t="shared" si="12"/>
        <v>14.5</v>
      </c>
      <c r="M10" s="40">
        <f t="shared" si="1"/>
        <v>8.5</v>
      </c>
      <c r="N10" s="41">
        <f t="shared" si="2"/>
        <v>0</v>
      </c>
      <c r="O10" s="40">
        <f t="shared" si="5"/>
        <v>0</v>
      </c>
      <c r="P10" s="40">
        <f t="shared" si="6"/>
        <v>0</v>
      </c>
      <c r="Q10" s="40">
        <f t="shared" si="7"/>
        <v>0</v>
      </c>
      <c r="R10" s="40">
        <f t="shared" si="8"/>
        <v>0</v>
      </c>
      <c r="S10" s="40">
        <f t="shared" si="13"/>
        <v>0</v>
      </c>
      <c r="T10" s="40">
        <f t="shared" si="14"/>
        <v>0</v>
      </c>
      <c r="U10" s="32">
        <f t="shared" si="9"/>
        <v>0</v>
      </c>
      <c r="V10" s="42">
        <f>'Rodzaje martwych'!S9</f>
        <v>0</v>
      </c>
      <c r="W10" s="32">
        <f t="shared" si="10"/>
        <v>0</v>
      </c>
      <c r="X10" s="32">
        <f t="shared" si="11"/>
        <v>13357</v>
      </c>
    </row>
    <row r="11" spans="1:27" x14ac:dyDescent="0.25">
      <c r="A11" s="34">
        <v>4</v>
      </c>
      <c r="B11" s="54">
        <v>13626</v>
      </c>
      <c r="C11" s="54">
        <v>14470</v>
      </c>
      <c r="D11" s="54">
        <v>13742</v>
      </c>
      <c r="E11" s="55">
        <f t="shared" si="3"/>
        <v>14106</v>
      </c>
      <c r="F11" s="37">
        <f>'Rodzaje martwych'!M10</f>
        <v>2</v>
      </c>
      <c r="G11" s="37">
        <f>'Rodzaje martwych'!N10</f>
        <v>1</v>
      </c>
      <c r="H11" s="37">
        <f>'Rodzaje martwych'!O10</f>
        <v>0</v>
      </c>
      <c r="I11" s="37">
        <f>'Rodzaje martwych'!P10</f>
        <v>3</v>
      </c>
      <c r="J11" s="38">
        <f t="shared" si="4"/>
        <v>154</v>
      </c>
      <c r="K11" s="39">
        <f t="shared" si="0"/>
        <v>198</v>
      </c>
      <c r="L11" s="40">
        <f t="shared" si="12"/>
        <v>8.5</v>
      </c>
      <c r="M11" s="40">
        <f t="shared" si="1"/>
        <v>26.5</v>
      </c>
      <c r="N11" s="41">
        <f t="shared" si="2"/>
        <v>3.4702340672878386E-4</v>
      </c>
      <c r="O11" s="40">
        <f t="shared" si="5"/>
        <v>2.0694650432863106E-4</v>
      </c>
      <c r="P11" s="40">
        <f t="shared" si="6"/>
        <v>2.0713582932008201E-4</v>
      </c>
      <c r="Q11" s="40">
        <f t="shared" si="7"/>
        <v>0</v>
      </c>
      <c r="R11" s="40">
        <f t="shared" si="8"/>
        <v>2.0713582932007664E-4</v>
      </c>
      <c r="S11" s="40">
        <f t="shared" si="13"/>
        <v>2.1265284423179159E-4</v>
      </c>
      <c r="T11" s="40">
        <f t="shared" si="14"/>
        <v>2.1266038137095059E-4</v>
      </c>
      <c r="U11" s="32">
        <f t="shared" si="9"/>
        <v>2.126754572522331E-4</v>
      </c>
      <c r="V11" s="42">
        <f>'Rodzaje martwych'!S10</f>
        <v>3</v>
      </c>
      <c r="W11" s="32">
        <f t="shared" si="10"/>
        <v>2.1268299599447023E-4</v>
      </c>
      <c r="X11" s="32">
        <f t="shared" si="11"/>
        <v>14105.5</v>
      </c>
    </row>
    <row r="12" spans="1:27" x14ac:dyDescent="0.25">
      <c r="A12" s="34">
        <v>5</v>
      </c>
      <c r="B12" s="54">
        <v>13101</v>
      </c>
      <c r="C12" s="54">
        <v>14021</v>
      </c>
      <c r="D12" s="54">
        <v>14520</v>
      </c>
      <c r="E12" s="55">
        <f t="shared" si="3"/>
        <v>14270.5</v>
      </c>
      <c r="F12" s="37">
        <f>'Rodzaje martwych'!M11</f>
        <v>0</v>
      </c>
      <c r="G12" s="37">
        <f>'Rodzaje martwych'!N11</f>
        <v>0</v>
      </c>
      <c r="H12" s="37">
        <f>'Rodzaje martwych'!O11</f>
        <v>0</v>
      </c>
      <c r="I12" s="37">
        <f>'Rodzaje martwych'!P11</f>
        <v>0</v>
      </c>
      <c r="J12" s="38">
        <f t="shared" si="4"/>
        <v>198</v>
      </c>
      <c r="K12" s="39">
        <f t="shared" si="0"/>
        <v>317</v>
      </c>
      <c r="L12" s="40">
        <f t="shared" si="12"/>
        <v>26.5</v>
      </c>
      <c r="M12" s="40">
        <f t="shared" si="1"/>
        <v>31.5</v>
      </c>
      <c r="N12" s="41">
        <f t="shared" si="2"/>
        <v>0</v>
      </c>
      <c r="O12" s="40">
        <f t="shared" si="5"/>
        <v>0</v>
      </c>
      <c r="P12" s="40">
        <f t="shared" si="6"/>
        <v>0</v>
      </c>
      <c r="Q12" s="40">
        <f t="shared" si="7"/>
        <v>0</v>
      </c>
      <c r="R12" s="40">
        <f t="shared" si="8"/>
        <v>0</v>
      </c>
      <c r="S12" s="40">
        <f t="shared" si="13"/>
        <v>0</v>
      </c>
      <c r="T12" s="40">
        <f t="shared" si="14"/>
        <v>0</v>
      </c>
      <c r="U12" s="32">
        <f t="shared" si="9"/>
        <v>0</v>
      </c>
      <c r="V12" s="42">
        <f>'Rodzaje martwych'!S11</f>
        <v>0</v>
      </c>
      <c r="W12" s="32">
        <f t="shared" si="10"/>
        <v>0</v>
      </c>
      <c r="X12" s="32">
        <f t="shared" si="11"/>
        <v>14270.5</v>
      </c>
    </row>
    <row r="13" spans="1:27" x14ac:dyDescent="0.25">
      <c r="A13" s="34">
        <v>6</v>
      </c>
      <c r="B13" s="54">
        <v>13490</v>
      </c>
      <c r="C13" s="54">
        <v>13735</v>
      </c>
      <c r="D13" s="54">
        <v>14084</v>
      </c>
      <c r="E13" s="55">
        <f t="shared" si="3"/>
        <v>13909.5</v>
      </c>
      <c r="F13" s="37">
        <f>'Rodzaje martwych'!M12</f>
        <v>0</v>
      </c>
      <c r="G13" s="37">
        <f>'Rodzaje martwych'!N12</f>
        <v>1</v>
      </c>
      <c r="H13" s="37">
        <f>'Rodzaje martwych'!O12</f>
        <v>0</v>
      </c>
      <c r="I13" s="37">
        <f>'Rodzaje martwych'!P12</f>
        <v>0</v>
      </c>
      <c r="J13" s="38">
        <f t="shared" si="4"/>
        <v>317</v>
      </c>
      <c r="K13" s="39">
        <f t="shared" si="0"/>
        <v>296</v>
      </c>
      <c r="L13" s="40">
        <f t="shared" si="12"/>
        <v>31.5</v>
      </c>
      <c r="M13" s="40">
        <f t="shared" si="1"/>
        <v>30</v>
      </c>
      <c r="N13" s="41">
        <f t="shared" si="2"/>
        <v>0</v>
      </c>
      <c r="O13" s="40">
        <f t="shared" si="5"/>
        <v>0</v>
      </c>
      <c r="P13" s="40">
        <f t="shared" si="6"/>
        <v>0</v>
      </c>
      <c r="Q13" s="40">
        <f t="shared" si="7"/>
        <v>0</v>
      </c>
      <c r="R13" s="40">
        <f t="shared" si="8"/>
        <v>0</v>
      </c>
      <c r="S13" s="40">
        <f t="shared" si="13"/>
        <v>0</v>
      </c>
      <c r="T13" s="40">
        <f t="shared" si="14"/>
        <v>0</v>
      </c>
      <c r="U13" s="32">
        <f t="shared" si="9"/>
        <v>0</v>
      </c>
      <c r="V13" s="42">
        <f>'Rodzaje martwych'!S12</f>
        <v>0</v>
      </c>
      <c r="W13" s="32">
        <f t="shared" si="10"/>
        <v>0</v>
      </c>
      <c r="X13" s="32">
        <f t="shared" si="11"/>
        <v>13909.5</v>
      </c>
    </row>
    <row r="14" spans="1:27" x14ac:dyDescent="0.25">
      <c r="A14" s="34">
        <v>7</v>
      </c>
      <c r="B14" s="54">
        <v>12778</v>
      </c>
      <c r="C14" s="54">
        <v>14081</v>
      </c>
      <c r="D14" s="54">
        <v>13795</v>
      </c>
      <c r="E14" s="55">
        <f t="shared" si="3"/>
        <v>13938</v>
      </c>
      <c r="F14" s="37">
        <f>'Rodzaje martwych'!M13</f>
        <v>0</v>
      </c>
      <c r="G14" s="37">
        <f>'Rodzaje martwych'!N13</f>
        <v>1</v>
      </c>
      <c r="H14" s="37">
        <f>'Rodzaje martwych'!O13</f>
        <v>0</v>
      </c>
      <c r="I14" s="37">
        <f>'Rodzaje martwych'!P13</f>
        <v>1</v>
      </c>
      <c r="J14" s="38">
        <f t="shared" si="4"/>
        <v>296</v>
      </c>
      <c r="K14" s="39">
        <f t="shared" si="0"/>
        <v>268</v>
      </c>
      <c r="L14" s="40">
        <f t="shared" si="12"/>
        <v>30</v>
      </c>
      <c r="M14" s="40">
        <f t="shared" si="1"/>
        <v>14.5</v>
      </c>
      <c r="N14" s="41">
        <f t="shared" si="2"/>
        <v>7.1734724986998076E-5</v>
      </c>
      <c r="O14" s="40">
        <f t="shared" si="5"/>
        <v>7.0944627718066047E-5</v>
      </c>
      <c r="P14" s="40">
        <f t="shared" si="6"/>
        <v>7.0981136762959807E-5</v>
      </c>
      <c r="Q14" s="40">
        <f t="shared" si="7"/>
        <v>0</v>
      </c>
      <c r="R14" s="40">
        <f t="shared" si="8"/>
        <v>7.0981136762905258E-5</v>
      </c>
      <c r="S14" s="40">
        <f t="shared" si="13"/>
        <v>7.1743731391469667E-5</v>
      </c>
      <c r="T14" s="40">
        <f t="shared" si="14"/>
        <v>7.1744589262226466E-5</v>
      </c>
      <c r="U14" s="32">
        <f t="shared" si="9"/>
        <v>7.1746305065289138E-5</v>
      </c>
      <c r="V14" s="42">
        <f>'Rodzaje martwych'!S13</f>
        <v>1</v>
      </c>
      <c r="W14" s="32">
        <f t="shared" si="10"/>
        <v>7.1747162997596461E-5</v>
      </c>
      <c r="X14" s="32">
        <f t="shared" si="11"/>
        <v>13937.833333333334</v>
      </c>
    </row>
    <row r="15" spans="1:27" x14ac:dyDescent="0.25">
      <c r="A15" s="34">
        <v>8</v>
      </c>
      <c r="B15" s="54">
        <v>13527</v>
      </c>
      <c r="C15" s="54">
        <v>13312</v>
      </c>
      <c r="D15" s="54">
        <v>14109</v>
      </c>
      <c r="E15" s="55">
        <f t="shared" si="3"/>
        <v>13710.5</v>
      </c>
      <c r="F15" s="37">
        <f>'Rodzaje martwych'!M14</f>
        <v>1</v>
      </c>
      <c r="G15" s="37">
        <f>'Rodzaje martwych'!N14</f>
        <v>0</v>
      </c>
      <c r="H15" s="37">
        <f>'Rodzaje martwych'!O14</f>
        <v>0</v>
      </c>
      <c r="I15" s="37">
        <f>'Rodzaje martwych'!P14</f>
        <v>0</v>
      </c>
      <c r="J15" s="38">
        <f t="shared" si="4"/>
        <v>268</v>
      </c>
      <c r="K15" s="39">
        <f t="shared" si="0"/>
        <v>230</v>
      </c>
      <c r="L15" s="40">
        <f t="shared" si="12"/>
        <v>14.5</v>
      </c>
      <c r="M15" s="40">
        <f t="shared" si="1"/>
        <v>11</v>
      </c>
      <c r="N15" s="41">
        <f t="shared" si="2"/>
        <v>7.5846638097766322E-5</v>
      </c>
      <c r="O15" s="40">
        <f t="shared" si="5"/>
        <v>7.5058170081813405E-5</v>
      </c>
      <c r="P15" s="40">
        <f t="shared" si="6"/>
        <v>0</v>
      </c>
      <c r="Q15" s="40">
        <f t="shared" si="7"/>
        <v>0</v>
      </c>
      <c r="R15" s="40">
        <f t="shared" si="8"/>
        <v>0</v>
      </c>
      <c r="S15" s="40">
        <f t="shared" si="13"/>
        <v>0</v>
      </c>
      <c r="T15" s="40">
        <f t="shared" si="14"/>
        <v>0</v>
      </c>
      <c r="U15" s="32">
        <f t="shared" si="9"/>
        <v>0</v>
      </c>
      <c r="V15" s="42">
        <f>'Rodzaje martwych'!S14</f>
        <v>0</v>
      </c>
      <c r="W15" s="32">
        <f t="shared" si="10"/>
        <v>0</v>
      </c>
      <c r="X15" s="32">
        <f t="shared" si="11"/>
        <v>13710.5</v>
      </c>
    </row>
    <row r="16" spans="1:27" x14ac:dyDescent="0.25">
      <c r="A16" s="34">
        <v>9</v>
      </c>
      <c r="B16" s="54">
        <v>13838</v>
      </c>
      <c r="C16" s="54">
        <v>13987</v>
      </c>
      <c r="D16" s="54">
        <v>13333</v>
      </c>
      <c r="E16" s="55">
        <f t="shared" si="3"/>
        <v>13660</v>
      </c>
      <c r="F16" s="37">
        <f>'Rodzaje martwych'!M15</f>
        <v>0</v>
      </c>
      <c r="G16" s="37">
        <f>'Rodzaje martwych'!N15</f>
        <v>1</v>
      </c>
      <c r="H16" s="37">
        <f>'Rodzaje martwych'!O15</f>
        <v>1</v>
      </c>
      <c r="I16" s="37">
        <f>'Rodzaje martwych'!P15</f>
        <v>1</v>
      </c>
      <c r="J16" s="38">
        <f t="shared" si="4"/>
        <v>230</v>
      </c>
      <c r="K16" s="39">
        <f t="shared" si="0"/>
        <v>109.5</v>
      </c>
      <c r="L16" s="40">
        <f t="shared" si="12"/>
        <v>11</v>
      </c>
      <c r="M16" s="40">
        <f t="shared" si="1"/>
        <v>0.5</v>
      </c>
      <c r="N16" s="41">
        <f t="shared" si="2"/>
        <v>7.208635945863144E-5</v>
      </c>
      <c r="O16" s="40">
        <f t="shared" si="5"/>
        <v>7.1492403932082213E-5</v>
      </c>
      <c r="P16" s="40">
        <f t="shared" si="6"/>
        <v>1.465155151343378E-4</v>
      </c>
      <c r="Q16" s="40">
        <f t="shared" si="7"/>
        <v>7.5027197359042654E-5</v>
      </c>
      <c r="R16" s="40">
        <f t="shared" si="8"/>
        <v>7.149368174587571E-5</v>
      </c>
      <c r="S16" s="40">
        <f t="shared" si="13"/>
        <v>1.4640216675206792E-4</v>
      </c>
      <c r="T16" s="40">
        <f t="shared" si="14"/>
        <v>1.4640216675206792E-4</v>
      </c>
      <c r="U16" s="32">
        <f t="shared" si="9"/>
        <v>1.4641288433382137E-4</v>
      </c>
      <c r="V16" s="42">
        <f>'Rodzaje martwych'!S15</f>
        <v>2</v>
      </c>
      <c r="W16" s="32">
        <f t="shared" si="10"/>
        <v>1.4641288433382137E-4</v>
      </c>
      <c r="X16" s="32">
        <f t="shared" si="11"/>
        <v>13660</v>
      </c>
    </row>
    <row r="17" spans="1:24" x14ac:dyDescent="0.25">
      <c r="A17" s="34">
        <v>10</v>
      </c>
      <c r="B17" s="54">
        <v>14524</v>
      </c>
      <c r="C17" s="54">
        <v>14056</v>
      </c>
      <c r="D17" s="54">
        <v>13987</v>
      </c>
      <c r="E17" s="55">
        <f t="shared" si="3"/>
        <v>14021.5</v>
      </c>
      <c r="F17" s="37">
        <f>'Rodzaje martwych'!M16</f>
        <v>0</v>
      </c>
      <c r="G17" s="37">
        <f>'Rodzaje martwych'!N16</f>
        <v>1</v>
      </c>
      <c r="H17" s="37">
        <f>'Rodzaje martwych'!O16</f>
        <v>0</v>
      </c>
      <c r="I17" s="37">
        <f>'Rodzaje martwych'!P16</f>
        <v>0</v>
      </c>
      <c r="J17" s="38">
        <f t="shared" si="4"/>
        <v>109.5</v>
      </c>
      <c r="K17" s="39">
        <f t="shared" si="0"/>
        <v>212</v>
      </c>
      <c r="L17" s="40">
        <f t="shared" si="12"/>
        <v>0.5</v>
      </c>
      <c r="M17" s="40">
        <f t="shared" si="1"/>
        <v>1.5</v>
      </c>
      <c r="N17" s="41">
        <f t="shared" si="2"/>
        <v>0</v>
      </c>
      <c r="O17" s="40">
        <f t="shared" si="5"/>
        <v>0</v>
      </c>
      <c r="P17" s="40">
        <f t="shared" si="6"/>
        <v>0</v>
      </c>
      <c r="Q17" s="40">
        <f t="shared" si="7"/>
        <v>0</v>
      </c>
      <c r="R17" s="40">
        <f t="shared" si="8"/>
        <v>0</v>
      </c>
      <c r="S17" s="40">
        <f t="shared" si="13"/>
        <v>0</v>
      </c>
      <c r="T17" s="40">
        <f t="shared" si="14"/>
        <v>0</v>
      </c>
      <c r="U17" s="32">
        <f t="shared" si="9"/>
        <v>0</v>
      </c>
      <c r="V17" s="42">
        <f>'Rodzaje martwych'!S16</f>
        <v>0</v>
      </c>
      <c r="W17" s="32">
        <f t="shared" si="10"/>
        <v>0</v>
      </c>
      <c r="X17" s="32">
        <f t="shared" si="11"/>
        <v>14021.5</v>
      </c>
    </row>
    <row r="18" spans="1:24" x14ac:dyDescent="0.25">
      <c r="A18" s="34">
        <v>11</v>
      </c>
      <c r="B18" s="54">
        <v>15485</v>
      </c>
      <c r="C18" s="54">
        <v>14946</v>
      </c>
      <c r="D18" s="54">
        <v>14059</v>
      </c>
      <c r="E18" s="55">
        <f t="shared" si="3"/>
        <v>14502.5</v>
      </c>
      <c r="F18" s="37">
        <f>'Rodzaje martwych'!M17</f>
        <v>1</v>
      </c>
      <c r="G18" s="37">
        <f>'Rodzaje martwych'!N17</f>
        <v>0</v>
      </c>
      <c r="H18" s="37">
        <f>'Rodzaje martwych'!O17</f>
        <v>0</v>
      </c>
      <c r="I18" s="37">
        <f>'Rodzaje martwych'!P17</f>
        <v>0</v>
      </c>
      <c r="J18" s="38">
        <f t="shared" si="4"/>
        <v>212</v>
      </c>
      <c r="K18" s="39">
        <f t="shared" si="0"/>
        <v>-129</v>
      </c>
      <c r="L18" s="40">
        <f t="shared" si="12"/>
        <v>1.5</v>
      </c>
      <c r="M18" s="40">
        <f t="shared" si="1"/>
        <v>-0.5</v>
      </c>
      <c r="N18" s="41">
        <f t="shared" si="2"/>
        <v>6.7382039317419938E-5</v>
      </c>
      <c r="O18" s="40">
        <f t="shared" si="5"/>
        <v>0</v>
      </c>
      <c r="P18" s="40">
        <f t="shared" si="6"/>
        <v>0</v>
      </c>
      <c r="Q18" s="40">
        <f t="shared" si="7"/>
        <v>0</v>
      </c>
      <c r="R18" s="40">
        <f t="shared" si="8"/>
        <v>0</v>
      </c>
      <c r="S18" s="40">
        <f t="shared" si="13"/>
        <v>0</v>
      </c>
      <c r="T18" s="40">
        <f t="shared" si="14"/>
        <v>0</v>
      </c>
      <c r="U18" s="32">
        <f t="shared" si="9"/>
        <v>0</v>
      </c>
      <c r="V18" s="42">
        <f>'Rodzaje martwych'!S17</f>
        <v>0</v>
      </c>
      <c r="W18" s="32">
        <f t="shared" si="10"/>
        <v>0</v>
      </c>
      <c r="X18" s="32">
        <f t="shared" si="11"/>
        <v>14502.5</v>
      </c>
    </row>
    <row r="19" spans="1:24" x14ac:dyDescent="0.25">
      <c r="A19" s="34">
        <v>12</v>
      </c>
      <c r="B19" s="54">
        <v>15270</v>
      </c>
      <c r="C19" s="54">
        <v>15227</v>
      </c>
      <c r="D19" s="54">
        <v>14945</v>
      </c>
      <c r="E19" s="55">
        <f t="shared" si="3"/>
        <v>15086</v>
      </c>
      <c r="F19" s="37">
        <f>'Rodzaje martwych'!M18</f>
        <v>0</v>
      </c>
      <c r="G19" s="37">
        <f>'Rodzaje martwych'!N18</f>
        <v>1</v>
      </c>
      <c r="H19" s="37">
        <f>'Rodzaje martwych'!O18</f>
        <v>0</v>
      </c>
      <c r="I19" s="37">
        <f>'Rodzaje martwych'!P18</f>
        <v>2</v>
      </c>
      <c r="J19" s="38">
        <f t="shared" si="4"/>
        <v>-129</v>
      </c>
      <c r="K19" s="39">
        <f t="shared" si="0"/>
        <v>-111.5</v>
      </c>
      <c r="L19" s="40">
        <f t="shared" si="12"/>
        <v>-0.5</v>
      </c>
      <c r="M19" s="40">
        <f t="shared" si="1"/>
        <v>0.5</v>
      </c>
      <c r="N19" s="41">
        <f t="shared" si="2"/>
        <v>1.3078947798649598E-4</v>
      </c>
      <c r="O19" s="40">
        <f t="shared" si="5"/>
        <v>1.9701198489574783E-4</v>
      </c>
      <c r="P19" s="40">
        <f t="shared" si="6"/>
        <v>1.3134347961718529E-4</v>
      </c>
      <c r="Q19" s="40">
        <f t="shared" si="7"/>
        <v>0</v>
      </c>
      <c r="R19" s="40">
        <f t="shared" si="8"/>
        <v>1.3134347961713376E-4</v>
      </c>
      <c r="S19" s="40">
        <f t="shared" si="13"/>
        <v>1.3256445946841652E-4</v>
      </c>
      <c r="T19" s="40">
        <f t="shared" si="14"/>
        <v>1.3256738842244809E-4</v>
      </c>
      <c r="U19" s="32">
        <f t="shared" si="9"/>
        <v>1.3257324671881213E-4</v>
      </c>
      <c r="V19" s="42">
        <f>'Rodzaje martwych'!S18</f>
        <v>2</v>
      </c>
      <c r="W19" s="32">
        <f t="shared" si="10"/>
        <v>1.3257617606116182E-4</v>
      </c>
      <c r="X19" s="32">
        <f t="shared" si="11"/>
        <v>15085.666666666666</v>
      </c>
    </row>
    <row r="20" spans="1:24" x14ac:dyDescent="0.25">
      <c r="A20" s="34">
        <v>13</v>
      </c>
      <c r="B20" s="54">
        <v>14279</v>
      </c>
      <c r="C20" s="54">
        <v>15045</v>
      </c>
      <c r="D20" s="54">
        <v>15225</v>
      </c>
      <c r="E20" s="55">
        <f t="shared" si="3"/>
        <v>15135</v>
      </c>
      <c r="F20" s="37">
        <f>'Rodzaje martwych'!M19</f>
        <v>1</v>
      </c>
      <c r="G20" s="37">
        <f>'Rodzaje martwych'!N19</f>
        <v>0</v>
      </c>
      <c r="H20" s="37">
        <f>'Rodzaje martwych'!O19</f>
        <v>1</v>
      </c>
      <c r="I20" s="37">
        <f>'Rodzaje martwych'!P19</f>
        <v>1</v>
      </c>
      <c r="J20" s="38">
        <f t="shared" si="4"/>
        <v>-111.5</v>
      </c>
      <c r="K20" s="39">
        <f t="shared" si="0"/>
        <v>-186</v>
      </c>
      <c r="L20" s="40">
        <f t="shared" si="12"/>
        <v>0.5</v>
      </c>
      <c r="M20" s="40">
        <f t="shared" si="1"/>
        <v>3.5</v>
      </c>
      <c r="N20" s="41">
        <f t="shared" si="2"/>
        <v>1.3241963783229053E-4</v>
      </c>
      <c r="O20" s="40">
        <f t="shared" si="5"/>
        <v>1.9935541748347012E-4</v>
      </c>
      <c r="P20" s="40">
        <f t="shared" si="6"/>
        <v>1.3213337911976986E-4</v>
      </c>
      <c r="Q20" s="40">
        <f t="shared" si="7"/>
        <v>6.5678209612005979E-5</v>
      </c>
      <c r="R20" s="40">
        <f t="shared" si="8"/>
        <v>6.645953445096117E-5</v>
      </c>
      <c r="S20" s="40">
        <f t="shared" si="13"/>
        <v>1.3213530655391121E-4</v>
      </c>
      <c r="T20" s="40">
        <f t="shared" si="14"/>
        <v>1.3213530655391121E-4</v>
      </c>
      <c r="U20" s="32">
        <f t="shared" si="9"/>
        <v>1.3214403700033037E-4</v>
      </c>
      <c r="V20" s="42">
        <f>'Rodzaje martwych'!S19</f>
        <v>2</v>
      </c>
      <c r="W20" s="32">
        <f t="shared" si="10"/>
        <v>1.3214403700033037E-4</v>
      </c>
      <c r="X20" s="32">
        <f t="shared" si="11"/>
        <v>15135</v>
      </c>
    </row>
    <row r="21" spans="1:24" x14ac:dyDescent="0.25">
      <c r="A21" s="34">
        <v>14</v>
      </c>
      <c r="B21" s="54">
        <v>13333</v>
      </c>
      <c r="C21" s="54">
        <v>13903</v>
      </c>
      <c r="D21" s="54">
        <v>15049</v>
      </c>
      <c r="E21" s="55">
        <f t="shared" si="3"/>
        <v>14476</v>
      </c>
      <c r="F21" s="37">
        <f>'Rodzaje martwych'!M20</f>
        <v>4</v>
      </c>
      <c r="G21" s="37">
        <f>'Rodzaje martwych'!N20</f>
        <v>0</v>
      </c>
      <c r="H21" s="37">
        <f>'Rodzaje martwych'!O20</f>
        <v>2</v>
      </c>
      <c r="I21" s="37">
        <f>'Rodzaje martwych'!P20</f>
        <v>1</v>
      </c>
      <c r="J21" s="38">
        <f t="shared" si="4"/>
        <v>-186</v>
      </c>
      <c r="K21" s="39">
        <f t="shared" si="0"/>
        <v>-160</v>
      </c>
      <c r="L21" s="40">
        <f t="shared" si="12"/>
        <v>3.5</v>
      </c>
      <c r="M21" s="40">
        <f t="shared" si="1"/>
        <v>15</v>
      </c>
      <c r="N21" s="41">
        <f t="shared" si="2"/>
        <v>3.569516330537212E-4</v>
      </c>
      <c r="O21" s="40">
        <f t="shared" si="5"/>
        <v>7.1849403649949711E-5</v>
      </c>
      <c r="P21" s="40">
        <f t="shared" si="6"/>
        <v>2.047755765554049E-4</v>
      </c>
      <c r="Q21" s="40">
        <f t="shared" si="7"/>
        <v>1.3289698822200441E-4</v>
      </c>
      <c r="R21" s="40">
        <f t="shared" si="8"/>
        <v>7.1888142050968698E-5</v>
      </c>
      <c r="S21" s="40">
        <f t="shared" si="13"/>
        <v>2.0721809704714214E-4</v>
      </c>
      <c r="T21" s="40">
        <f t="shared" si="14"/>
        <v>2.0721571155572953E-4</v>
      </c>
      <c r="U21" s="32">
        <f t="shared" si="9"/>
        <v>2.0723956894169661E-4</v>
      </c>
      <c r="V21" s="42">
        <f>'Rodzaje martwych'!S20</f>
        <v>3</v>
      </c>
      <c r="W21" s="32">
        <f t="shared" si="10"/>
        <v>2.0723718295589304E-4</v>
      </c>
      <c r="X21" s="32">
        <f t="shared" si="11"/>
        <v>14476.166666666666</v>
      </c>
    </row>
    <row r="22" spans="1:24" x14ac:dyDescent="0.25">
      <c r="A22" s="34">
        <v>15</v>
      </c>
      <c r="B22" s="54">
        <v>12711</v>
      </c>
      <c r="C22" s="54">
        <v>13011</v>
      </c>
      <c r="D22" s="54">
        <v>13932</v>
      </c>
      <c r="E22" s="55">
        <f t="shared" si="3"/>
        <v>13471.5</v>
      </c>
      <c r="F22" s="37">
        <f>'Rodzaje martwych'!M21</f>
        <v>2</v>
      </c>
      <c r="G22" s="37">
        <f>'Rodzaje martwych'!N21</f>
        <v>3</v>
      </c>
      <c r="H22" s="37">
        <f>'Rodzaje martwych'!O21</f>
        <v>0</v>
      </c>
      <c r="I22" s="37">
        <f>'Rodzaje martwych'!P21</f>
        <v>0</v>
      </c>
      <c r="J22" s="38">
        <f t="shared" si="4"/>
        <v>-160</v>
      </c>
      <c r="K22" s="39">
        <f t="shared" si="0"/>
        <v>-198.5</v>
      </c>
      <c r="L22" s="40">
        <f t="shared" si="12"/>
        <v>15</v>
      </c>
      <c r="M22" s="40">
        <f t="shared" si="1"/>
        <v>1</v>
      </c>
      <c r="N22" s="41">
        <f t="shared" si="2"/>
        <v>1.5274754649253447E-4</v>
      </c>
      <c r="O22" s="40">
        <f t="shared" si="5"/>
        <v>1.537042729787888E-4</v>
      </c>
      <c r="P22" s="40">
        <f t="shared" si="6"/>
        <v>0</v>
      </c>
      <c r="Q22" s="40">
        <f t="shared" si="7"/>
        <v>0</v>
      </c>
      <c r="R22" s="40">
        <f t="shared" si="8"/>
        <v>0</v>
      </c>
      <c r="S22" s="40">
        <f t="shared" si="13"/>
        <v>0</v>
      </c>
      <c r="T22" s="40">
        <f t="shared" si="14"/>
        <v>0</v>
      </c>
      <c r="U22" s="32">
        <f t="shared" si="9"/>
        <v>0</v>
      </c>
      <c r="V22" s="42">
        <f>'Rodzaje martwych'!S21</f>
        <v>0</v>
      </c>
      <c r="W22" s="32">
        <f t="shared" si="10"/>
        <v>0</v>
      </c>
      <c r="X22" s="32">
        <f t="shared" si="11"/>
        <v>13471.5</v>
      </c>
    </row>
    <row r="23" spans="1:24" x14ac:dyDescent="0.25">
      <c r="A23" s="34">
        <v>16</v>
      </c>
      <c r="B23" s="54">
        <v>12123</v>
      </c>
      <c r="C23" s="54">
        <v>12309</v>
      </c>
      <c r="D23" s="54">
        <v>13011</v>
      </c>
      <c r="E23" s="55">
        <f t="shared" si="3"/>
        <v>12660</v>
      </c>
      <c r="F23" s="37">
        <f>'Rodzaje martwych'!M22</f>
        <v>2</v>
      </c>
      <c r="G23" s="37">
        <f>'Rodzaje martwych'!N22</f>
        <v>1</v>
      </c>
      <c r="H23" s="37">
        <f>'Rodzaje martwych'!O22</f>
        <v>2</v>
      </c>
      <c r="I23" s="37">
        <f>'Rodzaje martwych'!P22</f>
        <v>1</v>
      </c>
      <c r="J23" s="38">
        <f t="shared" si="4"/>
        <v>-198.5</v>
      </c>
      <c r="K23" s="39">
        <f t="shared" si="0"/>
        <v>-178.5</v>
      </c>
      <c r="L23" s="40">
        <f t="shared" si="12"/>
        <v>1</v>
      </c>
      <c r="M23" s="40">
        <f t="shared" si="1"/>
        <v>-4.5</v>
      </c>
      <c r="N23" s="41">
        <f t="shared" si="2"/>
        <v>2.4177949709864604E-4</v>
      </c>
      <c r="O23" s="40">
        <f t="shared" si="5"/>
        <v>1.6254215937258726E-4</v>
      </c>
      <c r="P23" s="40">
        <f t="shared" si="6"/>
        <v>2.3494209918573095E-4</v>
      </c>
      <c r="Q23" s="40">
        <f t="shared" si="7"/>
        <v>1.536983669548511E-4</v>
      </c>
      <c r="R23" s="40">
        <f t="shared" si="8"/>
        <v>8.1256221179434044E-5</v>
      </c>
      <c r="S23" s="40">
        <f t="shared" si="13"/>
        <v>2.3693875133278048E-4</v>
      </c>
      <c r="T23" s="40">
        <f t="shared" si="14"/>
        <v>2.3693563248650785E-4</v>
      </c>
      <c r="U23" s="32">
        <f t="shared" si="9"/>
        <v>2.3696682464454977E-4</v>
      </c>
      <c r="V23" s="42">
        <f>'Rodzaje martwych'!S22</f>
        <v>3</v>
      </c>
      <c r="W23" s="32">
        <f t="shared" si="10"/>
        <v>2.3696370505917511E-4</v>
      </c>
      <c r="X23" s="32">
        <f t="shared" si="11"/>
        <v>12660.166666666666</v>
      </c>
    </row>
    <row r="24" spans="1:24" x14ac:dyDescent="0.25">
      <c r="A24" s="34">
        <v>17</v>
      </c>
      <c r="B24" s="54">
        <v>11509</v>
      </c>
      <c r="C24" s="54">
        <v>11764</v>
      </c>
      <c r="D24" s="54">
        <v>12298</v>
      </c>
      <c r="E24" s="55">
        <f t="shared" si="3"/>
        <v>12031</v>
      </c>
      <c r="F24" s="37">
        <f>'Rodzaje martwych'!M23</f>
        <v>1</v>
      </c>
      <c r="G24" s="37">
        <f>'Rodzaje martwych'!N23</f>
        <v>1</v>
      </c>
      <c r="H24" s="37">
        <f>'Rodzaje martwych'!O23</f>
        <v>1</v>
      </c>
      <c r="I24" s="37">
        <f>'Rodzaje martwych'!P23</f>
        <v>1</v>
      </c>
      <c r="J24" s="38">
        <f t="shared" si="4"/>
        <v>-178.5</v>
      </c>
      <c r="K24" s="39">
        <f t="shared" si="0"/>
        <v>-155.5</v>
      </c>
      <c r="L24" s="40">
        <f t="shared" si="12"/>
        <v>-4.5</v>
      </c>
      <c r="M24" s="40">
        <f t="shared" si="1"/>
        <v>20</v>
      </c>
      <c r="N24" s="41">
        <f t="shared" si="2"/>
        <v>1.6857365615188487E-4</v>
      </c>
      <c r="O24" s="40">
        <f t="shared" si="5"/>
        <v>2.5458248472505089E-4</v>
      </c>
      <c r="P24" s="40">
        <f t="shared" si="6"/>
        <v>1.6621855016418774E-4</v>
      </c>
      <c r="Q24" s="40">
        <f t="shared" si="7"/>
        <v>8.12925515699624E-5</v>
      </c>
      <c r="R24" s="40">
        <f t="shared" si="8"/>
        <v>8.4932903006624763E-5</v>
      </c>
      <c r="S24" s="40">
        <f t="shared" si="13"/>
        <v>1.6622340425531914E-4</v>
      </c>
      <c r="T24" s="40">
        <f t="shared" si="14"/>
        <v>1.6622340425531914E-4</v>
      </c>
      <c r="U24" s="32">
        <f t="shared" si="9"/>
        <v>1.6623722051367301E-4</v>
      </c>
      <c r="V24" s="42">
        <f>'Rodzaje martwych'!S23</f>
        <v>2</v>
      </c>
      <c r="W24" s="32">
        <f t="shared" si="10"/>
        <v>1.6623722051367301E-4</v>
      </c>
      <c r="X24" s="32">
        <f t="shared" si="11"/>
        <v>12031</v>
      </c>
    </row>
    <row r="25" spans="1:24" x14ac:dyDescent="0.25">
      <c r="A25" s="34">
        <v>18</v>
      </c>
      <c r="B25" s="54">
        <v>11676</v>
      </c>
      <c r="C25" s="54">
        <v>11197</v>
      </c>
      <c r="D25" s="54">
        <v>11801</v>
      </c>
      <c r="E25" s="55">
        <f t="shared" si="3"/>
        <v>11499</v>
      </c>
      <c r="F25" s="37">
        <f>'Rodzaje martwych'!M24</f>
        <v>0</v>
      </c>
      <c r="G25" s="37">
        <f>'Rodzaje martwych'!N24</f>
        <v>4</v>
      </c>
      <c r="H25" s="37">
        <f>'Rodzaje martwych'!O24</f>
        <v>2</v>
      </c>
      <c r="I25" s="37">
        <f>'Rodzaje martwych'!P24</f>
        <v>0</v>
      </c>
      <c r="J25" s="38">
        <f t="shared" si="4"/>
        <v>-155.5</v>
      </c>
      <c r="K25" s="39">
        <f t="shared" si="0"/>
        <v>22</v>
      </c>
      <c r="L25" s="40">
        <f t="shared" si="12"/>
        <v>20</v>
      </c>
      <c r="M25" s="40">
        <f t="shared" si="1"/>
        <v>83.5</v>
      </c>
      <c r="N25" s="41">
        <f t="shared" si="2"/>
        <v>0</v>
      </c>
      <c r="O25" s="40">
        <f t="shared" si="5"/>
        <v>0</v>
      </c>
      <c r="P25" s="40">
        <f t="shared" si="6"/>
        <v>1.6959213092515579E-4</v>
      </c>
      <c r="Q25" s="40">
        <f t="shared" si="7"/>
        <v>1.6959213092512508E-4</v>
      </c>
      <c r="R25" s="40">
        <f t="shared" si="8"/>
        <v>0</v>
      </c>
      <c r="S25" s="40">
        <f t="shared" si="13"/>
        <v>1.7391304347826085E-4</v>
      </c>
      <c r="T25" s="40">
        <f t="shared" si="14"/>
        <v>1.7390800266658935E-4</v>
      </c>
      <c r="U25" s="32">
        <f t="shared" si="9"/>
        <v>1.7392816766675364E-4</v>
      </c>
      <c r="V25" s="42">
        <f>'Rodzaje martwych'!S24</f>
        <v>2</v>
      </c>
      <c r="W25" s="32">
        <f t="shared" si="10"/>
        <v>1.7392312597831758E-4</v>
      </c>
      <c r="X25" s="32">
        <f t="shared" si="11"/>
        <v>11499.333333333334</v>
      </c>
    </row>
    <row r="26" spans="1:24" x14ac:dyDescent="0.25">
      <c r="A26" s="34">
        <v>19</v>
      </c>
      <c r="B26" s="54">
        <v>12479</v>
      </c>
      <c r="C26" s="54">
        <v>11714</v>
      </c>
      <c r="D26" s="54">
        <v>11364</v>
      </c>
      <c r="E26" s="55">
        <f t="shared" si="3"/>
        <v>11539</v>
      </c>
      <c r="F26" s="37">
        <f>'Rodzaje martwych'!M25</f>
        <v>2</v>
      </c>
      <c r="G26" s="37">
        <f>'Rodzaje martwych'!N25</f>
        <v>3</v>
      </c>
      <c r="H26" s="37">
        <f>'Rodzaje martwych'!O25</f>
        <v>0</v>
      </c>
      <c r="I26" s="37">
        <f>'Rodzaje martwych'!P25</f>
        <v>2</v>
      </c>
      <c r="J26" s="38">
        <f t="shared" si="4"/>
        <v>22</v>
      </c>
      <c r="K26" s="39">
        <f t="shared" si="0"/>
        <v>36.5</v>
      </c>
      <c r="L26" s="40">
        <f t="shared" si="12"/>
        <v>83.5</v>
      </c>
      <c r="M26" s="40">
        <f t="shared" si="1"/>
        <v>-18</v>
      </c>
      <c r="N26" s="41">
        <f t="shared" si="2"/>
        <v>3.4199726402188782E-4</v>
      </c>
      <c r="O26" s="40">
        <f t="shared" si="5"/>
        <v>3.4199726402188782E-4</v>
      </c>
      <c r="P26" s="40">
        <f t="shared" si="6"/>
        <v>1.7086715079028814E-4</v>
      </c>
      <c r="Q26" s="40">
        <f t="shared" si="7"/>
        <v>0</v>
      </c>
      <c r="R26" s="40">
        <f t="shared" si="8"/>
        <v>1.7086715079026057E-4</v>
      </c>
      <c r="S26" s="40">
        <f t="shared" si="13"/>
        <v>1.733102253032929E-4</v>
      </c>
      <c r="T26" s="40">
        <f t="shared" si="14"/>
        <v>1.7331523152026347E-4</v>
      </c>
      <c r="U26" s="32">
        <f t="shared" si="9"/>
        <v>1.7332524482190832E-4</v>
      </c>
      <c r="V26" s="42">
        <f>'Rodzaje martwych'!S25</f>
        <v>2</v>
      </c>
      <c r="W26" s="32">
        <f t="shared" si="10"/>
        <v>1.7333025190663278E-4</v>
      </c>
      <c r="X26" s="32">
        <f t="shared" si="11"/>
        <v>11538.666666666666</v>
      </c>
    </row>
    <row r="27" spans="1:24" x14ac:dyDescent="0.25">
      <c r="A27" s="34">
        <v>20</v>
      </c>
      <c r="B27" s="54">
        <v>12677</v>
      </c>
      <c r="C27" s="54">
        <v>12548</v>
      </c>
      <c r="D27" s="54">
        <v>11674</v>
      </c>
      <c r="E27" s="55">
        <f t="shared" si="3"/>
        <v>12111</v>
      </c>
      <c r="F27" s="37">
        <f>'Rodzaje martwych'!M26</f>
        <v>1</v>
      </c>
      <c r="G27" s="37">
        <f>'Rodzaje martwych'!N26</f>
        <v>0</v>
      </c>
      <c r="H27" s="37">
        <f>'Rodzaje martwych'!O26</f>
        <v>2</v>
      </c>
      <c r="I27" s="37">
        <f>'Rodzaje martwych'!P26</f>
        <v>1</v>
      </c>
      <c r="J27" s="38">
        <f t="shared" si="4"/>
        <v>36.5</v>
      </c>
      <c r="K27" s="39">
        <f t="shared" si="0"/>
        <v>171</v>
      </c>
      <c r="L27" s="40">
        <f t="shared" si="12"/>
        <v>-18</v>
      </c>
      <c r="M27" s="40">
        <f t="shared" si="1"/>
        <v>-11</v>
      </c>
      <c r="N27" s="41">
        <f t="shared" si="2"/>
        <v>1.5967745154787331E-4</v>
      </c>
      <c r="O27" s="40">
        <f t="shared" si="5"/>
        <v>3.9881949429688122E-4</v>
      </c>
      <c r="P27" s="40">
        <f t="shared" si="6"/>
        <v>2.5087488162844895E-4</v>
      </c>
      <c r="Q27" s="40">
        <f t="shared" si="7"/>
        <v>1.7115960633290543E-4</v>
      </c>
      <c r="R27" s="40">
        <f t="shared" si="8"/>
        <v>7.9728921666334459E-5</v>
      </c>
      <c r="S27" s="40">
        <f t="shared" si="13"/>
        <v>2.4767801857585134E-4</v>
      </c>
      <c r="T27" s="40">
        <f t="shared" si="14"/>
        <v>2.4767461060047337E-4</v>
      </c>
      <c r="U27" s="32">
        <f t="shared" si="9"/>
        <v>2.4770869457517957E-4</v>
      </c>
      <c r="V27" s="42">
        <f>'Rodzaje martwych'!S26</f>
        <v>3</v>
      </c>
      <c r="W27" s="32">
        <f t="shared" si="10"/>
        <v>2.4770528575556995E-4</v>
      </c>
      <c r="X27" s="32">
        <f t="shared" si="11"/>
        <v>12111.166666666666</v>
      </c>
    </row>
    <row r="28" spans="1:24" x14ac:dyDescent="0.25">
      <c r="A28" s="34">
        <v>21</v>
      </c>
      <c r="B28" s="54">
        <v>12665</v>
      </c>
      <c r="C28" s="54">
        <v>13018</v>
      </c>
      <c r="D28" s="54">
        <v>12521</v>
      </c>
      <c r="E28" s="55">
        <f t="shared" si="3"/>
        <v>12769.5</v>
      </c>
      <c r="F28" s="37">
        <f>'Rodzaje martwych'!M27</f>
        <v>1</v>
      </c>
      <c r="G28" s="37">
        <f>'Rodzaje martwych'!N27</f>
        <v>3</v>
      </c>
      <c r="H28" s="37">
        <f>'Rodzaje martwych'!O27</f>
        <v>4</v>
      </c>
      <c r="I28" s="37">
        <f>'Rodzaje martwych'!P27</f>
        <v>3</v>
      </c>
      <c r="J28" s="38">
        <f t="shared" si="4"/>
        <v>171</v>
      </c>
      <c r="K28" s="39">
        <f t="shared" si="0"/>
        <v>272.5</v>
      </c>
      <c r="L28" s="40">
        <f t="shared" si="12"/>
        <v>-11</v>
      </c>
      <c r="M28" s="40">
        <f t="shared" si="1"/>
        <v>-4</v>
      </c>
      <c r="N28" s="41">
        <f t="shared" si="2"/>
        <v>3.0932219773421491E-4</v>
      </c>
      <c r="O28" s="40">
        <f t="shared" si="5"/>
        <v>3.8420162901490703E-4</v>
      </c>
      <c r="P28" s="40">
        <f t="shared" si="6"/>
        <v>5.4963308090028029E-4</v>
      </c>
      <c r="Q28" s="40">
        <f t="shared" si="7"/>
        <v>3.19221100514744E-4</v>
      </c>
      <c r="R28" s="40">
        <f t="shared" si="8"/>
        <v>2.3048555623847572E-4</v>
      </c>
      <c r="S28" s="40">
        <f t="shared" si="13"/>
        <v>5.4803100289673541E-4</v>
      </c>
      <c r="T28" s="40">
        <f t="shared" si="14"/>
        <v>5.4802385208575278E-4</v>
      </c>
      <c r="U28" s="32">
        <f t="shared" si="9"/>
        <v>5.4818121304671288E-4</v>
      </c>
      <c r="V28" s="42">
        <f>'Rodzaje martwych'!S27</f>
        <v>7</v>
      </c>
      <c r="W28" s="32">
        <f t="shared" si="10"/>
        <v>5.481740583152784E-4</v>
      </c>
      <c r="X28" s="32">
        <f t="shared" si="11"/>
        <v>12769.666666666666</v>
      </c>
    </row>
    <row r="29" spans="1:24" x14ac:dyDescent="0.25">
      <c r="A29" s="34">
        <v>22</v>
      </c>
      <c r="B29" s="54">
        <v>13137</v>
      </c>
      <c r="C29" s="54">
        <v>13206</v>
      </c>
      <c r="D29" s="54">
        <v>13005</v>
      </c>
      <c r="E29" s="55">
        <f t="shared" si="3"/>
        <v>13105.5</v>
      </c>
      <c r="F29" s="37">
        <f>'Rodzaje martwych'!M28</f>
        <v>1</v>
      </c>
      <c r="G29" s="37">
        <f>'Rodzaje martwych'!N28</f>
        <v>1</v>
      </c>
      <c r="H29" s="37">
        <f>'Rodzaje martwych'!O28</f>
        <v>2</v>
      </c>
      <c r="I29" s="37">
        <f>'Rodzaje martwych'!P28</f>
        <v>4</v>
      </c>
      <c r="J29" s="38">
        <f t="shared" si="4"/>
        <v>272.5</v>
      </c>
      <c r="K29" s="39">
        <f t="shared" si="0"/>
        <v>426</v>
      </c>
      <c r="L29" s="40">
        <f t="shared" si="12"/>
        <v>-4</v>
      </c>
      <c r="M29" s="40">
        <f t="shared" si="1"/>
        <v>-18.5</v>
      </c>
      <c r="N29" s="41">
        <f t="shared" si="2"/>
        <v>3.8280442521915556E-4</v>
      </c>
      <c r="O29" s="40">
        <f t="shared" si="5"/>
        <v>5.3080568720379146E-4</v>
      </c>
      <c r="P29" s="40">
        <f t="shared" si="6"/>
        <v>4.5679805052778466E-4</v>
      </c>
      <c r="Q29" s="40">
        <f t="shared" si="7"/>
        <v>1.5373971865631486E-4</v>
      </c>
      <c r="R29" s="40">
        <f t="shared" si="8"/>
        <v>3.0310493113834845E-4</v>
      </c>
      <c r="S29" s="40">
        <f t="shared" si="13"/>
        <v>4.577182744021055E-4</v>
      </c>
      <c r="T29" s="40">
        <f t="shared" si="14"/>
        <v>4.5772991392134673E-4</v>
      </c>
      <c r="U29" s="32">
        <f t="shared" si="9"/>
        <v>4.5782305139063751E-4</v>
      </c>
      <c r="V29" s="42">
        <f>'Rodzaje martwych'!S28</f>
        <v>6</v>
      </c>
      <c r="W29" s="32">
        <f t="shared" si="10"/>
        <v>4.5783469623939671E-4</v>
      </c>
      <c r="X29" s="32">
        <f t="shared" si="11"/>
        <v>13105.166666666666</v>
      </c>
    </row>
    <row r="30" spans="1:24" x14ac:dyDescent="0.25">
      <c r="A30" s="34">
        <v>23</v>
      </c>
      <c r="B30" s="54">
        <v>13895</v>
      </c>
      <c r="C30" s="54">
        <v>13987</v>
      </c>
      <c r="D30" s="54">
        <v>13162</v>
      </c>
      <c r="E30" s="55">
        <f t="shared" si="3"/>
        <v>13574.5</v>
      </c>
      <c r="F30" s="37">
        <f>'Rodzaje martwych'!M29</f>
        <v>1</v>
      </c>
      <c r="G30" s="37">
        <f>'Rodzaje martwych'!N29</f>
        <v>3</v>
      </c>
      <c r="H30" s="37">
        <f>'Rodzaje martwych'!O29</f>
        <v>3</v>
      </c>
      <c r="I30" s="37">
        <f>'Rodzaje martwych'!P29</f>
        <v>1</v>
      </c>
      <c r="J30" s="38">
        <f t="shared" si="4"/>
        <v>426</v>
      </c>
      <c r="K30" s="39">
        <f t="shared" si="0"/>
        <v>679</v>
      </c>
      <c r="L30" s="40">
        <f t="shared" si="12"/>
        <v>-18.5</v>
      </c>
      <c r="M30" s="40">
        <f t="shared" si="1"/>
        <v>-4.5</v>
      </c>
      <c r="N30" s="41">
        <f t="shared" si="2"/>
        <v>1.4521428182461744E-4</v>
      </c>
      <c r="O30" s="40">
        <f t="shared" si="5"/>
        <v>2.1455390666905061E-4</v>
      </c>
      <c r="P30" s="40">
        <f t="shared" si="6"/>
        <v>2.9920712699704755E-4</v>
      </c>
      <c r="Q30" s="40">
        <f t="shared" si="7"/>
        <v>2.2771694783384254E-4</v>
      </c>
      <c r="R30" s="40">
        <f t="shared" si="8"/>
        <v>7.1506462396539084E-5</v>
      </c>
      <c r="S30" s="40">
        <f t="shared" si="13"/>
        <v>2.9462674474275405E-4</v>
      </c>
      <c r="T30" s="40">
        <f t="shared" si="14"/>
        <v>2.9461951117712768E-4</v>
      </c>
      <c r="U30" s="32">
        <f t="shared" si="9"/>
        <v>2.9467015359681758E-4</v>
      </c>
      <c r="V30" s="42">
        <f>'Rodzaje martwych'!S29</f>
        <v>4</v>
      </c>
      <c r="W30" s="32">
        <f t="shared" si="10"/>
        <v>2.9466291789954446E-4</v>
      </c>
      <c r="X30" s="32">
        <f t="shared" si="11"/>
        <v>13574.833333333334</v>
      </c>
    </row>
    <row r="31" spans="1:24" x14ac:dyDescent="0.25">
      <c r="A31" s="34">
        <v>24</v>
      </c>
      <c r="B31" s="54">
        <v>14478</v>
      </c>
      <c r="C31" s="54">
        <v>15247</v>
      </c>
      <c r="D31" s="54">
        <v>13975</v>
      </c>
      <c r="E31" s="55">
        <f t="shared" si="3"/>
        <v>14611</v>
      </c>
      <c r="F31" s="37">
        <f>'Rodzaje martwych'!M30</f>
        <v>3</v>
      </c>
      <c r="G31" s="37">
        <f>'Rodzaje martwych'!N30</f>
        <v>3</v>
      </c>
      <c r="H31" s="37">
        <f>'Rodzaje martwych'!O30</f>
        <v>2</v>
      </c>
      <c r="I31" s="37">
        <f>'Rodzaje martwych'!P30</f>
        <v>3</v>
      </c>
      <c r="J31" s="38">
        <f t="shared" si="4"/>
        <v>679</v>
      </c>
      <c r="K31" s="39">
        <f t="shared" si="0"/>
        <v>765</v>
      </c>
      <c r="L31" s="40">
        <f t="shared" si="12"/>
        <v>-4.5</v>
      </c>
      <c r="M31" s="40">
        <f t="shared" si="1"/>
        <v>31</v>
      </c>
      <c r="N31" s="41">
        <f t="shared" si="2"/>
        <v>4.0198311670909824E-4</v>
      </c>
      <c r="O31" s="40">
        <f t="shared" si="5"/>
        <v>3.9272156041366671E-4</v>
      </c>
      <c r="P31" s="40">
        <f t="shared" si="6"/>
        <v>3.3960126668963753E-4</v>
      </c>
      <c r="Q31" s="40">
        <f t="shared" si="7"/>
        <v>1.4306919183790261E-4</v>
      </c>
      <c r="R31" s="40">
        <f t="shared" si="8"/>
        <v>1.9656019656019656E-4</v>
      </c>
      <c r="S31" s="40">
        <f t="shared" si="13"/>
        <v>3.4214938242036467E-4</v>
      </c>
      <c r="T31" s="40">
        <f t="shared" si="14"/>
        <v>3.4215328467153286E-4</v>
      </c>
      <c r="U31" s="32">
        <f t="shared" si="9"/>
        <v>3.4220792553555539E-4</v>
      </c>
      <c r="V31" s="42">
        <f>'Rodzaje martwych'!S30</f>
        <v>5</v>
      </c>
      <c r="W31" s="32">
        <f t="shared" si="10"/>
        <v>3.4221182912222664E-4</v>
      </c>
      <c r="X31" s="32">
        <f t="shared" si="11"/>
        <v>14610.833333333334</v>
      </c>
    </row>
    <row r="32" spans="1:24" x14ac:dyDescent="0.25">
      <c r="A32" s="34">
        <v>25</v>
      </c>
      <c r="B32" s="54">
        <v>15128</v>
      </c>
      <c r="C32" s="54">
        <v>16002</v>
      </c>
      <c r="D32" s="54">
        <v>15303</v>
      </c>
      <c r="E32" s="55">
        <f t="shared" si="3"/>
        <v>15652.5</v>
      </c>
      <c r="F32" s="37">
        <f>'Rodzaje martwych'!M31</f>
        <v>3</v>
      </c>
      <c r="G32" s="37">
        <f>'Rodzaje martwych'!N31</f>
        <v>3</v>
      </c>
      <c r="H32" s="37">
        <f>'Rodzaje martwych'!O31</f>
        <v>3</v>
      </c>
      <c r="I32" s="37">
        <f>'Rodzaje martwych'!P31</f>
        <v>3</v>
      </c>
      <c r="J32" s="38">
        <f t="shared" si="4"/>
        <v>765</v>
      </c>
      <c r="K32" s="39">
        <f t="shared" si="0"/>
        <v>849.5</v>
      </c>
      <c r="L32" s="40">
        <f t="shared" si="12"/>
        <v>31</v>
      </c>
      <c r="M32" s="40">
        <f t="shared" si="1"/>
        <v>53.5</v>
      </c>
      <c r="N32" s="41">
        <f t="shared" si="2"/>
        <v>3.8340495550904998E-4</v>
      </c>
      <c r="O32" s="40">
        <f t="shared" si="5"/>
        <v>2.4913581015851264E-4</v>
      </c>
      <c r="P32" s="40">
        <f t="shared" si="6"/>
        <v>3.8332722374057049E-4</v>
      </c>
      <c r="Q32" s="40">
        <f t="shared" si="7"/>
        <v>1.9620025506033158E-4</v>
      </c>
      <c r="R32" s="40">
        <f t="shared" si="8"/>
        <v>1.8716369024409263E-4</v>
      </c>
      <c r="S32" s="40">
        <f t="shared" si="13"/>
        <v>3.8325189230621831E-4</v>
      </c>
      <c r="T32" s="40">
        <f t="shared" si="14"/>
        <v>3.8325189230621831E-4</v>
      </c>
      <c r="U32" s="32">
        <f t="shared" si="9"/>
        <v>3.8332534738859609E-4</v>
      </c>
      <c r="V32" s="42">
        <f>'Rodzaje martwych'!S31</f>
        <v>6</v>
      </c>
      <c r="W32" s="32">
        <f t="shared" si="10"/>
        <v>3.8332534738859609E-4</v>
      </c>
      <c r="X32" s="32">
        <f t="shared" si="11"/>
        <v>15652.5</v>
      </c>
    </row>
    <row r="33" spans="1:24" x14ac:dyDescent="0.25">
      <c r="A33" s="34">
        <v>26</v>
      </c>
      <c r="B33" s="54">
        <v>16579</v>
      </c>
      <c r="C33" s="54">
        <v>16822</v>
      </c>
      <c r="D33" s="54">
        <v>16105</v>
      </c>
      <c r="E33" s="55">
        <f t="shared" si="3"/>
        <v>16463.5</v>
      </c>
      <c r="F33" s="37">
        <f>'Rodzaje martwych'!M32</f>
        <v>2</v>
      </c>
      <c r="G33" s="37">
        <f>'Rodzaje martwych'!N32</f>
        <v>2</v>
      </c>
      <c r="H33" s="37">
        <f>'Rodzaje martwych'!O32</f>
        <v>1</v>
      </c>
      <c r="I33" s="37">
        <f>'Rodzaje martwych'!P32</f>
        <v>3</v>
      </c>
      <c r="J33" s="38">
        <f t="shared" si="4"/>
        <v>849.5</v>
      </c>
      <c r="K33" s="39">
        <f t="shared" si="0"/>
        <v>792.5</v>
      </c>
      <c r="L33" s="40">
        <f t="shared" si="12"/>
        <v>53.5</v>
      </c>
      <c r="M33" s="40">
        <f t="shared" si="1"/>
        <v>48</v>
      </c>
      <c r="N33" s="41">
        <f t="shared" si="2"/>
        <v>3.0444644025999723E-4</v>
      </c>
      <c r="O33" s="40">
        <f t="shared" si="5"/>
        <v>4.1493775933609957E-4</v>
      </c>
      <c r="P33" s="40">
        <f t="shared" si="6"/>
        <v>2.4026469820670471E-4</v>
      </c>
      <c r="Q33" s="40">
        <f t="shared" si="7"/>
        <v>6.2191955470559878E-5</v>
      </c>
      <c r="R33" s="40">
        <f t="shared" si="8"/>
        <v>1.7808381811706042E-4</v>
      </c>
      <c r="S33" s="40">
        <f t="shared" si="13"/>
        <v>2.4293219155203304E-4</v>
      </c>
      <c r="T33" s="40">
        <f t="shared" si="14"/>
        <v>2.4293710965573784E-4</v>
      </c>
      <c r="U33" s="32">
        <f t="shared" si="9"/>
        <v>2.4296170316153917E-4</v>
      </c>
      <c r="V33" s="42">
        <f>'Rodzaje martwych'!S32</f>
        <v>4</v>
      </c>
      <c r="W33" s="32">
        <f t="shared" si="10"/>
        <v>2.429666224602395E-4</v>
      </c>
      <c r="X33" s="32">
        <f t="shared" si="11"/>
        <v>16463.166666666668</v>
      </c>
    </row>
    <row r="34" spans="1:24" x14ac:dyDescent="0.25">
      <c r="A34" s="34">
        <v>27</v>
      </c>
      <c r="B34" s="54">
        <v>16713</v>
      </c>
      <c r="C34" s="54">
        <v>18158</v>
      </c>
      <c r="D34" s="54">
        <v>16911</v>
      </c>
      <c r="E34" s="55">
        <f t="shared" si="3"/>
        <v>17534.5</v>
      </c>
      <c r="F34" s="37">
        <f>'Rodzaje martwych'!M33</f>
        <v>4</v>
      </c>
      <c r="G34" s="37">
        <f>'Rodzaje martwych'!N33</f>
        <v>3</v>
      </c>
      <c r="H34" s="37">
        <f>'Rodzaje martwych'!O33</f>
        <v>4</v>
      </c>
      <c r="I34" s="37">
        <f>'Rodzaje martwych'!P33</f>
        <v>5</v>
      </c>
      <c r="J34" s="38">
        <f t="shared" si="4"/>
        <v>792.5</v>
      </c>
      <c r="K34" s="39">
        <f t="shared" si="0"/>
        <v>811</v>
      </c>
      <c r="L34" s="40">
        <f t="shared" si="12"/>
        <v>48</v>
      </c>
      <c r="M34" s="40">
        <f t="shared" si="1"/>
        <v>71</v>
      </c>
      <c r="N34" s="41">
        <f t="shared" si="2"/>
        <v>5.0558247314093114E-4</v>
      </c>
      <c r="O34" s="40">
        <f t="shared" si="5"/>
        <v>4.3886115530199134E-4</v>
      </c>
      <c r="P34" s="40">
        <f t="shared" si="6"/>
        <v>5.1157084802555541E-4</v>
      </c>
      <c r="Q34" s="40">
        <f t="shared" si="7"/>
        <v>2.3681250370019536E-4</v>
      </c>
      <c r="R34" s="40">
        <f t="shared" si="8"/>
        <v>2.7482342594882785E-4</v>
      </c>
      <c r="S34" s="40">
        <f t="shared" si="13"/>
        <v>5.1314214037288331E-4</v>
      </c>
      <c r="T34" s="40">
        <f>W34/(1+(1-0.5)*W34)</f>
        <v>5.1314701662026174E-4</v>
      </c>
      <c r="U34" s="32">
        <f t="shared" si="9"/>
        <v>5.1327383158915286E-4</v>
      </c>
      <c r="V34" s="42">
        <f>'Rodzaje martwych'!S33</f>
        <v>9</v>
      </c>
      <c r="W34" s="32">
        <f t="shared" si="10"/>
        <v>5.132787103397145E-4</v>
      </c>
      <c r="X34" s="32">
        <f t="shared" si="11"/>
        <v>17534.333333333332</v>
      </c>
    </row>
    <row r="35" spans="1:24" x14ac:dyDescent="0.25">
      <c r="A35" s="34">
        <v>28</v>
      </c>
      <c r="B35" s="54">
        <v>17041</v>
      </c>
      <c r="C35" s="54">
        <v>18331</v>
      </c>
      <c r="D35" s="54">
        <v>18292</v>
      </c>
      <c r="E35" s="55">
        <f t="shared" si="3"/>
        <v>18311.5</v>
      </c>
      <c r="F35" s="37">
        <f>'Rodzaje martwych'!M34</f>
        <v>1</v>
      </c>
      <c r="G35" s="37">
        <f>'Rodzaje martwych'!N34</f>
        <v>2</v>
      </c>
      <c r="H35" s="37">
        <f>'Rodzaje martwych'!O34</f>
        <v>3</v>
      </c>
      <c r="I35" s="37">
        <f>'Rodzaje martwych'!P34</f>
        <v>2</v>
      </c>
      <c r="J35" s="38">
        <f t="shared" si="4"/>
        <v>811</v>
      </c>
      <c r="K35" s="39">
        <f t="shared" si="0"/>
        <v>910</v>
      </c>
      <c r="L35" s="40">
        <f t="shared" si="12"/>
        <v>71</v>
      </c>
      <c r="M35" s="40">
        <f t="shared" si="1"/>
        <v>72</v>
      </c>
      <c r="N35" s="41">
        <f t="shared" si="2"/>
        <v>1.6701461377870565E-4</v>
      </c>
      <c r="O35" s="40">
        <f t="shared" si="5"/>
        <v>3.8037276531000382E-4</v>
      </c>
      <c r="P35" s="40">
        <f t="shared" si="6"/>
        <v>2.7317109178770504E-4</v>
      </c>
      <c r="Q35" s="40">
        <f t="shared" si="7"/>
        <v>1.6429803663846218E-4</v>
      </c>
      <c r="R35" s="40">
        <f t="shared" si="8"/>
        <v>1.0889094571786355E-4</v>
      </c>
      <c r="S35" s="40">
        <f t="shared" si="13"/>
        <v>2.730151796439882E-4</v>
      </c>
      <c r="T35" s="40">
        <f t="shared" si="14"/>
        <v>2.7301269509032172E-4</v>
      </c>
      <c r="U35" s="32">
        <f t="shared" si="9"/>
        <v>2.7305245337629357E-4</v>
      </c>
      <c r="V35" s="42">
        <f>'Rodzaje martwych'!S34</f>
        <v>5</v>
      </c>
      <c r="W35" s="32">
        <f t="shared" si="10"/>
        <v>2.7304996814417039E-4</v>
      </c>
      <c r="X35" s="32">
        <f t="shared" si="11"/>
        <v>18311.666666666668</v>
      </c>
    </row>
    <row r="36" spans="1:24" x14ac:dyDescent="0.25">
      <c r="A36" s="34">
        <v>29</v>
      </c>
      <c r="B36" s="54">
        <v>19257</v>
      </c>
      <c r="C36" s="54">
        <v>18854</v>
      </c>
      <c r="D36" s="54">
        <v>18468</v>
      </c>
      <c r="E36" s="55">
        <f t="shared" si="3"/>
        <v>18661</v>
      </c>
      <c r="F36" s="37">
        <f>'Rodzaje martwych'!M35</f>
        <v>5</v>
      </c>
      <c r="G36" s="37">
        <f>'Rodzaje martwych'!N35</f>
        <v>4</v>
      </c>
      <c r="H36" s="37">
        <f>'Rodzaje martwych'!O35</f>
        <v>5</v>
      </c>
      <c r="I36" s="37">
        <f>'Rodzaje martwych'!P35</f>
        <v>3</v>
      </c>
      <c r="J36" s="38">
        <f t="shared" si="4"/>
        <v>910</v>
      </c>
      <c r="K36" s="39">
        <f t="shared" si="0"/>
        <v>553.5</v>
      </c>
      <c r="L36" s="40">
        <f t="shared" si="12"/>
        <v>72</v>
      </c>
      <c r="M36" s="40">
        <f t="shared" si="1"/>
        <v>71</v>
      </c>
      <c r="N36" s="41">
        <f t="shared" si="2"/>
        <v>4.3385124325496897E-4</v>
      </c>
      <c r="O36" s="40">
        <f t="shared" si="5"/>
        <v>2.642007926023778E-4</v>
      </c>
      <c r="P36" s="40">
        <f t="shared" si="6"/>
        <v>4.2996911569348484E-4</v>
      </c>
      <c r="Q36" s="40">
        <f t="shared" si="7"/>
        <v>2.7119379508596845E-4</v>
      </c>
      <c r="R36" s="40">
        <f t="shared" si="8"/>
        <v>1.5881839116969746E-4</v>
      </c>
      <c r="S36" s="40">
        <f t="shared" si="13"/>
        <v>4.2860969729440124E-4</v>
      </c>
      <c r="T36" s="40">
        <f t="shared" si="14"/>
        <v>4.2860204300307169E-4</v>
      </c>
      <c r="U36" s="32">
        <f t="shared" si="9"/>
        <v>4.2870157011950057E-4</v>
      </c>
      <c r="V36" s="42">
        <f>'Rodzaje martwych'!S35</f>
        <v>8</v>
      </c>
      <c r="W36" s="32">
        <f t="shared" si="10"/>
        <v>4.2869391254644185E-4</v>
      </c>
      <c r="X36" s="32">
        <f t="shared" si="11"/>
        <v>18661.333333333332</v>
      </c>
    </row>
    <row r="37" spans="1:24" x14ac:dyDescent="0.25">
      <c r="A37" s="34">
        <v>30</v>
      </c>
      <c r="B37" s="54">
        <v>20172</v>
      </c>
      <c r="C37" s="54">
        <v>20352</v>
      </c>
      <c r="D37" s="54">
        <v>18991</v>
      </c>
      <c r="E37" s="55">
        <f t="shared" si="3"/>
        <v>19671.5</v>
      </c>
      <c r="F37" s="37">
        <f>'Rodzaje martwych'!M36</f>
        <v>8</v>
      </c>
      <c r="G37" s="37">
        <f>'Rodzaje martwych'!N36</f>
        <v>8</v>
      </c>
      <c r="H37" s="37">
        <f>'Rodzaje martwych'!O36</f>
        <v>2</v>
      </c>
      <c r="I37" s="37">
        <f>'Rodzaje martwych'!P36</f>
        <v>7</v>
      </c>
      <c r="J37" s="38">
        <f t="shared" si="4"/>
        <v>553.5</v>
      </c>
      <c r="K37" s="39">
        <f t="shared" si="0"/>
        <v>364.5</v>
      </c>
      <c r="L37" s="40">
        <f t="shared" si="12"/>
        <v>71</v>
      </c>
      <c r="M37" s="40">
        <f t="shared" si="1"/>
        <v>81</v>
      </c>
      <c r="N37" s="41">
        <f t="shared" si="2"/>
        <v>7.4538791229268901E-4</v>
      </c>
      <c r="O37" s="40">
        <f t="shared" si="5"/>
        <v>5.3834483433661234E-4</v>
      </c>
      <c r="P37" s="40">
        <f t="shared" si="6"/>
        <v>4.4872638352067007E-4</v>
      </c>
      <c r="Q37" s="40">
        <f t="shared" si="7"/>
        <v>1.0549914281946459E-4</v>
      </c>
      <c r="R37" s="40">
        <f t="shared" si="8"/>
        <v>3.432634547014834E-4</v>
      </c>
      <c r="S37" s="40">
        <f t="shared" si="13"/>
        <v>4.5741004269160394E-4</v>
      </c>
      <c r="T37" s="40">
        <f t="shared" si="14"/>
        <v>4.5742941609982129E-4</v>
      </c>
      <c r="U37" s="32">
        <f t="shared" si="9"/>
        <v>4.575146785959383E-4</v>
      </c>
      <c r="V37" s="42">
        <f>'Rodzaje martwych'!S36</f>
        <v>9</v>
      </c>
      <c r="W37" s="32">
        <f t="shared" si="10"/>
        <v>4.5753406086897577E-4</v>
      </c>
      <c r="X37" s="32">
        <f t="shared" si="11"/>
        <v>19670.666666666668</v>
      </c>
    </row>
    <row r="38" spans="1:24" x14ac:dyDescent="0.25">
      <c r="A38" s="34">
        <v>31</v>
      </c>
      <c r="B38" s="54">
        <v>20590</v>
      </c>
      <c r="C38" s="54">
        <v>20892</v>
      </c>
      <c r="D38" s="54">
        <v>20503</v>
      </c>
      <c r="E38" s="55">
        <f t="shared" si="3"/>
        <v>20697.5</v>
      </c>
      <c r="F38" s="37">
        <f>'Rodzaje martwych'!M37</f>
        <v>1</v>
      </c>
      <c r="G38" s="37">
        <f>'Rodzaje martwych'!N37</f>
        <v>5</v>
      </c>
      <c r="H38" s="37">
        <f>'Rodzaje martwych'!O37</f>
        <v>4</v>
      </c>
      <c r="I38" s="37">
        <f>'Rodzaje martwych'!P37</f>
        <v>3</v>
      </c>
      <c r="J38" s="38">
        <f t="shared" si="4"/>
        <v>364.5</v>
      </c>
      <c r="K38" s="39">
        <f t="shared" si="0"/>
        <v>316.5</v>
      </c>
      <c r="L38" s="40">
        <f t="shared" si="12"/>
        <v>81</v>
      </c>
      <c r="M38" s="40">
        <f t="shared" si="1"/>
        <v>58</v>
      </c>
      <c r="N38" s="41">
        <f t="shared" si="2"/>
        <v>1.9286635566966815E-4</v>
      </c>
      <c r="O38" s="40">
        <f t="shared" si="5"/>
        <v>4.2959427207637233E-4</v>
      </c>
      <c r="P38" s="40">
        <f t="shared" si="6"/>
        <v>3.3880989249690519E-4</v>
      </c>
      <c r="Q38" s="40">
        <f t="shared" si="7"/>
        <v>1.954413309554638E-4</v>
      </c>
      <c r="R38" s="40">
        <f t="shared" si="8"/>
        <v>1.4339658716122557E-4</v>
      </c>
      <c r="S38" s="40">
        <f t="shared" si="13"/>
        <v>3.3814791555963479E-4</v>
      </c>
      <c r="T38" s="40">
        <f t="shared" si="14"/>
        <v>3.381451931050584E-4</v>
      </c>
      <c r="U38" s="32">
        <f t="shared" si="9"/>
        <v>3.3820509723396546E-4</v>
      </c>
      <c r="V38" s="42">
        <f>'Rodzaje martwych'!S37</f>
        <v>7</v>
      </c>
      <c r="W38" s="32">
        <f t="shared" si="10"/>
        <v>3.3820237385856695E-4</v>
      </c>
      <c r="X38" s="32">
        <f t="shared" si="11"/>
        <v>20697.666666666668</v>
      </c>
    </row>
    <row r="39" spans="1:24" x14ac:dyDescent="0.25">
      <c r="A39" s="34">
        <v>32</v>
      </c>
      <c r="B39" s="54">
        <v>21262</v>
      </c>
      <c r="C39" s="54">
        <v>21214</v>
      </c>
      <c r="D39" s="54">
        <v>20999</v>
      </c>
      <c r="E39" s="55">
        <f t="shared" si="3"/>
        <v>21106.5</v>
      </c>
      <c r="F39" s="37">
        <f>'Rodzaje martwych'!M38</f>
        <v>4</v>
      </c>
      <c r="G39" s="37">
        <f>'Rodzaje martwych'!N38</f>
        <v>6</v>
      </c>
      <c r="H39" s="37">
        <f>'Rodzaje martwych'!O38</f>
        <v>6</v>
      </c>
      <c r="I39" s="37">
        <f>'Rodzaje martwych'!P38</f>
        <v>8</v>
      </c>
      <c r="J39" s="38">
        <f t="shared" si="4"/>
        <v>316.5</v>
      </c>
      <c r="K39" s="39">
        <f t="shared" ref="K39:K70" si="15">J40</f>
        <v>116</v>
      </c>
      <c r="L39" s="40">
        <f t="shared" si="12"/>
        <v>58</v>
      </c>
      <c r="M39" s="40">
        <f t="shared" ref="M39:M70" si="16">L40</f>
        <v>61.5</v>
      </c>
      <c r="N39" s="41">
        <f t="shared" ref="N39:N70" si="17">(F39+I39)/(C39+F39-(J39-M39)/2)</f>
        <v>5.6897655342452768E-4</v>
      </c>
      <c r="O39" s="40">
        <f t="shared" si="5"/>
        <v>6.1103146812060819E-4</v>
      </c>
      <c r="P39" s="40">
        <f t="shared" si="6"/>
        <v>6.6249709882559848E-4</v>
      </c>
      <c r="Q39" s="40">
        <f t="shared" si="7"/>
        <v>2.8604118993135012E-4</v>
      </c>
      <c r="R39" s="40">
        <f t="shared" si="8"/>
        <v>3.7656362160063073E-4</v>
      </c>
      <c r="S39" s="40">
        <f t="shared" si="13"/>
        <v>6.6308286167617871E-4</v>
      </c>
      <c r="T39" s="40">
        <f t="shared" si="14"/>
        <v>6.6309333038625179E-4</v>
      </c>
      <c r="U39" s="32">
        <f t="shared" si="9"/>
        <v>6.6330277402695847E-4</v>
      </c>
      <c r="V39" s="42">
        <f>'Rodzaje martwych'!S38</f>
        <v>14</v>
      </c>
      <c r="W39" s="32">
        <f t="shared" si="10"/>
        <v>6.6331324968216233E-4</v>
      </c>
      <c r="X39" s="32">
        <f t="shared" si="11"/>
        <v>21106.166666666668</v>
      </c>
    </row>
    <row r="40" spans="1:24" x14ac:dyDescent="0.25">
      <c r="A40" s="34">
        <v>33</v>
      </c>
      <c r="B40" s="54">
        <v>22232</v>
      </c>
      <c r="C40" s="54">
        <v>21478</v>
      </c>
      <c r="D40" s="54">
        <v>21324</v>
      </c>
      <c r="E40" s="55">
        <f t="shared" si="3"/>
        <v>21401</v>
      </c>
      <c r="F40" s="37">
        <f>'Rodzaje martwych'!M39</f>
        <v>10</v>
      </c>
      <c r="G40" s="37">
        <f>'Rodzaje martwych'!N39</f>
        <v>4</v>
      </c>
      <c r="H40" s="37">
        <f>'Rodzaje martwych'!O39</f>
        <v>5</v>
      </c>
      <c r="I40" s="37">
        <f>'Rodzaje martwych'!P39</f>
        <v>9</v>
      </c>
      <c r="J40" s="38">
        <f t="shared" ref="J40:J71" si="18">(1/2)*(C40-B39+F40+G39)</f>
        <v>116</v>
      </c>
      <c r="K40" s="39">
        <f t="shared" si="15"/>
        <v>-5.5</v>
      </c>
      <c r="L40" s="40">
        <f t="shared" si="12"/>
        <v>61.5</v>
      </c>
      <c r="M40" s="40">
        <f t="shared" si="16"/>
        <v>44</v>
      </c>
      <c r="N40" s="41">
        <f t="shared" si="17"/>
        <v>8.8569830318851388E-4</v>
      </c>
      <c r="O40" s="40">
        <f t="shared" si="5"/>
        <v>5.1110491590000934E-4</v>
      </c>
      <c r="P40" s="40">
        <f t="shared" si="6"/>
        <v>6.532674510053571E-4</v>
      </c>
      <c r="Q40" s="40">
        <f t="shared" si="7"/>
        <v>2.347610719190544E-4</v>
      </c>
      <c r="R40" s="40">
        <f t="shared" si="8"/>
        <v>4.1860465116279067E-4</v>
      </c>
      <c r="S40" s="40">
        <f t="shared" si="13"/>
        <v>6.5396113602391619E-4</v>
      </c>
      <c r="T40" s="40">
        <f t="shared" si="14"/>
        <v>6.539815016660958E-4</v>
      </c>
      <c r="U40" s="32">
        <f t="shared" si="9"/>
        <v>6.5417503854960047E-4</v>
      </c>
      <c r="V40" s="42">
        <f>'Rodzaje martwych'!S39</f>
        <v>14</v>
      </c>
      <c r="W40" s="32">
        <f t="shared" si="10"/>
        <v>6.5419541751686114E-4</v>
      </c>
      <c r="X40" s="32">
        <f t="shared" si="11"/>
        <v>21400.333333333332</v>
      </c>
    </row>
    <row r="41" spans="1:24" x14ac:dyDescent="0.25">
      <c r="A41" s="34">
        <v>34</v>
      </c>
      <c r="B41" s="54">
        <v>23514</v>
      </c>
      <c r="C41" s="54">
        <v>22208</v>
      </c>
      <c r="D41" s="54">
        <v>21555</v>
      </c>
      <c r="E41" s="55">
        <f t="shared" si="3"/>
        <v>21881.5</v>
      </c>
      <c r="F41" s="37">
        <f>'Rodzaje martwych'!M40</f>
        <v>9</v>
      </c>
      <c r="G41" s="37">
        <f>'Rodzaje martwych'!N40</f>
        <v>13</v>
      </c>
      <c r="H41" s="37">
        <f>'Rodzaje martwych'!O40</f>
        <v>2</v>
      </c>
      <c r="I41" s="37">
        <f>'Rodzaje martwych'!P40</f>
        <v>4</v>
      </c>
      <c r="J41" s="38">
        <f t="shared" si="18"/>
        <v>-5.5</v>
      </c>
      <c r="K41" s="39">
        <f t="shared" si="15"/>
        <v>-23</v>
      </c>
      <c r="L41" s="40">
        <f t="shared" si="12"/>
        <v>44</v>
      </c>
      <c r="M41" s="40">
        <f t="shared" si="16"/>
        <v>30</v>
      </c>
      <c r="N41" s="41">
        <f t="shared" si="17"/>
        <v>5.8467039206647252E-4</v>
      </c>
      <c r="O41" s="40">
        <f t="shared" si="5"/>
        <v>4.9464879935245975E-4</v>
      </c>
      <c r="P41" s="40">
        <f t="shared" si="6"/>
        <v>2.7284905255853253E-4</v>
      </c>
      <c r="Q41" s="40">
        <f t="shared" si="7"/>
        <v>9.2872068725330861E-5</v>
      </c>
      <c r="R41" s="40">
        <f t="shared" si="8"/>
        <v>1.7999370022049228E-4</v>
      </c>
      <c r="S41" s="40">
        <f t="shared" si="13"/>
        <v>2.7416664762731615E-4</v>
      </c>
      <c r="T41" s="40">
        <f t="shared" si="14"/>
        <v>2.7417082365484942E-4</v>
      </c>
      <c r="U41" s="32">
        <f t="shared" si="9"/>
        <v>2.7420423645545326E-4</v>
      </c>
      <c r="V41" s="42">
        <f>'Rodzaje martwych'!S40</f>
        <v>6</v>
      </c>
      <c r="W41" s="32">
        <f t="shared" si="10"/>
        <v>2.7420841362815816E-4</v>
      </c>
      <c r="X41" s="32">
        <f t="shared" si="11"/>
        <v>21881.166666666668</v>
      </c>
    </row>
    <row r="42" spans="1:24" x14ac:dyDescent="0.25">
      <c r="A42" s="34">
        <v>35</v>
      </c>
      <c r="B42" s="54">
        <v>25040</v>
      </c>
      <c r="C42" s="54">
        <v>23440</v>
      </c>
      <c r="D42" s="54">
        <v>22257</v>
      </c>
      <c r="E42" s="55">
        <f t="shared" si="3"/>
        <v>22848.5</v>
      </c>
      <c r="F42" s="37">
        <f>'Rodzaje martwych'!M41</f>
        <v>15</v>
      </c>
      <c r="G42" s="37">
        <f>'Rodzaje martwych'!N41</f>
        <v>7</v>
      </c>
      <c r="H42" s="37">
        <f>'Rodzaje martwych'!O41</f>
        <v>7</v>
      </c>
      <c r="I42" s="37">
        <f>'Rodzaje martwych'!P41</f>
        <v>4</v>
      </c>
      <c r="J42" s="38">
        <f t="shared" si="18"/>
        <v>-23</v>
      </c>
      <c r="K42" s="39">
        <f t="shared" si="15"/>
        <v>-24.5</v>
      </c>
      <c r="L42" s="40">
        <f t="shared" si="12"/>
        <v>30</v>
      </c>
      <c r="M42" s="40">
        <f t="shared" si="16"/>
        <v>12.5</v>
      </c>
      <c r="N42" s="41">
        <f t="shared" si="17"/>
        <v>8.0944925498716599E-4</v>
      </c>
      <c r="O42" s="40">
        <f t="shared" si="5"/>
        <v>4.6903315211597909E-4</v>
      </c>
      <c r="P42" s="40">
        <f t="shared" si="6"/>
        <v>4.8517018146843061E-4</v>
      </c>
      <c r="Q42" s="40">
        <f t="shared" si="7"/>
        <v>3.1462088183738593E-4</v>
      </c>
      <c r="R42" s="40">
        <f t="shared" si="8"/>
        <v>1.7060297488937464E-4</v>
      </c>
      <c r="S42" s="40">
        <f t="shared" si="13"/>
        <v>4.8131618097488403E-4</v>
      </c>
      <c r="T42" s="40">
        <f t="shared" si="14"/>
        <v>4.8130565096589291E-4</v>
      </c>
      <c r="U42" s="32">
        <f t="shared" si="9"/>
        <v>4.8143204149068866E-4</v>
      </c>
      <c r="V42" s="42">
        <f>'Rodzaje martwych'!S41</f>
        <v>11</v>
      </c>
      <c r="W42" s="32">
        <f t="shared" si="10"/>
        <v>4.8142150641165913E-4</v>
      </c>
      <c r="X42" s="32">
        <f t="shared" si="11"/>
        <v>22849</v>
      </c>
    </row>
    <row r="43" spans="1:24" x14ac:dyDescent="0.25">
      <c r="A43" s="34">
        <v>36</v>
      </c>
      <c r="B43" s="54">
        <v>25909</v>
      </c>
      <c r="C43" s="54">
        <v>24976</v>
      </c>
      <c r="D43" s="54">
        <v>23454</v>
      </c>
      <c r="E43" s="55">
        <f t="shared" si="3"/>
        <v>24215</v>
      </c>
      <c r="F43" s="37">
        <f>'Rodzaje martwych'!M42</f>
        <v>8</v>
      </c>
      <c r="G43" s="37">
        <f>'Rodzaje martwych'!N42</f>
        <v>10</v>
      </c>
      <c r="H43" s="37">
        <f>'Rodzaje martwych'!O42</f>
        <v>7</v>
      </c>
      <c r="I43" s="37">
        <f>'Rodzaje martwych'!P42</f>
        <v>9</v>
      </c>
      <c r="J43" s="38">
        <f t="shared" si="18"/>
        <v>-24.5</v>
      </c>
      <c r="K43" s="39">
        <f t="shared" si="15"/>
        <v>-20.5</v>
      </c>
      <c r="L43" s="40">
        <f t="shared" si="12"/>
        <v>12.5</v>
      </c>
      <c r="M43" s="40">
        <f t="shared" si="16"/>
        <v>33</v>
      </c>
      <c r="N43" s="41">
        <f t="shared" si="17"/>
        <v>6.7965337677784331E-4</v>
      </c>
      <c r="O43" s="40">
        <f t="shared" si="5"/>
        <v>7.9971210364268867E-4</v>
      </c>
      <c r="P43" s="40">
        <f t="shared" si="6"/>
        <v>6.5844756891175749E-4</v>
      </c>
      <c r="Q43" s="40">
        <f t="shared" si="7"/>
        <v>2.9844700966755134E-4</v>
      </c>
      <c r="R43" s="40">
        <f t="shared" si="8"/>
        <v>3.601080324097229E-4</v>
      </c>
      <c r="S43" s="40">
        <f t="shared" si="13"/>
        <v>6.6052924906081004E-4</v>
      </c>
      <c r="T43" s="40">
        <f t="shared" si="14"/>
        <v>6.6053833874607807E-4</v>
      </c>
      <c r="U43" s="32">
        <f t="shared" si="9"/>
        <v>6.6074747057608921E-4</v>
      </c>
      <c r="V43" s="42">
        <f>'Rodzaje martwych'!S42</f>
        <v>16</v>
      </c>
      <c r="W43" s="32">
        <f t="shared" si="10"/>
        <v>6.6075656626837721E-4</v>
      </c>
      <c r="X43" s="32">
        <f t="shared" si="11"/>
        <v>24214.666666666668</v>
      </c>
    </row>
    <row r="44" spans="1:24" x14ac:dyDescent="0.25">
      <c r="A44" s="34">
        <v>37</v>
      </c>
      <c r="B44" s="54">
        <v>26598</v>
      </c>
      <c r="C44" s="54">
        <v>25850</v>
      </c>
      <c r="D44" s="54">
        <v>25022</v>
      </c>
      <c r="E44" s="55">
        <f t="shared" si="3"/>
        <v>25436</v>
      </c>
      <c r="F44" s="37">
        <f>'Rodzaje martwych'!M43</f>
        <v>8</v>
      </c>
      <c r="G44" s="37">
        <f>'Rodzaje martwych'!N43</f>
        <v>15</v>
      </c>
      <c r="H44" s="37">
        <f>'Rodzaje martwych'!O43</f>
        <v>11</v>
      </c>
      <c r="I44" s="37">
        <f>'Rodzaje martwych'!P43</f>
        <v>14</v>
      </c>
      <c r="J44" s="38">
        <f t="shared" si="18"/>
        <v>-20.5</v>
      </c>
      <c r="K44" s="39">
        <f t="shared" si="15"/>
        <v>17.5</v>
      </c>
      <c r="L44" s="40">
        <f t="shared" si="12"/>
        <v>33</v>
      </c>
      <c r="M44" s="40">
        <f t="shared" si="16"/>
        <v>31</v>
      </c>
      <c r="N44" s="41">
        <f t="shared" si="17"/>
        <v>8.4995412179456227E-4</v>
      </c>
      <c r="O44" s="40">
        <f t="shared" si="5"/>
        <v>8.8868281751091531E-4</v>
      </c>
      <c r="P44" s="40">
        <f t="shared" si="6"/>
        <v>9.8073331951575859E-4</v>
      </c>
      <c r="Q44" s="40">
        <f t="shared" si="7"/>
        <v>4.3970979153758519E-4</v>
      </c>
      <c r="R44" s="40">
        <f t="shared" si="8"/>
        <v>5.4126152597088785E-4</v>
      </c>
      <c r="S44" s="40">
        <f t="shared" si="13"/>
        <v>9.8237617148358458E-4</v>
      </c>
      <c r="T44" s="40">
        <f t="shared" si="14"/>
        <v>9.8239547312165996E-4</v>
      </c>
      <c r="U44" s="32">
        <f t="shared" si="9"/>
        <v>9.8285894008491906E-4</v>
      </c>
      <c r="V44" s="42">
        <f>'Rodzaje martwych'!S43</f>
        <v>25</v>
      </c>
      <c r="W44" s="32">
        <f t="shared" si="10"/>
        <v>9.8287826069862996E-4</v>
      </c>
      <c r="X44" s="32">
        <f t="shared" si="11"/>
        <v>25435.5</v>
      </c>
    </row>
    <row r="45" spans="1:24" x14ac:dyDescent="0.25">
      <c r="A45" s="34">
        <v>38</v>
      </c>
      <c r="B45" s="54">
        <v>25378</v>
      </c>
      <c r="C45" s="54">
        <v>26606</v>
      </c>
      <c r="D45" s="54">
        <v>25889</v>
      </c>
      <c r="E45" s="55">
        <f t="shared" si="3"/>
        <v>26247.5</v>
      </c>
      <c r="F45" s="37">
        <f>'Rodzaje martwych'!M44</f>
        <v>12</v>
      </c>
      <c r="G45" s="37">
        <f>'Rodzaje martwych'!N44</f>
        <v>7</v>
      </c>
      <c r="H45" s="37">
        <f>'Rodzaje martwych'!O44</f>
        <v>9</v>
      </c>
      <c r="I45" s="37">
        <f>'Rodzaje martwych'!P44</f>
        <v>5</v>
      </c>
      <c r="J45" s="38">
        <f t="shared" si="18"/>
        <v>17.5</v>
      </c>
      <c r="K45" s="39">
        <f t="shared" si="15"/>
        <v>13.5</v>
      </c>
      <c r="L45" s="40">
        <f t="shared" si="12"/>
        <v>31</v>
      </c>
      <c r="M45" s="40">
        <f t="shared" si="16"/>
        <v>4</v>
      </c>
      <c r="N45" s="41">
        <f t="shared" si="17"/>
        <v>6.3882756353046178E-4</v>
      </c>
      <c r="O45" s="40">
        <f t="shared" si="5"/>
        <v>5.6369785794813977E-4</v>
      </c>
      <c r="P45" s="40">
        <f t="shared" si="6"/>
        <v>5.3557336427001445E-4</v>
      </c>
      <c r="Q45" s="40">
        <f t="shared" si="7"/>
        <v>3.4772529701535785E-4</v>
      </c>
      <c r="R45" s="40">
        <f t="shared" si="8"/>
        <v>1.8791340950090199E-4</v>
      </c>
      <c r="S45" s="40">
        <f t="shared" si="13"/>
        <v>5.332419204326877E-4</v>
      </c>
      <c r="T45" s="40">
        <f t="shared" si="14"/>
        <v>5.3322838044575353E-4</v>
      </c>
      <c r="U45" s="32">
        <f t="shared" si="9"/>
        <v>5.3338413182207835E-4</v>
      </c>
      <c r="V45" s="42">
        <f>'Rodzaje martwych'!S44</f>
        <v>14</v>
      </c>
      <c r="W45" s="32">
        <f t="shared" si="10"/>
        <v>5.3337058461225858E-4</v>
      </c>
      <c r="X45" s="32">
        <f t="shared" si="11"/>
        <v>26248.166666666668</v>
      </c>
    </row>
    <row r="46" spans="1:24" x14ac:dyDescent="0.25">
      <c r="A46" s="34">
        <v>39</v>
      </c>
      <c r="B46" s="54">
        <v>25006</v>
      </c>
      <c r="C46" s="54">
        <v>25383</v>
      </c>
      <c r="D46" s="54">
        <v>26599</v>
      </c>
      <c r="E46" s="55">
        <f t="shared" si="3"/>
        <v>25991</v>
      </c>
      <c r="F46" s="37">
        <f>'Rodzaje martwych'!M45</f>
        <v>15</v>
      </c>
      <c r="G46" s="37">
        <f>'Rodzaje martwych'!N45</f>
        <v>12</v>
      </c>
      <c r="H46" s="37">
        <f>'Rodzaje martwych'!O45</f>
        <v>10</v>
      </c>
      <c r="I46" s="37">
        <f>'Rodzaje martwych'!P45</f>
        <v>16</v>
      </c>
      <c r="J46" s="38">
        <f t="shared" si="18"/>
        <v>13.5</v>
      </c>
      <c r="K46" s="39">
        <f t="shared" si="15"/>
        <v>53</v>
      </c>
      <c r="L46" s="40">
        <f t="shared" si="12"/>
        <v>4</v>
      </c>
      <c r="M46" s="40">
        <f t="shared" si="16"/>
        <v>-7.5</v>
      </c>
      <c r="N46" s="41">
        <f t="shared" si="17"/>
        <v>1.2210733628754309E-3</v>
      </c>
      <c r="O46" s="40">
        <f t="shared" si="5"/>
        <v>1.2216508049102482E-3</v>
      </c>
      <c r="P46" s="40">
        <f t="shared" si="6"/>
        <v>1.0060402819531689E-3</v>
      </c>
      <c r="Q46" s="40">
        <f t="shared" si="7"/>
        <v>3.7584094411245164E-4</v>
      </c>
      <c r="R46" s="40">
        <f t="shared" si="8"/>
        <v>6.3043628160800651E-4</v>
      </c>
      <c r="S46" s="40">
        <f t="shared" si="13"/>
        <v>9.9984617751115203E-4</v>
      </c>
      <c r="T46" s="40">
        <f t="shared" si="14"/>
        <v>9.9988462869668904E-4</v>
      </c>
      <c r="U46" s="32">
        <f t="shared" si="9"/>
        <v>1.0003462737101303E-3</v>
      </c>
      <c r="V46" s="42">
        <f>'Rodzaje martwych'!S45</f>
        <v>26</v>
      </c>
      <c r="W46" s="32">
        <f t="shared" si="10"/>
        <v>1.0003847633705272E-3</v>
      </c>
      <c r="X46" s="32">
        <f t="shared" si="11"/>
        <v>25990</v>
      </c>
    </row>
    <row r="47" spans="1:24" x14ac:dyDescent="0.25">
      <c r="A47" s="34">
        <v>40</v>
      </c>
      <c r="B47" s="56">
        <v>25061</v>
      </c>
      <c r="C47" s="56">
        <v>25085</v>
      </c>
      <c r="D47" s="56">
        <v>25337</v>
      </c>
      <c r="E47" s="55">
        <f t="shared" si="3"/>
        <v>25211</v>
      </c>
      <c r="F47" s="37">
        <f>'Rodzaje martwych'!M46</f>
        <v>15</v>
      </c>
      <c r="G47" s="37">
        <f>'Rodzaje martwych'!N46</f>
        <v>20</v>
      </c>
      <c r="H47" s="37">
        <f>'Rodzaje martwych'!O46</f>
        <v>15</v>
      </c>
      <c r="I47" s="37">
        <f>'Rodzaje martwych'!P46</f>
        <v>9</v>
      </c>
      <c r="J47" s="38">
        <f t="shared" si="18"/>
        <v>53</v>
      </c>
      <c r="K47" s="39">
        <f t="shared" si="15"/>
        <v>27.5</v>
      </c>
      <c r="L47" s="40">
        <f t="shared" si="12"/>
        <v>-7.5</v>
      </c>
      <c r="M47" s="40">
        <f t="shared" si="16"/>
        <v>2</v>
      </c>
      <c r="N47" s="41">
        <f t="shared" si="17"/>
        <v>9.5714769985443383E-4</v>
      </c>
      <c r="O47" s="40">
        <f t="shared" si="5"/>
        <v>7.9722565472156899E-4</v>
      </c>
      <c r="P47" s="40">
        <f t="shared" si="6"/>
        <v>9.501353972626303E-4</v>
      </c>
      <c r="Q47" s="40">
        <f t="shared" si="7"/>
        <v>5.9158179111246957E-4</v>
      </c>
      <c r="R47" s="40">
        <f t="shared" si="8"/>
        <v>3.587658454915092E-4</v>
      </c>
      <c r="S47" s="40">
        <f t="shared" si="13"/>
        <v>9.5151250842485024E-4</v>
      </c>
      <c r="T47" s="40">
        <f t="shared" si="14"/>
        <v>9.5147478591817321E-4</v>
      </c>
      <c r="U47" s="32">
        <f t="shared" si="9"/>
        <v>9.5196541192336677E-4</v>
      </c>
      <c r="V47" s="42">
        <f>'Rodzaje martwych'!S46</f>
        <v>24</v>
      </c>
      <c r="W47" s="32">
        <f t="shared" si="10"/>
        <v>9.519276534983341E-4</v>
      </c>
      <c r="X47" s="32">
        <f t="shared" si="11"/>
        <v>25212</v>
      </c>
    </row>
    <row r="48" spans="1:24" x14ac:dyDescent="0.25">
      <c r="A48" s="34">
        <v>41</v>
      </c>
      <c r="B48" s="56">
        <v>24286</v>
      </c>
      <c r="C48" s="56">
        <v>25084</v>
      </c>
      <c r="D48" s="56">
        <v>25069</v>
      </c>
      <c r="E48" s="55">
        <f t="shared" si="3"/>
        <v>25076.5</v>
      </c>
      <c r="F48" s="37">
        <f>'Rodzaje martwych'!M47</f>
        <v>12</v>
      </c>
      <c r="G48" s="37">
        <f>'Rodzaje martwych'!N47</f>
        <v>14</v>
      </c>
      <c r="H48" s="37">
        <f>'Rodzaje martwych'!O47</f>
        <v>11</v>
      </c>
      <c r="I48" s="37">
        <f>'Rodzaje martwych'!P47</f>
        <v>14</v>
      </c>
      <c r="J48" s="38">
        <f t="shared" si="18"/>
        <v>27.5</v>
      </c>
      <c r="K48" s="39">
        <f t="shared" si="15"/>
        <v>72</v>
      </c>
      <c r="L48" s="40">
        <f t="shared" si="12"/>
        <v>2</v>
      </c>
      <c r="M48" s="40">
        <f t="shared" si="16"/>
        <v>1.5</v>
      </c>
      <c r="N48" s="41">
        <f t="shared" si="17"/>
        <v>1.0365586253637921E-3</v>
      </c>
      <c r="O48" s="40">
        <f t="shared" si="5"/>
        <v>1.0364553227960377E-3</v>
      </c>
      <c r="P48" s="40">
        <f t="shared" si="6"/>
        <v>9.9647719967987936E-4</v>
      </c>
      <c r="Q48" s="40">
        <f t="shared" si="7"/>
        <v>4.3861397982375693E-4</v>
      </c>
      <c r="R48" s="40">
        <f t="shared" si="8"/>
        <v>5.5810801383310575E-4</v>
      </c>
      <c r="S48" s="40">
        <f t="shared" si="13"/>
        <v>9.9645262864203436E-4</v>
      </c>
      <c r="T48" s="40">
        <f t="shared" si="14"/>
        <v>9.9647248739462312E-4</v>
      </c>
      <c r="U48" s="32">
        <f t="shared" si="9"/>
        <v>9.9694933503479354E-4</v>
      </c>
      <c r="V48" s="42">
        <f>'Rodzaje martwych'!S47</f>
        <v>25</v>
      </c>
      <c r="W48" s="32">
        <f t="shared" si="10"/>
        <v>9.9696921359068431E-4</v>
      </c>
      <c r="X48" s="32">
        <f t="shared" si="11"/>
        <v>25076</v>
      </c>
    </row>
    <row r="49" spans="1:24" x14ac:dyDescent="0.25">
      <c r="A49" s="34">
        <v>42</v>
      </c>
      <c r="B49" s="56">
        <v>23837</v>
      </c>
      <c r="C49" s="56">
        <v>24402</v>
      </c>
      <c r="D49" s="56">
        <v>25061</v>
      </c>
      <c r="E49" s="55">
        <f t="shared" si="3"/>
        <v>24731.5</v>
      </c>
      <c r="F49" s="37">
        <f>'Rodzaje martwych'!M48</f>
        <v>14</v>
      </c>
      <c r="G49" s="37">
        <f>'Rodzaje martwych'!N48</f>
        <v>19</v>
      </c>
      <c r="H49" s="37">
        <f>'Rodzaje martwych'!O48</f>
        <v>12</v>
      </c>
      <c r="I49" s="37">
        <f>'Rodzaje martwych'!P48</f>
        <v>11</v>
      </c>
      <c r="J49" s="38">
        <f t="shared" si="18"/>
        <v>72</v>
      </c>
      <c r="K49" s="39">
        <f t="shared" si="15"/>
        <v>29.5</v>
      </c>
      <c r="L49" s="40">
        <f t="shared" si="12"/>
        <v>1.5</v>
      </c>
      <c r="M49" s="40">
        <f t="shared" si="16"/>
        <v>-6.5</v>
      </c>
      <c r="N49" s="41">
        <f t="shared" si="17"/>
        <v>1.025567395161373E-3</v>
      </c>
      <c r="O49" s="40">
        <f t="shared" si="5"/>
        <v>9.0180566088008036E-4</v>
      </c>
      <c r="P49" s="40">
        <f t="shared" si="6"/>
        <v>9.292437851177171E-4</v>
      </c>
      <c r="Q49" s="40">
        <f t="shared" si="7"/>
        <v>4.7861679745535404E-4</v>
      </c>
      <c r="R49" s="40">
        <f t="shared" si="8"/>
        <v>4.5084276858445619E-4</v>
      </c>
      <c r="S49" s="40">
        <f t="shared" si="13"/>
        <v>9.2955583397324494E-4</v>
      </c>
      <c r="T49" s="40">
        <f t="shared" si="14"/>
        <v>9.295495726092725E-4</v>
      </c>
      <c r="U49" s="32">
        <f t="shared" si="9"/>
        <v>9.2998807189212135E-4</v>
      </c>
      <c r="V49" s="42">
        <f>'Rodzaje martwych'!S48</f>
        <v>23</v>
      </c>
      <c r="W49" s="32">
        <f t="shared" si="10"/>
        <v>9.2998180470382102E-4</v>
      </c>
      <c r="X49" s="32">
        <f t="shared" si="11"/>
        <v>24731.666666666668</v>
      </c>
    </row>
    <row r="50" spans="1:24" x14ac:dyDescent="0.25">
      <c r="A50" s="34">
        <v>43</v>
      </c>
      <c r="B50" s="56">
        <v>23179</v>
      </c>
      <c r="C50" s="56">
        <v>23864</v>
      </c>
      <c r="D50" s="56">
        <v>24367</v>
      </c>
      <c r="E50" s="55">
        <f t="shared" si="3"/>
        <v>24115.5</v>
      </c>
      <c r="F50" s="37">
        <f>'Rodzaje martwych'!M49</f>
        <v>13</v>
      </c>
      <c r="G50" s="37">
        <f>'Rodzaje martwych'!N49</f>
        <v>21</v>
      </c>
      <c r="H50" s="37">
        <f>'Rodzaje martwych'!O49</f>
        <v>11</v>
      </c>
      <c r="I50" s="37">
        <f>'Rodzaje martwych'!P49</f>
        <v>9</v>
      </c>
      <c r="J50" s="38">
        <f t="shared" si="18"/>
        <v>29.5</v>
      </c>
      <c r="K50" s="39">
        <f t="shared" si="15"/>
        <v>82</v>
      </c>
      <c r="L50" s="40">
        <f t="shared" si="12"/>
        <v>-6.5</v>
      </c>
      <c r="M50" s="40">
        <f t="shared" si="16"/>
        <v>0</v>
      </c>
      <c r="N50" s="41">
        <f t="shared" si="17"/>
        <v>9.2195832329306751E-4</v>
      </c>
      <c r="O50" s="40">
        <f t="shared" si="5"/>
        <v>1.3409319477036541E-3</v>
      </c>
      <c r="P50" s="40">
        <f t="shared" si="6"/>
        <v>8.281333263094881E-4</v>
      </c>
      <c r="Q50" s="40">
        <f t="shared" si="7"/>
        <v>4.5116636759805179E-4</v>
      </c>
      <c r="R50" s="40">
        <f t="shared" si="8"/>
        <v>3.771371102916527E-4</v>
      </c>
      <c r="S50" s="40">
        <f t="shared" si="13"/>
        <v>8.2899836272823358E-4</v>
      </c>
      <c r="T50" s="40">
        <f t="shared" si="14"/>
        <v>8.2898690891506342E-4</v>
      </c>
      <c r="U50" s="32">
        <f t="shared" si="9"/>
        <v>8.2934212435985157E-4</v>
      </c>
      <c r="V50" s="42">
        <f>'Rodzaje martwych'!S49</f>
        <v>20</v>
      </c>
      <c r="W50" s="32">
        <f t="shared" si="10"/>
        <v>8.2933066104564778E-4</v>
      </c>
      <c r="X50" s="32">
        <f t="shared" si="11"/>
        <v>24115.833333333332</v>
      </c>
    </row>
    <row r="51" spans="1:24" x14ac:dyDescent="0.25">
      <c r="A51" s="34">
        <v>44</v>
      </c>
      <c r="B51" s="56">
        <v>23198</v>
      </c>
      <c r="C51" s="56">
        <v>23308</v>
      </c>
      <c r="D51" s="56">
        <v>23832</v>
      </c>
      <c r="E51" s="55">
        <f t="shared" si="3"/>
        <v>23570</v>
      </c>
      <c r="F51" s="37">
        <f>'Rodzaje martwych'!M50</f>
        <v>14</v>
      </c>
      <c r="G51" s="37">
        <f>'Rodzaje martwych'!N50</f>
        <v>20</v>
      </c>
      <c r="H51" s="37">
        <f>'Rodzaje martwych'!O50</f>
        <v>23</v>
      </c>
      <c r="I51" s="37">
        <f>'Rodzaje martwych'!P50</f>
        <v>5</v>
      </c>
      <c r="J51" s="38">
        <f t="shared" si="18"/>
        <v>82</v>
      </c>
      <c r="K51" s="39">
        <f t="shared" si="15"/>
        <v>14.5</v>
      </c>
      <c r="L51" s="40">
        <f t="shared" si="12"/>
        <v>0</v>
      </c>
      <c r="M51" s="40">
        <f t="shared" si="16"/>
        <v>1.5</v>
      </c>
      <c r="N51" s="41">
        <f t="shared" si="17"/>
        <v>8.1608985578833211E-4</v>
      </c>
      <c r="O51" s="40">
        <f t="shared" si="5"/>
        <v>6.4351444689933284E-4</v>
      </c>
      <c r="P51" s="40">
        <f t="shared" si="6"/>
        <v>1.1784633517621934E-3</v>
      </c>
      <c r="Q51" s="40">
        <f t="shared" si="7"/>
        <v>9.6415845734646821E-4</v>
      </c>
      <c r="R51" s="40">
        <f t="shared" si="8"/>
        <v>2.1451171770257952E-4</v>
      </c>
      <c r="S51" s="40">
        <f t="shared" si="13"/>
        <v>1.1872455902306649E-3</v>
      </c>
      <c r="T51" s="40">
        <f t="shared" si="14"/>
        <v>1.1870945860007632E-3</v>
      </c>
      <c r="U51" s="32">
        <f t="shared" si="9"/>
        <v>1.1879507848960543E-3</v>
      </c>
      <c r="V51" s="42">
        <f>'Rodzaje martwych'!S50</f>
        <v>28</v>
      </c>
      <c r="W51" s="32">
        <f t="shared" si="10"/>
        <v>1.1877996012387053E-3</v>
      </c>
      <c r="X51" s="32">
        <f t="shared" si="11"/>
        <v>23573</v>
      </c>
    </row>
    <row r="52" spans="1:24" x14ac:dyDescent="0.25">
      <c r="A52" s="34">
        <v>45</v>
      </c>
      <c r="B52" s="56">
        <v>22506</v>
      </c>
      <c r="C52" s="56">
        <v>23179</v>
      </c>
      <c r="D52" s="56">
        <v>23296</v>
      </c>
      <c r="E52" s="55">
        <f t="shared" si="3"/>
        <v>23237.5</v>
      </c>
      <c r="F52" s="37">
        <f>'Rodzaje martwych'!M51</f>
        <v>28</v>
      </c>
      <c r="G52" s="37">
        <f>'Rodzaje martwych'!N51</f>
        <v>22</v>
      </c>
      <c r="H52" s="37">
        <f>'Rodzaje martwych'!O51</f>
        <v>10</v>
      </c>
      <c r="I52" s="37">
        <f>'Rodzaje martwych'!P51</f>
        <v>11</v>
      </c>
      <c r="J52" s="38">
        <f t="shared" si="18"/>
        <v>14.5</v>
      </c>
      <c r="K52" s="39">
        <f t="shared" si="15"/>
        <v>50.5</v>
      </c>
      <c r="L52" s="40">
        <f t="shared" si="12"/>
        <v>1.5</v>
      </c>
      <c r="M52" s="40">
        <f t="shared" si="16"/>
        <v>-12.5</v>
      </c>
      <c r="N52" s="41">
        <f t="shared" si="17"/>
        <v>1.6815055942397655E-3</v>
      </c>
      <c r="O52" s="40">
        <f t="shared" si="5"/>
        <v>1.6402995705005073E-3</v>
      </c>
      <c r="P52" s="40">
        <f t="shared" si="6"/>
        <v>9.0357967402066031E-4</v>
      </c>
      <c r="Q52" s="40">
        <f t="shared" si="7"/>
        <v>4.2908786646785594E-4</v>
      </c>
      <c r="R52" s="40">
        <f t="shared" si="8"/>
        <v>4.7469549362937069E-4</v>
      </c>
      <c r="S52" s="40">
        <f t="shared" si="13"/>
        <v>9.0330350997935307E-4</v>
      </c>
      <c r="T52" s="40">
        <f t="shared" si="14"/>
        <v>9.033099858768201E-4</v>
      </c>
      <c r="U52" s="32">
        <f t="shared" si="9"/>
        <v>9.0371167294244219E-4</v>
      </c>
      <c r="V52" s="42">
        <f>'Rodzaje martwych'!S51</f>
        <v>21</v>
      </c>
      <c r="W52" s="32">
        <f t="shared" si="10"/>
        <v>9.0371815469359655E-4</v>
      </c>
      <c r="X52" s="32">
        <f t="shared" si="11"/>
        <v>23237.333333333332</v>
      </c>
    </row>
    <row r="53" spans="1:24" x14ac:dyDescent="0.25">
      <c r="A53" s="34">
        <v>46</v>
      </c>
      <c r="B53" s="56">
        <v>21240</v>
      </c>
      <c r="C53" s="56">
        <v>22562</v>
      </c>
      <c r="D53" s="56">
        <v>23116</v>
      </c>
      <c r="E53" s="55">
        <f t="shared" si="3"/>
        <v>22839</v>
      </c>
      <c r="F53" s="37">
        <f>'Rodzaje martwych'!M52</f>
        <v>23</v>
      </c>
      <c r="G53" s="37">
        <f>'Rodzaje martwych'!N52</f>
        <v>22</v>
      </c>
      <c r="H53" s="37">
        <f>'Rodzaje martwych'!O52</f>
        <v>27</v>
      </c>
      <c r="I53" s="37">
        <f>'Rodzaje martwych'!P52</f>
        <v>17</v>
      </c>
      <c r="J53" s="38">
        <f t="shared" si="18"/>
        <v>50.5</v>
      </c>
      <c r="K53" s="39">
        <f t="shared" si="15"/>
        <v>49.5</v>
      </c>
      <c r="L53" s="40">
        <f t="shared" si="12"/>
        <v>-12.5</v>
      </c>
      <c r="M53" s="40">
        <f t="shared" si="16"/>
        <v>-6</v>
      </c>
      <c r="N53" s="41">
        <f t="shared" si="17"/>
        <v>1.7733051082270274E-3</v>
      </c>
      <c r="O53" s="40">
        <f t="shared" si="5"/>
        <v>1.55169356268842E-3</v>
      </c>
      <c r="P53" s="40">
        <f t="shared" si="6"/>
        <v>1.919045051345547E-3</v>
      </c>
      <c r="Q53" s="40">
        <f t="shared" si="7"/>
        <v>1.1663444820026567E-3</v>
      </c>
      <c r="R53" s="40">
        <f t="shared" si="8"/>
        <v>7.5357950263752827E-4</v>
      </c>
      <c r="S53" s="40">
        <f t="shared" si="13"/>
        <v>1.9246752110581337E-3</v>
      </c>
      <c r="T53" s="40">
        <f t="shared" si="14"/>
        <v>1.9245349040648506E-3</v>
      </c>
      <c r="U53" s="32">
        <f t="shared" si="9"/>
        <v>1.92652918253864E-3</v>
      </c>
      <c r="V53" s="42">
        <f>'Rodzaje martwych'!S52</f>
        <v>44</v>
      </c>
      <c r="W53" s="32">
        <f t="shared" si="10"/>
        <v>1.9263886051195235E-3</v>
      </c>
      <c r="X53" s="32">
        <f t="shared" si="11"/>
        <v>22840.666666666668</v>
      </c>
    </row>
    <row r="54" spans="1:24" x14ac:dyDescent="0.25">
      <c r="A54" s="34">
        <v>47</v>
      </c>
      <c r="B54" s="56">
        <v>20221</v>
      </c>
      <c r="C54" s="56">
        <v>21296</v>
      </c>
      <c r="D54" s="56">
        <v>22515</v>
      </c>
      <c r="E54" s="55">
        <f t="shared" si="3"/>
        <v>21905.5</v>
      </c>
      <c r="F54" s="37">
        <f>'Rodzaje martwych'!M53</f>
        <v>21</v>
      </c>
      <c r="G54" s="37">
        <f>'Rodzaje martwych'!N53</f>
        <v>20</v>
      </c>
      <c r="H54" s="37">
        <f>'Rodzaje martwych'!O53</f>
        <v>18</v>
      </c>
      <c r="I54" s="37">
        <f>'Rodzaje martwych'!P53</f>
        <v>22</v>
      </c>
      <c r="J54" s="38">
        <f t="shared" si="18"/>
        <v>49.5</v>
      </c>
      <c r="K54" s="39">
        <f t="shared" si="15"/>
        <v>21.5</v>
      </c>
      <c r="L54" s="40">
        <f t="shared" si="12"/>
        <v>-6</v>
      </c>
      <c r="M54" s="40">
        <f t="shared" si="16"/>
        <v>7.5</v>
      </c>
      <c r="N54" s="41">
        <f t="shared" si="17"/>
        <v>2.0191585274229903E-3</v>
      </c>
      <c r="O54" s="40">
        <f t="shared" si="5"/>
        <v>1.9715070293613727E-3</v>
      </c>
      <c r="P54" s="40">
        <f t="shared" si="6"/>
        <v>1.8307730366422525E-3</v>
      </c>
      <c r="Q54" s="40">
        <f t="shared" si="7"/>
        <v>7.9872204472843447E-4</v>
      </c>
      <c r="R54" s="40">
        <f t="shared" si="8"/>
        <v>1.0328759727226845E-3</v>
      </c>
      <c r="S54" s="40">
        <f t="shared" si="13"/>
        <v>1.8243597637454105E-3</v>
      </c>
      <c r="T54" s="40">
        <f t="shared" si="14"/>
        <v>1.8244152369079202E-3</v>
      </c>
      <c r="U54" s="32">
        <f t="shared" si="9"/>
        <v>1.8260254274040765E-3</v>
      </c>
      <c r="V54" s="42">
        <f>'Rodzaje martwych'!S53</f>
        <v>40</v>
      </c>
      <c r="W54" s="32">
        <f t="shared" si="10"/>
        <v>1.8260810019097764E-3</v>
      </c>
      <c r="X54" s="32">
        <f t="shared" si="11"/>
        <v>21904.833333333332</v>
      </c>
    </row>
    <row r="55" spans="1:24" x14ac:dyDescent="0.25">
      <c r="A55" s="34">
        <v>48</v>
      </c>
      <c r="B55" s="56">
        <v>19102</v>
      </c>
      <c r="C55" s="56">
        <v>20208</v>
      </c>
      <c r="D55" s="56">
        <v>21269</v>
      </c>
      <c r="E55" s="55">
        <f t="shared" si="3"/>
        <v>20738.5</v>
      </c>
      <c r="F55" s="37">
        <f>'Rodzaje martwych'!M54</f>
        <v>36</v>
      </c>
      <c r="G55" s="37">
        <f>'Rodzaje martwych'!N54</f>
        <v>22</v>
      </c>
      <c r="H55" s="37">
        <f>'Rodzaje martwych'!O54</f>
        <v>20</v>
      </c>
      <c r="I55" s="37">
        <f>'Rodzaje martwych'!P54</f>
        <v>21</v>
      </c>
      <c r="J55" s="38">
        <f t="shared" si="18"/>
        <v>21.5</v>
      </c>
      <c r="K55" s="39">
        <f t="shared" si="15"/>
        <v>-20.5</v>
      </c>
      <c r="L55" s="40">
        <f t="shared" si="12"/>
        <v>7.5</v>
      </c>
      <c r="M55" s="40">
        <f t="shared" si="16"/>
        <v>-5.5</v>
      </c>
      <c r="N55" s="41">
        <f t="shared" si="17"/>
        <v>2.8175279899162156E-3</v>
      </c>
      <c r="O55" s="40">
        <f t="shared" si="5"/>
        <v>2.4254423957431009E-3</v>
      </c>
      <c r="P55" s="40">
        <f t="shared" si="6"/>
        <v>1.9779750703746712E-3</v>
      </c>
      <c r="Q55" s="40">
        <f t="shared" si="7"/>
        <v>9.3961781045559718E-4</v>
      </c>
      <c r="R55" s="40">
        <f t="shared" si="8"/>
        <v>1.039333836502889E-3</v>
      </c>
      <c r="S55" s="40">
        <f t="shared" si="13"/>
        <v>1.9750469675803269E-3</v>
      </c>
      <c r="T55" s="40">
        <f t="shared" si="14"/>
        <v>1.975062824660988E-3</v>
      </c>
      <c r="U55" s="32">
        <f t="shared" si="9"/>
        <v>1.9769993008173204E-3</v>
      </c>
      <c r="V55" s="42">
        <f>'Rodzaje martwych'!S54</f>
        <v>41</v>
      </c>
      <c r="W55" s="32">
        <f t="shared" si="10"/>
        <v>1.9770151892630396E-3</v>
      </c>
      <c r="X55" s="32">
        <f t="shared" si="11"/>
        <v>20738.333333333332</v>
      </c>
    </row>
    <row r="56" spans="1:24" x14ac:dyDescent="0.25">
      <c r="A56" s="34">
        <v>49</v>
      </c>
      <c r="B56" s="56">
        <v>18321</v>
      </c>
      <c r="C56" s="56">
        <v>19006</v>
      </c>
      <c r="D56" s="56">
        <v>20148</v>
      </c>
      <c r="E56" s="55">
        <f t="shared" si="3"/>
        <v>19577</v>
      </c>
      <c r="F56" s="37">
        <f>'Rodzaje martwych'!M55</f>
        <v>33</v>
      </c>
      <c r="G56" s="37">
        <f>'Rodzaje martwych'!N55</f>
        <v>27</v>
      </c>
      <c r="H56" s="37">
        <f>'Rodzaje martwych'!O55</f>
        <v>28</v>
      </c>
      <c r="I56" s="37">
        <f>'Rodzaje martwych'!P55</f>
        <v>23</v>
      </c>
      <c r="J56" s="38">
        <f t="shared" si="18"/>
        <v>-20.5</v>
      </c>
      <c r="K56" s="39">
        <f t="shared" si="15"/>
        <v>-21.5</v>
      </c>
      <c r="L56" s="40">
        <f t="shared" si="12"/>
        <v>-5.5</v>
      </c>
      <c r="M56" s="40">
        <f t="shared" si="16"/>
        <v>-5.5</v>
      </c>
      <c r="N56" s="41">
        <f t="shared" si="17"/>
        <v>2.9401727351481902E-3</v>
      </c>
      <c r="O56" s="40">
        <f t="shared" si="5"/>
        <v>2.1052077576905869E-3</v>
      </c>
      <c r="P56" s="40">
        <f t="shared" si="6"/>
        <v>2.5962381902939757E-3</v>
      </c>
      <c r="Q56" s="40">
        <f t="shared" si="7"/>
        <v>1.3875983398377006E-3</v>
      </c>
      <c r="R56" s="40">
        <f t="shared" si="8"/>
        <v>1.2103192874902977E-3</v>
      </c>
      <c r="S56" s="40">
        <f t="shared" si="13"/>
        <v>2.6017089656931516E-3</v>
      </c>
      <c r="T56" s="40">
        <f t="shared" si="14"/>
        <v>2.6015983676245542E-3</v>
      </c>
      <c r="U56" s="32">
        <f t="shared" si="9"/>
        <v>2.6050978188690813E-3</v>
      </c>
      <c r="V56" s="42">
        <f>'Rodzaje martwych'!S55</f>
        <v>51</v>
      </c>
      <c r="W56" s="32">
        <f t="shared" si="10"/>
        <v>2.6049869325001918E-3</v>
      </c>
      <c r="X56" s="32">
        <f t="shared" si="11"/>
        <v>19577.833333333332</v>
      </c>
    </row>
    <row r="57" spans="1:24" x14ac:dyDescent="0.25">
      <c r="A57" s="34">
        <v>50</v>
      </c>
      <c r="B57" s="56">
        <v>17223</v>
      </c>
      <c r="C57" s="56">
        <v>18230</v>
      </c>
      <c r="D57" s="56">
        <v>18955</v>
      </c>
      <c r="E57" s="55">
        <f t="shared" si="3"/>
        <v>18592.5</v>
      </c>
      <c r="F57" s="37">
        <f>'Rodzaje martwych'!M56</f>
        <v>21</v>
      </c>
      <c r="G57" s="37">
        <f>'Rodzaje martwych'!N56</f>
        <v>19</v>
      </c>
      <c r="H57" s="37">
        <f>'Rodzaje martwych'!O56</f>
        <v>17</v>
      </c>
      <c r="I57" s="37">
        <f>'Rodzaje martwych'!P56</f>
        <v>23</v>
      </c>
      <c r="J57" s="38">
        <f t="shared" si="18"/>
        <v>-21.5</v>
      </c>
      <c r="K57" s="39">
        <f t="shared" si="15"/>
        <v>-2.5</v>
      </c>
      <c r="L57" s="40">
        <f t="shared" si="12"/>
        <v>-5.5</v>
      </c>
      <c r="M57" s="40">
        <f t="shared" si="16"/>
        <v>1.5</v>
      </c>
      <c r="N57" s="41">
        <f t="shared" si="17"/>
        <v>2.409308692676249E-3</v>
      </c>
      <c r="O57" s="40">
        <f t="shared" si="5"/>
        <v>2.7973562241175986E-3</v>
      </c>
      <c r="P57" s="40">
        <f t="shared" si="6"/>
        <v>2.1564018825810383E-3</v>
      </c>
      <c r="Q57" s="40">
        <f t="shared" si="7"/>
        <v>8.9592748257552796E-4</v>
      </c>
      <c r="R57" s="40">
        <f t="shared" si="8"/>
        <v>1.2616047063340784E-3</v>
      </c>
      <c r="S57" s="40">
        <f t="shared" si="13"/>
        <v>2.1490933512424443E-3</v>
      </c>
      <c r="T57" s="40">
        <f t="shared" si="14"/>
        <v>2.1492088225022162E-3</v>
      </c>
      <c r="U57" s="32">
        <f t="shared" si="9"/>
        <v>2.1514051364797632E-3</v>
      </c>
      <c r="V57" s="42">
        <f>'Rodzaje martwych'!S56</f>
        <v>40</v>
      </c>
      <c r="W57" s="32">
        <f t="shared" si="10"/>
        <v>2.1515208563053006E-3</v>
      </c>
      <c r="X57" s="32">
        <f t="shared" si="11"/>
        <v>18591.5</v>
      </c>
    </row>
    <row r="58" spans="1:24" x14ac:dyDescent="0.25">
      <c r="A58" s="34">
        <v>51</v>
      </c>
      <c r="B58" s="56">
        <v>16568</v>
      </c>
      <c r="C58" s="56">
        <v>17174</v>
      </c>
      <c r="D58" s="56">
        <v>18182</v>
      </c>
      <c r="E58" s="55">
        <f t="shared" si="3"/>
        <v>17678</v>
      </c>
      <c r="F58" s="37">
        <f>'Rodzaje martwych'!M57</f>
        <v>25</v>
      </c>
      <c r="G58" s="37">
        <f>'Rodzaje martwych'!N57</f>
        <v>26</v>
      </c>
      <c r="H58" s="37">
        <f>'Rodzaje martwych'!O57</f>
        <v>28</v>
      </c>
      <c r="I58" s="37">
        <f>'Rodzaje martwych'!P57</f>
        <v>21</v>
      </c>
      <c r="J58" s="38">
        <f t="shared" si="18"/>
        <v>-2.5</v>
      </c>
      <c r="K58" s="39">
        <f t="shared" si="15"/>
        <v>-27.5</v>
      </c>
      <c r="L58" s="40">
        <f t="shared" si="12"/>
        <v>1.5</v>
      </c>
      <c r="M58" s="40">
        <f t="shared" si="16"/>
        <v>-3</v>
      </c>
      <c r="N58" s="41">
        <f t="shared" si="17"/>
        <v>2.6746129805945199E-3</v>
      </c>
      <c r="O58" s="40">
        <f t="shared" si="5"/>
        <v>2.7954108671597463E-3</v>
      </c>
      <c r="P58" s="40">
        <f t="shared" si="6"/>
        <v>2.7586850460491474E-3</v>
      </c>
      <c r="Q58" s="40">
        <f t="shared" si="7"/>
        <v>1.5376800252618862E-3</v>
      </c>
      <c r="R58" s="40">
        <f t="shared" si="8"/>
        <v>1.2228854272819916E-3</v>
      </c>
      <c r="S58" s="40">
        <f t="shared" si="13"/>
        <v>2.7679706256178503E-3</v>
      </c>
      <c r="T58" s="40">
        <f t="shared" si="14"/>
        <v>2.7677882171301613E-3</v>
      </c>
      <c r="U58" s="32">
        <f t="shared" si="9"/>
        <v>2.7718067654712072E-3</v>
      </c>
      <c r="V58" s="42">
        <f>'Rodzaje martwych'!S57</f>
        <v>49</v>
      </c>
      <c r="W58" s="32">
        <f t="shared" si="10"/>
        <v>2.7716238510487861E-3</v>
      </c>
      <c r="X58" s="32">
        <f t="shared" si="11"/>
        <v>17679.166666666668</v>
      </c>
    </row>
    <row r="59" spans="1:24" x14ac:dyDescent="0.25">
      <c r="A59" s="34">
        <v>52</v>
      </c>
      <c r="B59" s="56">
        <v>15888</v>
      </c>
      <c r="C59" s="56">
        <v>16447</v>
      </c>
      <c r="D59" s="56">
        <v>17120</v>
      </c>
      <c r="E59" s="55">
        <f t="shared" si="3"/>
        <v>16783.5</v>
      </c>
      <c r="F59" s="37">
        <f>'Rodzaje martwych'!M58</f>
        <v>40</v>
      </c>
      <c r="G59" s="37">
        <f>'Rodzaje martwych'!N58</f>
        <v>30</v>
      </c>
      <c r="H59" s="37">
        <f>'Rodzaje martwych'!O58</f>
        <v>27</v>
      </c>
      <c r="I59" s="37">
        <f>'Rodzaje martwych'!P58</f>
        <v>16</v>
      </c>
      <c r="J59" s="38">
        <f t="shared" si="18"/>
        <v>-27.5</v>
      </c>
      <c r="K59" s="39">
        <f t="shared" si="15"/>
        <v>-36</v>
      </c>
      <c r="L59" s="40">
        <f t="shared" si="12"/>
        <v>-3</v>
      </c>
      <c r="M59" s="40">
        <f t="shared" si="16"/>
        <v>-4.5</v>
      </c>
      <c r="N59" s="41">
        <f t="shared" si="17"/>
        <v>3.3942479619359337E-3</v>
      </c>
      <c r="O59" s="40">
        <f t="shared" si="5"/>
        <v>2.9192641021742434E-3</v>
      </c>
      <c r="P59" s="40">
        <f t="shared" si="6"/>
        <v>2.5459047278069136E-3</v>
      </c>
      <c r="Q59" s="40">
        <f t="shared" si="7"/>
        <v>1.5744817330961892E-3</v>
      </c>
      <c r="R59" s="40">
        <f t="shared" si="8"/>
        <v>9.7295489441919154E-4</v>
      </c>
      <c r="S59" s="40">
        <f t="shared" si="13"/>
        <v>2.5587622731329963E-3</v>
      </c>
      <c r="T59" s="40">
        <f t="shared" si="14"/>
        <v>2.5584831566525519E-3</v>
      </c>
      <c r="U59" s="32">
        <f t="shared" si="9"/>
        <v>2.5620400989066643E-3</v>
      </c>
      <c r="V59" s="42">
        <f>'Rodzaje martwych'!S58</f>
        <v>43</v>
      </c>
      <c r="W59" s="32">
        <f t="shared" si="10"/>
        <v>2.5617602668996744E-3</v>
      </c>
      <c r="X59" s="32">
        <f t="shared" si="11"/>
        <v>16785.333333333332</v>
      </c>
    </row>
    <row r="60" spans="1:24" x14ac:dyDescent="0.25">
      <c r="A60" s="34">
        <v>53</v>
      </c>
      <c r="B60" s="56">
        <v>15575</v>
      </c>
      <c r="C60" s="56">
        <v>15750</v>
      </c>
      <c r="D60" s="56">
        <v>16390</v>
      </c>
      <c r="E60" s="55">
        <f t="shared" si="3"/>
        <v>16070</v>
      </c>
      <c r="F60" s="37">
        <f>'Rodzaje martwych'!M59</f>
        <v>36</v>
      </c>
      <c r="G60" s="37">
        <f>'Rodzaje martwych'!N59</f>
        <v>32</v>
      </c>
      <c r="H60" s="37">
        <f>'Rodzaje martwych'!O59</f>
        <v>32</v>
      </c>
      <c r="I60" s="37">
        <f>'Rodzaje martwych'!P59</f>
        <v>40</v>
      </c>
      <c r="J60" s="38">
        <f t="shared" si="18"/>
        <v>-36</v>
      </c>
      <c r="K60" s="39">
        <f t="shared" si="15"/>
        <v>-19</v>
      </c>
      <c r="L60" s="40">
        <f t="shared" si="12"/>
        <v>-4.5</v>
      </c>
      <c r="M60" s="40">
        <f t="shared" si="16"/>
        <v>5</v>
      </c>
      <c r="N60" s="41">
        <f t="shared" si="17"/>
        <v>4.8081485464840411E-3</v>
      </c>
      <c r="O60" s="40">
        <f t="shared" si="5"/>
        <v>4.5065058711520152E-3</v>
      </c>
      <c r="P60" s="40">
        <f t="shared" si="6"/>
        <v>4.4826706879751432E-3</v>
      </c>
      <c r="Q60" s="40">
        <f t="shared" si="7"/>
        <v>1.9483385847146749E-3</v>
      </c>
      <c r="R60" s="40">
        <f t="shared" si="8"/>
        <v>2.5392794794477066E-3</v>
      </c>
      <c r="S60" s="40">
        <f t="shared" si="13"/>
        <v>4.4703837079349308E-3</v>
      </c>
      <c r="T60" s="40">
        <f t="shared" si="14"/>
        <v>4.4707538187688869E-3</v>
      </c>
      <c r="U60" s="32">
        <f t="shared" si="9"/>
        <v>4.4803982576228996E-3</v>
      </c>
      <c r="V60" s="42">
        <f>'Rodzaje martwych'!S59</f>
        <v>72</v>
      </c>
      <c r="W60" s="32">
        <f t="shared" si="10"/>
        <v>4.4807700286271417E-3</v>
      </c>
      <c r="X60" s="32">
        <f t="shared" si="11"/>
        <v>16068.666666666666</v>
      </c>
    </row>
    <row r="61" spans="1:24" x14ac:dyDescent="0.25">
      <c r="A61" s="34">
        <v>54</v>
      </c>
      <c r="B61" s="56">
        <v>16071</v>
      </c>
      <c r="C61" s="56">
        <v>15477</v>
      </c>
      <c r="D61" s="56">
        <v>15689</v>
      </c>
      <c r="E61" s="55">
        <f t="shared" si="3"/>
        <v>15583</v>
      </c>
      <c r="F61" s="37">
        <f>'Rodzaje martwych'!M60</f>
        <v>28</v>
      </c>
      <c r="G61" s="37">
        <f>'Rodzaje martwych'!N60</f>
        <v>38</v>
      </c>
      <c r="H61" s="37">
        <f>'Rodzaje martwych'!O60</f>
        <v>31</v>
      </c>
      <c r="I61" s="37">
        <f>'Rodzaje martwych'!P60</f>
        <v>30</v>
      </c>
      <c r="J61" s="38">
        <f t="shared" si="18"/>
        <v>-19</v>
      </c>
      <c r="K61" s="39">
        <f t="shared" si="15"/>
        <v>-66</v>
      </c>
      <c r="L61" s="40">
        <f t="shared" si="12"/>
        <v>5</v>
      </c>
      <c r="M61" s="40">
        <f t="shared" si="16"/>
        <v>-3</v>
      </c>
      <c r="N61" s="41">
        <f t="shared" si="17"/>
        <v>3.7387997163669182E-3</v>
      </c>
      <c r="O61" s="40">
        <f t="shared" si="5"/>
        <v>3.7482228253845158E-3</v>
      </c>
      <c r="P61" s="40">
        <f t="shared" si="6"/>
        <v>3.907048425882409E-3</v>
      </c>
      <c r="Q61" s="40">
        <f t="shared" si="7"/>
        <v>1.9723238428503262E-3</v>
      </c>
      <c r="R61" s="40">
        <f t="shared" si="8"/>
        <v>1.9385480275273821E-3</v>
      </c>
      <c r="S61" s="40">
        <f t="shared" si="13"/>
        <v>3.9068754603388094E-3</v>
      </c>
      <c r="T61" s="40">
        <f t="shared" si="14"/>
        <v>3.9068337567515644E-3</v>
      </c>
      <c r="U61" s="32">
        <f t="shared" si="9"/>
        <v>3.9145222357697494E-3</v>
      </c>
      <c r="V61" s="42">
        <f>'Rodzaje martwych'!S60</f>
        <v>61</v>
      </c>
      <c r="W61" s="32">
        <f t="shared" si="10"/>
        <v>3.914480368773998E-3</v>
      </c>
      <c r="X61" s="32">
        <f t="shared" si="11"/>
        <v>15583.166666666666</v>
      </c>
    </row>
    <row r="62" spans="1:24" x14ac:dyDescent="0.25">
      <c r="A62" s="34">
        <v>55</v>
      </c>
      <c r="B62" s="56">
        <v>16537</v>
      </c>
      <c r="C62" s="56">
        <v>15861</v>
      </c>
      <c r="D62" s="56">
        <v>15413</v>
      </c>
      <c r="E62" s="55">
        <f t="shared" si="3"/>
        <v>15637</v>
      </c>
      <c r="F62" s="37">
        <f>'Rodzaje martwych'!M61</f>
        <v>40</v>
      </c>
      <c r="G62" s="37">
        <f>'Rodzaje martwych'!N61</f>
        <v>53</v>
      </c>
      <c r="H62" s="37">
        <f>'Rodzaje martwych'!O61</f>
        <v>28</v>
      </c>
      <c r="I62" s="37">
        <f>'Rodzaje martwych'!P61</f>
        <v>30</v>
      </c>
      <c r="J62" s="38">
        <f t="shared" si="18"/>
        <v>-66</v>
      </c>
      <c r="K62" s="39">
        <f t="shared" si="15"/>
        <v>-24</v>
      </c>
      <c r="L62" s="40">
        <f t="shared" si="12"/>
        <v>-3</v>
      </c>
      <c r="M62" s="40">
        <f t="shared" si="16"/>
        <v>-1</v>
      </c>
      <c r="N62" s="41">
        <f t="shared" si="17"/>
        <v>4.3932594847334236E-3</v>
      </c>
      <c r="O62" s="40">
        <f t="shared" si="5"/>
        <v>4.7288776796973516E-3</v>
      </c>
      <c r="P62" s="40">
        <f t="shared" si="6"/>
        <v>3.7012397485713944E-3</v>
      </c>
      <c r="Q62" s="40">
        <f t="shared" si="7"/>
        <v>1.8131779180832119E-3</v>
      </c>
      <c r="R62" s="40">
        <f t="shared" si="8"/>
        <v>1.8914914410012294E-3</v>
      </c>
      <c r="S62" s="40">
        <f t="shared" si="13"/>
        <v>3.7022852036256862E-3</v>
      </c>
      <c r="T62" s="40">
        <f t="shared" si="14"/>
        <v>3.7023639806796176E-3</v>
      </c>
      <c r="U62" s="32">
        <f t="shared" si="9"/>
        <v>3.7091513717464985E-3</v>
      </c>
      <c r="V62" s="42">
        <f>'Rodzaje martwych'!S61</f>
        <v>58</v>
      </c>
      <c r="W62" s="32">
        <f t="shared" si="10"/>
        <v>3.7092304412705179E-3</v>
      </c>
      <c r="X62" s="32">
        <f t="shared" si="11"/>
        <v>15636.666666666666</v>
      </c>
    </row>
    <row r="63" spans="1:24" x14ac:dyDescent="0.25">
      <c r="A63" s="34">
        <v>56</v>
      </c>
      <c r="B63" s="56">
        <v>16981</v>
      </c>
      <c r="C63" s="56">
        <v>16391</v>
      </c>
      <c r="D63" s="56">
        <v>15784</v>
      </c>
      <c r="E63" s="55">
        <f t="shared" si="3"/>
        <v>16087.5</v>
      </c>
      <c r="F63" s="37">
        <f>'Rodzaje martwych'!M62</f>
        <v>45</v>
      </c>
      <c r="G63" s="37">
        <f>'Rodzaje martwych'!N62</f>
        <v>51</v>
      </c>
      <c r="H63" s="37">
        <f>'Rodzaje martwych'!O62</f>
        <v>45</v>
      </c>
      <c r="I63" s="37">
        <f>'Rodzaje martwych'!P62</f>
        <v>39</v>
      </c>
      <c r="J63" s="38">
        <f t="shared" si="18"/>
        <v>-24</v>
      </c>
      <c r="K63" s="39">
        <f t="shared" si="15"/>
        <v>-74.5</v>
      </c>
      <c r="L63" s="40">
        <f t="shared" si="12"/>
        <v>-1</v>
      </c>
      <c r="M63" s="40">
        <f t="shared" si="16"/>
        <v>-4.5</v>
      </c>
      <c r="N63" s="41">
        <f t="shared" si="17"/>
        <v>5.1077025979356372E-3</v>
      </c>
      <c r="O63" s="40">
        <f t="shared" si="5"/>
        <v>5.2482226222805356E-3</v>
      </c>
      <c r="P63" s="40">
        <f t="shared" si="6"/>
        <v>5.2157097599245805E-3</v>
      </c>
      <c r="Q63" s="40">
        <f t="shared" si="7"/>
        <v>2.8427935184307781E-3</v>
      </c>
      <c r="R63" s="40">
        <f t="shared" si="8"/>
        <v>2.3796811837388451E-3</v>
      </c>
      <c r="S63" s="40">
        <f t="shared" si="13"/>
        <v>5.207848972379801E-3</v>
      </c>
      <c r="T63" s="40">
        <f t="shared" si="14"/>
        <v>5.2075261151235241E-3</v>
      </c>
      <c r="U63" s="32">
        <f t="shared" si="9"/>
        <v>5.2214452214452214E-3</v>
      </c>
      <c r="V63" s="42">
        <f>'Rodzaje martwych'!S62</f>
        <v>84</v>
      </c>
      <c r="W63" s="32">
        <f t="shared" si="10"/>
        <v>5.22112067625944E-3</v>
      </c>
      <c r="X63" s="32">
        <f t="shared" si="11"/>
        <v>16088.5</v>
      </c>
    </row>
    <row r="64" spans="1:24" x14ac:dyDescent="0.25">
      <c r="A64" s="34">
        <v>57</v>
      </c>
      <c r="B64" s="56">
        <v>17543</v>
      </c>
      <c r="C64" s="56">
        <v>16721</v>
      </c>
      <c r="D64" s="56">
        <v>16296</v>
      </c>
      <c r="E64" s="55">
        <f t="shared" si="3"/>
        <v>16508.5</v>
      </c>
      <c r="F64" s="37">
        <f>'Rodzaje martwych'!M63</f>
        <v>60</v>
      </c>
      <c r="G64" s="37">
        <f>'Rodzaje martwych'!N63</f>
        <v>63</v>
      </c>
      <c r="H64" s="37">
        <f>'Rodzaje martwych'!O63</f>
        <v>47</v>
      </c>
      <c r="I64" s="37">
        <f>'Rodzaje martwych'!P63</f>
        <v>44</v>
      </c>
      <c r="J64" s="38">
        <f t="shared" si="18"/>
        <v>-74.5</v>
      </c>
      <c r="K64" s="39">
        <f t="shared" si="15"/>
        <v>-85.5</v>
      </c>
      <c r="L64" s="40">
        <f t="shared" si="12"/>
        <v>-4.5</v>
      </c>
      <c r="M64" s="40">
        <f t="shared" si="16"/>
        <v>0.5</v>
      </c>
      <c r="N64" s="41">
        <f t="shared" si="17"/>
        <v>6.1836667954930586E-3</v>
      </c>
      <c r="O64" s="40">
        <f t="shared" si="5"/>
        <v>5.9205214843165987E-3</v>
      </c>
      <c r="P64" s="40">
        <f t="shared" si="6"/>
        <v>5.4992689203026135E-3</v>
      </c>
      <c r="Q64" s="40">
        <f t="shared" si="7"/>
        <v>2.8754531132897938E-3</v>
      </c>
      <c r="R64" s="40">
        <f t="shared" si="8"/>
        <v>2.6313822232189579E-3</v>
      </c>
      <c r="S64" s="40">
        <f t="shared" si="13"/>
        <v>5.4971608070556958E-3</v>
      </c>
      <c r="T64" s="40">
        <f t="shared" si="14"/>
        <v>5.4969947748346373E-3</v>
      </c>
      <c r="U64" s="32">
        <f t="shared" si="9"/>
        <v>5.5123118393554833E-3</v>
      </c>
      <c r="V64" s="42">
        <f>'Rodzaje martwych'!S63</f>
        <v>91</v>
      </c>
      <c r="W64" s="32">
        <f t="shared" si="10"/>
        <v>5.5121448906656975E-3</v>
      </c>
      <c r="X64" s="32">
        <f t="shared" si="11"/>
        <v>16509</v>
      </c>
    </row>
    <row r="65" spans="1:24" x14ac:dyDescent="0.25">
      <c r="A65" s="34">
        <v>58</v>
      </c>
      <c r="B65" s="56">
        <v>17995</v>
      </c>
      <c r="C65" s="56">
        <v>17259</v>
      </c>
      <c r="D65" s="56">
        <v>16623</v>
      </c>
      <c r="E65" s="55">
        <f t="shared" si="3"/>
        <v>16941</v>
      </c>
      <c r="F65" s="37">
        <f>'Rodzaje martwych'!M64</f>
        <v>50</v>
      </c>
      <c r="G65" s="37">
        <f>'Rodzaje martwych'!N64</f>
        <v>42</v>
      </c>
      <c r="H65" s="37">
        <f>'Rodzaje martwych'!O64</f>
        <v>55</v>
      </c>
      <c r="I65" s="37">
        <f>'Rodzaje martwych'!P64</f>
        <v>34</v>
      </c>
      <c r="J65" s="38">
        <f t="shared" si="18"/>
        <v>-85.5</v>
      </c>
      <c r="K65" s="39">
        <f t="shared" si="15"/>
        <v>-73.5</v>
      </c>
      <c r="L65" s="40">
        <f t="shared" si="12"/>
        <v>0.5</v>
      </c>
      <c r="M65" s="40">
        <f t="shared" si="16"/>
        <v>-3.5</v>
      </c>
      <c r="N65" s="41">
        <f t="shared" si="17"/>
        <v>4.8414985590778097E-3</v>
      </c>
      <c r="O65" s="40">
        <f t="shared" si="5"/>
        <v>5.2736808553794446E-3</v>
      </c>
      <c r="P65" s="40">
        <f t="shared" si="6"/>
        <v>5.2614961071892896E-3</v>
      </c>
      <c r="Q65" s="40">
        <f t="shared" si="7"/>
        <v>3.2978069583726823E-3</v>
      </c>
      <c r="R65" s="40">
        <f t="shared" si="8"/>
        <v>1.9701864433788697E-3</v>
      </c>
      <c r="S65" s="40">
        <f t="shared" si="13"/>
        <v>5.239763327544081E-3</v>
      </c>
      <c r="T65" s="40">
        <f t="shared" si="14"/>
        <v>5.2386838542586378E-3</v>
      </c>
      <c r="U65" s="32">
        <f t="shared" si="9"/>
        <v>5.2535269464612476E-3</v>
      </c>
      <c r="V65" s="42">
        <f>'Rodzaje martwych'!S64</f>
        <v>89</v>
      </c>
      <c r="W65" s="32">
        <f t="shared" si="10"/>
        <v>5.2524417952728025E-3</v>
      </c>
      <c r="X65" s="32">
        <f t="shared" si="11"/>
        <v>16944.5</v>
      </c>
    </row>
    <row r="66" spans="1:24" x14ac:dyDescent="0.25">
      <c r="A66" s="34">
        <v>59</v>
      </c>
      <c r="B66" s="56">
        <v>19347</v>
      </c>
      <c r="C66" s="56">
        <v>17738</v>
      </c>
      <c r="D66" s="56">
        <v>17161</v>
      </c>
      <c r="E66" s="55">
        <f t="shared" si="3"/>
        <v>17449.5</v>
      </c>
      <c r="F66" s="37">
        <f>'Rodzaje martwych'!M65</f>
        <v>68</v>
      </c>
      <c r="G66" s="37">
        <f>'Rodzaje martwych'!N65</f>
        <v>70</v>
      </c>
      <c r="H66" s="37">
        <f>'Rodzaje martwych'!O65</f>
        <v>57</v>
      </c>
      <c r="I66" s="37">
        <f>'Rodzaje martwych'!P65</f>
        <v>56</v>
      </c>
      <c r="J66" s="38">
        <f t="shared" si="18"/>
        <v>-73.5</v>
      </c>
      <c r="K66" s="39">
        <f t="shared" si="15"/>
        <v>-101.5</v>
      </c>
      <c r="L66" s="40">
        <f t="shared" si="12"/>
        <v>-3.5</v>
      </c>
      <c r="M66" s="40">
        <f t="shared" si="16"/>
        <v>-5</v>
      </c>
      <c r="N66" s="41">
        <f t="shared" si="17"/>
        <v>6.9505752441809954E-3</v>
      </c>
      <c r="O66" s="40">
        <f t="shared" si="5"/>
        <v>7.2181807928720461E-3</v>
      </c>
      <c r="P66" s="40">
        <f t="shared" si="6"/>
        <v>6.4572097009729656E-3</v>
      </c>
      <c r="Q66" s="40">
        <f t="shared" si="7"/>
        <v>3.3101525864196635E-3</v>
      </c>
      <c r="R66" s="40">
        <f t="shared" si="8"/>
        <v>3.157508950974035E-3</v>
      </c>
      <c r="S66" s="40">
        <f t="shared" si="13"/>
        <v>6.4549297383754145E-3</v>
      </c>
      <c r="T66" s="40">
        <f t="shared" si="14"/>
        <v>6.4548682845092685E-3</v>
      </c>
      <c r="U66" s="32">
        <f t="shared" si="9"/>
        <v>6.4758302530158454E-3</v>
      </c>
      <c r="V66" s="42">
        <f>'Rodzaje martwych'!S65</f>
        <v>113</v>
      </c>
      <c r="W66" s="32">
        <f t="shared" si="10"/>
        <v>6.4757684005425122E-3</v>
      </c>
      <c r="X66" s="32">
        <f t="shared" si="11"/>
        <v>17449.666666666668</v>
      </c>
    </row>
    <row r="67" spans="1:24" x14ac:dyDescent="0.25">
      <c r="A67" s="34">
        <v>60</v>
      </c>
      <c r="B67" s="56">
        <v>20744</v>
      </c>
      <c r="C67" s="56">
        <v>18998</v>
      </c>
      <c r="D67" s="56">
        <v>17600</v>
      </c>
      <c r="E67" s="55">
        <f t="shared" si="3"/>
        <v>18299</v>
      </c>
      <c r="F67" s="37">
        <f>'Rodzaje martwych'!M66</f>
        <v>76</v>
      </c>
      <c r="G67" s="37">
        <f>'Rodzaje martwych'!N66</f>
        <v>96</v>
      </c>
      <c r="H67" s="37">
        <f>'Rodzaje martwych'!O66</f>
        <v>72</v>
      </c>
      <c r="I67" s="37">
        <f>'Rodzaje martwych'!P66</f>
        <v>73</v>
      </c>
      <c r="J67" s="38">
        <f t="shared" si="18"/>
        <v>-101.5</v>
      </c>
      <c r="K67" s="39">
        <f t="shared" si="15"/>
        <v>-84</v>
      </c>
      <c r="L67" s="40">
        <f t="shared" si="12"/>
        <v>-5</v>
      </c>
      <c r="M67" s="40">
        <f t="shared" si="16"/>
        <v>0</v>
      </c>
      <c r="N67" s="41">
        <f t="shared" si="17"/>
        <v>7.790951515706088E-3</v>
      </c>
      <c r="O67" s="40">
        <f t="shared" si="5"/>
        <v>7.6850194757342874E-3</v>
      </c>
      <c r="P67" s="40">
        <f t="shared" si="6"/>
        <v>7.9005220889307726E-3</v>
      </c>
      <c r="Q67" s="40">
        <f t="shared" si="7"/>
        <v>4.0736654502249005E-3</v>
      </c>
      <c r="R67" s="40">
        <f t="shared" si="8"/>
        <v>3.8425097378671437E-3</v>
      </c>
      <c r="S67" s="40">
        <f t="shared" si="13"/>
        <v>7.8926598263614825E-3</v>
      </c>
      <c r="T67" s="40">
        <f t="shared" si="14"/>
        <v>7.8927314294008778E-3</v>
      </c>
      <c r="U67" s="32">
        <f t="shared" si="9"/>
        <v>7.9239302694136295E-3</v>
      </c>
      <c r="V67" s="42">
        <f>'Rodzaje martwych'!S66</f>
        <v>145</v>
      </c>
      <c r="W67" s="32">
        <f t="shared" si="10"/>
        <v>7.9240024409570741E-3</v>
      </c>
      <c r="X67" s="32">
        <f t="shared" si="11"/>
        <v>18298.833333333332</v>
      </c>
    </row>
    <row r="68" spans="1:24" x14ac:dyDescent="0.25">
      <c r="A68" s="34">
        <v>61</v>
      </c>
      <c r="B68" s="56">
        <v>22168</v>
      </c>
      <c r="C68" s="56">
        <v>20373</v>
      </c>
      <c r="D68" s="56">
        <v>18852</v>
      </c>
      <c r="E68" s="55">
        <f t="shared" si="3"/>
        <v>19612.5</v>
      </c>
      <c r="F68" s="37">
        <f>'Rodzaje martwych'!M67</f>
        <v>107</v>
      </c>
      <c r="G68" s="37">
        <f>'Rodzaje martwych'!N67</f>
        <v>92</v>
      </c>
      <c r="H68" s="37">
        <f>'Rodzaje martwych'!O67</f>
        <v>73</v>
      </c>
      <c r="I68" s="37">
        <f>'Rodzaje martwych'!P67</f>
        <v>75</v>
      </c>
      <c r="J68" s="38">
        <f t="shared" si="18"/>
        <v>-84</v>
      </c>
      <c r="K68" s="39">
        <f t="shared" si="15"/>
        <v>-60.5</v>
      </c>
      <c r="L68" s="40">
        <f t="shared" si="12"/>
        <v>0</v>
      </c>
      <c r="M68" s="40">
        <f t="shared" si="16"/>
        <v>0.5</v>
      </c>
      <c r="N68" s="41">
        <f t="shared" si="17"/>
        <v>8.8684232966658137E-3</v>
      </c>
      <c r="O68" s="40">
        <f t="shared" si="5"/>
        <v>8.8840896262301523E-3</v>
      </c>
      <c r="P68" s="40">
        <f t="shared" si="6"/>
        <v>7.5244293660188255E-3</v>
      </c>
      <c r="Q68" s="40">
        <f t="shared" si="7"/>
        <v>3.8573315719947158E-3</v>
      </c>
      <c r="R68" s="40">
        <f t="shared" si="8"/>
        <v>3.6812977801774388E-3</v>
      </c>
      <c r="S68" s="40">
        <f t="shared" si="13"/>
        <v>7.5178421761105327E-3</v>
      </c>
      <c r="T68" s="40">
        <f t="shared" si="14"/>
        <v>7.5179694709482971E-3</v>
      </c>
      <c r="U68" s="32">
        <f t="shared" si="9"/>
        <v>7.5462077756532821E-3</v>
      </c>
      <c r="V68" s="42">
        <f>'Rodzaje martwych'!S67</f>
        <v>148</v>
      </c>
      <c r="W68" s="32">
        <f t="shared" si="10"/>
        <v>7.5463360329047439E-3</v>
      </c>
      <c r="X68" s="32">
        <f t="shared" si="11"/>
        <v>19612.166666666668</v>
      </c>
    </row>
    <row r="69" spans="1:24" x14ac:dyDescent="0.25">
      <c r="A69" s="34">
        <v>62</v>
      </c>
      <c r="B69" s="56">
        <v>23454</v>
      </c>
      <c r="C69" s="56">
        <v>21836</v>
      </c>
      <c r="D69" s="56">
        <v>20193</v>
      </c>
      <c r="E69" s="55">
        <f t="shared" si="3"/>
        <v>21014.5</v>
      </c>
      <c r="F69" s="37">
        <f>'Rodzaje martwych'!M68</f>
        <v>119</v>
      </c>
      <c r="G69" s="37">
        <f>'Rodzaje martwych'!N68</f>
        <v>147</v>
      </c>
      <c r="H69" s="37">
        <f>'Rodzaje martwych'!O68</f>
        <v>106</v>
      </c>
      <c r="I69" s="37">
        <f>'Rodzaje martwych'!P68</f>
        <v>86</v>
      </c>
      <c r="J69" s="38">
        <f t="shared" si="18"/>
        <v>-60.5</v>
      </c>
      <c r="K69" s="39">
        <f t="shared" si="15"/>
        <v>-139</v>
      </c>
      <c r="L69" s="40">
        <f t="shared" si="12"/>
        <v>0.5</v>
      </c>
      <c r="M69" s="40">
        <f t="shared" si="16"/>
        <v>-10</v>
      </c>
      <c r="N69" s="41">
        <f t="shared" si="17"/>
        <v>9.3265545205354801E-3</v>
      </c>
      <c r="O69" s="40">
        <f t="shared" si="5"/>
        <v>8.6593970493906349E-3</v>
      </c>
      <c r="P69" s="40">
        <f t="shared" si="6"/>
        <v>9.140777441917658E-3</v>
      </c>
      <c r="Q69" s="40">
        <f t="shared" si="7"/>
        <v>5.2219964283514997E-3</v>
      </c>
      <c r="R69" s="40">
        <f t="shared" si="8"/>
        <v>3.9393522971920662E-3</v>
      </c>
      <c r="S69" s="40">
        <f t="shared" si="13"/>
        <v>9.0950001184244792E-3</v>
      </c>
      <c r="T69" s="40">
        <f t="shared" si="14"/>
        <v>9.0935642509255409E-3</v>
      </c>
      <c r="U69" s="32">
        <f t="shared" si="9"/>
        <v>9.1365485736039399E-3</v>
      </c>
      <c r="V69" s="42">
        <f>'Rodzaje martwych'!S68</f>
        <v>192</v>
      </c>
      <c r="W69" s="32">
        <f t="shared" si="10"/>
        <v>9.1350995583115938E-3</v>
      </c>
      <c r="X69" s="32">
        <f t="shared" si="11"/>
        <v>21017.833333333332</v>
      </c>
    </row>
    <row r="70" spans="1:24" x14ac:dyDescent="0.25">
      <c r="A70" s="34">
        <v>63</v>
      </c>
      <c r="B70" s="56">
        <v>23743</v>
      </c>
      <c r="C70" s="56">
        <v>22876</v>
      </c>
      <c r="D70" s="56">
        <v>21627</v>
      </c>
      <c r="E70" s="55">
        <f t="shared" si="3"/>
        <v>22251.5</v>
      </c>
      <c r="F70" s="37">
        <f>'Rodzaje martwych'!M69</f>
        <v>153</v>
      </c>
      <c r="G70" s="37">
        <f>'Rodzaje martwych'!N69</f>
        <v>146</v>
      </c>
      <c r="H70" s="37">
        <f>'Rodzaje martwych'!O69</f>
        <v>103</v>
      </c>
      <c r="I70" s="37">
        <f>'Rodzaje martwych'!P69</f>
        <v>112</v>
      </c>
      <c r="J70" s="38">
        <f t="shared" si="18"/>
        <v>-139</v>
      </c>
      <c r="K70" s="39">
        <f t="shared" si="15"/>
        <v>-112.5</v>
      </c>
      <c r="L70" s="40">
        <f t="shared" si="12"/>
        <v>-10</v>
      </c>
      <c r="M70" s="40">
        <f t="shared" si="16"/>
        <v>-1.5</v>
      </c>
      <c r="N70" s="41">
        <f t="shared" si="17"/>
        <v>1.1472978969813077E-2</v>
      </c>
      <c r="O70" s="40">
        <f t="shared" si="5"/>
        <v>1.0186014994863275E-2</v>
      </c>
      <c r="P70" s="40">
        <f t="shared" si="6"/>
        <v>9.6118195135406204E-3</v>
      </c>
      <c r="Q70" s="40">
        <f t="shared" si="7"/>
        <v>4.7389003910743039E-3</v>
      </c>
      <c r="R70" s="40">
        <f t="shared" si="8"/>
        <v>4.8961213538649849E-3</v>
      </c>
      <c r="S70" s="40">
        <f t="shared" si="13"/>
        <v>9.6158146607630036E-3</v>
      </c>
      <c r="T70" s="40">
        <f t="shared" si="14"/>
        <v>9.616459800961645E-3</v>
      </c>
      <c r="U70" s="32">
        <f t="shared" si="9"/>
        <v>9.6622699593285847E-3</v>
      </c>
      <c r="V70" s="42">
        <f>'Rodzaje martwych'!S69</f>
        <v>215</v>
      </c>
      <c r="W70" s="32">
        <f t="shared" si="10"/>
        <v>9.662921348314606E-3</v>
      </c>
      <c r="X70" s="32">
        <f t="shared" si="11"/>
        <v>22250</v>
      </c>
    </row>
    <row r="71" spans="1:24" x14ac:dyDescent="0.25">
      <c r="A71" s="34">
        <v>64</v>
      </c>
      <c r="B71" s="56">
        <v>23935</v>
      </c>
      <c r="C71" s="56">
        <v>23243</v>
      </c>
      <c r="D71" s="56">
        <v>22640</v>
      </c>
      <c r="E71" s="55">
        <f t="shared" si="3"/>
        <v>22941.5</v>
      </c>
      <c r="F71" s="37">
        <f>'Rodzaje martwych'!M70</f>
        <v>129</v>
      </c>
      <c r="G71" s="37">
        <f>'Rodzaje martwych'!N70</f>
        <v>137</v>
      </c>
      <c r="H71" s="37">
        <f>'Rodzaje martwych'!O70</f>
        <v>121</v>
      </c>
      <c r="I71" s="37">
        <f>'Rodzaje martwych'!P70</f>
        <v>93</v>
      </c>
      <c r="J71" s="38">
        <f t="shared" si="18"/>
        <v>-112.5</v>
      </c>
      <c r="K71" s="39">
        <f t="shared" ref="K71:K107" si="19">J72</f>
        <v>-113.5</v>
      </c>
      <c r="L71" s="40">
        <f t="shared" si="12"/>
        <v>-1.5</v>
      </c>
      <c r="M71" s="40">
        <f t="shared" ref="M71:M107" si="20">L72</f>
        <v>-30.5</v>
      </c>
      <c r="N71" s="41">
        <f t="shared" ref="N71:N102" si="21">(F71+I71)/(C71+F71-(J71-M71)/2)</f>
        <v>9.4819117584248064E-3</v>
      </c>
      <c r="O71" s="40">
        <f t="shared" si="5"/>
        <v>9.822294022617124E-3</v>
      </c>
      <c r="P71" s="40">
        <f t="shared" si="6"/>
        <v>9.2984832377485116E-3</v>
      </c>
      <c r="Q71" s="40">
        <f t="shared" si="7"/>
        <v>5.31593572550441E-3</v>
      </c>
      <c r="R71" s="40">
        <f t="shared" si="8"/>
        <v>4.0038316238120352E-3</v>
      </c>
      <c r="S71" s="40">
        <f t="shared" si="13"/>
        <v>9.2847690739093647E-3</v>
      </c>
      <c r="T71" s="40">
        <f t="shared" si="14"/>
        <v>9.2828895524114542E-3</v>
      </c>
      <c r="U71" s="32">
        <f t="shared" si="9"/>
        <v>9.328073578449534E-3</v>
      </c>
      <c r="V71" s="42">
        <f>'Rodzaje martwych'!S70</f>
        <v>214</v>
      </c>
      <c r="W71" s="32">
        <f t="shared" si="10"/>
        <v>9.3261764855422473E-3</v>
      </c>
      <c r="X71" s="32">
        <f t="shared" si="11"/>
        <v>22946.166666666668</v>
      </c>
    </row>
    <row r="72" spans="1:24" x14ac:dyDescent="0.25">
      <c r="A72" s="34">
        <v>65</v>
      </c>
      <c r="B72" s="56">
        <v>24391</v>
      </c>
      <c r="C72" s="56">
        <v>23399</v>
      </c>
      <c r="D72" s="56">
        <v>22954</v>
      </c>
      <c r="E72" s="55">
        <f t="shared" ref="E72:E107" si="22">(C72+D72)/2</f>
        <v>23176.5</v>
      </c>
      <c r="F72" s="37">
        <f>'Rodzaje martwych'!M71</f>
        <v>172</v>
      </c>
      <c r="G72" s="37">
        <f>'Rodzaje martwych'!N71</f>
        <v>169</v>
      </c>
      <c r="H72" s="37">
        <f>'Rodzaje martwych'!O71</f>
        <v>135</v>
      </c>
      <c r="I72" s="37">
        <f>'Rodzaje martwych'!P71</f>
        <v>109</v>
      </c>
      <c r="J72" s="38">
        <f t="shared" ref="J72:J107" si="23">(1/2)*(C72-B71+F72+G71)</f>
        <v>-113.5</v>
      </c>
      <c r="K72" s="39">
        <f t="shared" si="19"/>
        <v>-125.5</v>
      </c>
      <c r="L72" s="40">
        <f t="shared" si="12"/>
        <v>-30.5</v>
      </c>
      <c r="M72" s="40">
        <f t="shared" si="20"/>
        <v>-25</v>
      </c>
      <c r="N72" s="41">
        <f t="shared" si="21"/>
        <v>1.1899090629995447E-2</v>
      </c>
      <c r="O72" s="40">
        <f t="shared" ref="O72:O107" si="24">(I72+H73)/(C72+(0.5*(M72+L73)))</f>
        <v>1.0267818944125953E-2</v>
      </c>
      <c r="P72" s="40">
        <f t="shared" ref="P72:P107" si="25">1-(1-Q72)*(1-R72)</f>
        <v>1.0476655923366107E-2</v>
      </c>
      <c r="Q72" s="40">
        <f t="shared" ref="Q72:Q107" si="26">H72/(D72+H72-(0.5*L72))</f>
        <v>5.8430808184641355E-3</v>
      </c>
      <c r="R72" s="40">
        <f t="shared" ref="R72:R107" si="27">I72/(C72+(0.5*M72))</f>
        <v>4.6608085861501291E-3</v>
      </c>
      <c r="S72" s="40">
        <f t="shared" si="13"/>
        <v>1.047277721741743E-2</v>
      </c>
      <c r="T72" s="40">
        <f t="shared" si="14"/>
        <v>1.0470829727429427E-2</v>
      </c>
      <c r="U72" s="32">
        <f t="shared" ref="U72:U107" si="28">V72/E72</f>
        <v>1.0527905421439821E-2</v>
      </c>
      <c r="V72" s="42">
        <f>'Rodzaje martwych'!S71</f>
        <v>244</v>
      </c>
      <c r="W72" s="32">
        <f t="shared" ref="W72:W106" si="29">V72/X72</f>
        <v>1.052593737642449E-2</v>
      </c>
      <c r="X72" s="32">
        <f t="shared" ref="X72:X107" si="30">0.5*(C72+D72)+(1/6)*(H72-I72)</f>
        <v>23180.833333333332</v>
      </c>
    </row>
    <row r="73" spans="1:24" x14ac:dyDescent="0.25">
      <c r="A73" s="34">
        <v>66</v>
      </c>
      <c r="B73" s="56">
        <v>23430</v>
      </c>
      <c r="C73" s="56">
        <v>23775</v>
      </c>
      <c r="D73" s="56">
        <v>23109</v>
      </c>
      <c r="E73" s="55">
        <f t="shared" si="22"/>
        <v>23442</v>
      </c>
      <c r="F73" s="37">
        <f>'Rodzaje martwych'!M72</f>
        <v>196</v>
      </c>
      <c r="G73" s="37">
        <f>'Rodzaje martwych'!N72</f>
        <v>181</v>
      </c>
      <c r="H73" s="37">
        <f>'Rodzaje martwych'!O72</f>
        <v>131</v>
      </c>
      <c r="I73" s="37">
        <f>'Rodzaje martwych'!P72</f>
        <v>131</v>
      </c>
      <c r="J73" s="38">
        <f t="shared" si="23"/>
        <v>-125.5</v>
      </c>
      <c r="K73" s="39">
        <f t="shared" si="19"/>
        <v>-124</v>
      </c>
      <c r="L73" s="40">
        <f t="shared" ref="L73:L107" si="31">(1/2)*(D73-C72+H73+I72)</f>
        <v>-25</v>
      </c>
      <c r="M73" s="40">
        <f t="shared" si="20"/>
        <v>-4.5</v>
      </c>
      <c r="N73" s="41">
        <f t="shared" si="21"/>
        <v>1.3607140627925847E-2</v>
      </c>
      <c r="O73" s="40">
        <f t="shared" si="24"/>
        <v>1.1905513136029952E-2</v>
      </c>
      <c r="P73" s="40">
        <f t="shared" si="25"/>
        <v>1.1113268668811016E-2</v>
      </c>
      <c r="Q73" s="40">
        <f t="shared" si="26"/>
        <v>5.6338028169014088E-3</v>
      </c>
      <c r="R73" s="40">
        <f t="shared" si="27"/>
        <v>5.5105109842151206E-3</v>
      </c>
      <c r="S73" s="40">
        <f t="shared" ref="S73:S107" si="32">U73/(1+(1-0.5)*U73)</f>
        <v>1.1114410554447885E-2</v>
      </c>
      <c r="T73" s="40">
        <f t="shared" ref="T73:T107" si="33">W73/(1+(1-0.5)*W73)</f>
        <v>1.1114410554447885E-2</v>
      </c>
      <c r="U73" s="32">
        <f t="shared" si="28"/>
        <v>1.1176520774677928E-2</v>
      </c>
      <c r="V73" s="42">
        <f>'Rodzaje martwych'!S72</f>
        <v>262</v>
      </c>
      <c r="W73" s="32">
        <f t="shared" si="29"/>
        <v>1.1176520774677928E-2</v>
      </c>
      <c r="X73" s="32">
        <f t="shared" si="30"/>
        <v>23442</v>
      </c>
    </row>
    <row r="74" spans="1:24" x14ac:dyDescent="0.25">
      <c r="A74" s="34">
        <v>67</v>
      </c>
      <c r="B74" s="56">
        <v>23065</v>
      </c>
      <c r="C74" s="56">
        <v>22803</v>
      </c>
      <c r="D74" s="56">
        <v>23483</v>
      </c>
      <c r="E74" s="55">
        <f t="shared" si="22"/>
        <v>23143</v>
      </c>
      <c r="F74" s="37">
        <f>'Rodzaje martwych'!M73</f>
        <v>198</v>
      </c>
      <c r="G74" s="37">
        <f>'Rodzaje martwych'!N73</f>
        <v>187</v>
      </c>
      <c r="H74" s="37">
        <f>'Rodzaje martwych'!O73</f>
        <v>152</v>
      </c>
      <c r="I74" s="37">
        <f>'Rodzaje martwych'!P73</f>
        <v>148</v>
      </c>
      <c r="J74" s="38">
        <f t="shared" si="23"/>
        <v>-124</v>
      </c>
      <c r="K74" s="39">
        <f t="shared" si="19"/>
        <v>-130</v>
      </c>
      <c r="L74" s="40">
        <f t="shared" si="31"/>
        <v>-4.5</v>
      </c>
      <c r="M74" s="40">
        <f t="shared" si="20"/>
        <v>-11.5</v>
      </c>
      <c r="N74" s="41">
        <f t="shared" si="21"/>
        <v>1.5006126055795899E-2</v>
      </c>
      <c r="O74" s="40">
        <f t="shared" si="24"/>
        <v>1.4084198056292916E-2</v>
      </c>
      <c r="P74" s="40">
        <f t="shared" si="25"/>
        <v>1.2880792124096874E-2</v>
      </c>
      <c r="Q74" s="40">
        <f t="shared" si="26"/>
        <v>6.4305280859660073E-3</v>
      </c>
      <c r="R74" s="40">
        <f t="shared" si="27"/>
        <v>6.4920110978297823E-3</v>
      </c>
      <c r="S74" s="40">
        <f t="shared" si="32"/>
        <v>1.2879405830077706E-2</v>
      </c>
      <c r="T74" s="40">
        <f t="shared" si="33"/>
        <v>1.2879037220417566E-2</v>
      </c>
      <c r="U74" s="32">
        <f t="shared" si="28"/>
        <v>1.2962882945167006E-2</v>
      </c>
      <c r="V74" s="42">
        <f>'Rodzaje martwych'!S73</f>
        <v>300</v>
      </c>
      <c r="W74" s="32">
        <f t="shared" si="29"/>
        <v>1.29625095418473E-2</v>
      </c>
      <c r="X74" s="32">
        <f t="shared" si="30"/>
        <v>23143.666666666668</v>
      </c>
    </row>
    <row r="75" spans="1:24" x14ac:dyDescent="0.25">
      <c r="A75" s="34">
        <v>68</v>
      </c>
      <c r="B75" s="56">
        <v>23206</v>
      </c>
      <c r="C75" s="56">
        <v>22427</v>
      </c>
      <c r="D75" s="56">
        <v>22459</v>
      </c>
      <c r="E75" s="55">
        <f t="shared" si="22"/>
        <v>22443</v>
      </c>
      <c r="F75" s="37">
        <f>'Rodzaje martwych'!M74</f>
        <v>191</v>
      </c>
      <c r="G75" s="37">
        <f>'Rodzaje martwych'!N74</f>
        <v>207</v>
      </c>
      <c r="H75" s="37">
        <f>'Rodzaje martwych'!O74</f>
        <v>173</v>
      </c>
      <c r="I75" s="37">
        <f>'Rodzaje martwych'!P74</f>
        <v>155</v>
      </c>
      <c r="J75" s="38">
        <f t="shared" si="23"/>
        <v>-130</v>
      </c>
      <c r="K75" s="39">
        <f t="shared" si="19"/>
        <v>-117.5</v>
      </c>
      <c r="L75" s="40">
        <f t="shared" si="31"/>
        <v>-11.5</v>
      </c>
      <c r="M75" s="40">
        <f t="shared" si="20"/>
        <v>-8</v>
      </c>
      <c r="N75" s="41">
        <f t="shared" si="21"/>
        <v>1.5256404603377575E-2</v>
      </c>
      <c r="O75" s="40">
        <f t="shared" si="24"/>
        <v>1.5611757883937731E-2</v>
      </c>
      <c r="P75" s="40">
        <f t="shared" si="25"/>
        <v>1.4501821018440553E-2</v>
      </c>
      <c r="Q75" s="40">
        <f t="shared" si="26"/>
        <v>7.6421022407262207E-3</v>
      </c>
      <c r="R75" s="40">
        <f t="shared" si="27"/>
        <v>6.9125451545288324E-3</v>
      </c>
      <c r="S75" s="40">
        <f t="shared" si="32"/>
        <v>1.4508780466227276E-2</v>
      </c>
      <c r="T75" s="40">
        <f t="shared" si="33"/>
        <v>1.4506855373728438E-2</v>
      </c>
      <c r="U75" s="32">
        <f t="shared" si="28"/>
        <v>1.4614801942699283E-2</v>
      </c>
      <c r="V75" s="42">
        <f>'Rodzaje martwych'!S74</f>
        <v>328</v>
      </c>
      <c r="W75" s="32">
        <f t="shared" si="29"/>
        <v>1.4612848614452464E-2</v>
      </c>
      <c r="X75" s="32">
        <f t="shared" si="30"/>
        <v>22446</v>
      </c>
    </row>
    <row r="76" spans="1:24" x14ac:dyDescent="0.25">
      <c r="A76" s="34">
        <v>69</v>
      </c>
      <c r="B76" s="56">
        <v>22841</v>
      </c>
      <c r="C76" s="56">
        <v>22558</v>
      </c>
      <c r="D76" s="56">
        <v>22061</v>
      </c>
      <c r="E76" s="55">
        <f t="shared" si="22"/>
        <v>22309.5</v>
      </c>
      <c r="F76" s="37">
        <f>'Rodzaje martwych'!M75</f>
        <v>206</v>
      </c>
      <c r="G76" s="37">
        <f>'Rodzaje martwych'!N75</f>
        <v>205</v>
      </c>
      <c r="H76" s="37">
        <f>'Rodzaje martwych'!O75</f>
        <v>195</v>
      </c>
      <c r="I76" s="37">
        <f>'Rodzaje martwych'!P75</f>
        <v>146</v>
      </c>
      <c r="J76" s="38">
        <f t="shared" si="23"/>
        <v>-117.5</v>
      </c>
      <c r="K76" s="39">
        <f t="shared" si="19"/>
        <v>-119.5</v>
      </c>
      <c r="L76" s="40">
        <f t="shared" si="31"/>
        <v>-8</v>
      </c>
      <c r="M76" s="40">
        <f t="shared" si="20"/>
        <v>3</v>
      </c>
      <c r="N76" s="41">
        <f t="shared" si="21"/>
        <v>1.5422193500334075E-2</v>
      </c>
      <c r="O76" s="40">
        <f t="shared" si="24"/>
        <v>1.6222685164664685E-2</v>
      </c>
      <c r="P76" s="40">
        <f t="shared" si="25"/>
        <v>1.5175189013491575E-2</v>
      </c>
      <c r="Q76" s="40">
        <f t="shared" si="26"/>
        <v>8.7601078167115903E-3</v>
      </c>
      <c r="R76" s="40">
        <f t="shared" si="27"/>
        <v>6.4717746403953986E-3</v>
      </c>
      <c r="S76" s="40">
        <f t="shared" si="32"/>
        <v>1.5169039145907474E-2</v>
      </c>
      <c r="T76" s="40">
        <f t="shared" si="33"/>
        <v>1.5163530449347434E-2</v>
      </c>
      <c r="U76" s="32">
        <f t="shared" si="28"/>
        <v>1.5284968287052602E-2</v>
      </c>
      <c r="V76" s="42">
        <f>'Rodzaje martwych'!S75</f>
        <v>341</v>
      </c>
      <c r="W76" s="32">
        <f t="shared" si="29"/>
        <v>1.5279375084014158E-2</v>
      </c>
      <c r="X76" s="32">
        <f t="shared" si="30"/>
        <v>22317.666666666668</v>
      </c>
    </row>
    <row r="77" spans="1:24" x14ac:dyDescent="0.25">
      <c r="A77" s="34">
        <v>70</v>
      </c>
      <c r="B77" s="54">
        <v>21120</v>
      </c>
      <c r="C77" s="54">
        <v>22144</v>
      </c>
      <c r="D77" s="54">
        <v>22198</v>
      </c>
      <c r="E77" s="55">
        <f t="shared" si="22"/>
        <v>22171</v>
      </c>
      <c r="F77" s="37">
        <f>'Rodzaje martwych'!M76</f>
        <v>253</v>
      </c>
      <c r="G77" s="37">
        <f>'Rodzaje martwych'!N76</f>
        <v>209</v>
      </c>
      <c r="H77" s="37">
        <f>'Rodzaje martwych'!O76</f>
        <v>220</v>
      </c>
      <c r="I77" s="37">
        <f>'Rodzaje martwych'!P76</f>
        <v>176</v>
      </c>
      <c r="J77" s="38">
        <f t="shared" si="23"/>
        <v>-119.5</v>
      </c>
      <c r="K77" s="39">
        <f t="shared" si="19"/>
        <v>-102.5</v>
      </c>
      <c r="L77" s="40">
        <f t="shared" si="31"/>
        <v>3</v>
      </c>
      <c r="M77" s="40">
        <f t="shared" si="20"/>
        <v>-16</v>
      </c>
      <c r="N77" s="41">
        <f t="shared" si="21"/>
        <v>1.9110195445180691E-2</v>
      </c>
      <c r="O77" s="40">
        <f t="shared" si="24"/>
        <v>1.6992046276211134E-2</v>
      </c>
      <c r="P77" s="40">
        <f t="shared" si="25"/>
        <v>1.7687017437261199E-2</v>
      </c>
      <c r="Q77" s="40">
        <f t="shared" si="26"/>
        <v>9.8141993620770411E-3</v>
      </c>
      <c r="R77" s="40">
        <f t="shared" si="27"/>
        <v>7.9508492952656308E-3</v>
      </c>
      <c r="S77" s="40">
        <f t="shared" si="32"/>
        <v>1.7703071214627386E-2</v>
      </c>
      <c r="T77" s="40">
        <f t="shared" si="33"/>
        <v>1.7697269436458163E-2</v>
      </c>
      <c r="U77" s="32">
        <f t="shared" si="28"/>
        <v>1.7861169996842723E-2</v>
      </c>
      <c r="V77" s="42">
        <f>'Rodzaje martwych'!S76</f>
        <v>396</v>
      </c>
      <c r="W77" s="32">
        <f t="shared" si="29"/>
        <v>1.7855264146689712E-2</v>
      </c>
      <c r="X77" s="32">
        <f t="shared" si="30"/>
        <v>22178.333333333332</v>
      </c>
    </row>
    <row r="78" spans="1:24" x14ac:dyDescent="0.25">
      <c r="A78" s="34">
        <v>71</v>
      </c>
      <c r="B78" s="54">
        <v>20052</v>
      </c>
      <c r="C78" s="54">
        <v>20478</v>
      </c>
      <c r="D78" s="54">
        <v>21736</v>
      </c>
      <c r="E78" s="55">
        <f t="shared" si="22"/>
        <v>21107</v>
      </c>
      <c r="F78" s="37">
        <f>'Rodzaje martwych'!M77</f>
        <v>228</v>
      </c>
      <c r="G78" s="37">
        <f>'Rodzaje martwych'!N77</f>
        <v>245</v>
      </c>
      <c r="H78" s="37">
        <f>'Rodzaje martwych'!O77</f>
        <v>200</v>
      </c>
      <c r="I78" s="37">
        <f>'Rodzaje martwych'!P77</f>
        <v>173</v>
      </c>
      <c r="J78" s="38">
        <f t="shared" si="23"/>
        <v>-102.5</v>
      </c>
      <c r="K78" s="39">
        <f t="shared" si="19"/>
        <v>-84.5</v>
      </c>
      <c r="L78" s="40">
        <f t="shared" si="31"/>
        <v>-16</v>
      </c>
      <c r="M78" s="40">
        <f t="shared" si="20"/>
        <v>-8.5</v>
      </c>
      <c r="N78" s="41">
        <f t="shared" si="21"/>
        <v>1.9322507589264203E-2</v>
      </c>
      <c r="O78" s="40">
        <f t="shared" si="24"/>
        <v>1.9443562373287086E-2</v>
      </c>
      <c r="P78" s="40">
        <f t="shared" si="25"/>
        <v>1.74869401539548E-2</v>
      </c>
      <c r="Q78" s="40">
        <f t="shared" si="26"/>
        <v>9.1141086401749904E-3</v>
      </c>
      <c r="R78" s="40">
        <f t="shared" si="27"/>
        <v>8.4498443128396116E-3</v>
      </c>
      <c r="S78" s="40">
        <f t="shared" si="32"/>
        <v>1.7517082677812476E-2</v>
      </c>
      <c r="T78" s="40">
        <f t="shared" si="33"/>
        <v>1.7513381538172598E-2</v>
      </c>
      <c r="U78" s="32">
        <f t="shared" si="28"/>
        <v>1.7671862415312455E-2</v>
      </c>
      <c r="V78" s="42">
        <f>'Rodzaje martwych'!S77</f>
        <v>373</v>
      </c>
      <c r="W78" s="32">
        <f t="shared" si="29"/>
        <v>1.7668095587712859E-2</v>
      </c>
      <c r="X78" s="32">
        <f t="shared" si="30"/>
        <v>21111.5</v>
      </c>
    </row>
    <row r="79" spans="1:24" x14ac:dyDescent="0.25">
      <c r="A79" s="34">
        <v>72</v>
      </c>
      <c r="B79" s="54">
        <v>18966</v>
      </c>
      <c r="C79" s="54">
        <v>19372</v>
      </c>
      <c r="D79" s="54">
        <v>20063</v>
      </c>
      <c r="E79" s="55">
        <f t="shared" si="22"/>
        <v>19717.5</v>
      </c>
      <c r="F79" s="37">
        <f>'Rodzaje martwych'!M78</f>
        <v>266</v>
      </c>
      <c r="G79" s="37">
        <f>'Rodzaje martwych'!N78</f>
        <v>249</v>
      </c>
      <c r="H79" s="37">
        <f>'Rodzaje martwych'!O78</f>
        <v>225</v>
      </c>
      <c r="I79" s="37">
        <f>'Rodzaje martwych'!P78</f>
        <v>174</v>
      </c>
      <c r="J79" s="38">
        <f t="shared" si="23"/>
        <v>-84.5</v>
      </c>
      <c r="K79" s="39">
        <f t="shared" si="19"/>
        <v>-75</v>
      </c>
      <c r="L79" s="40">
        <f t="shared" si="31"/>
        <v>-8.5</v>
      </c>
      <c r="M79" s="40">
        <f t="shared" si="20"/>
        <v>-13</v>
      </c>
      <c r="N79" s="41">
        <f t="shared" si="21"/>
        <v>2.2364826227841667E-2</v>
      </c>
      <c r="O79" s="40">
        <f t="shared" si="24"/>
        <v>2.1385402138540215E-2</v>
      </c>
      <c r="P79" s="40">
        <f t="shared" si="25"/>
        <v>1.9973401636239174E-2</v>
      </c>
      <c r="Q79" s="40">
        <f t="shared" si="26"/>
        <v>1.1087976937007971E-2</v>
      </c>
      <c r="R79" s="40">
        <f t="shared" si="27"/>
        <v>8.9850507345537161E-3</v>
      </c>
      <c r="S79" s="40">
        <f t="shared" si="32"/>
        <v>2.003313752071095E-2</v>
      </c>
      <c r="T79" s="40">
        <f t="shared" si="33"/>
        <v>2.0024591603723867E-2</v>
      </c>
      <c r="U79" s="32">
        <f t="shared" si="28"/>
        <v>2.0235831114492203E-2</v>
      </c>
      <c r="V79" s="42">
        <f>'Rodzaje martwych'!S78</f>
        <v>399</v>
      </c>
      <c r="W79" s="32">
        <f t="shared" si="29"/>
        <v>2.0227111426543647E-2</v>
      </c>
      <c r="X79" s="32">
        <f t="shared" si="30"/>
        <v>19726</v>
      </c>
    </row>
    <row r="80" spans="1:24" x14ac:dyDescent="0.25">
      <c r="A80" s="34">
        <v>73</v>
      </c>
      <c r="B80" s="54">
        <v>16825</v>
      </c>
      <c r="C80" s="54">
        <v>18274</v>
      </c>
      <c r="D80" s="54">
        <v>18932</v>
      </c>
      <c r="E80" s="55">
        <f t="shared" si="22"/>
        <v>18603</v>
      </c>
      <c r="F80" s="37">
        <f>'Rodzaje martwych'!M79</f>
        <v>293</v>
      </c>
      <c r="G80" s="37">
        <f>'Rodzaje martwych'!N79</f>
        <v>225</v>
      </c>
      <c r="H80" s="37">
        <f>'Rodzaje martwych'!O79</f>
        <v>240</v>
      </c>
      <c r="I80" s="37">
        <f>'Rodzaje martwych'!P79</f>
        <v>218</v>
      </c>
      <c r="J80" s="38">
        <f t="shared" si="23"/>
        <v>-75</v>
      </c>
      <c r="K80" s="39">
        <f t="shared" si="19"/>
        <v>-84.5</v>
      </c>
      <c r="L80" s="40">
        <f t="shared" si="31"/>
        <v>-13</v>
      </c>
      <c r="M80" s="40">
        <f t="shared" si="20"/>
        <v>8</v>
      </c>
      <c r="N80" s="41">
        <f t="shared" si="21"/>
        <v>2.746056909476852E-2</v>
      </c>
      <c r="O80" s="40">
        <f t="shared" si="24"/>
        <v>2.4669073405535501E-2</v>
      </c>
      <c r="P80" s="40">
        <f t="shared" si="25"/>
        <v>2.429166628523638E-2</v>
      </c>
      <c r="Q80" s="40">
        <f t="shared" si="26"/>
        <v>1.251401308757202E-2</v>
      </c>
      <c r="R80" s="40">
        <f t="shared" si="27"/>
        <v>1.1926906663748769E-2</v>
      </c>
      <c r="S80" s="40">
        <f t="shared" si="32"/>
        <v>2.4320305862361939E-2</v>
      </c>
      <c r="T80" s="40">
        <f t="shared" si="33"/>
        <v>2.4315571522112306E-2</v>
      </c>
      <c r="U80" s="32">
        <f t="shared" si="28"/>
        <v>2.4619684997043489E-2</v>
      </c>
      <c r="V80" s="42">
        <f>'Rodzaje martwych'!S79</f>
        <v>458</v>
      </c>
      <c r="W80" s="32">
        <f t="shared" si="29"/>
        <v>2.4614833393049085E-2</v>
      </c>
      <c r="X80" s="32">
        <f t="shared" si="30"/>
        <v>18606.666666666668</v>
      </c>
    </row>
    <row r="81" spans="1:24" x14ac:dyDescent="0.25">
      <c r="A81" s="34">
        <v>74</v>
      </c>
      <c r="B81" s="54">
        <v>13976</v>
      </c>
      <c r="C81" s="54">
        <v>16176</v>
      </c>
      <c r="D81" s="54">
        <v>17839</v>
      </c>
      <c r="E81" s="55">
        <f t="shared" si="22"/>
        <v>17007.5</v>
      </c>
      <c r="F81" s="37">
        <f>'Rodzaje martwych'!M80</f>
        <v>255</v>
      </c>
      <c r="G81" s="37">
        <f>'Rodzaje martwych'!N80</f>
        <v>203</v>
      </c>
      <c r="H81" s="37">
        <f>'Rodzaje martwych'!O80</f>
        <v>233</v>
      </c>
      <c r="I81" s="37">
        <f>'Rodzaje martwych'!P80</f>
        <v>220</v>
      </c>
      <c r="J81" s="38">
        <f t="shared" si="23"/>
        <v>-84.5</v>
      </c>
      <c r="K81" s="39">
        <f t="shared" si="19"/>
        <v>-41</v>
      </c>
      <c r="L81" s="40">
        <f t="shared" si="31"/>
        <v>8</v>
      </c>
      <c r="M81" s="40">
        <f t="shared" si="20"/>
        <v>4.5</v>
      </c>
      <c r="N81" s="41">
        <f t="shared" si="21"/>
        <v>2.8830687991259749E-2</v>
      </c>
      <c r="O81" s="40">
        <f t="shared" si="24"/>
        <v>2.6946015265288465E-2</v>
      </c>
      <c r="P81" s="40">
        <f t="shared" si="25"/>
        <v>2.6318868816393892E-2</v>
      </c>
      <c r="Q81" s="40">
        <f t="shared" si="26"/>
        <v>1.2895727252601285E-2</v>
      </c>
      <c r="R81" s="40">
        <f t="shared" si="27"/>
        <v>1.35985041645419E-2</v>
      </c>
      <c r="S81" s="40">
        <f t="shared" si="32"/>
        <v>2.6285250087037249E-2</v>
      </c>
      <c r="T81" s="40">
        <f t="shared" si="33"/>
        <v>2.6281945908312947E-2</v>
      </c>
      <c r="U81" s="32">
        <f t="shared" si="28"/>
        <v>2.6635307952373951E-2</v>
      </c>
      <c r="V81" s="42">
        <f>'Rodzaje martwych'!S80</f>
        <v>453</v>
      </c>
      <c r="W81" s="32">
        <f t="shared" si="29"/>
        <v>2.6631915185482764E-2</v>
      </c>
      <c r="X81" s="32">
        <f t="shared" si="30"/>
        <v>17009.666666666668</v>
      </c>
    </row>
    <row r="82" spans="1:24" x14ac:dyDescent="0.25">
      <c r="A82" s="34">
        <v>75</v>
      </c>
      <c r="B82" s="54">
        <v>9289</v>
      </c>
      <c r="C82" s="54">
        <v>13476</v>
      </c>
      <c r="D82" s="54">
        <v>15749</v>
      </c>
      <c r="E82" s="55">
        <f t="shared" si="22"/>
        <v>14612.5</v>
      </c>
      <c r="F82" s="37">
        <f>'Rodzaje martwych'!M81</f>
        <v>215</v>
      </c>
      <c r="G82" s="37">
        <f>'Rodzaje martwych'!N81</f>
        <v>122</v>
      </c>
      <c r="H82" s="37">
        <f>'Rodzaje martwych'!O81</f>
        <v>216</v>
      </c>
      <c r="I82" s="37">
        <f>'Rodzaje martwych'!P81</f>
        <v>251</v>
      </c>
      <c r="J82" s="38">
        <f t="shared" si="23"/>
        <v>-41</v>
      </c>
      <c r="K82" s="39">
        <f t="shared" si="19"/>
        <v>-38</v>
      </c>
      <c r="L82" s="40">
        <f t="shared" si="31"/>
        <v>4.5</v>
      </c>
      <c r="M82" s="40">
        <f t="shared" si="20"/>
        <v>16.5</v>
      </c>
      <c r="N82" s="41">
        <f t="shared" si="21"/>
        <v>3.3965633484575153E-2</v>
      </c>
      <c r="O82" s="40">
        <f t="shared" si="24"/>
        <v>3.3277746896423939E-2</v>
      </c>
      <c r="P82" s="40">
        <f t="shared" si="25"/>
        <v>3.1893932734728958E-2</v>
      </c>
      <c r="Q82" s="40">
        <f t="shared" si="26"/>
        <v>1.3531503030492865E-2</v>
      </c>
      <c r="R82" s="40">
        <f t="shared" si="27"/>
        <v>1.8614309286760479E-2</v>
      </c>
      <c r="S82" s="40">
        <f t="shared" si="32"/>
        <v>3.1456284521083122E-2</v>
      </c>
      <c r="T82" s="40">
        <f t="shared" si="33"/>
        <v>3.1468649273929984E-2</v>
      </c>
      <c r="U82" s="32">
        <f t="shared" si="28"/>
        <v>3.1958939264328488E-2</v>
      </c>
      <c r="V82" s="42">
        <f>'Rodzaje martwych'!S81</f>
        <v>467</v>
      </c>
      <c r="W82" s="32">
        <f t="shared" si="29"/>
        <v>3.1971702418986767E-2</v>
      </c>
      <c r="X82" s="32">
        <f t="shared" si="30"/>
        <v>14606.666666666666</v>
      </c>
    </row>
    <row r="83" spans="1:24" x14ac:dyDescent="0.25">
      <c r="A83" s="34">
        <v>76</v>
      </c>
      <c r="B83" s="54">
        <v>9136</v>
      </c>
      <c r="C83" s="54">
        <v>8910</v>
      </c>
      <c r="D83" s="54">
        <v>13060</v>
      </c>
      <c r="E83" s="55">
        <f t="shared" si="22"/>
        <v>10985</v>
      </c>
      <c r="F83" s="37">
        <f>'Rodzaje martwych'!M82</f>
        <v>181</v>
      </c>
      <c r="G83" s="37">
        <f>'Rodzaje martwych'!N82</f>
        <v>160</v>
      </c>
      <c r="H83" s="37">
        <f>'Rodzaje martwych'!O82</f>
        <v>198</v>
      </c>
      <c r="I83" s="37">
        <f>'Rodzaje martwych'!P82</f>
        <v>154</v>
      </c>
      <c r="J83" s="38">
        <f t="shared" si="23"/>
        <v>-38</v>
      </c>
      <c r="K83" s="39">
        <f t="shared" si="19"/>
        <v>-25</v>
      </c>
      <c r="L83" s="40">
        <f t="shared" si="31"/>
        <v>16.5</v>
      </c>
      <c r="M83" s="40">
        <f t="shared" si="20"/>
        <v>5</v>
      </c>
      <c r="N83" s="41">
        <f t="shared" si="21"/>
        <v>3.6762688614540469E-2</v>
      </c>
      <c r="O83" s="40">
        <f t="shared" si="24"/>
        <v>3.3987661245092539E-2</v>
      </c>
      <c r="P83" s="40">
        <f t="shared" si="25"/>
        <v>3.1964567221583806E-2</v>
      </c>
      <c r="Q83" s="40">
        <f t="shared" si="26"/>
        <v>1.4943678182607219E-2</v>
      </c>
      <c r="R83" s="40">
        <f t="shared" si="27"/>
        <v>1.7279102384291724E-2</v>
      </c>
      <c r="S83" s="40">
        <f t="shared" si="32"/>
        <v>3.1538392617149004E-2</v>
      </c>
      <c r="T83" s="40">
        <f t="shared" si="33"/>
        <v>3.1517683927771975E-2</v>
      </c>
      <c r="U83" s="32">
        <f t="shared" si="28"/>
        <v>3.2043695949021393E-2</v>
      </c>
      <c r="V83" s="42">
        <f>'Rodzaje martwych'!S82</f>
        <v>352</v>
      </c>
      <c r="W83" s="32">
        <f t="shared" si="29"/>
        <v>3.2022318585680928E-2</v>
      </c>
      <c r="X83" s="32">
        <f t="shared" si="30"/>
        <v>10992.333333333334</v>
      </c>
    </row>
    <row r="84" spans="1:24" x14ac:dyDescent="0.25">
      <c r="A84" s="34">
        <v>77</v>
      </c>
      <c r="B84" s="54">
        <v>8483</v>
      </c>
      <c r="C84" s="54">
        <v>8752</v>
      </c>
      <c r="D84" s="54">
        <v>8617</v>
      </c>
      <c r="E84" s="55">
        <f t="shared" si="22"/>
        <v>8684.5</v>
      </c>
      <c r="F84" s="37">
        <f>'Rodzaje martwych'!M83</f>
        <v>174</v>
      </c>
      <c r="G84" s="37">
        <f>'Rodzaje martwych'!N83</f>
        <v>181</v>
      </c>
      <c r="H84" s="37">
        <f>'Rodzaje martwych'!O83</f>
        <v>149</v>
      </c>
      <c r="I84" s="37">
        <f>'Rodzaje martwych'!P83</f>
        <v>146</v>
      </c>
      <c r="J84" s="38">
        <f t="shared" si="23"/>
        <v>-25</v>
      </c>
      <c r="K84" s="39">
        <f t="shared" si="19"/>
        <v>-10.5</v>
      </c>
      <c r="L84" s="40">
        <f t="shared" si="31"/>
        <v>5</v>
      </c>
      <c r="M84" s="40">
        <f t="shared" si="20"/>
        <v>-2.5</v>
      </c>
      <c r="N84" s="41">
        <f t="shared" si="21"/>
        <v>3.5805197348177574E-2</v>
      </c>
      <c r="O84" s="40">
        <f t="shared" si="24"/>
        <v>3.691639522258415E-2</v>
      </c>
      <c r="P84" s="40">
        <f t="shared" si="25"/>
        <v>3.3402951592078067E-2</v>
      </c>
      <c r="Q84" s="40">
        <f t="shared" si="26"/>
        <v>1.7002339248017345E-2</v>
      </c>
      <c r="R84" s="40">
        <f t="shared" si="27"/>
        <v>1.6684284204211069E-2</v>
      </c>
      <c r="S84" s="40">
        <f t="shared" si="32"/>
        <v>3.3401268115942025E-2</v>
      </c>
      <c r="T84" s="40">
        <f t="shared" si="33"/>
        <v>3.3399377299745257E-2</v>
      </c>
      <c r="U84" s="32">
        <f t="shared" si="28"/>
        <v>3.3968564684207496E-2</v>
      </c>
      <c r="V84" s="42">
        <f>'Rodzaje martwych'!S83</f>
        <v>295</v>
      </c>
      <c r="W84" s="32">
        <f t="shared" si="29"/>
        <v>3.3966609096142776E-2</v>
      </c>
      <c r="X84" s="32">
        <f t="shared" si="30"/>
        <v>8685</v>
      </c>
    </row>
    <row r="85" spans="1:24" x14ac:dyDescent="0.25">
      <c r="A85" s="34">
        <v>78</v>
      </c>
      <c r="B85" s="54">
        <v>8373</v>
      </c>
      <c r="C85" s="54">
        <v>8089</v>
      </c>
      <c r="D85" s="54">
        <v>8424</v>
      </c>
      <c r="E85" s="55">
        <f t="shared" si="22"/>
        <v>8256.5</v>
      </c>
      <c r="F85" s="37">
        <f>'Rodzaje martwych'!M84</f>
        <v>192</v>
      </c>
      <c r="G85" s="37">
        <f>'Rodzaje martwych'!N84</f>
        <v>179</v>
      </c>
      <c r="H85" s="37">
        <f>'Rodzaje martwych'!O84</f>
        <v>177</v>
      </c>
      <c r="I85" s="37">
        <f>'Rodzaje martwych'!P84</f>
        <v>160</v>
      </c>
      <c r="J85" s="38">
        <f t="shared" si="23"/>
        <v>-10.5</v>
      </c>
      <c r="K85" s="39">
        <f t="shared" si="19"/>
        <v>-33.5</v>
      </c>
      <c r="L85" s="40">
        <f t="shared" si="31"/>
        <v>-2.5</v>
      </c>
      <c r="M85" s="40">
        <f t="shared" si="20"/>
        <v>-8.5</v>
      </c>
      <c r="N85" s="41">
        <f t="shared" si="21"/>
        <v>4.2501811156725432E-2</v>
      </c>
      <c r="O85" s="40">
        <f t="shared" si="24"/>
        <v>3.9230245653115524E-2</v>
      </c>
      <c r="P85" s="40">
        <f t="shared" si="25"/>
        <v>3.9959151712683827E-2</v>
      </c>
      <c r="Q85" s="40">
        <f t="shared" si="26"/>
        <v>2.0576012089860211E-2</v>
      </c>
      <c r="R85" s="40">
        <f t="shared" si="27"/>
        <v>1.9790346021831225E-2</v>
      </c>
      <c r="S85" s="40">
        <f t="shared" si="32"/>
        <v>3.9999999999999994E-2</v>
      </c>
      <c r="T85" s="40">
        <f t="shared" si="33"/>
        <v>3.9986552494709983E-2</v>
      </c>
      <c r="U85" s="32">
        <f t="shared" si="28"/>
        <v>4.0816326530612242E-2</v>
      </c>
      <c r="V85" s="42">
        <f>'Rodzaje martwych'!S84</f>
        <v>337</v>
      </c>
      <c r="W85" s="32">
        <f t="shared" si="29"/>
        <v>4.0802324642828312E-2</v>
      </c>
      <c r="X85" s="32">
        <f t="shared" si="30"/>
        <v>8259.3333333333339</v>
      </c>
    </row>
    <row r="86" spans="1:24" x14ac:dyDescent="0.25">
      <c r="A86" s="34">
        <v>79</v>
      </c>
      <c r="B86" s="54">
        <v>8906</v>
      </c>
      <c r="C86" s="54">
        <v>7929</v>
      </c>
      <c r="D86" s="54">
        <v>7755</v>
      </c>
      <c r="E86" s="55">
        <f t="shared" si="22"/>
        <v>7842</v>
      </c>
      <c r="F86" s="37">
        <f>'Rodzaje martwych'!M85</f>
        <v>198</v>
      </c>
      <c r="G86" s="37">
        <f>'Rodzaje martwych'!N85</f>
        <v>191</v>
      </c>
      <c r="H86" s="37">
        <f>'Rodzaje martwych'!O85</f>
        <v>157</v>
      </c>
      <c r="I86" s="37">
        <f>'Rodzaje martwych'!P85</f>
        <v>181</v>
      </c>
      <c r="J86" s="38">
        <f t="shared" si="23"/>
        <v>-33.5</v>
      </c>
      <c r="K86" s="39">
        <f t="shared" si="19"/>
        <v>-30.5</v>
      </c>
      <c r="L86" s="40">
        <f t="shared" si="31"/>
        <v>-8.5</v>
      </c>
      <c r="M86" s="40">
        <f t="shared" si="20"/>
        <v>5</v>
      </c>
      <c r="N86" s="41">
        <f t="shared" si="21"/>
        <v>4.6524474451434712E-2</v>
      </c>
      <c r="O86" s="40">
        <f t="shared" si="24"/>
        <v>4.386186034786993E-2</v>
      </c>
      <c r="P86" s="40">
        <f t="shared" si="25"/>
        <v>4.220043406366214E-2</v>
      </c>
      <c r="Q86" s="40">
        <f t="shared" si="26"/>
        <v>1.9832622769619453E-2</v>
      </c>
      <c r="R86" s="40">
        <f t="shared" si="27"/>
        <v>2.2820399672193153E-2</v>
      </c>
      <c r="S86" s="40">
        <f t="shared" si="32"/>
        <v>4.2191986019223568E-2</v>
      </c>
      <c r="T86" s="40">
        <f t="shared" si="33"/>
        <v>4.2213063569376798E-2</v>
      </c>
      <c r="U86" s="32">
        <f t="shared" si="28"/>
        <v>4.3101249681203775E-2</v>
      </c>
      <c r="V86" s="42">
        <f>'Rodzaje martwych'!S85</f>
        <v>338</v>
      </c>
      <c r="W86" s="32">
        <f t="shared" si="29"/>
        <v>4.3123245725950499E-2</v>
      </c>
      <c r="X86" s="32">
        <f t="shared" si="30"/>
        <v>7838</v>
      </c>
    </row>
    <row r="87" spans="1:24" x14ac:dyDescent="0.25">
      <c r="A87" s="34">
        <v>80</v>
      </c>
      <c r="B87" s="54">
        <v>9314</v>
      </c>
      <c r="C87" s="54">
        <v>8412</v>
      </c>
      <c r="D87" s="54">
        <v>7591</v>
      </c>
      <c r="E87" s="55">
        <f t="shared" si="22"/>
        <v>8001.5</v>
      </c>
      <c r="F87" s="37">
        <f>'Rodzaje martwych'!M86</f>
        <v>242</v>
      </c>
      <c r="G87" s="37">
        <f>'Rodzaje martwych'!N86</f>
        <v>227</v>
      </c>
      <c r="H87" s="37">
        <f>'Rodzaje martwych'!O86</f>
        <v>167</v>
      </c>
      <c r="I87" s="37">
        <f>'Rodzaje martwych'!P86</f>
        <v>208</v>
      </c>
      <c r="J87" s="38">
        <f t="shared" si="23"/>
        <v>-30.5</v>
      </c>
      <c r="K87" s="39">
        <f t="shared" si="19"/>
        <v>-23.5</v>
      </c>
      <c r="L87" s="40">
        <f t="shared" si="31"/>
        <v>5</v>
      </c>
      <c r="M87" s="40">
        <f t="shared" si="20"/>
        <v>-6</v>
      </c>
      <c r="N87" s="41">
        <f t="shared" si="21"/>
        <v>5.1925573344872349E-2</v>
      </c>
      <c r="O87" s="40">
        <f t="shared" si="24"/>
        <v>4.9250535331905779E-2</v>
      </c>
      <c r="P87" s="40">
        <f t="shared" si="25"/>
        <v>4.5735878049373402E-2</v>
      </c>
      <c r="Q87" s="40">
        <f t="shared" si="26"/>
        <v>2.1533105538005286E-2</v>
      </c>
      <c r="R87" s="40">
        <f t="shared" si="27"/>
        <v>2.4735402544892378E-2</v>
      </c>
      <c r="S87" s="40">
        <f t="shared" si="32"/>
        <v>4.5793137135181343E-2</v>
      </c>
      <c r="T87" s="40">
        <f t="shared" si="33"/>
        <v>4.5831381255983537E-2</v>
      </c>
      <c r="U87" s="32">
        <f t="shared" si="28"/>
        <v>4.6866212585140288E-2</v>
      </c>
      <c r="V87" s="42">
        <f>'Rodzaje martwych'!S86</f>
        <v>375</v>
      </c>
      <c r="W87" s="32">
        <f t="shared" si="29"/>
        <v>4.6906270847231486E-2</v>
      </c>
      <c r="X87" s="32">
        <f t="shared" si="30"/>
        <v>7994.666666666667</v>
      </c>
    </row>
    <row r="88" spans="1:24" x14ac:dyDescent="0.25">
      <c r="A88" s="34">
        <v>81</v>
      </c>
      <c r="B88" s="54">
        <v>9107</v>
      </c>
      <c r="C88" s="54">
        <v>8803</v>
      </c>
      <c r="D88" s="54">
        <v>7986</v>
      </c>
      <c r="E88" s="55">
        <f t="shared" si="22"/>
        <v>8394.5</v>
      </c>
      <c r="F88" s="37">
        <f>'Rodzaje martwych'!M87</f>
        <v>237</v>
      </c>
      <c r="G88" s="37">
        <f>'Rodzaje martwych'!N87</f>
        <v>244</v>
      </c>
      <c r="H88" s="37">
        <f>'Rodzaje martwych'!O87</f>
        <v>206</v>
      </c>
      <c r="I88" s="37">
        <f>'Rodzaje martwych'!P87</f>
        <v>212</v>
      </c>
      <c r="J88" s="38">
        <f t="shared" si="23"/>
        <v>-23.5</v>
      </c>
      <c r="K88" s="39">
        <f t="shared" si="19"/>
        <v>-32.5</v>
      </c>
      <c r="L88" s="40">
        <f t="shared" si="31"/>
        <v>-6</v>
      </c>
      <c r="M88" s="40">
        <f t="shared" si="20"/>
        <v>-18</v>
      </c>
      <c r="N88" s="41">
        <f t="shared" si="21"/>
        <v>4.9653036963313149E-2</v>
      </c>
      <c r="O88" s="40">
        <f t="shared" si="24"/>
        <v>5.2931132612407512E-2</v>
      </c>
      <c r="P88" s="40">
        <f t="shared" si="25"/>
        <v>4.8638631670076204E-2</v>
      </c>
      <c r="Q88" s="40">
        <f t="shared" si="26"/>
        <v>2.5137278828553995E-2</v>
      </c>
      <c r="R88" s="40">
        <f t="shared" si="27"/>
        <v>2.4107345917671139E-2</v>
      </c>
      <c r="S88" s="40">
        <f t="shared" si="32"/>
        <v>4.8584878247224968E-2</v>
      </c>
      <c r="T88" s="40">
        <f t="shared" si="33"/>
        <v>4.8590526009880848E-2</v>
      </c>
      <c r="U88" s="32">
        <f t="shared" si="28"/>
        <v>4.9794508309011852E-2</v>
      </c>
      <c r="V88" s="42">
        <f>'Rodzaje martwych'!S87</f>
        <v>418</v>
      </c>
      <c r="W88" s="32">
        <f t="shared" si="29"/>
        <v>4.9800440817299098E-2</v>
      </c>
      <c r="X88" s="32">
        <f t="shared" si="30"/>
        <v>8393.5</v>
      </c>
    </row>
    <row r="89" spans="1:24" x14ac:dyDescent="0.25">
      <c r="A89" s="34">
        <v>82</v>
      </c>
      <c r="B89" s="54">
        <v>8582</v>
      </c>
      <c r="C89" s="54">
        <v>8507</v>
      </c>
      <c r="D89" s="54">
        <v>8302</v>
      </c>
      <c r="E89" s="55">
        <f t="shared" si="22"/>
        <v>8404.5</v>
      </c>
      <c r="F89" s="37">
        <f>'Rodzaje martwych'!M88</f>
        <v>291</v>
      </c>
      <c r="G89" s="37">
        <f>'Rodzaje martwych'!N88</f>
        <v>293</v>
      </c>
      <c r="H89" s="37">
        <f>'Rodzaje martwych'!O88</f>
        <v>253</v>
      </c>
      <c r="I89" s="37">
        <f>'Rodzaje martwych'!P88</f>
        <v>262</v>
      </c>
      <c r="J89" s="38">
        <f t="shared" si="23"/>
        <v>-32.5</v>
      </c>
      <c r="K89" s="39">
        <f t="shared" si="19"/>
        <v>-25</v>
      </c>
      <c r="L89" s="40">
        <f t="shared" si="31"/>
        <v>-18</v>
      </c>
      <c r="M89" s="40">
        <f t="shared" si="20"/>
        <v>0.5</v>
      </c>
      <c r="N89" s="41">
        <f t="shared" si="21"/>
        <v>6.2737534743887907E-2</v>
      </c>
      <c r="O89" s="40">
        <f t="shared" si="24"/>
        <v>5.8536585365853662E-2</v>
      </c>
      <c r="P89" s="40">
        <f t="shared" si="25"/>
        <v>5.9429710123473645E-2</v>
      </c>
      <c r="Q89" s="40">
        <f t="shared" si="26"/>
        <v>2.9542269967304996E-2</v>
      </c>
      <c r="R89" s="40">
        <f t="shared" si="27"/>
        <v>3.0797261159599167E-2</v>
      </c>
      <c r="S89" s="40">
        <f t="shared" si="32"/>
        <v>5.9455091202955432E-2</v>
      </c>
      <c r="T89" s="40">
        <f t="shared" si="33"/>
        <v>5.946538883436292E-2</v>
      </c>
      <c r="U89" s="32">
        <f t="shared" si="28"/>
        <v>6.1276697007555475E-2</v>
      </c>
      <c r="V89" s="42">
        <f>'Rodzaje martwych'!S88</f>
        <v>515</v>
      </c>
      <c r="W89" s="32">
        <f t="shared" si="29"/>
        <v>6.1287635368320839E-2</v>
      </c>
      <c r="X89" s="32">
        <f t="shared" si="30"/>
        <v>8403</v>
      </c>
    </row>
    <row r="90" spans="1:24" x14ac:dyDescent="0.25">
      <c r="A90" s="34">
        <v>83</v>
      </c>
      <c r="B90" s="54">
        <v>8499</v>
      </c>
      <c r="C90" s="54">
        <v>7942</v>
      </c>
      <c r="D90" s="54">
        <v>8010</v>
      </c>
      <c r="E90" s="55">
        <f t="shared" si="22"/>
        <v>7976</v>
      </c>
      <c r="F90" s="37">
        <f>'Rodzaje martwych'!M89</f>
        <v>297</v>
      </c>
      <c r="G90" s="37">
        <f>'Rodzaje martwych'!N89</f>
        <v>311</v>
      </c>
      <c r="H90" s="37">
        <f>'Rodzaje martwych'!O89</f>
        <v>236</v>
      </c>
      <c r="I90" s="37">
        <f>'Rodzaje martwych'!P89</f>
        <v>286</v>
      </c>
      <c r="J90" s="38">
        <f t="shared" si="23"/>
        <v>-25</v>
      </c>
      <c r="K90" s="39">
        <f t="shared" si="19"/>
        <v>-24.5</v>
      </c>
      <c r="L90" s="40">
        <f t="shared" si="31"/>
        <v>0.5</v>
      </c>
      <c r="M90" s="40">
        <f t="shared" si="20"/>
        <v>12.5</v>
      </c>
      <c r="N90" s="41">
        <f t="shared" si="21"/>
        <v>7.0600345130332115E-2</v>
      </c>
      <c r="O90" s="40">
        <f t="shared" si="24"/>
        <v>7.3543277390156508E-2</v>
      </c>
      <c r="P90" s="40">
        <f t="shared" si="25"/>
        <v>6.357371251315358E-2</v>
      </c>
      <c r="Q90" s="40">
        <f t="shared" si="26"/>
        <v>2.8620804656944488E-2</v>
      </c>
      <c r="R90" s="40">
        <f t="shared" si="27"/>
        <v>3.598276350139968E-2</v>
      </c>
      <c r="S90" s="40">
        <f t="shared" si="32"/>
        <v>6.3372587106956424E-2</v>
      </c>
      <c r="T90" s="40">
        <f t="shared" si="33"/>
        <v>6.3436765778173865E-2</v>
      </c>
      <c r="U90" s="32">
        <f t="shared" si="28"/>
        <v>6.5446339017051158E-2</v>
      </c>
      <c r="V90" s="42">
        <f>'Rodzaje martwych'!S89</f>
        <v>522</v>
      </c>
      <c r="W90" s="32">
        <f t="shared" si="29"/>
        <v>6.5514788938626944E-2</v>
      </c>
      <c r="X90" s="32">
        <f t="shared" si="30"/>
        <v>7967.666666666667</v>
      </c>
    </row>
    <row r="91" spans="1:24" x14ac:dyDescent="0.25">
      <c r="A91" s="34">
        <v>84</v>
      </c>
      <c r="B91" s="54">
        <v>8184</v>
      </c>
      <c r="C91" s="54">
        <v>7811</v>
      </c>
      <c r="D91" s="54">
        <v>7382</v>
      </c>
      <c r="E91" s="55">
        <f t="shared" si="22"/>
        <v>7596.5</v>
      </c>
      <c r="F91" s="37">
        <f>'Rodzaje martwych'!M90</f>
        <v>328</v>
      </c>
      <c r="G91" s="37">
        <f>'Rodzaje martwych'!N90</f>
        <v>308</v>
      </c>
      <c r="H91" s="37">
        <f>'Rodzaje martwych'!O90</f>
        <v>299</v>
      </c>
      <c r="I91" s="37">
        <f>'Rodzaje martwych'!P90</f>
        <v>285</v>
      </c>
      <c r="J91" s="38">
        <f t="shared" si="23"/>
        <v>-24.5</v>
      </c>
      <c r="K91" s="39">
        <f t="shared" si="19"/>
        <v>-35</v>
      </c>
      <c r="L91" s="40">
        <f t="shared" si="31"/>
        <v>12.5</v>
      </c>
      <c r="M91" s="40">
        <f t="shared" si="20"/>
        <v>-3</v>
      </c>
      <c r="N91" s="41">
        <f t="shared" si="21"/>
        <v>7.5217031197275991E-2</v>
      </c>
      <c r="O91" s="40">
        <f t="shared" si="24"/>
        <v>7.7868852459016397E-2</v>
      </c>
      <c r="P91" s="40">
        <f t="shared" si="25"/>
        <v>7.4031169947826103E-2</v>
      </c>
      <c r="Q91" s="40">
        <f t="shared" si="26"/>
        <v>3.895892374344441E-2</v>
      </c>
      <c r="R91" s="40">
        <f t="shared" si="27"/>
        <v>3.6494013701261284E-2</v>
      </c>
      <c r="S91" s="40">
        <f t="shared" si="32"/>
        <v>7.4031818469924571E-2</v>
      </c>
      <c r="T91" s="40">
        <f t="shared" si="33"/>
        <v>7.400992713063681E-2</v>
      </c>
      <c r="U91" s="32">
        <f t="shared" si="28"/>
        <v>7.687750937931942E-2</v>
      </c>
      <c r="V91" s="42">
        <f>'Rodzaje martwych'!S90</f>
        <v>584</v>
      </c>
      <c r="W91" s="32">
        <f t="shared" si="29"/>
        <v>7.6853903011427194E-2</v>
      </c>
      <c r="X91" s="32">
        <f t="shared" si="30"/>
        <v>7598.833333333333</v>
      </c>
    </row>
    <row r="92" spans="1:24" x14ac:dyDescent="0.25">
      <c r="A92" s="34">
        <v>85</v>
      </c>
      <c r="B92" s="54">
        <v>7400</v>
      </c>
      <c r="C92" s="54">
        <v>7416</v>
      </c>
      <c r="D92" s="54">
        <v>7197</v>
      </c>
      <c r="E92" s="55">
        <f t="shared" si="22"/>
        <v>7306.5</v>
      </c>
      <c r="F92" s="37">
        <f>'Rodzaje martwych'!M91</f>
        <v>390</v>
      </c>
      <c r="G92" s="37">
        <f>'Rodzaje martwych'!N91</f>
        <v>363</v>
      </c>
      <c r="H92" s="37">
        <f>'Rodzaje martwych'!O91</f>
        <v>323</v>
      </c>
      <c r="I92" s="37">
        <f>'Rodzaje martwych'!P91</f>
        <v>324</v>
      </c>
      <c r="J92" s="38">
        <f t="shared" si="23"/>
        <v>-35</v>
      </c>
      <c r="K92" s="39">
        <f t="shared" si="19"/>
        <v>-41</v>
      </c>
      <c r="L92" s="40">
        <f t="shared" si="31"/>
        <v>-3</v>
      </c>
      <c r="M92" s="40">
        <f t="shared" si="20"/>
        <v>-3</v>
      </c>
      <c r="N92" s="41">
        <f t="shared" si="21"/>
        <v>9.1281002301201744E-2</v>
      </c>
      <c r="O92" s="40">
        <f t="shared" si="24"/>
        <v>9.2135437744502904E-2</v>
      </c>
      <c r="P92" s="40">
        <f t="shared" si="25"/>
        <v>8.4765166210629128E-2</v>
      </c>
      <c r="Q92" s="40">
        <f t="shared" si="26"/>
        <v>4.2943561789536663E-2</v>
      </c>
      <c r="R92" s="40">
        <f t="shared" si="27"/>
        <v>4.3698159012745298E-2</v>
      </c>
      <c r="S92" s="40">
        <f t="shared" si="32"/>
        <v>8.4796854521625165E-2</v>
      </c>
      <c r="T92" s="40">
        <f t="shared" si="33"/>
        <v>8.4798706830642875E-2</v>
      </c>
      <c r="U92" s="32">
        <f t="shared" si="28"/>
        <v>8.8551289947307196E-2</v>
      </c>
      <c r="V92" s="42">
        <f>'Rodzaje martwych'!S91</f>
        <v>647</v>
      </c>
      <c r="W92" s="32">
        <f t="shared" si="29"/>
        <v>8.8553309913773443E-2</v>
      </c>
      <c r="X92" s="32">
        <f t="shared" si="30"/>
        <v>7306.333333333333</v>
      </c>
    </row>
    <row r="93" spans="1:24" x14ac:dyDescent="0.25">
      <c r="A93" s="34">
        <v>86</v>
      </c>
      <c r="B93" s="54">
        <v>6610</v>
      </c>
      <c r="C93" s="54">
        <v>6599</v>
      </c>
      <c r="D93" s="54">
        <v>6727</v>
      </c>
      <c r="E93" s="55">
        <f t="shared" si="22"/>
        <v>6663</v>
      </c>
      <c r="F93" s="37">
        <f>'Rodzaje martwych'!M92</f>
        <v>356</v>
      </c>
      <c r="G93" s="37">
        <f>'Rodzaje martwych'!N92</f>
        <v>324</v>
      </c>
      <c r="H93" s="37">
        <f>'Rodzaje martwych'!O92</f>
        <v>359</v>
      </c>
      <c r="I93" s="37">
        <f>'Rodzaje martwych'!P92</f>
        <v>325</v>
      </c>
      <c r="J93" s="38">
        <f t="shared" si="23"/>
        <v>-41</v>
      </c>
      <c r="K93" s="39">
        <f t="shared" si="19"/>
        <v>-28.5</v>
      </c>
      <c r="L93" s="40">
        <f t="shared" si="31"/>
        <v>-3</v>
      </c>
      <c r="M93" s="40">
        <f t="shared" si="20"/>
        <v>-6.5</v>
      </c>
      <c r="N93" s="41">
        <f t="shared" si="21"/>
        <v>9.7672917637778342E-2</v>
      </c>
      <c r="O93" s="40">
        <f t="shared" si="24"/>
        <v>9.9051952976867655E-2</v>
      </c>
      <c r="P93" s="40">
        <f t="shared" si="25"/>
        <v>9.7430849230113914E-2</v>
      </c>
      <c r="Q93" s="40">
        <f t="shared" si="26"/>
        <v>5.0652557319223988E-2</v>
      </c>
      <c r="R93" s="40">
        <f t="shared" si="27"/>
        <v>4.9274153811166281E-2</v>
      </c>
      <c r="S93" s="40">
        <f t="shared" si="32"/>
        <v>9.7644539614561029E-2</v>
      </c>
      <c r="T93" s="40">
        <f t="shared" si="33"/>
        <v>9.7565614302015963E-2</v>
      </c>
      <c r="U93" s="32">
        <f t="shared" si="28"/>
        <v>0.10265646105357946</v>
      </c>
      <c r="V93" s="42">
        <f>'Rodzaje martwych'!S92</f>
        <v>684</v>
      </c>
      <c r="W93" s="32">
        <f t="shared" si="29"/>
        <v>0.10256922923123063</v>
      </c>
      <c r="X93" s="32">
        <f t="shared" si="30"/>
        <v>6668.666666666667</v>
      </c>
    </row>
    <row r="94" spans="1:24" x14ac:dyDescent="0.25">
      <c r="A94" s="34">
        <v>87</v>
      </c>
      <c r="B94" s="54">
        <v>5887</v>
      </c>
      <c r="C94" s="54">
        <v>5831</v>
      </c>
      <c r="D94" s="54">
        <v>5933</v>
      </c>
      <c r="E94" s="55">
        <f t="shared" si="22"/>
        <v>5882</v>
      </c>
      <c r="F94" s="37">
        <f>'Rodzaje martwych'!M93</f>
        <v>398</v>
      </c>
      <c r="G94" s="37">
        <f>'Rodzaje martwych'!N93</f>
        <v>377</v>
      </c>
      <c r="H94" s="37">
        <f>'Rodzaje martwych'!O93</f>
        <v>328</v>
      </c>
      <c r="I94" s="37">
        <f>'Rodzaje martwych'!P93</f>
        <v>327</v>
      </c>
      <c r="J94" s="38">
        <f t="shared" si="23"/>
        <v>-28.5</v>
      </c>
      <c r="K94" s="39">
        <f t="shared" si="19"/>
        <v>-33</v>
      </c>
      <c r="L94" s="40">
        <f t="shared" si="31"/>
        <v>-6.5</v>
      </c>
      <c r="M94" s="40">
        <f t="shared" si="20"/>
        <v>-6</v>
      </c>
      <c r="N94" s="41">
        <f t="shared" si="21"/>
        <v>0.11618124273867234</v>
      </c>
      <c r="O94" s="40">
        <f t="shared" si="24"/>
        <v>0.1169098712446352</v>
      </c>
      <c r="P94" s="40">
        <f t="shared" si="25"/>
        <v>0.10553118710890297</v>
      </c>
      <c r="Q94" s="40">
        <f t="shared" si="26"/>
        <v>5.2360617791435526E-2</v>
      </c>
      <c r="R94" s="40">
        <f t="shared" si="27"/>
        <v>5.6108442004118048E-2</v>
      </c>
      <c r="S94" s="40">
        <f t="shared" si="32"/>
        <v>0.10548353329575651</v>
      </c>
      <c r="T94" s="40">
        <f t="shared" si="33"/>
        <v>0.10548070213108593</v>
      </c>
      <c r="U94" s="32">
        <f t="shared" si="28"/>
        <v>0.11135668140088405</v>
      </c>
      <c r="V94" s="42">
        <f>'Rodzaje martwych'!S93</f>
        <v>655</v>
      </c>
      <c r="W94" s="32">
        <f t="shared" si="29"/>
        <v>0.11135352619499617</v>
      </c>
      <c r="X94" s="32">
        <f t="shared" si="30"/>
        <v>5882.166666666667</v>
      </c>
    </row>
    <row r="95" spans="1:24" x14ac:dyDescent="0.25">
      <c r="A95" s="34">
        <v>88</v>
      </c>
      <c r="B95" s="54">
        <v>5472</v>
      </c>
      <c r="C95" s="54">
        <v>5044</v>
      </c>
      <c r="D95" s="54">
        <v>5138</v>
      </c>
      <c r="E95" s="55">
        <f t="shared" si="22"/>
        <v>5091</v>
      </c>
      <c r="F95" s="37">
        <f>'Rodzaje martwych'!M94</f>
        <v>400</v>
      </c>
      <c r="G95" s="37">
        <f>'Rodzaje martwych'!N94</f>
        <v>350</v>
      </c>
      <c r="H95" s="37">
        <f>'Rodzaje martwych'!O94</f>
        <v>354</v>
      </c>
      <c r="I95" s="37">
        <f>'Rodzaje martwych'!P94</f>
        <v>335</v>
      </c>
      <c r="J95" s="38">
        <f t="shared" si="23"/>
        <v>-33</v>
      </c>
      <c r="K95" s="39">
        <f t="shared" si="19"/>
        <v>-45</v>
      </c>
      <c r="L95" s="40">
        <f t="shared" si="31"/>
        <v>-6</v>
      </c>
      <c r="M95" s="40">
        <f t="shared" si="20"/>
        <v>-6.5</v>
      </c>
      <c r="N95" s="41">
        <f t="shared" si="21"/>
        <v>0.13468321957029639</v>
      </c>
      <c r="O95" s="40">
        <f t="shared" si="24"/>
        <v>0.13081885856079403</v>
      </c>
      <c r="P95" s="40">
        <f t="shared" si="25"/>
        <v>0.12659917216090133</v>
      </c>
      <c r="Q95" s="40">
        <f t="shared" si="26"/>
        <v>6.4422202001819834E-2</v>
      </c>
      <c r="R95" s="40">
        <f t="shared" si="27"/>
        <v>6.6458364330704761E-2</v>
      </c>
      <c r="S95" s="40">
        <f t="shared" si="32"/>
        <v>0.12675926777665347</v>
      </c>
      <c r="T95" s="40">
        <f t="shared" si="33"/>
        <v>0.12668546212306936</v>
      </c>
      <c r="U95" s="32">
        <f t="shared" si="28"/>
        <v>0.13533686898448241</v>
      </c>
      <c r="V95" s="42">
        <f>'Rodzaje martwych'!S94</f>
        <v>689</v>
      </c>
      <c r="W95" s="32">
        <f t="shared" si="29"/>
        <v>0.13525274006216259</v>
      </c>
      <c r="X95" s="32">
        <f t="shared" si="30"/>
        <v>5094.166666666667</v>
      </c>
    </row>
    <row r="96" spans="1:24" x14ac:dyDescent="0.25">
      <c r="A96" s="34">
        <v>89</v>
      </c>
      <c r="B96" s="54">
        <v>4568</v>
      </c>
      <c r="C96" s="54">
        <v>4623</v>
      </c>
      <c r="D96" s="54">
        <v>4372</v>
      </c>
      <c r="E96" s="55">
        <f t="shared" si="22"/>
        <v>4497.5</v>
      </c>
      <c r="F96" s="37">
        <f>'Rodzaje martwych'!M95</f>
        <v>409</v>
      </c>
      <c r="G96" s="37">
        <f>'Rodzaje martwych'!N95</f>
        <v>357</v>
      </c>
      <c r="H96" s="37">
        <f>'Rodzaje martwych'!O95</f>
        <v>324</v>
      </c>
      <c r="I96" s="37">
        <f>'Rodzaje martwych'!P95</f>
        <v>325</v>
      </c>
      <c r="J96" s="38">
        <f t="shared" si="23"/>
        <v>-45</v>
      </c>
      <c r="K96" s="39">
        <f t="shared" si="19"/>
        <v>-27.5</v>
      </c>
      <c r="L96" s="40">
        <f t="shared" si="31"/>
        <v>-6.5</v>
      </c>
      <c r="M96" s="40">
        <f t="shared" si="20"/>
        <v>-7</v>
      </c>
      <c r="N96" s="41">
        <f t="shared" si="21"/>
        <v>0.14531775885963175</v>
      </c>
      <c r="O96" s="40">
        <f t="shared" si="24"/>
        <v>0.14146447140381282</v>
      </c>
      <c r="P96" s="40">
        <f t="shared" si="25"/>
        <v>0.13445040198345004</v>
      </c>
      <c r="Q96" s="40">
        <f t="shared" si="26"/>
        <v>6.8947172421131034E-2</v>
      </c>
      <c r="R96" s="40">
        <f t="shared" si="27"/>
        <v>7.0353934408485766E-2</v>
      </c>
      <c r="S96" s="40">
        <f t="shared" si="32"/>
        <v>0.13459145582745749</v>
      </c>
      <c r="T96" s="40">
        <f t="shared" si="33"/>
        <v>0.13459610798105839</v>
      </c>
      <c r="U96" s="32">
        <f t="shared" si="28"/>
        <v>0.14430239021678709</v>
      </c>
      <c r="V96" s="42">
        <f>'Rodzaje martwych'!S95</f>
        <v>649</v>
      </c>
      <c r="W96" s="32">
        <f t="shared" si="29"/>
        <v>0.14430773791876669</v>
      </c>
      <c r="X96" s="32">
        <f t="shared" si="30"/>
        <v>4497.333333333333</v>
      </c>
    </row>
    <row r="97" spans="1:24" x14ac:dyDescent="0.25">
      <c r="A97" s="34">
        <v>90</v>
      </c>
      <c r="B97" s="54">
        <v>4130</v>
      </c>
      <c r="C97" s="54">
        <v>3776</v>
      </c>
      <c r="D97" s="54">
        <v>3956</v>
      </c>
      <c r="E97" s="55">
        <f t="shared" si="22"/>
        <v>3866</v>
      </c>
      <c r="F97" s="37">
        <f>'Rodzaje martwych'!M96</f>
        <v>380</v>
      </c>
      <c r="G97" s="37">
        <f>'Rodzaje martwych'!N96</f>
        <v>354</v>
      </c>
      <c r="H97" s="37">
        <f>'Rodzaje martwych'!O96</f>
        <v>328</v>
      </c>
      <c r="I97" s="37">
        <f>'Rodzaje martwych'!P96</f>
        <v>324</v>
      </c>
      <c r="J97" s="38">
        <f t="shared" si="23"/>
        <v>-27.5</v>
      </c>
      <c r="K97" s="39">
        <f t="shared" si="19"/>
        <v>-48</v>
      </c>
      <c r="L97" s="40">
        <f t="shared" si="31"/>
        <v>-7</v>
      </c>
      <c r="M97" s="40">
        <f t="shared" si="20"/>
        <v>7.5</v>
      </c>
      <c r="N97" s="41">
        <f t="shared" si="21"/>
        <v>0.16868335929076314</v>
      </c>
      <c r="O97" s="40">
        <f t="shared" si="24"/>
        <v>0.17523457116426588</v>
      </c>
      <c r="P97" s="40">
        <f t="shared" si="25"/>
        <v>0.15566371123392897</v>
      </c>
      <c r="Q97" s="40">
        <f t="shared" si="26"/>
        <v>7.6501457725947519E-2</v>
      </c>
      <c r="R97" s="40">
        <f t="shared" si="27"/>
        <v>8.5719955023480385E-2</v>
      </c>
      <c r="S97" s="40">
        <f t="shared" si="32"/>
        <v>0.15553435114503816</v>
      </c>
      <c r="T97" s="40">
        <f t="shared" si="33"/>
        <v>0.1555096199713786</v>
      </c>
      <c r="U97" s="32">
        <f t="shared" si="28"/>
        <v>0.16864976720124158</v>
      </c>
      <c r="V97" s="42">
        <f>'Rodzaje martwych'!S96</f>
        <v>652</v>
      </c>
      <c r="W97" s="32">
        <f t="shared" si="29"/>
        <v>0.16862068965517241</v>
      </c>
      <c r="X97" s="32">
        <f t="shared" si="30"/>
        <v>3866.6666666666665</v>
      </c>
    </row>
    <row r="98" spans="1:24" x14ac:dyDescent="0.25">
      <c r="A98" s="34">
        <v>91</v>
      </c>
      <c r="B98" s="54">
        <v>3300</v>
      </c>
      <c r="C98" s="54">
        <v>3292</v>
      </c>
      <c r="D98" s="54">
        <v>3128</v>
      </c>
      <c r="E98" s="55">
        <f t="shared" si="22"/>
        <v>3210</v>
      </c>
      <c r="F98" s="37">
        <f>'Rodzaje martwych'!M97</f>
        <v>388</v>
      </c>
      <c r="G98" s="37">
        <f>'Rodzaje martwych'!N97</f>
        <v>304</v>
      </c>
      <c r="H98" s="37">
        <f>'Rodzaje martwych'!O97</f>
        <v>339</v>
      </c>
      <c r="I98" s="37">
        <f>'Rodzaje martwych'!P97</f>
        <v>312</v>
      </c>
      <c r="J98" s="38">
        <f t="shared" si="23"/>
        <v>-48</v>
      </c>
      <c r="K98" s="39">
        <f t="shared" si="19"/>
        <v>-38.5</v>
      </c>
      <c r="L98" s="40">
        <f t="shared" si="31"/>
        <v>7.5</v>
      </c>
      <c r="M98" s="40">
        <f t="shared" si="20"/>
        <v>-7.5</v>
      </c>
      <c r="N98" s="41">
        <f t="shared" si="21"/>
        <v>0.18917640699952706</v>
      </c>
      <c r="O98" s="40">
        <f t="shared" si="24"/>
        <v>0.18572080986451514</v>
      </c>
      <c r="P98" s="40">
        <f t="shared" si="25"/>
        <v>0.18348058596978034</v>
      </c>
      <c r="Q98" s="40">
        <f t="shared" si="26"/>
        <v>9.788493467119036E-2</v>
      </c>
      <c r="R98" s="40">
        <f t="shared" si="27"/>
        <v>9.4883296586330115E-2</v>
      </c>
      <c r="S98" s="40">
        <f t="shared" si="32"/>
        <v>0.18413237165888841</v>
      </c>
      <c r="T98" s="40">
        <f t="shared" si="33"/>
        <v>0.18389830508474578</v>
      </c>
      <c r="U98" s="32">
        <f t="shared" si="28"/>
        <v>0.202803738317757</v>
      </c>
      <c r="V98" s="42">
        <f>'Rodzaje martwych'!S97</f>
        <v>651</v>
      </c>
      <c r="W98" s="32">
        <f t="shared" si="29"/>
        <v>0.20251983201119925</v>
      </c>
      <c r="X98" s="32">
        <f t="shared" si="30"/>
        <v>3214.5</v>
      </c>
    </row>
    <row r="99" spans="1:24" x14ac:dyDescent="0.25">
      <c r="A99" s="34">
        <v>92</v>
      </c>
      <c r="B99" s="54">
        <v>2769</v>
      </c>
      <c r="C99" s="54">
        <v>2576</v>
      </c>
      <c r="D99" s="54">
        <v>2667</v>
      </c>
      <c r="E99" s="55">
        <f t="shared" si="22"/>
        <v>2621.5</v>
      </c>
      <c r="F99" s="37">
        <f>'Rodzaje martwych'!M98</f>
        <v>343</v>
      </c>
      <c r="G99" s="37">
        <f>'Rodzaje martwych'!N98</f>
        <v>292</v>
      </c>
      <c r="H99" s="37">
        <f>'Rodzaje martwych'!O98</f>
        <v>298</v>
      </c>
      <c r="I99" s="37">
        <f>'Rodzaje martwych'!P98</f>
        <v>260</v>
      </c>
      <c r="J99" s="38">
        <f t="shared" si="23"/>
        <v>-38.5</v>
      </c>
      <c r="K99" s="39">
        <f t="shared" si="19"/>
        <v>-31</v>
      </c>
      <c r="L99" s="40">
        <f t="shared" si="31"/>
        <v>-7.5</v>
      </c>
      <c r="M99" s="40">
        <f t="shared" si="20"/>
        <v>-3.5</v>
      </c>
      <c r="N99" s="41">
        <f t="shared" si="21"/>
        <v>0.20534650093648901</v>
      </c>
      <c r="O99" s="40">
        <f t="shared" si="24"/>
        <v>0.20485908649173956</v>
      </c>
      <c r="P99" s="40">
        <f t="shared" si="25"/>
        <v>0.19124093578610013</v>
      </c>
      <c r="Q99" s="40">
        <f t="shared" si="26"/>
        <v>0.10037894736842105</v>
      </c>
      <c r="R99" s="40">
        <f t="shared" si="27"/>
        <v>0.10100029134699427</v>
      </c>
      <c r="S99" s="40">
        <f t="shared" si="32"/>
        <v>0.19238062403033959</v>
      </c>
      <c r="T99" s="40">
        <f t="shared" si="33"/>
        <v>0.19196147009919154</v>
      </c>
      <c r="U99" s="32">
        <f t="shared" si="28"/>
        <v>0.21285523555216479</v>
      </c>
      <c r="V99" s="42">
        <f>'Rodzaje martwych'!S98</f>
        <v>558</v>
      </c>
      <c r="W99" s="32">
        <f t="shared" si="29"/>
        <v>0.21234223377941269</v>
      </c>
      <c r="X99" s="32">
        <f t="shared" si="30"/>
        <v>2627.8333333333335</v>
      </c>
    </row>
    <row r="100" spans="1:24" x14ac:dyDescent="0.25">
      <c r="A100" s="34">
        <v>93</v>
      </c>
      <c r="B100" s="54">
        <v>2026</v>
      </c>
      <c r="C100" s="54">
        <v>2115</v>
      </c>
      <c r="D100" s="54">
        <v>2042</v>
      </c>
      <c r="E100" s="55">
        <f t="shared" si="22"/>
        <v>2078.5</v>
      </c>
      <c r="F100" s="37">
        <f>'Rodzaje martwych'!M99</f>
        <v>300</v>
      </c>
      <c r="G100" s="37">
        <f>'Rodzaje martwych'!N99</f>
        <v>233</v>
      </c>
      <c r="H100" s="37">
        <f>'Rodzaje martwych'!O99</f>
        <v>267</v>
      </c>
      <c r="I100" s="37">
        <f>'Rodzaje martwych'!P99</f>
        <v>208</v>
      </c>
      <c r="J100" s="38">
        <f t="shared" si="23"/>
        <v>-31</v>
      </c>
      <c r="K100" s="39">
        <f t="shared" si="19"/>
        <v>-22.5</v>
      </c>
      <c r="L100" s="40">
        <f t="shared" si="31"/>
        <v>-3.5</v>
      </c>
      <c r="M100" s="40">
        <f t="shared" si="20"/>
        <v>-26.5</v>
      </c>
      <c r="N100" s="41">
        <f t="shared" si="21"/>
        <v>0.21015616920053781</v>
      </c>
      <c r="O100" s="40">
        <f t="shared" si="24"/>
        <v>0.21355039502034953</v>
      </c>
      <c r="P100" s="40">
        <f t="shared" si="25"/>
        <v>0.20307693234262869</v>
      </c>
      <c r="Q100" s="40">
        <f t="shared" si="26"/>
        <v>0.11554690035702694</v>
      </c>
      <c r="R100" s="40">
        <f t="shared" si="27"/>
        <v>9.8965148090876656E-2</v>
      </c>
      <c r="S100" s="40">
        <f t="shared" si="32"/>
        <v>0.20509499136442141</v>
      </c>
      <c r="T100" s="40">
        <f t="shared" si="33"/>
        <v>0.20422787531350772</v>
      </c>
      <c r="U100" s="32">
        <f t="shared" si="28"/>
        <v>0.22853019004089486</v>
      </c>
      <c r="V100" s="42">
        <f>'Rodzaje martwych'!S99</f>
        <v>475</v>
      </c>
      <c r="W100" s="32">
        <f t="shared" si="29"/>
        <v>0.22745411013567438</v>
      </c>
      <c r="X100" s="32">
        <f t="shared" si="30"/>
        <v>2088.3333333333335</v>
      </c>
    </row>
    <row r="101" spans="1:24" x14ac:dyDescent="0.25">
      <c r="A101" s="34">
        <v>94</v>
      </c>
      <c r="B101" s="54">
        <v>1590</v>
      </c>
      <c r="C101" s="54">
        <v>1496</v>
      </c>
      <c r="D101" s="54">
        <v>1616</v>
      </c>
      <c r="E101" s="55">
        <f t="shared" si="22"/>
        <v>1556</v>
      </c>
      <c r="F101" s="37">
        <f>'Rodzaje martwych'!M100</f>
        <v>252</v>
      </c>
      <c r="G101" s="37">
        <f>'Rodzaje martwych'!N100</f>
        <v>196</v>
      </c>
      <c r="H101" s="37">
        <f>'Rodzaje martwych'!O100</f>
        <v>238</v>
      </c>
      <c r="I101" s="37">
        <f>'Rodzaje martwych'!P100</f>
        <v>187</v>
      </c>
      <c r="J101" s="38">
        <f t="shared" si="23"/>
        <v>-22.5</v>
      </c>
      <c r="K101" s="39">
        <f t="shared" si="19"/>
        <v>-31</v>
      </c>
      <c r="L101" s="40">
        <f t="shared" si="31"/>
        <v>-26.5</v>
      </c>
      <c r="M101" s="40">
        <f t="shared" si="20"/>
        <v>-3</v>
      </c>
      <c r="N101" s="41">
        <f t="shared" si="21"/>
        <v>0.24975110226141373</v>
      </c>
      <c r="O101" s="40">
        <f t="shared" si="24"/>
        <v>0.24313462826523777</v>
      </c>
      <c r="P101" s="40">
        <f t="shared" si="25"/>
        <v>0.23663711647487207</v>
      </c>
      <c r="Q101" s="40">
        <f t="shared" si="26"/>
        <v>0.12746016869728211</v>
      </c>
      <c r="R101" s="40">
        <f t="shared" si="27"/>
        <v>0.1251254600200736</v>
      </c>
      <c r="S101" s="40">
        <f t="shared" si="32"/>
        <v>0.24031665253039297</v>
      </c>
      <c r="T101" s="40">
        <f t="shared" si="33"/>
        <v>0.23916713562183453</v>
      </c>
      <c r="U101" s="32">
        <f t="shared" si="28"/>
        <v>0.2731362467866324</v>
      </c>
      <c r="V101" s="42">
        <f>'Rodzaje martwych'!S100</f>
        <v>425</v>
      </c>
      <c r="W101" s="32">
        <f t="shared" si="29"/>
        <v>0.27165228507510386</v>
      </c>
      <c r="X101" s="32">
        <f t="shared" si="30"/>
        <v>1564.5</v>
      </c>
    </row>
    <row r="102" spans="1:24" x14ac:dyDescent="0.25">
      <c r="A102" s="34">
        <v>95</v>
      </c>
      <c r="B102" s="54">
        <v>1235</v>
      </c>
      <c r="C102" s="54">
        <v>1130</v>
      </c>
      <c r="D102" s="54">
        <v>1127</v>
      </c>
      <c r="E102" s="55">
        <f t="shared" si="22"/>
        <v>1128.5</v>
      </c>
      <c r="F102" s="37">
        <f>'Rodzaje martwych'!M101</f>
        <v>202</v>
      </c>
      <c r="G102" s="37">
        <f>'Rodzaje martwych'!N101</f>
        <v>157</v>
      </c>
      <c r="H102" s="37">
        <f>'Rodzaje martwych'!O101</f>
        <v>176</v>
      </c>
      <c r="I102" s="37">
        <f>'Rodzaje martwych'!P101</f>
        <v>152</v>
      </c>
      <c r="J102" s="38">
        <f t="shared" si="23"/>
        <v>-31</v>
      </c>
      <c r="K102" s="39">
        <f t="shared" si="19"/>
        <v>-28.5</v>
      </c>
      <c r="L102" s="40">
        <f t="shared" si="31"/>
        <v>-3</v>
      </c>
      <c r="M102" s="40">
        <f t="shared" si="20"/>
        <v>-9.5</v>
      </c>
      <c r="N102" s="41">
        <f t="shared" si="21"/>
        <v>0.26363805622789055</v>
      </c>
      <c r="O102" s="40">
        <f t="shared" si="24"/>
        <v>0.26238286479250333</v>
      </c>
      <c r="P102" s="40">
        <f t="shared" si="25"/>
        <v>0.25177387010543806</v>
      </c>
      <c r="Q102" s="40">
        <f t="shared" si="26"/>
        <v>0.13491759294748945</v>
      </c>
      <c r="R102" s="40">
        <f t="shared" si="27"/>
        <v>0.13508109309042435</v>
      </c>
      <c r="S102" s="40">
        <f t="shared" si="32"/>
        <v>0.2537717601547389</v>
      </c>
      <c r="T102" s="40">
        <f t="shared" si="33"/>
        <v>0.25298881604319318</v>
      </c>
      <c r="U102" s="32">
        <f t="shared" si="28"/>
        <v>0.29065130704474967</v>
      </c>
      <c r="V102" s="42">
        <f>'Rodzaje martwych'!S101</f>
        <v>328</v>
      </c>
      <c r="W102" s="32">
        <f t="shared" si="29"/>
        <v>0.28962472406181017</v>
      </c>
      <c r="X102" s="32">
        <f t="shared" si="30"/>
        <v>1132.5</v>
      </c>
    </row>
    <row r="103" spans="1:24" x14ac:dyDescent="0.25">
      <c r="A103" s="34">
        <v>96</v>
      </c>
      <c r="B103" s="54">
        <v>838</v>
      </c>
      <c r="C103" s="54">
        <v>862</v>
      </c>
      <c r="D103" s="54">
        <v>817</v>
      </c>
      <c r="E103" s="55">
        <f t="shared" si="22"/>
        <v>839.5</v>
      </c>
      <c r="F103" s="37">
        <f>'Rodzaje martwych'!M102</f>
        <v>159</v>
      </c>
      <c r="G103" s="37">
        <f>'Rodzaje martwych'!N102</f>
        <v>106</v>
      </c>
      <c r="H103" s="37">
        <f>'Rodzaje martwych'!O102</f>
        <v>142</v>
      </c>
      <c r="I103" s="37">
        <f>'Rodzaje martwych'!P102</f>
        <v>122</v>
      </c>
      <c r="J103" s="38">
        <f t="shared" si="23"/>
        <v>-28.5</v>
      </c>
      <c r="K103" s="39">
        <f t="shared" si="19"/>
        <v>-27.5</v>
      </c>
      <c r="L103" s="40">
        <f t="shared" si="31"/>
        <v>-9.5</v>
      </c>
      <c r="M103" s="40">
        <f t="shared" si="20"/>
        <v>-9.5</v>
      </c>
      <c r="N103" s="41">
        <f>(F103+I103)/(C103+F103-(J103-M103)/2)</f>
        <v>0.27268316351285782</v>
      </c>
      <c r="O103" s="40">
        <f t="shared" si="24"/>
        <v>0.3131964809384164</v>
      </c>
      <c r="P103" s="40">
        <f t="shared" si="25"/>
        <v>0.26868772834437638</v>
      </c>
      <c r="Q103" s="40">
        <f t="shared" si="26"/>
        <v>0.14734111543450065</v>
      </c>
      <c r="R103" s="40">
        <f t="shared" si="27"/>
        <v>0.14231554389034703</v>
      </c>
      <c r="S103" s="40">
        <f t="shared" si="32"/>
        <v>0.27174472465259908</v>
      </c>
      <c r="T103" s="40">
        <f t="shared" si="33"/>
        <v>0.27081552402120018</v>
      </c>
      <c r="U103" s="32">
        <f t="shared" si="28"/>
        <v>0.31447290053603333</v>
      </c>
      <c r="V103" s="42">
        <f>'Rodzaje martwych'!S102</f>
        <v>264</v>
      </c>
      <c r="W103" s="32">
        <f t="shared" si="29"/>
        <v>0.31322918726517696</v>
      </c>
      <c r="X103" s="32">
        <f t="shared" si="30"/>
        <v>842.83333333333337</v>
      </c>
    </row>
    <row r="104" spans="1:24" x14ac:dyDescent="0.25">
      <c r="A104" s="34">
        <v>97</v>
      </c>
      <c r="B104" s="54">
        <v>617</v>
      </c>
      <c r="C104" s="54">
        <v>555</v>
      </c>
      <c r="D104" s="54">
        <v>576</v>
      </c>
      <c r="E104" s="55">
        <f t="shared" si="22"/>
        <v>565.5</v>
      </c>
      <c r="F104" s="37">
        <f>'Rodzaje martwych'!M103</f>
        <v>122</v>
      </c>
      <c r="G104" s="37">
        <f>'Rodzaje martwych'!N103</f>
        <v>89</v>
      </c>
      <c r="H104" s="37">
        <f>'Rodzaje martwych'!O103</f>
        <v>145</v>
      </c>
      <c r="I104" s="37">
        <f>'Rodzaje martwych'!P103</f>
        <v>87</v>
      </c>
      <c r="J104" s="38">
        <f t="shared" si="23"/>
        <v>-27.5</v>
      </c>
      <c r="K104" s="39">
        <f t="shared" si="19"/>
        <v>-21</v>
      </c>
      <c r="L104" s="40">
        <f t="shared" si="31"/>
        <v>-9.5</v>
      </c>
      <c r="M104" s="40">
        <f t="shared" si="20"/>
        <v>-2.5</v>
      </c>
      <c r="N104" s="41">
        <f>(F104+I104)/(C104+F104-(J104-M104)/2)</f>
        <v>0.30311820159535896</v>
      </c>
      <c r="O104" s="40">
        <f t="shared" si="24"/>
        <v>0.28778280542986423</v>
      </c>
      <c r="P104" s="40">
        <f t="shared" si="25"/>
        <v>0.32551427689422252</v>
      </c>
      <c r="Q104" s="40">
        <f t="shared" si="26"/>
        <v>0.19979331725800895</v>
      </c>
      <c r="R104" s="40">
        <f t="shared" si="27"/>
        <v>0.15711060948081265</v>
      </c>
      <c r="S104" s="40">
        <f t="shared" si="32"/>
        <v>0.34042553191489361</v>
      </c>
      <c r="T104" s="40">
        <f t="shared" si="33"/>
        <v>0.33566433566433568</v>
      </c>
      <c r="U104" s="32">
        <f t="shared" si="28"/>
        <v>0.41025641025641024</v>
      </c>
      <c r="V104" s="42">
        <f>'Rodzaje martwych'!S103</f>
        <v>232</v>
      </c>
      <c r="W104" s="32">
        <f t="shared" si="29"/>
        <v>0.40336134453781514</v>
      </c>
      <c r="X104" s="32">
        <f t="shared" si="30"/>
        <v>575.16666666666663</v>
      </c>
    </row>
    <row r="105" spans="1:24" x14ac:dyDescent="0.25">
      <c r="A105" s="34">
        <v>98</v>
      </c>
      <c r="B105" s="54">
        <v>425</v>
      </c>
      <c r="C105" s="54">
        <v>397</v>
      </c>
      <c r="D105" s="54">
        <v>391</v>
      </c>
      <c r="E105" s="55">
        <f t="shared" si="22"/>
        <v>394</v>
      </c>
      <c r="F105" s="37">
        <f>'Rodzaje martwych'!M104</f>
        <v>89</v>
      </c>
      <c r="G105" s="37">
        <f>'Rodzaje martwych'!N104</f>
        <v>69</v>
      </c>
      <c r="H105" s="37">
        <f>'Rodzaje martwych'!O104</f>
        <v>72</v>
      </c>
      <c r="I105" s="37">
        <f>'Rodzaje martwych'!P104</f>
        <v>62</v>
      </c>
      <c r="J105" s="38">
        <f t="shared" si="23"/>
        <v>-21</v>
      </c>
      <c r="K105" s="39">
        <f t="shared" si="19"/>
        <v>-27.5</v>
      </c>
      <c r="L105" s="40">
        <f t="shared" si="31"/>
        <v>-2.5</v>
      </c>
      <c r="M105" s="40">
        <f t="shared" si="20"/>
        <v>0.5</v>
      </c>
      <c r="N105" s="41">
        <f>(F105+I105)/(C105+F105-(J105-M105)/2)</f>
        <v>0.30397584297936586</v>
      </c>
      <c r="O105" s="40">
        <f t="shared" si="24"/>
        <v>0.30188679245283018</v>
      </c>
      <c r="P105" s="40">
        <f t="shared" si="25"/>
        <v>0.28695667203136266</v>
      </c>
      <c r="Q105" s="40">
        <f t="shared" si="26"/>
        <v>0.15508885298869143</v>
      </c>
      <c r="R105" s="40">
        <f t="shared" si="27"/>
        <v>0.15607300188797987</v>
      </c>
      <c r="S105" s="40">
        <f t="shared" si="32"/>
        <v>0.29067245119305857</v>
      </c>
      <c r="T105" s="40">
        <f t="shared" si="33"/>
        <v>0.28962536023054758</v>
      </c>
      <c r="U105" s="32">
        <f t="shared" si="28"/>
        <v>0.34010152284263961</v>
      </c>
      <c r="V105" s="42">
        <f>'Rodzaje martwych'!S104</f>
        <v>134</v>
      </c>
      <c r="W105" s="32">
        <f t="shared" si="29"/>
        <v>0.33866891322662174</v>
      </c>
      <c r="X105" s="32">
        <f t="shared" si="30"/>
        <v>395.66666666666669</v>
      </c>
    </row>
    <row r="106" spans="1:24" x14ac:dyDescent="0.25">
      <c r="A106" s="34">
        <v>99</v>
      </c>
      <c r="B106" s="54">
        <v>185</v>
      </c>
      <c r="C106" s="54">
        <v>249</v>
      </c>
      <c r="D106" s="54">
        <v>278</v>
      </c>
      <c r="E106" s="55">
        <f t="shared" si="22"/>
        <v>263.5</v>
      </c>
      <c r="F106" s="37">
        <f>'Rodzaje martwych'!M105</f>
        <v>52</v>
      </c>
      <c r="G106" s="37">
        <f>'Rodzaje martwych'!N105</f>
        <v>27</v>
      </c>
      <c r="H106" s="37">
        <f>'Rodzaje martwych'!O105</f>
        <v>58</v>
      </c>
      <c r="I106" s="37">
        <f>'Rodzaje martwych'!P105</f>
        <v>39</v>
      </c>
      <c r="J106" s="38">
        <f t="shared" si="23"/>
        <v>-27.5</v>
      </c>
      <c r="K106" s="39">
        <f t="shared" si="19"/>
        <v>74.5</v>
      </c>
      <c r="L106" s="40">
        <f t="shared" si="31"/>
        <v>0.5</v>
      </c>
      <c r="M106" s="40">
        <f t="shared" si="20"/>
        <v>89</v>
      </c>
      <c r="N106" s="41">
        <f>(F106+I106)/(C106+F106-(J106-M106)/2)</f>
        <v>0.25330549756437021</v>
      </c>
      <c r="O106" s="40">
        <f>(I106+H107)/(C106+(0.5*(M106+L107)))</f>
        <v>0.23372781065088757</v>
      </c>
      <c r="P106" s="40">
        <f t="shared" si="25"/>
        <v>0.28267209240671232</v>
      </c>
      <c r="Q106" s="40">
        <f t="shared" si="26"/>
        <v>0.17274758004467611</v>
      </c>
      <c r="R106" s="40">
        <f t="shared" si="27"/>
        <v>0.13287904599659284</v>
      </c>
      <c r="S106" s="40">
        <f t="shared" si="32"/>
        <v>0.3108974358974359</v>
      </c>
      <c r="T106" s="40">
        <f t="shared" si="33"/>
        <v>0.30777366472765727</v>
      </c>
      <c r="U106" s="32">
        <f t="shared" si="28"/>
        <v>0.36812144212523717</v>
      </c>
      <c r="V106" s="42">
        <f>'Rodzaje martwych'!S105</f>
        <v>97</v>
      </c>
      <c r="W106" s="32">
        <f t="shared" si="29"/>
        <v>0.36374999999999996</v>
      </c>
      <c r="X106" s="32">
        <f t="shared" si="30"/>
        <v>266.66666666666669</v>
      </c>
    </row>
    <row r="107" spans="1:24" x14ac:dyDescent="0.25">
      <c r="A107" s="44">
        <v>100</v>
      </c>
      <c r="B107" s="57">
        <v>342</v>
      </c>
      <c r="C107" s="57">
        <v>288</v>
      </c>
      <c r="D107" s="57">
        <v>348</v>
      </c>
      <c r="E107" s="58">
        <f t="shared" si="22"/>
        <v>318</v>
      </c>
      <c r="F107" s="37">
        <f>'Rodzaje martwych'!M106</f>
        <v>19</v>
      </c>
      <c r="G107" s="37">
        <f>'Rodzaje martwych'!N106</f>
        <v>20</v>
      </c>
      <c r="H107" s="37">
        <f>'Rodzaje martwych'!O106</f>
        <v>40</v>
      </c>
      <c r="I107" s="37">
        <f>'Rodzaje martwych'!P106</f>
        <v>20</v>
      </c>
      <c r="J107" s="38">
        <f t="shared" si="23"/>
        <v>74.5</v>
      </c>
      <c r="K107" s="39">
        <f t="shared" si="19"/>
        <v>0</v>
      </c>
      <c r="L107" s="40">
        <f t="shared" si="31"/>
        <v>89</v>
      </c>
      <c r="M107" s="40">
        <f t="shared" si="20"/>
        <v>0</v>
      </c>
      <c r="N107" s="41">
        <f>(F107+I107)/(C107+F107-(J107-M107)/2)</f>
        <v>0.14457831325301204</v>
      </c>
      <c r="O107" s="40">
        <f t="shared" si="24"/>
        <v>6.9444444444444448E-2</v>
      </c>
      <c r="P107" s="40">
        <f t="shared" si="25"/>
        <v>0.17780608119036068</v>
      </c>
      <c r="Q107" s="40">
        <f t="shared" si="26"/>
        <v>0.11644832605531295</v>
      </c>
      <c r="R107" s="40">
        <f t="shared" si="27"/>
        <v>6.9444444444444448E-2</v>
      </c>
      <c r="S107" s="40">
        <f t="shared" si="32"/>
        <v>0.17241379310344829</v>
      </c>
      <c r="T107" s="40">
        <f t="shared" si="33"/>
        <v>0.17077798861480076</v>
      </c>
      <c r="U107" s="32">
        <f t="shared" si="28"/>
        <v>0.18867924528301888</v>
      </c>
      <c r="V107" s="42">
        <f>'Rodzaje martwych'!S106</f>
        <v>60</v>
      </c>
      <c r="W107" s="32">
        <f>V107/X107</f>
        <v>0.18672199170124482</v>
      </c>
      <c r="X107" s="32">
        <f t="shared" si="30"/>
        <v>321.33333333333331</v>
      </c>
    </row>
    <row r="108" spans="1:24" x14ac:dyDescent="0.25">
      <c r="A108" s="20"/>
      <c r="B108" s="20"/>
      <c r="F108" s="16"/>
      <c r="G108" s="16"/>
      <c r="H108" s="16"/>
      <c r="I108" s="16"/>
      <c r="J108" s="16"/>
      <c r="K108" s="16"/>
      <c r="Q108" s="16"/>
      <c r="R108" s="16"/>
    </row>
    <row r="109" spans="1:24" x14ac:dyDescent="0.25">
      <c r="A109" s="20"/>
      <c r="B109" s="20"/>
      <c r="F109" s="16"/>
      <c r="G109" s="16"/>
      <c r="H109" s="16"/>
      <c r="I109" s="16"/>
      <c r="J109" s="16"/>
      <c r="K109" s="16"/>
      <c r="Q109" s="16"/>
      <c r="R109" s="16"/>
    </row>
    <row r="110" spans="1:24" x14ac:dyDescent="0.25">
      <c r="A110" s="20"/>
      <c r="B110" s="20"/>
      <c r="F110" s="16"/>
      <c r="G110" s="16"/>
      <c r="H110" s="16"/>
      <c r="I110" s="16"/>
      <c r="J110" s="16"/>
      <c r="K110" s="16"/>
      <c r="Q110" s="16"/>
      <c r="R110" s="16"/>
    </row>
    <row r="111" spans="1:24" x14ac:dyDescent="0.25">
      <c r="A111" s="20"/>
      <c r="B111" s="20"/>
      <c r="F111" s="16"/>
      <c r="G111" s="16"/>
      <c r="H111" s="16"/>
      <c r="I111" s="16"/>
      <c r="J111" s="16"/>
      <c r="K111" s="16"/>
      <c r="Q111" s="16"/>
      <c r="R111" s="16"/>
    </row>
    <row r="112" spans="1:24" x14ac:dyDescent="0.25">
      <c r="A112" s="20"/>
      <c r="B112" s="20"/>
      <c r="F112" s="16"/>
      <c r="G112" s="16"/>
      <c r="H112" s="16"/>
      <c r="I112" s="16"/>
      <c r="J112" s="16"/>
      <c r="K112" s="16"/>
      <c r="Q112" s="16"/>
      <c r="R112" s="16"/>
    </row>
    <row r="113" spans="1:18" x14ac:dyDescent="0.25">
      <c r="A113" s="20"/>
      <c r="B113" s="20"/>
      <c r="F113" s="16"/>
      <c r="G113" s="16"/>
      <c r="H113" s="16"/>
      <c r="I113" s="16"/>
      <c r="J113" s="16"/>
      <c r="K113" s="16"/>
      <c r="Q113" s="16"/>
      <c r="R113" s="16"/>
    </row>
    <row r="114" spans="1:18" x14ac:dyDescent="0.25">
      <c r="A114" s="20"/>
      <c r="B114" s="20"/>
      <c r="F114" s="16"/>
      <c r="G114" s="16"/>
      <c r="H114" s="16"/>
      <c r="I114" s="16"/>
      <c r="J114" s="16"/>
      <c r="K114" s="16"/>
      <c r="Q114" s="16"/>
      <c r="R114" s="16"/>
    </row>
    <row r="115" spans="1:18" x14ac:dyDescent="0.25">
      <c r="A115" s="20"/>
      <c r="B115" s="20"/>
      <c r="F115" s="16"/>
      <c r="G115" s="16"/>
      <c r="H115" s="16"/>
      <c r="I115" s="16"/>
      <c r="J115" s="16"/>
      <c r="K115" s="16"/>
      <c r="Q115" s="16"/>
      <c r="R115" s="16"/>
    </row>
    <row r="116" spans="1:18" x14ac:dyDescent="0.25">
      <c r="A116" s="20"/>
      <c r="B116" s="20"/>
      <c r="F116" s="16"/>
      <c r="G116" s="16"/>
      <c r="H116" s="16"/>
      <c r="I116" s="16"/>
      <c r="J116" s="16"/>
      <c r="K116" s="16"/>
      <c r="Q116" s="16"/>
      <c r="R116" s="16"/>
    </row>
    <row r="117" spans="1:18" x14ac:dyDescent="0.25">
      <c r="A117" s="20"/>
      <c r="B117" s="20"/>
      <c r="F117" s="16"/>
      <c r="G117" s="16"/>
      <c r="H117" s="16"/>
      <c r="I117" s="16"/>
      <c r="J117" s="16"/>
      <c r="K117" s="16"/>
      <c r="Q117" s="16"/>
      <c r="R117" s="16"/>
    </row>
  </sheetData>
  <mergeCells count="5">
    <mergeCell ref="B5:D5"/>
    <mergeCell ref="F5:G5"/>
    <mergeCell ref="H5:I5"/>
    <mergeCell ref="J5:K5"/>
    <mergeCell ref="L5:M5"/>
  </mergeCells>
  <pageMargins left="0.7" right="0.7" top="0.75" bottom="0.75" header="0.3" footer="0.3"/>
  <ignoredErrors>
    <ignoredError sqref="L7:L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opLeftCell="W91" zoomScaleNormal="100" workbookViewId="0">
      <selection activeCell="AO96" sqref="AO96"/>
    </sheetView>
  </sheetViews>
  <sheetFormatPr defaultRowHeight="13.2" x14ac:dyDescent="0.25"/>
  <cols>
    <col min="19" max="19" width="9.5546875" bestFit="1" customWidth="1"/>
    <col min="20" max="20" width="7.5546875" bestFit="1" customWidth="1"/>
    <col min="22" max="22" width="9.5546875" bestFit="1" customWidth="1"/>
    <col min="23" max="23" width="10.5546875" bestFit="1" customWidth="1"/>
  </cols>
  <sheetData>
    <row r="1" spans="1:27" x14ac:dyDescent="0.25">
      <c r="A1" s="22"/>
    </row>
    <row r="2" spans="1:27" x14ac:dyDescent="0.25">
      <c r="A2" s="119" t="s">
        <v>1</v>
      </c>
      <c r="B2" s="119"/>
      <c r="C2" s="119"/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P2" s="120" t="s">
        <v>0</v>
      </c>
      <c r="Q2" s="120"/>
      <c r="R2" s="120"/>
      <c r="S2" s="120"/>
      <c r="T2" s="120"/>
      <c r="U2" s="120"/>
      <c r="V2" s="120"/>
      <c r="W2" s="120"/>
      <c r="X2" s="120"/>
    </row>
    <row r="3" spans="1:27" x14ac:dyDescent="0.25">
      <c r="A3" s="62" t="s">
        <v>49</v>
      </c>
      <c r="B3" s="63" t="s">
        <v>50</v>
      </c>
      <c r="C3" s="64" t="s">
        <v>48</v>
      </c>
      <c r="D3" s="63" t="s">
        <v>51</v>
      </c>
      <c r="E3" s="63" t="s">
        <v>52</v>
      </c>
      <c r="F3" s="63" t="s">
        <v>53</v>
      </c>
      <c r="G3" s="65" t="s">
        <v>54</v>
      </c>
      <c r="H3" s="62" t="s">
        <v>49</v>
      </c>
      <c r="I3" s="62" t="s">
        <v>50</v>
      </c>
      <c r="J3" s="66" t="s">
        <v>48</v>
      </c>
      <c r="K3" s="62" t="s">
        <v>51</v>
      </c>
      <c r="L3" s="62" t="s">
        <v>52</v>
      </c>
      <c r="M3" s="62" t="s">
        <v>53</v>
      </c>
      <c r="N3" s="67" t="s">
        <v>54</v>
      </c>
      <c r="O3" s="62" t="s">
        <v>111</v>
      </c>
      <c r="P3" s="83" t="s">
        <v>49</v>
      </c>
      <c r="Q3" s="83" t="s">
        <v>107</v>
      </c>
      <c r="R3" s="83" t="s">
        <v>108</v>
      </c>
      <c r="S3" s="83" t="s">
        <v>50</v>
      </c>
      <c r="T3" s="83" t="s">
        <v>48</v>
      </c>
      <c r="U3" s="83" t="s">
        <v>51</v>
      </c>
      <c r="V3" s="83" t="s">
        <v>52</v>
      </c>
      <c r="W3" s="83" t="s">
        <v>53</v>
      </c>
      <c r="X3" s="83" t="s">
        <v>54</v>
      </c>
      <c r="Y3" s="82"/>
      <c r="Z3" s="82"/>
    </row>
    <row r="4" spans="1:27" x14ac:dyDescent="0.25">
      <c r="A4" s="68">
        <v>0</v>
      </c>
      <c r="B4" s="69">
        <v>100000</v>
      </c>
      <c r="C4" s="70">
        <f>'Liczymy metody dla męzczyzn'!S7</f>
        <v>4.8725699089903042E-3</v>
      </c>
      <c r="D4" s="71">
        <f>B4*C4</f>
        <v>487.25699089903043</v>
      </c>
      <c r="E4" s="72">
        <f>B5+0.1*D4</f>
        <v>99561.468708190878</v>
      </c>
      <c r="F4" s="73">
        <f>SUM(E4:$E$103)</f>
        <v>7289252.7751466641</v>
      </c>
      <c r="G4" s="74">
        <f>F4/B4</f>
        <v>72.892527751466645</v>
      </c>
      <c r="H4" s="68">
        <v>0</v>
      </c>
      <c r="I4" s="75">
        <v>100000</v>
      </c>
      <c r="J4" s="76">
        <f>'Liczymy metody dla kobiet'!S7</f>
        <v>2.1305683291017877E-3</v>
      </c>
      <c r="K4" s="75">
        <f>I4*J4</f>
        <v>213.05683291017877</v>
      </c>
      <c r="L4" s="75">
        <f>I5+0.1*K4</f>
        <v>99808.248850380842</v>
      </c>
      <c r="M4" s="75">
        <f>SUM(L4:$L$103)</f>
        <v>8109887.8308441313</v>
      </c>
      <c r="N4" s="77">
        <f>M4/I4</f>
        <v>81.098878308441314</v>
      </c>
      <c r="O4" s="31">
        <f>N4-G4</f>
        <v>8.2063505569746695</v>
      </c>
      <c r="P4" s="25">
        <v>0</v>
      </c>
      <c r="Q4" s="25">
        <f>I4*0.485</f>
        <v>48500</v>
      </c>
      <c r="R4" s="25">
        <f>0.515*B4</f>
        <v>51500</v>
      </c>
      <c r="S4" s="25">
        <f>Q4+R4</f>
        <v>100000</v>
      </c>
      <c r="T4" s="84">
        <f>U4/S4</f>
        <v>3.5426991427443865E-3</v>
      </c>
      <c r="U4" s="31">
        <f>S4-S5</f>
        <v>354.26991427443863</v>
      </c>
      <c r="V4" s="31">
        <f>S5+0.1*U4</f>
        <v>99681.15707715301</v>
      </c>
      <c r="W4" s="31">
        <f>SUM(V4:$V$103)</f>
        <v>7687260.777159933</v>
      </c>
      <c r="X4" s="31">
        <f>W4/S4</f>
        <v>76.872607771599334</v>
      </c>
      <c r="Y4" s="31"/>
      <c r="Z4" s="31"/>
    </row>
    <row r="5" spans="1:27" x14ac:dyDescent="0.25">
      <c r="A5" s="78">
        <v>1</v>
      </c>
      <c r="B5" s="79">
        <f>B4-D4</f>
        <v>99512.743009100974</v>
      </c>
      <c r="C5" s="76">
        <f>'Liczymy metody dla męzczyzn'!S8</f>
        <v>1.5643943838241619E-4</v>
      </c>
      <c r="D5" s="80">
        <f t="shared" ref="D5:D68" si="0">B5*C5</f>
        <v>15.567717628237469</v>
      </c>
      <c r="E5" s="75">
        <f>(B5+B6)/2</f>
        <v>99504.959150286857</v>
      </c>
      <c r="F5" s="81">
        <f>SUM(E5:$E$103)</f>
        <v>7189691.3064384731</v>
      </c>
      <c r="G5" s="77">
        <f t="shared" ref="G5:G68" si="1">F5/B5</f>
        <v>72.248951129614994</v>
      </c>
      <c r="H5" s="78">
        <v>1</v>
      </c>
      <c r="I5" s="75">
        <f>I4-K4</f>
        <v>99786.943167089819</v>
      </c>
      <c r="J5" s="76">
        <f>'Liczymy metody dla kobiet'!S8</f>
        <v>8.2453825857519786E-5</v>
      </c>
      <c r="K5" s="75">
        <f t="shared" ref="K5:K68" si="2">I5*J5</f>
        <v>8.2278152347534483</v>
      </c>
      <c r="L5" s="75">
        <f>(I5+I6)/2</f>
        <v>99782.829259472433</v>
      </c>
      <c r="M5" s="75">
        <f>SUM(L5:$L$103)</f>
        <v>8010079.5819937503</v>
      </c>
      <c r="N5" s="77">
        <f t="shared" ref="N5:N68" si="3">M5/I5</f>
        <v>80.271820418239955</v>
      </c>
      <c r="O5" s="31">
        <f t="shared" ref="O5:O68" si="4">N5-G5</f>
        <v>8.0228692886249604</v>
      </c>
      <c r="P5" s="25">
        <v>1</v>
      </c>
      <c r="Q5" s="25">
        <f t="shared" ref="Q5:Q68" si="5">I5*0.485</f>
        <v>48396.667436038559</v>
      </c>
      <c r="R5" s="25">
        <f t="shared" ref="R5:R68" si="6">0.515*B5</f>
        <v>51249.062649687003</v>
      </c>
      <c r="S5" s="25">
        <f t="shared" ref="S5:S68" si="7">Q5+R5</f>
        <v>99645.730085725561</v>
      </c>
      <c r="T5" s="84">
        <f t="shared" ref="T5:T68" si="8">U5/S5</f>
        <v>1.2050556463448669E-4</v>
      </c>
      <c r="U5" s="31">
        <f t="shared" ref="U5:U68" si="9">S5-S6</f>
        <v>12.007864967396017</v>
      </c>
      <c r="V5" s="31">
        <f>(S5+S6)*50%</f>
        <v>99639.726153241863</v>
      </c>
      <c r="W5" s="31">
        <f>SUM(V5:$V$103)</f>
        <v>7587579.6200827798</v>
      </c>
      <c r="X5" s="31">
        <f t="shared" ref="X5:X68" si="10">W5/S5</f>
        <v>76.14555700033668</v>
      </c>
      <c r="Y5" s="31"/>
      <c r="Z5" s="31"/>
      <c r="AA5" s="23"/>
    </row>
    <row r="6" spans="1:27" x14ac:dyDescent="0.25">
      <c r="A6" s="78">
        <v>2</v>
      </c>
      <c r="B6" s="79">
        <f t="shared" ref="B6:B69" si="11">B5-D5</f>
        <v>99497.17529147274</v>
      </c>
      <c r="C6" s="76">
        <f>'Liczymy metody dla męzczyzn'!S9</f>
        <v>4.4962344036869118E-4</v>
      </c>
      <c r="D6" s="80">
        <f t="shared" si="0"/>
        <v>44.736262261518711</v>
      </c>
      <c r="E6" s="75">
        <f t="shared" ref="E6:E69" si="12">(B6+B7)/2</f>
        <v>99474.807160341981</v>
      </c>
      <c r="F6" s="81">
        <f>SUM(E6:$E$103)</f>
        <v>7090186.3472881867</v>
      </c>
      <c r="G6" s="77">
        <f t="shared" si="1"/>
        <v>71.260177251442443</v>
      </c>
      <c r="H6" s="78">
        <v>2</v>
      </c>
      <c r="I6" s="75">
        <f t="shared" ref="I6:I69" si="13">I5-K5</f>
        <v>99778.715351855062</v>
      </c>
      <c r="J6" s="76">
        <f>'Liczymy metody dla kobiet'!S9</f>
        <v>7.907013520993121E-5</v>
      </c>
      <c r="K6" s="75">
        <f t="shared" si="2"/>
        <v>7.889516513944419</v>
      </c>
      <c r="L6" s="75">
        <f t="shared" ref="L6:L69" si="14">(I6+I7)/2</f>
        <v>99774.770593598092</v>
      </c>
      <c r="M6" s="75">
        <f>SUM(L6:$L$103)</f>
        <v>7910296.7527342783</v>
      </c>
      <c r="N6" s="77">
        <f t="shared" si="3"/>
        <v>79.278398452413143</v>
      </c>
      <c r="O6" s="31">
        <f t="shared" si="4"/>
        <v>8.0182212009707001</v>
      </c>
      <c r="P6" s="25">
        <v>2</v>
      </c>
      <c r="Q6" s="25">
        <f t="shared" si="5"/>
        <v>48392.676945649706</v>
      </c>
      <c r="R6" s="25">
        <f t="shared" si="6"/>
        <v>51241.045275108459</v>
      </c>
      <c r="S6" s="25">
        <f t="shared" si="7"/>
        <v>99633.722220758165</v>
      </c>
      <c r="T6" s="84">
        <f t="shared" si="8"/>
        <v>2.6964355014677982E-4</v>
      </c>
      <c r="U6" s="31">
        <f t="shared" si="9"/>
        <v>26.865590573943336</v>
      </c>
      <c r="V6" s="31">
        <f t="shared" ref="V6:V69" si="15">(S6+S7)*50%</f>
        <v>99620.289425471186</v>
      </c>
      <c r="W6" s="31">
        <f>SUM(V6:$V$103)</f>
        <v>7487939.8939295383</v>
      </c>
      <c r="X6" s="31">
        <f t="shared" si="10"/>
        <v>75.154673809521341</v>
      </c>
      <c r="Y6" s="31"/>
      <c r="Z6" s="31"/>
    </row>
    <row r="7" spans="1:27" x14ac:dyDescent="0.25">
      <c r="A7" s="78">
        <v>3</v>
      </c>
      <c r="B7" s="79">
        <f t="shared" si="11"/>
        <v>99452.439029211222</v>
      </c>
      <c r="C7" s="76">
        <f>'Liczymy metody dla męzczyzn'!S10</f>
        <v>2.1129736582617271E-4</v>
      </c>
      <c r="D7" s="80">
        <f t="shared" si="0"/>
        <v>21.014038391860382</v>
      </c>
      <c r="E7" s="75">
        <f t="shared" si="12"/>
        <v>99441.932010015298</v>
      </c>
      <c r="F7" s="81">
        <f>SUM(E7:$E$103)</f>
        <v>6990711.5401278445</v>
      </c>
      <c r="G7" s="77">
        <f t="shared" si="1"/>
        <v>70.292006997179115</v>
      </c>
      <c r="H7" s="78">
        <v>3</v>
      </c>
      <c r="I7" s="75">
        <f t="shared" si="13"/>
        <v>99770.825835341122</v>
      </c>
      <c r="J7" s="76">
        <f>'Liczymy metody dla kobiet'!S10</f>
        <v>0</v>
      </c>
      <c r="K7" s="75">
        <f t="shared" si="2"/>
        <v>0</v>
      </c>
      <c r="L7" s="75">
        <f t="shared" si="14"/>
        <v>99770.825835341122</v>
      </c>
      <c r="M7" s="75">
        <f>SUM(L7:$L$103)</f>
        <v>7810521.9821406817</v>
      </c>
      <c r="N7" s="77">
        <f t="shared" si="3"/>
        <v>78.284627963598709</v>
      </c>
      <c r="O7" s="31">
        <f t="shared" si="4"/>
        <v>7.9926209664195937</v>
      </c>
      <c r="P7" s="25">
        <v>3</v>
      </c>
      <c r="Q7" s="25">
        <f t="shared" si="5"/>
        <v>48388.850530140444</v>
      </c>
      <c r="R7" s="25">
        <f t="shared" si="6"/>
        <v>51218.006100043778</v>
      </c>
      <c r="S7" s="25">
        <f t="shared" si="7"/>
        <v>99606.856630184222</v>
      </c>
      <c r="T7" s="84">
        <f t="shared" si="8"/>
        <v>1.0864944581071278E-4</v>
      </c>
      <c r="U7" s="31">
        <f t="shared" si="9"/>
        <v>10.822229771816637</v>
      </c>
      <c r="V7" s="31">
        <f t="shared" si="15"/>
        <v>99601.445515298314</v>
      </c>
      <c r="W7" s="31">
        <f>SUM(V7:$V$103)</f>
        <v>7388319.6045040665</v>
      </c>
      <c r="X7" s="31">
        <f t="shared" si="10"/>
        <v>74.174809390231857</v>
      </c>
      <c r="Y7" s="31"/>
      <c r="Z7" s="31"/>
    </row>
    <row r="8" spans="1:27" x14ac:dyDescent="0.25">
      <c r="A8" s="78">
        <v>4</v>
      </c>
      <c r="B8" s="79">
        <f t="shared" si="11"/>
        <v>99431.42499081936</v>
      </c>
      <c r="C8" s="76">
        <f>'Liczymy metody dla męzczyzn'!S11</f>
        <v>6.7810402115684544E-5</v>
      </c>
      <c r="D8" s="80">
        <f t="shared" si="0"/>
        <v>6.7424849115629861</v>
      </c>
      <c r="E8" s="75">
        <f t="shared" si="12"/>
        <v>99428.053748363571</v>
      </c>
      <c r="F8" s="81">
        <f>SUM(E8:$E$103)</f>
        <v>6891269.6081178291</v>
      </c>
      <c r="G8" s="77">
        <f t="shared" si="1"/>
        <v>69.306756981046078</v>
      </c>
      <c r="H8" s="78">
        <v>4</v>
      </c>
      <c r="I8" s="75">
        <f t="shared" si="13"/>
        <v>99770.825835341122</v>
      </c>
      <c r="J8" s="76">
        <f>'Liczymy metody dla kobiet'!S11</f>
        <v>2.1265284423179159E-4</v>
      </c>
      <c r="K8" s="75">
        <f t="shared" si="2"/>
        <v>21.216549885240003</v>
      </c>
      <c r="L8" s="75">
        <f t="shared" si="14"/>
        <v>99760.217560398509</v>
      </c>
      <c r="M8" s="75">
        <f>SUM(L8:$L$103)</f>
        <v>7710751.1563053392</v>
      </c>
      <c r="N8" s="77">
        <f t="shared" si="3"/>
        <v>77.284627963598695</v>
      </c>
      <c r="O8" s="31">
        <f t="shared" si="4"/>
        <v>7.9778709825526164</v>
      </c>
      <c r="P8" s="25">
        <v>4</v>
      </c>
      <c r="Q8" s="25">
        <f t="shared" si="5"/>
        <v>48388.850530140444</v>
      </c>
      <c r="R8" s="25">
        <f t="shared" si="6"/>
        <v>51207.183870271969</v>
      </c>
      <c r="S8" s="25">
        <f t="shared" si="7"/>
        <v>99596.034400412405</v>
      </c>
      <c r="T8" s="84">
        <f t="shared" si="8"/>
        <v>1.3818227308574706E-4</v>
      </c>
      <c r="U8" s="31">
        <f t="shared" si="9"/>
        <v>13.762406423775246</v>
      </c>
      <c r="V8" s="31">
        <f t="shared" si="15"/>
        <v>99589.153197200518</v>
      </c>
      <c r="W8" s="31">
        <f>SUM(V8:$V$103)</f>
        <v>7288718.1589887682</v>
      </c>
      <c r="X8" s="31">
        <f t="shared" si="10"/>
        <v>73.18281498724599</v>
      </c>
      <c r="Y8" s="31"/>
      <c r="Z8" s="31"/>
    </row>
    <row r="9" spans="1:27" x14ac:dyDescent="0.25">
      <c r="A9" s="78">
        <v>5</v>
      </c>
      <c r="B9" s="79">
        <f t="shared" si="11"/>
        <v>99424.682505907796</v>
      </c>
      <c r="C9" s="76">
        <f>'Liczymy metody dla męzczyzn'!S12</f>
        <v>1.331203407880724E-4</v>
      </c>
      <c r="D9" s="80">
        <f t="shared" si="0"/>
        <v>13.235447617932346</v>
      </c>
      <c r="E9" s="75">
        <f t="shared" si="12"/>
        <v>99418.064782098838</v>
      </c>
      <c r="F9" s="81">
        <f>SUM(E9:$E$103)</f>
        <v>6791841.5543694654</v>
      </c>
      <c r="G9" s="77">
        <f t="shared" si="1"/>
        <v>68.31142311131741</v>
      </c>
      <c r="H9" s="78">
        <v>5</v>
      </c>
      <c r="I9" s="75">
        <f t="shared" si="13"/>
        <v>99749.609285455881</v>
      </c>
      <c r="J9" s="76">
        <f>'Liczymy metody dla kobiet'!S12</f>
        <v>0</v>
      </c>
      <c r="K9" s="75">
        <f t="shared" si="2"/>
        <v>0</v>
      </c>
      <c r="L9" s="75">
        <f t="shared" si="14"/>
        <v>99749.609285455881</v>
      </c>
      <c r="M9" s="75">
        <f>SUM(L9:$L$103)</f>
        <v>7610990.9387449408</v>
      </c>
      <c r="N9" s="77">
        <f t="shared" si="3"/>
        <v>76.300959906162475</v>
      </c>
      <c r="O9" s="31">
        <f t="shared" si="4"/>
        <v>7.9895367948450655</v>
      </c>
      <c r="P9" s="25">
        <v>5</v>
      </c>
      <c r="Q9" s="25">
        <f t="shared" si="5"/>
        <v>48378.560503446104</v>
      </c>
      <c r="R9" s="25">
        <f t="shared" si="6"/>
        <v>51203.711490542519</v>
      </c>
      <c r="S9" s="25">
        <f t="shared" si="7"/>
        <v>99582.27199398863</v>
      </c>
      <c r="T9" s="84">
        <f t="shared" si="8"/>
        <v>6.8448483718593954E-5</v>
      </c>
      <c r="U9" s="31">
        <f t="shared" si="9"/>
        <v>6.816255523241125</v>
      </c>
      <c r="V9" s="31">
        <f t="shared" si="15"/>
        <v>99578.86386622701</v>
      </c>
      <c r="W9" s="31">
        <f>SUM(V9:$V$103)</f>
        <v>7189129.0057915682</v>
      </c>
      <c r="X9" s="31">
        <f t="shared" si="10"/>
        <v>72.192859851857435</v>
      </c>
      <c r="Y9" s="31"/>
      <c r="Z9" s="31"/>
    </row>
    <row r="10" spans="1:27" x14ac:dyDescent="0.25">
      <c r="A10" s="78">
        <v>6</v>
      </c>
      <c r="B10" s="79">
        <f t="shared" si="11"/>
        <v>99411.447058289865</v>
      </c>
      <c r="C10" s="76">
        <f>'Liczymy metody dla męzczyzn'!S13</f>
        <v>0</v>
      </c>
      <c r="D10" s="80">
        <f t="shared" si="0"/>
        <v>0</v>
      </c>
      <c r="E10" s="75">
        <f t="shared" si="12"/>
        <v>99411.447058289865</v>
      </c>
      <c r="F10" s="81">
        <f>SUM(E10:$E$103)</f>
        <v>6692423.4895873656</v>
      </c>
      <c r="G10" s="77">
        <f t="shared" si="1"/>
        <v>67.320451392919225</v>
      </c>
      <c r="H10" s="78">
        <v>6</v>
      </c>
      <c r="I10" s="75">
        <f t="shared" si="13"/>
        <v>99749.609285455881</v>
      </c>
      <c r="J10" s="76">
        <f>'Liczymy metody dla kobiet'!S13</f>
        <v>0</v>
      </c>
      <c r="K10" s="75">
        <f t="shared" si="2"/>
        <v>0</v>
      </c>
      <c r="L10" s="75">
        <f t="shared" si="14"/>
        <v>99749.609285455881</v>
      </c>
      <c r="M10" s="75">
        <f>SUM(L10:$L$103)</f>
        <v>7511241.3294594837</v>
      </c>
      <c r="N10" s="77">
        <f t="shared" si="3"/>
        <v>75.300959906162461</v>
      </c>
      <c r="O10" s="31">
        <f t="shared" si="4"/>
        <v>7.9805085132432367</v>
      </c>
      <c r="P10" s="25">
        <v>6</v>
      </c>
      <c r="Q10" s="25">
        <f t="shared" si="5"/>
        <v>48378.560503446104</v>
      </c>
      <c r="R10" s="25">
        <f t="shared" si="6"/>
        <v>51196.895235019285</v>
      </c>
      <c r="S10" s="25">
        <f t="shared" si="7"/>
        <v>99575.455738465389</v>
      </c>
      <c r="T10" s="84">
        <f t="shared" si="8"/>
        <v>0</v>
      </c>
      <c r="U10" s="31">
        <f>S10-S11</f>
        <v>0</v>
      </c>
      <c r="V10" s="31">
        <f t="shared" si="15"/>
        <v>99575.455738465389</v>
      </c>
      <c r="W10" s="31">
        <f>SUM(V10:$V$103)</f>
        <v>7089550.1419253405</v>
      </c>
      <c r="X10" s="31">
        <f t="shared" si="10"/>
        <v>71.197767455325746</v>
      </c>
      <c r="Y10" s="31"/>
      <c r="Z10" s="31"/>
    </row>
    <row r="11" spans="1:27" x14ac:dyDescent="0.25">
      <c r="A11" s="78">
        <v>7</v>
      </c>
      <c r="B11" s="79">
        <f t="shared" si="11"/>
        <v>99411.447058289865</v>
      </c>
      <c r="C11" s="76">
        <f>'Liczymy metody dla męzczyzn'!S14</f>
        <v>6.8683677324083925E-5</v>
      </c>
      <c r="D11" s="80">
        <f t="shared" si="0"/>
        <v>6.8279437520718336</v>
      </c>
      <c r="E11" s="75">
        <f t="shared" si="12"/>
        <v>99408.033086413838</v>
      </c>
      <c r="F11" s="81">
        <f>SUM(E11:$E$103)</f>
        <v>6593012.0425290773</v>
      </c>
      <c r="G11" s="77">
        <f t="shared" si="1"/>
        <v>66.320451392919239</v>
      </c>
      <c r="H11" s="78">
        <v>7</v>
      </c>
      <c r="I11" s="75">
        <f t="shared" si="13"/>
        <v>99749.609285455881</v>
      </c>
      <c r="J11" s="76">
        <f>'Liczymy metody dla kobiet'!S14</f>
        <v>7.1743731391469667E-5</v>
      </c>
      <c r="K11" s="75">
        <f t="shared" si="2"/>
        <v>7.1564091749797951</v>
      </c>
      <c r="L11" s="75">
        <f t="shared" si="14"/>
        <v>99746.031080868386</v>
      </c>
      <c r="M11" s="75">
        <f>SUM(L11:$L$103)</f>
        <v>7411491.7201740285</v>
      </c>
      <c r="N11" s="77">
        <f t="shared" si="3"/>
        <v>74.300959906162461</v>
      </c>
      <c r="O11" s="31">
        <f t="shared" si="4"/>
        <v>7.9805085132432225</v>
      </c>
      <c r="P11" s="25">
        <v>7</v>
      </c>
      <c r="Q11" s="25">
        <f t="shared" si="5"/>
        <v>48378.560503446104</v>
      </c>
      <c r="R11" s="25">
        <f t="shared" si="6"/>
        <v>51196.895235019285</v>
      </c>
      <c r="S11" s="25">
        <f t="shared" si="7"/>
        <v>99575.455738465389</v>
      </c>
      <c r="T11" s="84">
        <f t="shared" si="8"/>
        <v>7.0170399225108485E-5</v>
      </c>
      <c r="U11" s="31">
        <f t="shared" si="9"/>
        <v>6.9872494821902364</v>
      </c>
      <c r="V11" s="31">
        <f t="shared" si="15"/>
        <v>99571.962113724294</v>
      </c>
      <c r="W11" s="31">
        <f>SUM(V11:$V$103)</f>
        <v>6989974.6861868752</v>
      </c>
      <c r="X11" s="31">
        <f t="shared" si="10"/>
        <v>70.197767455325746</v>
      </c>
      <c r="Y11" s="31"/>
      <c r="Z11" s="31"/>
    </row>
    <row r="12" spans="1:27" x14ac:dyDescent="0.25">
      <c r="A12" s="78">
        <v>8</v>
      </c>
      <c r="B12" s="79">
        <f t="shared" si="11"/>
        <v>99404.619114537796</v>
      </c>
      <c r="C12" s="76">
        <f>'Liczymy metody dla męzczyzn'!S15</f>
        <v>0</v>
      </c>
      <c r="D12" s="80">
        <f t="shared" si="0"/>
        <v>0</v>
      </c>
      <c r="E12" s="75">
        <f t="shared" si="12"/>
        <v>99404.619114537796</v>
      </c>
      <c r="F12" s="81">
        <f>SUM(E12:$E$103)</f>
        <v>6493604.0094426638</v>
      </c>
      <c r="G12" s="77">
        <f t="shared" si="1"/>
        <v>65.324972494089891</v>
      </c>
      <c r="H12" s="78">
        <v>8</v>
      </c>
      <c r="I12" s="75">
        <f t="shared" si="13"/>
        <v>99742.452876280906</v>
      </c>
      <c r="J12" s="76">
        <f>'Liczymy metody dla kobiet'!S15</f>
        <v>0</v>
      </c>
      <c r="K12" s="75">
        <f t="shared" si="2"/>
        <v>0</v>
      </c>
      <c r="L12" s="75">
        <f t="shared" si="14"/>
        <v>99742.452876280906</v>
      </c>
      <c r="M12" s="75">
        <f>SUM(L12:$L$103)</f>
        <v>7311745.6890931595</v>
      </c>
      <c r="N12" s="77">
        <f t="shared" si="3"/>
        <v>73.306255042299213</v>
      </c>
      <c r="O12" s="31">
        <f t="shared" si="4"/>
        <v>7.9812825482093217</v>
      </c>
      <c r="P12" s="25">
        <v>8</v>
      </c>
      <c r="Q12" s="25">
        <f t="shared" si="5"/>
        <v>48375.089644996238</v>
      </c>
      <c r="R12" s="25">
        <f t="shared" si="6"/>
        <v>51193.378843986968</v>
      </c>
      <c r="S12" s="25">
        <f t="shared" si="7"/>
        <v>99568.468488983199</v>
      </c>
      <c r="T12" s="84">
        <f t="shared" si="8"/>
        <v>0</v>
      </c>
      <c r="U12" s="31">
        <f t="shared" si="9"/>
        <v>0</v>
      </c>
      <c r="V12" s="31">
        <f t="shared" si="15"/>
        <v>99568.468488983199</v>
      </c>
      <c r="W12" s="31">
        <f>SUM(V12:$V$103)</f>
        <v>6890402.7240731511</v>
      </c>
      <c r="X12" s="31">
        <f t="shared" si="10"/>
        <v>69.202658518701057</v>
      </c>
      <c r="Y12" s="31"/>
      <c r="Z12" s="31"/>
    </row>
    <row r="13" spans="1:27" x14ac:dyDescent="0.25">
      <c r="A13" s="78">
        <v>9</v>
      </c>
      <c r="B13" s="79">
        <f t="shared" si="11"/>
        <v>99404.619114537796</v>
      </c>
      <c r="C13" s="76">
        <f>'Liczymy metody dla męzczyzn'!S16</f>
        <v>6.9235296153979294E-5</v>
      </c>
      <c r="D13" s="80">
        <f t="shared" si="0"/>
        <v>6.8823082434685352</v>
      </c>
      <c r="E13" s="75">
        <f t="shared" si="12"/>
        <v>99401.177960416069</v>
      </c>
      <c r="F13" s="81">
        <f>SUM(E13:$E$103)</f>
        <v>6394199.3903281251</v>
      </c>
      <c r="G13" s="77">
        <f t="shared" si="1"/>
        <v>64.324972494089877</v>
      </c>
      <c r="H13" s="78">
        <v>9</v>
      </c>
      <c r="I13" s="75">
        <f t="shared" si="13"/>
        <v>99742.452876280906</v>
      </c>
      <c r="J13" s="76">
        <f>'Liczymy metody dla kobiet'!S16</f>
        <v>1.4640216675206792E-4</v>
      </c>
      <c r="K13" s="75">
        <f t="shared" si="2"/>
        <v>14.602511218253554</v>
      </c>
      <c r="L13" s="75">
        <f t="shared" si="14"/>
        <v>99735.151620671779</v>
      </c>
      <c r="M13" s="75">
        <f>SUM(L13:$L$103)</f>
        <v>7212003.2362168785</v>
      </c>
      <c r="N13" s="77">
        <f t="shared" si="3"/>
        <v>72.306255042299213</v>
      </c>
      <c r="O13" s="31">
        <f t="shared" si="4"/>
        <v>7.9812825482093359</v>
      </c>
      <c r="P13" s="25">
        <v>9</v>
      </c>
      <c r="Q13" s="25">
        <f t="shared" si="5"/>
        <v>48375.089644996238</v>
      </c>
      <c r="R13" s="25">
        <f t="shared" si="6"/>
        <v>51193.378843986968</v>
      </c>
      <c r="S13" s="25">
        <f t="shared" si="7"/>
        <v>99568.468488983199</v>
      </c>
      <c r="T13" s="84">
        <f t="shared" si="8"/>
        <v>1.0672662588377838E-4</v>
      </c>
      <c r="U13" s="31">
        <f t="shared" si="9"/>
        <v>10.626606686244486</v>
      </c>
      <c r="V13" s="31">
        <f t="shared" si="15"/>
        <v>99563.155185640077</v>
      </c>
      <c r="W13" s="31">
        <f>SUM(V13:$V$103)</f>
        <v>6790834.2555841692</v>
      </c>
      <c r="X13" s="31">
        <f t="shared" si="10"/>
        <v>68.202658518701071</v>
      </c>
      <c r="Y13" s="31"/>
      <c r="Z13" s="31"/>
    </row>
    <row r="14" spans="1:27" x14ac:dyDescent="0.25">
      <c r="A14" s="78">
        <v>10</v>
      </c>
      <c r="B14" s="79">
        <f t="shared" si="11"/>
        <v>99397.736806294328</v>
      </c>
      <c r="C14" s="76">
        <f>'Liczymy metody dla męzczyzn'!S17</f>
        <v>0</v>
      </c>
      <c r="D14" s="80">
        <f t="shared" si="0"/>
        <v>0</v>
      </c>
      <c r="E14" s="75">
        <f t="shared" si="12"/>
        <v>99397.736806294328</v>
      </c>
      <c r="F14" s="81">
        <f>SUM(E14:$E$103)</f>
        <v>6294798.2123677107</v>
      </c>
      <c r="G14" s="77">
        <f t="shared" si="1"/>
        <v>63.329391740930411</v>
      </c>
      <c r="H14" s="78">
        <v>10</v>
      </c>
      <c r="I14" s="75">
        <f t="shared" si="13"/>
        <v>99727.850365062652</v>
      </c>
      <c r="J14" s="76">
        <f>'Liczymy metody dla kobiet'!S17</f>
        <v>0</v>
      </c>
      <c r="K14" s="75">
        <f t="shared" si="2"/>
        <v>0</v>
      </c>
      <c r="L14" s="75">
        <f t="shared" si="14"/>
        <v>99727.850365062652</v>
      </c>
      <c r="M14" s="75">
        <f>SUM(L14:$L$103)</f>
        <v>7112268.0845962074</v>
      </c>
      <c r="N14" s="77">
        <f t="shared" si="3"/>
        <v>71.316769172915272</v>
      </c>
      <c r="O14" s="31">
        <f t="shared" si="4"/>
        <v>7.9873774319848607</v>
      </c>
      <c r="P14" s="25">
        <v>10</v>
      </c>
      <c r="Q14" s="25">
        <f t="shared" si="5"/>
        <v>48368.007427055381</v>
      </c>
      <c r="R14" s="25">
        <f t="shared" si="6"/>
        <v>51189.83445524158</v>
      </c>
      <c r="S14" s="25">
        <f t="shared" si="7"/>
        <v>99557.841882296954</v>
      </c>
      <c r="T14" s="84">
        <f t="shared" si="8"/>
        <v>0</v>
      </c>
      <c r="U14" s="31">
        <f t="shared" si="9"/>
        <v>0</v>
      </c>
      <c r="V14" s="31">
        <f t="shared" si="15"/>
        <v>99557.841882296954</v>
      </c>
      <c r="W14" s="31">
        <f>SUM(V14:$V$103)</f>
        <v>6691271.1003985284</v>
      </c>
      <c r="X14" s="31">
        <f t="shared" si="10"/>
        <v>67.209884966262493</v>
      </c>
      <c r="Y14" s="31"/>
      <c r="Z14" s="31"/>
    </row>
    <row r="15" spans="1:27" x14ac:dyDescent="0.25">
      <c r="A15" s="78">
        <v>11</v>
      </c>
      <c r="B15" s="79">
        <f t="shared" si="11"/>
        <v>99397.736806294328</v>
      </c>
      <c r="C15" s="76">
        <f>'Liczymy metody dla męzczyzn'!S18</f>
        <v>6.4907668841073584E-5</v>
      </c>
      <c r="D15" s="80">
        <f t="shared" si="0"/>
        <v>6.4516753841751431</v>
      </c>
      <c r="E15" s="75">
        <f t="shared" si="12"/>
        <v>99394.510968602233</v>
      </c>
      <c r="F15" s="81">
        <f>SUM(E15:$E$103)</f>
        <v>6195400.4755614167</v>
      </c>
      <c r="G15" s="77">
        <f t="shared" si="1"/>
        <v>62.329391740930411</v>
      </c>
      <c r="H15" s="78">
        <v>11</v>
      </c>
      <c r="I15" s="75">
        <f t="shared" si="13"/>
        <v>99727.850365062652</v>
      </c>
      <c r="J15" s="76">
        <f>'Liczymy metody dla kobiet'!S18</f>
        <v>0</v>
      </c>
      <c r="K15" s="75">
        <f t="shared" si="2"/>
        <v>0</v>
      </c>
      <c r="L15" s="75">
        <f t="shared" si="14"/>
        <v>99727.850365062652</v>
      </c>
      <c r="M15" s="75">
        <f>SUM(L15:$L$103)</f>
        <v>7012540.2342311442</v>
      </c>
      <c r="N15" s="77">
        <f t="shared" si="3"/>
        <v>70.316769172915272</v>
      </c>
      <c r="O15" s="31">
        <f t="shared" si="4"/>
        <v>7.9873774319848607</v>
      </c>
      <c r="P15" s="25">
        <v>11</v>
      </c>
      <c r="Q15" s="25">
        <f t="shared" si="5"/>
        <v>48368.007427055381</v>
      </c>
      <c r="R15" s="25">
        <f t="shared" si="6"/>
        <v>51189.83445524158</v>
      </c>
      <c r="S15" s="25">
        <f t="shared" si="7"/>
        <v>99557.841882296954</v>
      </c>
      <c r="T15" s="84">
        <f t="shared" si="8"/>
        <v>3.3373692719954749E-5</v>
      </c>
      <c r="U15" s="31">
        <f t="shared" si="9"/>
        <v>3.3226128228416201</v>
      </c>
      <c r="V15" s="31">
        <f t="shared" si="15"/>
        <v>99556.180575885533</v>
      </c>
      <c r="W15" s="31">
        <f>SUM(V15:$V$103)</f>
        <v>6591713.2585162316</v>
      </c>
      <c r="X15" s="31">
        <f t="shared" si="10"/>
        <v>66.209884966262493</v>
      </c>
      <c r="Y15" s="31"/>
      <c r="Z15" s="31"/>
    </row>
    <row r="16" spans="1:27" x14ac:dyDescent="0.25">
      <c r="A16" s="78">
        <v>12</v>
      </c>
      <c r="B16" s="79">
        <f t="shared" si="11"/>
        <v>99391.285130910153</v>
      </c>
      <c r="C16" s="76">
        <f>'Liczymy metody dla męzczyzn'!S19</f>
        <v>6.3397470440929406E-5</v>
      </c>
      <c r="D16" s="80">
        <f t="shared" si="0"/>
        <v>6.301156061172863</v>
      </c>
      <c r="E16" s="75">
        <f t="shared" si="12"/>
        <v>99388.134552879565</v>
      </c>
      <c r="F16" s="81">
        <f>SUM(E16:$E$103)</f>
        <v>6096005.9645928135</v>
      </c>
      <c r="G16" s="77">
        <f t="shared" si="1"/>
        <v>61.333405203118645</v>
      </c>
      <c r="H16" s="78">
        <v>12</v>
      </c>
      <c r="I16" s="75">
        <f t="shared" si="13"/>
        <v>99727.850365062652</v>
      </c>
      <c r="J16" s="76">
        <f>'Liczymy metody dla kobiet'!S19</f>
        <v>1.3256445946841652E-4</v>
      </c>
      <c r="K16" s="75">
        <f t="shared" si="2"/>
        <v>13.220368577591655</v>
      </c>
      <c r="L16" s="75">
        <f t="shared" si="14"/>
        <v>99721.240180773864</v>
      </c>
      <c r="M16" s="75">
        <f>SUM(L16:$L$103)</f>
        <v>6912812.3838660819</v>
      </c>
      <c r="N16" s="77">
        <f t="shared" si="3"/>
        <v>69.316769172915272</v>
      </c>
      <c r="O16" s="31">
        <f t="shared" si="4"/>
        <v>7.9833639697966277</v>
      </c>
      <c r="P16" s="25">
        <v>12</v>
      </c>
      <c r="Q16" s="25">
        <f t="shared" si="5"/>
        <v>48368.007427055381</v>
      </c>
      <c r="R16" s="25">
        <f t="shared" si="6"/>
        <v>51186.511842418731</v>
      </c>
      <c r="S16" s="25">
        <f t="shared" si="7"/>
        <v>99554.519269474113</v>
      </c>
      <c r="T16" s="84">
        <f t="shared" si="8"/>
        <v>9.7001865937344848E-5</v>
      </c>
      <c r="U16" s="31">
        <f t="shared" si="9"/>
        <v>9.6569741316343425</v>
      </c>
      <c r="V16" s="31">
        <f t="shared" si="15"/>
        <v>99549.690782408288</v>
      </c>
      <c r="W16" s="31">
        <f>SUM(V16:$V$103)</f>
        <v>6492157.0779403457</v>
      </c>
      <c r="X16" s="31">
        <f t="shared" si="10"/>
        <v>65.212078020962352</v>
      </c>
      <c r="Y16" s="31"/>
      <c r="Z16" s="31"/>
    </row>
    <row r="17" spans="1:26" x14ac:dyDescent="0.25">
      <c r="A17" s="78">
        <v>13</v>
      </c>
      <c r="B17" s="79">
        <f t="shared" si="11"/>
        <v>99384.983974848976</v>
      </c>
      <c r="C17" s="76">
        <f>'Liczymy metody dla męzczyzn'!S20</f>
        <v>0</v>
      </c>
      <c r="D17" s="80">
        <f t="shared" si="0"/>
        <v>0</v>
      </c>
      <c r="E17" s="75">
        <f t="shared" si="12"/>
        <v>99384.983974848976</v>
      </c>
      <c r="F17" s="81">
        <f>SUM(E17:$E$103)</f>
        <v>5996617.8300399361</v>
      </c>
      <c r="G17" s="77">
        <f t="shared" si="1"/>
        <v>60.337262131646369</v>
      </c>
      <c r="H17" s="78">
        <v>13</v>
      </c>
      <c r="I17" s="75">
        <f t="shared" si="13"/>
        <v>99714.629996485062</v>
      </c>
      <c r="J17" s="76">
        <f>'Liczymy metody dla kobiet'!S20</f>
        <v>1.3213530655391121E-4</v>
      </c>
      <c r="K17" s="75">
        <f t="shared" si="2"/>
        <v>13.175823202495383</v>
      </c>
      <c r="L17" s="75">
        <f t="shared" si="14"/>
        <v>99708.042084883811</v>
      </c>
      <c r="M17" s="75">
        <f>SUM(L17:$L$103)</f>
        <v>6813091.1436853074</v>
      </c>
      <c r="N17" s="77">
        <f t="shared" si="3"/>
        <v>68.325893040223576</v>
      </c>
      <c r="O17" s="31">
        <f t="shared" si="4"/>
        <v>7.9886309085772069</v>
      </c>
      <c r="P17" s="25">
        <v>13</v>
      </c>
      <c r="Q17" s="25">
        <f t="shared" si="5"/>
        <v>48361.595548295256</v>
      </c>
      <c r="R17" s="25">
        <f t="shared" si="6"/>
        <v>51183.266747047222</v>
      </c>
      <c r="S17" s="25">
        <f t="shared" si="7"/>
        <v>99544.862295342478</v>
      </c>
      <c r="T17" s="84">
        <f t="shared" si="8"/>
        <v>6.419491780764392E-5</v>
      </c>
      <c r="U17" s="31">
        <f t="shared" si="9"/>
        <v>6.3902742532227421</v>
      </c>
      <c r="V17" s="31">
        <f t="shared" si="15"/>
        <v>99541.66715821586</v>
      </c>
      <c r="W17" s="31">
        <f>SUM(V17:$V$103)</f>
        <v>6392607.3871579375</v>
      </c>
      <c r="X17" s="31">
        <f t="shared" si="10"/>
        <v>64.218355822237513</v>
      </c>
      <c r="Y17" s="31"/>
      <c r="Z17" s="31"/>
    </row>
    <row r="18" spans="1:26" x14ac:dyDescent="0.25">
      <c r="A18" s="78">
        <v>14</v>
      </c>
      <c r="B18" s="79">
        <f t="shared" si="11"/>
        <v>99384.983974848976</v>
      </c>
      <c r="C18" s="76">
        <f>'Liczymy metody dla męzczyzn'!S21</f>
        <v>3.2997855139415937E-4</v>
      </c>
      <c r="D18" s="80">
        <f t="shared" si="0"/>
        <v>32.794913042352405</v>
      </c>
      <c r="E18" s="75">
        <f t="shared" si="12"/>
        <v>99368.586518327793</v>
      </c>
      <c r="F18" s="81">
        <f>SUM(E18:$E$103)</f>
        <v>5897232.8460650863</v>
      </c>
      <c r="G18" s="77">
        <f t="shared" si="1"/>
        <v>59.337262131646355</v>
      </c>
      <c r="H18" s="78">
        <v>14</v>
      </c>
      <c r="I18" s="75">
        <f t="shared" si="13"/>
        <v>99701.45417328256</v>
      </c>
      <c r="J18" s="76">
        <f>'Liczymy metody dla kobiet'!S21</f>
        <v>2.0721809704714214E-4</v>
      </c>
      <c r="K18" s="75">
        <f t="shared" si="2"/>
        <v>20.659945606620461</v>
      </c>
      <c r="L18" s="75">
        <f t="shared" si="14"/>
        <v>99691.124200479244</v>
      </c>
      <c r="M18" s="75">
        <f>SUM(L18:$L$103)</f>
        <v>6713383.1016004225</v>
      </c>
      <c r="N18" s="77">
        <f t="shared" si="3"/>
        <v>67.33485641977164</v>
      </c>
      <c r="O18" s="31">
        <f t="shared" si="4"/>
        <v>7.9975942881252848</v>
      </c>
      <c r="P18" s="25">
        <v>14</v>
      </c>
      <c r="Q18" s="25">
        <f t="shared" si="5"/>
        <v>48355.20527404204</v>
      </c>
      <c r="R18" s="25">
        <f t="shared" si="6"/>
        <v>51183.266747047222</v>
      </c>
      <c r="S18" s="25">
        <f t="shared" si="7"/>
        <v>99538.472021089256</v>
      </c>
      <c r="T18" s="84">
        <f t="shared" si="8"/>
        <v>2.7034224345242534E-4</v>
      </c>
      <c r="U18" s="31">
        <f t="shared" si="9"/>
        <v>26.909453836007742</v>
      </c>
      <c r="V18" s="31">
        <f t="shared" si="15"/>
        <v>99525.017294171252</v>
      </c>
      <c r="W18" s="31">
        <f>SUM(V18:$V$103)</f>
        <v>6293065.7199997213</v>
      </c>
      <c r="X18" s="31">
        <f t="shared" si="10"/>
        <v>63.222446479451754</v>
      </c>
      <c r="Y18" s="31"/>
      <c r="Z18" s="31"/>
    </row>
    <row r="19" spans="1:26" x14ac:dyDescent="0.25">
      <c r="A19" s="78">
        <v>15</v>
      </c>
      <c r="B19" s="79">
        <f t="shared" si="11"/>
        <v>99352.189061806625</v>
      </c>
      <c r="C19" s="76">
        <f>'Liczymy metody dla męzczyzn'!S22</f>
        <v>2.8391950881924969E-4</v>
      </c>
      <c r="D19" s="80">
        <f t="shared" si="0"/>
        <v>28.208024718545367</v>
      </c>
      <c r="E19" s="75">
        <f t="shared" si="12"/>
        <v>99338.085049447342</v>
      </c>
      <c r="F19" s="81">
        <f>SUM(E19:$E$103)</f>
        <v>5797864.2595467577</v>
      </c>
      <c r="G19" s="77">
        <f t="shared" si="1"/>
        <v>58.356683574832239</v>
      </c>
      <c r="H19" s="78">
        <v>15</v>
      </c>
      <c r="I19" s="75">
        <f t="shared" si="13"/>
        <v>99680.794227675942</v>
      </c>
      <c r="J19" s="76">
        <f>'Liczymy metody dla kobiet'!S22</f>
        <v>0</v>
      </c>
      <c r="K19" s="75">
        <f t="shared" si="2"/>
        <v>0</v>
      </c>
      <c r="L19" s="75">
        <f t="shared" si="14"/>
        <v>99680.794227675942</v>
      </c>
      <c r="M19" s="75">
        <f>SUM(L19:$L$103)</f>
        <v>6613691.9773999434</v>
      </c>
      <c r="N19" s="77">
        <f t="shared" si="3"/>
        <v>66.34870868197477</v>
      </c>
      <c r="O19" s="31">
        <f t="shared" si="4"/>
        <v>7.9920251071425312</v>
      </c>
      <c r="P19" s="25">
        <v>15</v>
      </c>
      <c r="Q19" s="25">
        <f t="shared" si="5"/>
        <v>48345.185200422828</v>
      </c>
      <c r="R19" s="25">
        <f t="shared" si="6"/>
        <v>51166.377366830413</v>
      </c>
      <c r="S19" s="25">
        <f t="shared" si="7"/>
        <v>99511.562567253248</v>
      </c>
      <c r="T19" s="84">
        <f t="shared" si="8"/>
        <v>1.4598436960770267E-4</v>
      </c>
      <c r="U19" s="31">
        <f t="shared" si="9"/>
        <v>14.527132730057929</v>
      </c>
      <c r="V19" s="31">
        <f t="shared" si="15"/>
        <v>99504.299000888219</v>
      </c>
      <c r="W19" s="31">
        <f>SUM(V19:$V$103)</f>
        <v>6193540.70270555</v>
      </c>
      <c r="X19" s="31">
        <f t="shared" si="10"/>
        <v>62.239407591652956</v>
      </c>
      <c r="Y19" s="31"/>
      <c r="Z19" s="31"/>
    </row>
    <row r="20" spans="1:26" x14ac:dyDescent="0.25">
      <c r="A20" s="78">
        <v>16</v>
      </c>
      <c r="B20" s="79">
        <f t="shared" si="11"/>
        <v>99323.981037088073</v>
      </c>
      <c r="C20" s="76">
        <f>'Liczymy metody dla męzczyzn'!S23</f>
        <v>3.0060496749708792E-4</v>
      </c>
      <c r="D20" s="80">
        <f t="shared" si="0"/>
        <v>29.857282091335236</v>
      </c>
      <c r="E20" s="75">
        <f t="shared" si="12"/>
        <v>99309.052396042403</v>
      </c>
      <c r="F20" s="81">
        <f>SUM(E20:$E$103)</f>
        <v>5698526.174497311</v>
      </c>
      <c r="G20" s="77">
        <f t="shared" si="1"/>
        <v>57.373114881183156</v>
      </c>
      <c r="H20" s="78">
        <v>16</v>
      </c>
      <c r="I20" s="75">
        <f t="shared" si="13"/>
        <v>99680.794227675942</v>
      </c>
      <c r="J20" s="76">
        <f>'Liczymy metody dla kobiet'!S23</f>
        <v>2.3693875133278048E-4</v>
      </c>
      <c r="K20" s="75">
        <f t="shared" si="2"/>
        <v>23.618242916165372</v>
      </c>
      <c r="L20" s="75">
        <f t="shared" si="14"/>
        <v>99668.98510621785</v>
      </c>
      <c r="M20" s="75">
        <f>SUM(L20:$L$103)</f>
        <v>6514011.1831722688</v>
      </c>
      <c r="N20" s="77">
        <f t="shared" si="3"/>
        <v>65.348708681974784</v>
      </c>
      <c r="O20" s="31">
        <f t="shared" si="4"/>
        <v>7.9755938007916285</v>
      </c>
      <c r="P20" s="25">
        <v>16</v>
      </c>
      <c r="Q20" s="25">
        <f t="shared" si="5"/>
        <v>48345.185200422828</v>
      </c>
      <c r="R20" s="25">
        <f t="shared" si="6"/>
        <v>51151.850234100362</v>
      </c>
      <c r="S20" s="25">
        <f t="shared" si="7"/>
        <v>99497.03543452319</v>
      </c>
      <c r="T20" s="84">
        <f t="shared" si="8"/>
        <v>2.696698245753275E-4</v>
      </c>
      <c r="U20" s="31">
        <f t="shared" si="9"/>
        <v>26.831348091393011</v>
      </c>
      <c r="V20" s="31">
        <f t="shared" si="15"/>
        <v>99483.619760477493</v>
      </c>
      <c r="W20" s="31">
        <f>SUM(V20:$V$103)</f>
        <v>6094036.4037046619</v>
      </c>
      <c r="X20" s="31">
        <f t="shared" si="10"/>
        <v>61.248421896097732</v>
      </c>
      <c r="Y20" s="31"/>
      <c r="Z20" s="31"/>
    </row>
    <row r="21" spans="1:26" x14ac:dyDescent="0.25">
      <c r="A21" s="78">
        <v>17</v>
      </c>
      <c r="B21" s="79">
        <f t="shared" si="11"/>
        <v>99294.123754996734</v>
      </c>
      <c r="C21" s="76">
        <f>'Liczymy metody dla męzczyzn'!S24</f>
        <v>3.1621803233329376E-4</v>
      </c>
      <c r="D21" s="80">
        <f t="shared" si="0"/>
        <v>31.39859243606363</v>
      </c>
      <c r="E21" s="75">
        <f t="shared" si="12"/>
        <v>99278.424458778696</v>
      </c>
      <c r="F21" s="81">
        <f>SUM(E21:$E$103)</f>
        <v>5599217.1221012687</v>
      </c>
      <c r="G21" s="77">
        <f t="shared" si="1"/>
        <v>56.390216362823807</v>
      </c>
      <c r="H21" s="78">
        <v>17</v>
      </c>
      <c r="I21" s="75">
        <f t="shared" si="13"/>
        <v>99657.175984759771</v>
      </c>
      <c r="J21" s="76">
        <f>'Liczymy metody dla kobiet'!S24</f>
        <v>1.6622340425531914E-4</v>
      </c>
      <c r="K21" s="75">
        <f t="shared" si="2"/>
        <v>16.565355050658205</v>
      </c>
      <c r="L21" s="75">
        <f t="shared" si="14"/>
        <v>99648.893307234452</v>
      </c>
      <c r="M21" s="75">
        <f>SUM(L21:$L$103)</f>
        <v>6414342.1980660511</v>
      </c>
      <c r="N21" s="77">
        <f t="shared" si="3"/>
        <v>64.364077495502926</v>
      </c>
      <c r="O21" s="31">
        <f t="shared" si="4"/>
        <v>7.9738611326791187</v>
      </c>
      <c r="P21" s="25">
        <v>17</v>
      </c>
      <c r="Q21" s="25">
        <f t="shared" si="5"/>
        <v>48333.730352608487</v>
      </c>
      <c r="R21" s="25">
        <f t="shared" si="6"/>
        <v>51136.473733823317</v>
      </c>
      <c r="S21" s="25">
        <f t="shared" si="7"/>
        <v>99470.204086431797</v>
      </c>
      <c r="T21" s="84">
        <f t="shared" si="8"/>
        <v>2.4333389607893348E-4</v>
      </c>
      <c r="U21" s="31">
        <f t="shared" si="9"/>
        <v>24.204472304118099</v>
      </c>
      <c r="V21" s="31">
        <f t="shared" si="15"/>
        <v>99458.101850279738</v>
      </c>
      <c r="W21" s="31">
        <f>SUM(V21:$V$103)</f>
        <v>5994552.783944183</v>
      </c>
      <c r="X21" s="31">
        <f t="shared" si="10"/>
        <v>60.26480833130077</v>
      </c>
      <c r="Y21" s="31"/>
      <c r="Z21" s="31"/>
    </row>
    <row r="22" spans="1:26" x14ac:dyDescent="0.25">
      <c r="A22" s="78">
        <v>18</v>
      </c>
      <c r="B22" s="79">
        <f t="shared" si="11"/>
        <v>99262.725162560673</v>
      </c>
      <c r="C22" s="76">
        <f>'Liczymy metody dla męzczyzn'!S25</f>
        <v>8.2253752827472749E-4</v>
      </c>
      <c r="D22" s="80">
        <f t="shared" si="0"/>
        <v>81.647316605026248</v>
      </c>
      <c r="E22" s="75">
        <f t="shared" si="12"/>
        <v>99221.90150425816</v>
      </c>
      <c r="F22" s="81">
        <f>SUM(E22:$E$103)</f>
        <v>5499938.6976424893</v>
      </c>
      <c r="G22" s="77">
        <f t="shared" si="1"/>
        <v>55.407895447514107</v>
      </c>
      <c r="H22" s="78">
        <v>18</v>
      </c>
      <c r="I22" s="75">
        <f t="shared" si="13"/>
        <v>99640.610629709117</v>
      </c>
      <c r="J22" s="76">
        <f>'Liczymy metody dla kobiet'!S25</f>
        <v>1.7391304347826085E-4</v>
      </c>
      <c r="K22" s="75">
        <f t="shared" si="2"/>
        <v>17.328801848645064</v>
      </c>
      <c r="L22" s="75">
        <f t="shared" si="14"/>
        <v>99631.9462287848</v>
      </c>
      <c r="M22" s="75">
        <f>SUM(L22:$L$103)</f>
        <v>6314693.304758816</v>
      </c>
      <c r="N22" s="77">
        <f t="shared" si="3"/>
        <v>63.374694964745728</v>
      </c>
      <c r="O22" s="31">
        <f t="shared" si="4"/>
        <v>7.9667995172316211</v>
      </c>
      <c r="P22" s="25">
        <v>18</v>
      </c>
      <c r="Q22" s="25">
        <f t="shared" si="5"/>
        <v>48325.696155408921</v>
      </c>
      <c r="R22" s="25">
        <f t="shared" si="6"/>
        <v>51120.30345871875</v>
      </c>
      <c r="S22" s="25">
        <f t="shared" si="7"/>
        <v>99445.999614127679</v>
      </c>
      <c r="T22" s="84">
        <f t="shared" si="8"/>
        <v>5.0733902966386868E-4</v>
      </c>
      <c r="U22" s="31">
        <f t="shared" si="9"/>
        <v>50.452836948184995</v>
      </c>
      <c r="V22" s="31">
        <f t="shared" si="15"/>
        <v>99420.773195653586</v>
      </c>
      <c r="W22" s="31">
        <f>SUM(V22:$V$103)</f>
        <v>5895094.6820939034</v>
      </c>
      <c r="X22" s="31">
        <f t="shared" si="10"/>
        <v>59.279354674578826</v>
      </c>
      <c r="Y22" s="31"/>
      <c r="Z22" s="31"/>
    </row>
    <row r="23" spans="1:26" x14ac:dyDescent="0.25">
      <c r="A23" s="78">
        <v>19</v>
      </c>
      <c r="B23" s="79">
        <f t="shared" si="11"/>
        <v>99181.077845955646</v>
      </c>
      <c r="C23" s="76">
        <f>'Liczymy metody dla męzczyzn'!S26</f>
        <v>7.390072669047912E-4</v>
      </c>
      <c r="D23" s="80">
        <f t="shared" si="0"/>
        <v>73.295537267611024</v>
      </c>
      <c r="E23" s="75">
        <f t="shared" si="12"/>
        <v>99144.430077321842</v>
      </c>
      <c r="F23" s="81">
        <f>SUM(E23:$E$103)</f>
        <v>5400716.7961382316</v>
      </c>
      <c r="G23" s="77">
        <f t="shared" si="1"/>
        <v>54.453096431624019</v>
      </c>
      <c r="H23" s="78">
        <v>19</v>
      </c>
      <c r="I23" s="75">
        <f t="shared" si="13"/>
        <v>99623.281827860468</v>
      </c>
      <c r="J23" s="76">
        <f>'Liczymy metody dla kobiet'!S26</f>
        <v>1.733102253032929E-4</v>
      </c>
      <c r="K23" s="75">
        <f t="shared" si="2"/>
        <v>17.265733419039943</v>
      </c>
      <c r="L23" s="75">
        <f t="shared" si="14"/>
        <v>99614.648961150946</v>
      </c>
      <c r="M23" s="75">
        <f>SUM(L23:$L$103)</f>
        <v>6215061.3585300306</v>
      </c>
      <c r="N23" s="77">
        <f t="shared" si="3"/>
        <v>62.385631596327691</v>
      </c>
      <c r="O23" s="31">
        <f t="shared" si="4"/>
        <v>7.9325351647036726</v>
      </c>
      <c r="P23" s="25">
        <v>19</v>
      </c>
      <c r="Q23" s="25">
        <f t="shared" si="5"/>
        <v>48317.291686512326</v>
      </c>
      <c r="R23" s="25">
        <f t="shared" si="6"/>
        <v>51078.25509066716</v>
      </c>
      <c r="S23" s="25">
        <f t="shared" si="7"/>
        <v>99395.546777179494</v>
      </c>
      <c r="T23" s="84">
        <f t="shared" si="8"/>
        <v>4.6401558114525358E-4</v>
      </c>
      <c r="U23" s="31">
        <f t="shared" si="9"/>
        <v>46.121082401063177</v>
      </c>
      <c r="V23" s="31">
        <f t="shared" si="15"/>
        <v>99372.486235978955</v>
      </c>
      <c r="W23" s="31">
        <f>SUM(V23:$V$103)</f>
        <v>5795673.9088982502</v>
      </c>
      <c r="X23" s="31">
        <f t="shared" si="10"/>
        <v>58.309190872411349</v>
      </c>
      <c r="Y23" s="31"/>
      <c r="Z23" s="31"/>
    </row>
    <row r="24" spans="1:26" x14ac:dyDescent="0.25">
      <c r="A24" s="78">
        <v>20</v>
      </c>
      <c r="B24" s="79">
        <f t="shared" si="11"/>
        <v>99107.782308688038</v>
      </c>
      <c r="C24" s="76">
        <f>'Liczymy metody dla męzczyzn'!S27</f>
        <v>7.9773443420685247E-4</v>
      </c>
      <c r="D24" s="80">
        <f t="shared" si="0"/>
        <v>79.06169064551716</v>
      </c>
      <c r="E24" s="75">
        <f t="shared" si="12"/>
        <v>99068.251463365275</v>
      </c>
      <c r="F24" s="81">
        <f>SUM(E24:$E$103)</f>
        <v>5301572.3660609098</v>
      </c>
      <c r="G24" s="77">
        <f t="shared" si="1"/>
        <v>53.492997649248785</v>
      </c>
      <c r="H24" s="78">
        <v>20</v>
      </c>
      <c r="I24" s="75">
        <f t="shared" si="13"/>
        <v>99606.016094441424</v>
      </c>
      <c r="J24" s="76">
        <f>'Liczymy metody dla kobiet'!S27</f>
        <v>2.4767801857585134E-4</v>
      </c>
      <c r="K24" s="75">
        <f t="shared" si="2"/>
        <v>24.67022070450561</v>
      </c>
      <c r="L24" s="75">
        <f t="shared" si="14"/>
        <v>99593.68098408918</v>
      </c>
      <c r="M24" s="75">
        <f>SUM(L24:$L$103)</f>
        <v>6115446.7095688796</v>
      </c>
      <c r="N24" s="77">
        <f t="shared" si="3"/>
        <v>61.396358868228603</v>
      </c>
      <c r="O24" s="31">
        <f t="shared" si="4"/>
        <v>7.9033612189798177</v>
      </c>
      <c r="P24" s="25">
        <v>20</v>
      </c>
      <c r="Q24" s="25">
        <f t="shared" si="5"/>
        <v>48308.917805804092</v>
      </c>
      <c r="R24" s="25">
        <f t="shared" si="6"/>
        <v>51040.507888974338</v>
      </c>
      <c r="S24" s="25">
        <f t="shared" si="7"/>
        <v>99349.425694778431</v>
      </c>
      <c r="T24" s="84">
        <f t="shared" si="8"/>
        <v>5.3026806502093099E-4</v>
      </c>
      <c r="U24" s="31">
        <f t="shared" si="9"/>
        <v>52.681827724110917</v>
      </c>
      <c r="V24" s="31">
        <f t="shared" si="15"/>
        <v>99323.084780916368</v>
      </c>
      <c r="W24" s="31">
        <f>SUM(V24:$V$103)</f>
        <v>5696301.4226622712</v>
      </c>
      <c r="X24" s="31">
        <f t="shared" si="10"/>
        <v>57.33602769041125</v>
      </c>
      <c r="Y24" s="31"/>
      <c r="Z24" s="31"/>
    </row>
    <row r="25" spans="1:26" x14ac:dyDescent="0.25">
      <c r="A25" s="78">
        <v>21</v>
      </c>
      <c r="B25" s="79">
        <f t="shared" si="11"/>
        <v>99028.720618042527</v>
      </c>
      <c r="C25" s="76">
        <f>'Liczymy metody dla męzczyzn'!S28</f>
        <v>9.3066542577943234E-4</v>
      </c>
      <c r="D25" s="80">
        <f t="shared" si="0"/>
        <v>92.162606438382994</v>
      </c>
      <c r="E25" s="75">
        <f t="shared" si="12"/>
        <v>98982.639314823333</v>
      </c>
      <c r="F25" s="81">
        <f>SUM(E25:$E$103)</f>
        <v>5202504.1145975431</v>
      </c>
      <c r="G25" s="77">
        <f t="shared" si="1"/>
        <v>52.535305738865354</v>
      </c>
      <c r="H25" s="78">
        <v>21</v>
      </c>
      <c r="I25" s="75">
        <f t="shared" si="13"/>
        <v>99581.345873736922</v>
      </c>
      <c r="J25" s="76">
        <f>'Liczymy metody dla kobiet'!S28</f>
        <v>5.4803100289673541E-4</v>
      </c>
      <c r="K25" s="75">
        <f t="shared" si="2"/>
        <v>54.573664848990731</v>
      </c>
      <c r="L25" s="75">
        <f t="shared" si="14"/>
        <v>99554.05904131243</v>
      </c>
      <c r="M25" s="75">
        <f>SUM(L25:$L$103)</f>
        <v>6015853.0285847895</v>
      </c>
      <c r="N25" s="77">
        <f t="shared" si="3"/>
        <v>60.411445294307676</v>
      </c>
      <c r="O25" s="31">
        <f t="shared" si="4"/>
        <v>7.8761395554423217</v>
      </c>
      <c r="P25" s="25">
        <v>21</v>
      </c>
      <c r="Q25" s="25">
        <f t="shared" si="5"/>
        <v>48296.952748762407</v>
      </c>
      <c r="R25" s="25">
        <f t="shared" si="6"/>
        <v>50999.791118291905</v>
      </c>
      <c r="S25" s="25">
        <f t="shared" si="7"/>
        <v>99296.74386705432</v>
      </c>
      <c r="T25" s="84">
        <f t="shared" si="8"/>
        <v>7.4455583222873584E-4</v>
      </c>
      <c r="U25" s="31">
        <f t="shared" si="9"/>
        <v>73.931969767538249</v>
      </c>
      <c r="V25" s="31">
        <f t="shared" si="15"/>
        <v>99259.777882170543</v>
      </c>
      <c r="W25" s="31">
        <f>SUM(V25:$V$103)</f>
        <v>5596978.3378813555</v>
      </c>
      <c r="X25" s="31">
        <f t="shared" si="10"/>
        <v>56.366182010711206</v>
      </c>
      <c r="Y25" s="31"/>
      <c r="Z25" s="31"/>
    </row>
    <row r="26" spans="1:26" x14ac:dyDescent="0.25">
      <c r="A26" s="78">
        <v>22</v>
      </c>
      <c r="B26" s="79">
        <f t="shared" si="11"/>
        <v>98936.558011604138</v>
      </c>
      <c r="C26" s="76">
        <f>'Liczymy metody dla męzczyzn'!S29</f>
        <v>1.1344299489506522E-3</v>
      </c>
      <c r="D26" s="80">
        <f t="shared" si="0"/>
        <v>112.23659445445732</v>
      </c>
      <c r="E26" s="75">
        <f t="shared" si="12"/>
        <v>98880.439714376902</v>
      </c>
      <c r="F26" s="81">
        <f>SUM(E26:$E$103)</f>
        <v>5103521.4752827203</v>
      </c>
      <c r="G26" s="77">
        <f t="shared" si="1"/>
        <v>51.583778310582979</v>
      </c>
      <c r="H26" s="78">
        <v>22</v>
      </c>
      <c r="I26" s="75">
        <f t="shared" si="13"/>
        <v>99526.772208887938</v>
      </c>
      <c r="J26" s="76">
        <f>'Liczymy metody dla kobiet'!S29</f>
        <v>4.577182744021055E-4</v>
      </c>
      <c r="K26" s="75">
        <f t="shared" si="2"/>
        <v>45.555222432263619</v>
      </c>
      <c r="L26" s="75">
        <f t="shared" si="14"/>
        <v>99503.994597671815</v>
      </c>
      <c r="M26" s="75">
        <f>SUM(L26:$L$103)</f>
        <v>5916298.9695434775</v>
      </c>
      <c r="N26" s="77">
        <f t="shared" si="3"/>
        <v>59.444296627306279</v>
      </c>
      <c r="O26" s="31">
        <f t="shared" si="4"/>
        <v>7.8605183167233008</v>
      </c>
      <c r="P26" s="25">
        <v>22</v>
      </c>
      <c r="Q26" s="25">
        <f t="shared" si="5"/>
        <v>48270.484521310646</v>
      </c>
      <c r="R26" s="25">
        <f t="shared" si="6"/>
        <v>50952.327375976136</v>
      </c>
      <c r="S26" s="25">
        <f t="shared" si="7"/>
        <v>99222.811897286781</v>
      </c>
      <c r="T26" s="84">
        <f t="shared" si="8"/>
        <v>8.0521935929812037E-4</v>
      </c>
      <c r="U26" s="31">
        <f t="shared" si="9"/>
        <v>79.896129023691174</v>
      </c>
      <c r="V26" s="31">
        <f t="shared" si="15"/>
        <v>99182.863832774936</v>
      </c>
      <c r="W26" s="31">
        <f>SUM(V26:$V$103)</f>
        <v>5497718.5599991856</v>
      </c>
      <c r="X26" s="31">
        <f t="shared" si="10"/>
        <v>55.407808495593734</v>
      </c>
      <c r="Y26" s="31"/>
      <c r="Z26" s="31"/>
    </row>
    <row r="27" spans="1:26" x14ac:dyDescent="0.25">
      <c r="A27" s="78">
        <v>23</v>
      </c>
      <c r="B27" s="79">
        <f t="shared" si="11"/>
        <v>98824.32141714968</v>
      </c>
      <c r="C27" s="76">
        <f>'Liczymy metody dla męzczyzn'!S30</f>
        <v>1.4437827107020393E-3</v>
      </c>
      <c r="D27" s="80">
        <f t="shared" si="0"/>
        <v>142.68084665894196</v>
      </c>
      <c r="E27" s="75">
        <f t="shared" si="12"/>
        <v>98752.980993820209</v>
      </c>
      <c r="F27" s="81">
        <f>SUM(E27:$E$103)</f>
        <v>5004641.0355683444</v>
      </c>
      <c r="G27" s="77">
        <f t="shared" si="1"/>
        <v>50.641795094581383</v>
      </c>
      <c r="H27" s="78">
        <v>23</v>
      </c>
      <c r="I27" s="75">
        <f t="shared" si="13"/>
        <v>99481.216986455678</v>
      </c>
      <c r="J27" s="76">
        <f>'Liczymy metody dla kobiet'!S30</f>
        <v>2.9462674474275405E-4</v>
      </c>
      <c r="K27" s="75">
        <f t="shared" si="2"/>
        <v>29.309827123767004</v>
      </c>
      <c r="L27" s="75">
        <f t="shared" si="14"/>
        <v>99466.562072893794</v>
      </c>
      <c r="M27" s="75">
        <f>SUM(L27:$L$103)</f>
        <v>5816794.974945805</v>
      </c>
      <c r="N27" s="77">
        <f t="shared" si="3"/>
        <v>58.471288863884318</v>
      </c>
      <c r="O27" s="31">
        <f t="shared" si="4"/>
        <v>7.8294937693029354</v>
      </c>
      <c r="P27" s="25">
        <v>23</v>
      </c>
      <c r="Q27" s="25">
        <f t="shared" si="5"/>
        <v>48248.390238431006</v>
      </c>
      <c r="R27" s="25">
        <f t="shared" si="6"/>
        <v>50894.525529832084</v>
      </c>
      <c r="S27" s="25">
        <f t="shared" si="7"/>
        <v>99142.91576826309</v>
      </c>
      <c r="T27" s="84">
        <f t="shared" si="8"/>
        <v>8.845402770820272E-4</v>
      </c>
      <c r="U27" s="31">
        <f t="shared" si="9"/>
        <v>87.69590218437952</v>
      </c>
      <c r="V27" s="31">
        <f t="shared" si="15"/>
        <v>99099.067817170901</v>
      </c>
      <c r="W27" s="31">
        <f>SUM(V27:$V$103)</f>
        <v>5398535.6961664101</v>
      </c>
      <c r="X27" s="31">
        <f t="shared" si="10"/>
        <v>54.452056955687702</v>
      </c>
      <c r="Y27" s="31"/>
      <c r="Z27" s="31"/>
    </row>
    <row r="28" spans="1:26" x14ac:dyDescent="0.25">
      <c r="A28" s="78">
        <v>24</v>
      </c>
      <c r="B28" s="79">
        <f t="shared" si="11"/>
        <v>98681.640570490737</v>
      </c>
      <c r="C28" s="76">
        <f>'Liczymy metody dla męzczyzn'!S31</f>
        <v>1.1487650775416428E-3</v>
      </c>
      <c r="D28" s="80">
        <f t="shared" si="0"/>
        <v>113.36202248189632</v>
      </c>
      <c r="E28" s="75">
        <f t="shared" si="12"/>
        <v>98624.959559249779</v>
      </c>
      <c r="F28" s="81">
        <f>SUM(E28:$E$103)</f>
        <v>4905888.0545745241</v>
      </c>
      <c r="G28" s="77">
        <f t="shared" si="1"/>
        <v>49.714293623545167</v>
      </c>
      <c r="H28" s="78">
        <v>24</v>
      </c>
      <c r="I28" s="75">
        <f t="shared" si="13"/>
        <v>99451.907159331909</v>
      </c>
      <c r="J28" s="76">
        <f>'Liczymy metody dla kobiet'!S31</f>
        <v>3.4214938242036467E-4</v>
      </c>
      <c r="K28" s="75">
        <f t="shared" si="2"/>
        <v>34.02740861509286</v>
      </c>
      <c r="L28" s="75">
        <f t="shared" si="14"/>
        <v>99434.893455024372</v>
      </c>
      <c r="M28" s="75">
        <f>SUM(L28:$L$103)</f>
        <v>5717328.4128729114</v>
      </c>
      <c r="N28" s="77">
        <f t="shared" si="3"/>
        <v>57.488373789686896</v>
      </c>
      <c r="O28" s="31">
        <f t="shared" si="4"/>
        <v>7.7740801661417294</v>
      </c>
      <c r="P28" s="25">
        <v>24</v>
      </c>
      <c r="Q28" s="25">
        <f t="shared" si="5"/>
        <v>48234.174972275978</v>
      </c>
      <c r="R28" s="25">
        <f t="shared" si="6"/>
        <v>50821.044893802733</v>
      </c>
      <c r="S28" s="25">
        <f t="shared" si="7"/>
        <v>99055.219866078711</v>
      </c>
      <c r="T28" s="84">
        <f t="shared" si="8"/>
        <v>7.5598978890507298E-4</v>
      </c>
      <c r="U28" s="31">
        <f t="shared" si="9"/>
        <v>74.884734756502439</v>
      </c>
      <c r="V28" s="31">
        <f t="shared" si="15"/>
        <v>99017.777498700452</v>
      </c>
      <c r="W28" s="31">
        <f>SUM(V28:$V$103)</f>
        <v>5299436.628349239</v>
      </c>
      <c r="X28" s="31">
        <f t="shared" si="10"/>
        <v>53.499821973178236</v>
      </c>
      <c r="Y28" s="31"/>
      <c r="Z28" s="31"/>
    </row>
    <row r="29" spans="1:26" x14ac:dyDescent="0.25">
      <c r="A29" s="78">
        <v>25</v>
      </c>
      <c r="B29" s="79">
        <f t="shared" si="11"/>
        <v>98568.278548008835</v>
      </c>
      <c r="C29" s="76">
        <f>'Liczymy metody dla męzczyzn'!S32</f>
        <v>1.0119537031180823E-3</v>
      </c>
      <c r="D29" s="80">
        <f t="shared" si="0"/>
        <v>99.746534486632171</v>
      </c>
      <c r="E29" s="75">
        <f t="shared" si="12"/>
        <v>98518.405280765524</v>
      </c>
      <c r="F29" s="81">
        <f>SUM(E29:$E$103)</f>
        <v>4807263.0950152734</v>
      </c>
      <c r="G29" s="77">
        <f t="shared" si="1"/>
        <v>48.770894306263443</v>
      </c>
      <c r="H29" s="78">
        <v>25</v>
      </c>
      <c r="I29" s="75">
        <f t="shared" si="13"/>
        <v>99417.87975071682</v>
      </c>
      <c r="J29" s="76">
        <f>'Liczymy metody dla kobiet'!S32</f>
        <v>3.8325189230621831E-4</v>
      </c>
      <c r="K29" s="75">
        <f t="shared" si="2"/>
        <v>38.102090543534288</v>
      </c>
      <c r="L29" s="75">
        <f t="shared" si="14"/>
        <v>99398.828705445048</v>
      </c>
      <c r="M29" s="75">
        <f>SUM(L29:$L$103)</f>
        <v>5617893.5194178866</v>
      </c>
      <c r="N29" s="77">
        <f t="shared" si="3"/>
        <v>56.507879000279935</v>
      </c>
      <c r="O29" s="31">
        <f t="shared" si="4"/>
        <v>7.7369846940164919</v>
      </c>
      <c r="P29" s="25">
        <v>25</v>
      </c>
      <c r="Q29" s="25">
        <f t="shared" si="5"/>
        <v>48217.671679097657</v>
      </c>
      <c r="R29" s="25">
        <f t="shared" si="6"/>
        <v>50762.663452224551</v>
      </c>
      <c r="S29" s="25">
        <f t="shared" si="7"/>
        <v>98980.335131322208</v>
      </c>
      <c r="T29" s="84">
        <f t="shared" si="8"/>
        <v>7.0568541803339073E-4</v>
      </c>
      <c r="U29" s="31">
        <f t="shared" si="9"/>
        <v>69.848979174232227</v>
      </c>
      <c r="V29" s="31">
        <f t="shared" si="15"/>
        <v>98945.410641735099</v>
      </c>
      <c r="W29" s="31">
        <f>SUM(V29:$V$103)</f>
        <v>5200418.8508505393</v>
      </c>
      <c r="X29" s="31">
        <f t="shared" si="10"/>
        <v>52.539919610808361</v>
      </c>
      <c r="Y29" s="31"/>
      <c r="Z29" s="31"/>
    </row>
    <row r="30" spans="1:26" x14ac:dyDescent="0.25">
      <c r="A30" s="78">
        <v>26</v>
      </c>
      <c r="B30" s="79">
        <f t="shared" si="11"/>
        <v>98468.532013522199</v>
      </c>
      <c r="C30" s="76">
        <f>'Liczymy metody dla męzczyzn'!S33</f>
        <v>1.2563565659587197E-3</v>
      </c>
      <c r="D30" s="80">
        <f t="shared" si="0"/>
        <v>123.71158673550501</v>
      </c>
      <c r="E30" s="75">
        <f t="shared" si="12"/>
        <v>98406.676220154448</v>
      </c>
      <c r="F30" s="81">
        <f>SUM(E30:$E$103)</f>
        <v>4708744.6897345083</v>
      </c>
      <c r="G30" s="77">
        <f t="shared" si="1"/>
        <v>47.819791698406547</v>
      </c>
      <c r="H30" s="78">
        <v>26</v>
      </c>
      <c r="I30" s="75">
        <f t="shared" si="13"/>
        <v>99379.777660173291</v>
      </c>
      <c r="J30" s="76">
        <f>'Liczymy metody dla kobiet'!S33</f>
        <v>2.4293219155203304E-4</v>
      </c>
      <c r="K30" s="75">
        <f t="shared" si="2"/>
        <v>24.142547182939673</v>
      </c>
      <c r="L30" s="75">
        <f t="shared" si="14"/>
        <v>99367.70638658182</v>
      </c>
      <c r="M30" s="75">
        <f>SUM(L30:$L$103)</f>
        <v>5518494.6907124417</v>
      </c>
      <c r="N30" s="77">
        <f t="shared" si="3"/>
        <v>55.529352355594902</v>
      </c>
      <c r="O30" s="31">
        <f t="shared" si="4"/>
        <v>7.709560657188355</v>
      </c>
      <c r="P30" s="25">
        <v>26</v>
      </c>
      <c r="Q30" s="25">
        <f t="shared" si="5"/>
        <v>48199.192165184046</v>
      </c>
      <c r="R30" s="25">
        <f t="shared" si="6"/>
        <v>50711.29398696393</v>
      </c>
      <c r="S30" s="25">
        <f t="shared" si="7"/>
        <v>98910.486152147976</v>
      </c>
      <c r="T30" s="84">
        <f t="shared" si="8"/>
        <v>7.6251371807540278E-4</v>
      </c>
      <c r="U30" s="31">
        <f t="shared" si="9"/>
        <v>75.420602552519995</v>
      </c>
      <c r="V30" s="31">
        <f t="shared" si="15"/>
        <v>98872.775850871723</v>
      </c>
      <c r="W30" s="31">
        <f>SUM(V30:$V$103)</f>
        <v>5101473.4402088029</v>
      </c>
      <c r="X30" s="31">
        <f t="shared" si="10"/>
        <v>51.576669356993321</v>
      </c>
      <c r="Y30" s="31"/>
      <c r="Z30" s="31"/>
    </row>
    <row r="31" spans="1:26" x14ac:dyDescent="0.25">
      <c r="A31" s="78">
        <v>27</v>
      </c>
      <c r="B31" s="79">
        <f t="shared" si="11"/>
        <v>98344.820426786697</v>
      </c>
      <c r="C31" s="76">
        <f>'Liczymy metody dla męzczyzn'!S34</f>
        <v>1.3154132113239918E-3</v>
      </c>
      <c r="D31" s="80">
        <f t="shared" si="0"/>
        <v>129.36407605468079</v>
      </c>
      <c r="E31" s="75">
        <f t="shared" si="12"/>
        <v>98280.138388759355</v>
      </c>
      <c r="F31" s="81">
        <f>SUM(E31:$E$103)</f>
        <v>4610338.0135143558</v>
      </c>
      <c r="G31" s="77">
        <f t="shared" si="1"/>
        <v>46.879317014428281</v>
      </c>
      <c r="H31" s="78">
        <v>27</v>
      </c>
      <c r="I31" s="75">
        <f t="shared" si="13"/>
        <v>99355.635112990349</v>
      </c>
      <c r="J31" s="76">
        <f>'Liczymy metody dla kobiet'!S34</f>
        <v>5.1314214037288331E-4</v>
      </c>
      <c r="K31" s="75">
        <f t="shared" si="2"/>
        <v>50.983563259987065</v>
      </c>
      <c r="L31" s="75">
        <f t="shared" si="14"/>
        <v>99330.143331360363</v>
      </c>
      <c r="M31" s="75">
        <f>SUM(L31:$L$103)</f>
        <v>5419126.9843258597</v>
      </c>
      <c r="N31" s="77">
        <f t="shared" si="3"/>
        <v>54.542724005166477</v>
      </c>
      <c r="O31" s="31">
        <f t="shared" si="4"/>
        <v>7.6634069907381956</v>
      </c>
      <c r="P31" s="25">
        <v>27</v>
      </c>
      <c r="Q31" s="25">
        <f t="shared" si="5"/>
        <v>48187.483029800314</v>
      </c>
      <c r="R31" s="25">
        <f t="shared" si="6"/>
        <v>50647.582519795149</v>
      </c>
      <c r="S31" s="25">
        <f t="shared" si="7"/>
        <v>98835.065549595456</v>
      </c>
      <c r="T31" s="84">
        <f t="shared" si="8"/>
        <v>9.2426232371349256E-4</v>
      </c>
      <c r="U31" s="31">
        <f t="shared" si="9"/>
        <v>91.349527349244454</v>
      </c>
      <c r="V31" s="31">
        <f t="shared" si="15"/>
        <v>98789.390785920841</v>
      </c>
      <c r="W31" s="31">
        <f>SUM(V31:$V$103)</f>
        <v>5002600.6643579304</v>
      </c>
      <c r="X31" s="31">
        <f t="shared" si="10"/>
        <v>50.615645738076879</v>
      </c>
      <c r="Y31" s="31"/>
      <c r="Z31" s="31"/>
    </row>
    <row r="32" spans="1:26" x14ac:dyDescent="0.25">
      <c r="A32" s="78">
        <v>28</v>
      </c>
      <c r="B32" s="79">
        <f t="shared" si="11"/>
        <v>98215.456350732013</v>
      </c>
      <c r="C32" s="76">
        <f>'Liczymy metody dla męzczyzn'!S35</f>
        <v>1.3109739443928554E-3</v>
      </c>
      <c r="D32" s="80">
        <f t="shared" si="0"/>
        <v>128.75790421246347</v>
      </c>
      <c r="E32" s="75">
        <f t="shared" si="12"/>
        <v>98151.077398625785</v>
      </c>
      <c r="F32" s="81">
        <f>SUM(E32:$E$103)</f>
        <v>4512057.8751255954</v>
      </c>
      <c r="G32" s="77">
        <f t="shared" si="1"/>
        <v>45.940405337148</v>
      </c>
      <c r="H32" s="78">
        <v>28</v>
      </c>
      <c r="I32" s="75">
        <f t="shared" si="13"/>
        <v>99304.651549730363</v>
      </c>
      <c r="J32" s="76">
        <f>'Liczymy metody dla kobiet'!S35</f>
        <v>2.730151796439882E-4</v>
      </c>
      <c r="K32" s="75">
        <f t="shared" si="2"/>
        <v>27.111677282333286</v>
      </c>
      <c r="L32" s="75">
        <f t="shared" si="14"/>
        <v>99291.095711089205</v>
      </c>
      <c r="M32" s="75">
        <f>SUM(L32:$L$103)</f>
        <v>5319796.8409945006</v>
      </c>
      <c r="N32" s="77">
        <f t="shared" si="3"/>
        <v>53.570469841792068</v>
      </c>
      <c r="O32" s="31">
        <f t="shared" si="4"/>
        <v>7.6300645046440678</v>
      </c>
      <c r="P32" s="25">
        <v>28</v>
      </c>
      <c r="Q32" s="25">
        <f t="shared" si="5"/>
        <v>48162.756001619222</v>
      </c>
      <c r="R32" s="25">
        <f t="shared" si="6"/>
        <v>50580.96002062699</v>
      </c>
      <c r="S32" s="25">
        <f t="shared" si="7"/>
        <v>98743.716022246212</v>
      </c>
      <c r="T32" s="84">
        <f t="shared" si="8"/>
        <v>8.0470421159200287E-4</v>
      </c>
      <c r="U32" s="31">
        <f t="shared" si="9"/>
        <v>79.45948415134626</v>
      </c>
      <c r="V32" s="31">
        <f t="shared" si="15"/>
        <v>98703.986280170531</v>
      </c>
      <c r="W32" s="31">
        <f>SUM(V32:$V$103)</f>
        <v>4903811.27357201</v>
      </c>
      <c r="X32" s="31">
        <f t="shared" si="10"/>
        <v>49.662008592700914</v>
      </c>
      <c r="Y32" s="31"/>
      <c r="Z32" s="31"/>
    </row>
    <row r="33" spans="1:36" x14ac:dyDescent="0.25">
      <c r="A33" s="78">
        <v>29</v>
      </c>
      <c r="B33" s="79">
        <f t="shared" si="11"/>
        <v>98086.698446519556</v>
      </c>
      <c r="C33" s="76">
        <f>'Liczymy metody dla męzczyzn'!S36</f>
        <v>1.2630914162412505E-3</v>
      </c>
      <c r="D33" s="80">
        <f t="shared" si="0"/>
        <v>123.89246685524284</v>
      </c>
      <c r="E33" s="75">
        <f t="shared" si="12"/>
        <v>98024.752213091939</v>
      </c>
      <c r="F33" s="81">
        <f>SUM(E33:$E$103)</f>
        <v>4413906.7977269692</v>
      </c>
      <c r="G33" s="77">
        <f t="shared" si="1"/>
        <v>45.000054723358765</v>
      </c>
      <c r="H33" s="78">
        <v>29</v>
      </c>
      <c r="I33" s="75">
        <f t="shared" si="13"/>
        <v>99277.539872448033</v>
      </c>
      <c r="J33" s="76">
        <f>'Liczymy metody dla kobiet'!S36</f>
        <v>4.2860969729440124E-4</v>
      </c>
      <c r="K33" s="75">
        <f t="shared" si="2"/>
        <v>42.551316312862802</v>
      </c>
      <c r="L33" s="75">
        <f t="shared" si="14"/>
        <v>99256.264214291601</v>
      </c>
      <c r="M33" s="75">
        <f>SUM(L33:$L$103)</f>
        <v>5220505.7452834109</v>
      </c>
      <c r="N33" s="77">
        <f t="shared" si="3"/>
        <v>52.584962842458893</v>
      </c>
      <c r="O33" s="31">
        <f t="shared" si="4"/>
        <v>7.5849081191001275</v>
      </c>
      <c r="P33" s="25">
        <v>29</v>
      </c>
      <c r="Q33" s="25">
        <f t="shared" si="5"/>
        <v>48149.606838137297</v>
      </c>
      <c r="R33" s="25">
        <f t="shared" si="6"/>
        <v>50514.649699957576</v>
      </c>
      <c r="S33" s="25">
        <f t="shared" si="7"/>
        <v>98664.256538094865</v>
      </c>
      <c r="T33" s="84">
        <f t="shared" si="8"/>
        <v>8.5585207657837758E-4</v>
      </c>
      <c r="U33" s="31">
        <f t="shared" si="9"/>
        <v>84.442008842190262</v>
      </c>
      <c r="V33" s="31">
        <f t="shared" si="15"/>
        <v>98622.03553367377</v>
      </c>
      <c r="W33" s="31">
        <f>SUM(V33:$V$103)</f>
        <v>4805107.2872918407</v>
      </c>
      <c r="X33" s="31">
        <f t="shared" si="10"/>
        <v>48.701601328507046</v>
      </c>
      <c r="Y33" s="31"/>
      <c r="Z33" s="31"/>
    </row>
    <row r="34" spans="1:36" x14ac:dyDescent="0.25">
      <c r="A34" s="78">
        <v>30</v>
      </c>
      <c r="B34" s="79">
        <f t="shared" si="11"/>
        <v>97962.805979664307</v>
      </c>
      <c r="C34" s="76">
        <f>'Liczymy metody dla męzczyzn'!S37</f>
        <v>1.1991605875886879E-3</v>
      </c>
      <c r="D34" s="80">
        <f t="shared" si="0"/>
        <v>117.47313598041087</v>
      </c>
      <c r="E34" s="75">
        <f t="shared" si="12"/>
        <v>97904.069411674107</v>
      </c>
      <c r="F34" s="81">
        <f>SUM(E34:$E$103)</f>
        <v>4315882.0455138767</v>
      </c>
      <c r="G34" s="77">
        <f t="shared" si="1"/>
        <v>44.056333445673175</v>
      </c>
      <c r="H34" s="78">
        <v>30</v>
      </c>
      <c r="I34" s="75">
        <f t="shared" si="13"/>
        <v>99234.988556135169</v>
      </c>
      <c r="J34" s="76">
        <f>'Liczymy metody dla kobiet'!S37</f>
        <v>4.5741004269160394E-4</v>
      </c>
      <c r="K34" s="75">
        <f t="shared" si="2"/>
        <v>45.391080351962614</v>
      </c>
      <c r="L34" s="75">
        <f t="shared" si="14"/>
        <v>99212.293015959178</v>
      </c>
      <c r="M34" s="75">
        <f>SUM(L34:$L$103)</f>
        <v>5121249.4810691187</v>
      </c>
      <c r="N34" s="77">
        <f t="shared" si="3"/>
        <v>51.607296535053607</v>
      </c>
      <c r="O34" s="31">
        <f t="shared" si="4"/>
        <v>7.5509630893804314</v>
      </c>
      <c r="P34" s="25">
        <v>30</v>
      </c>
      <c r="Q34" s="25">
        <f t="shared" si="5"/>
        <v>48128.969449725555</v>
      </c>
      <c r="R34" s="25">
        <f t="shared" si="6"/>
        <v>50450.84507952712</v>
      </c>
      <c r="S34" s="25">
        <f t="shared" si="7"/>
        <v>98579.814529252675</v>
      </c>
      <c r="T34" s="84">
        <f t="shared" si="8"/>
        <v>8.370206354580171E-4</v>
      </c>
      <c r="U34" s="31">
        <f t="shared" si="9"/>
        <v>82.513339000608539</v>
      </c>
      <c r="V34" s="31">
        <f t="shared" si="15"/>
        <v>98538.557859752371</v>
      </c>
      <c r="W34" s="31">
        <f>SUM(V34:$V$103)</f>
        <v>4706485.2517581675</v>
      </c>
      <c r="X34" s="31">
        <f t="shared" si="10"/>
        <v>47.742890106184568</v>
      </c>
      <c r="Y34" s="31"/>
      <c r="Z34" s="31"/>
    </row>
    <row r="35" spans="1:36" x14ac:dyDescent="0.25">
      <c r="A35" s="78">
        <v>31</v>
      </c>
      <c r="B35" s="79">
        <f t="shared" si="11"/>
        <v>97845.332843683893</v>
      </c>
      <c r="C35" s="76">
        <f>'Liczymy metody dla męzczyzn'!S38</f>
        <v>1.5164439389631316E-3</v>
      </c>
      <c r="D35" s="80">
        <f t="shared" si="0"/>
        <v>148.37696194663468</v>
      </c>
      <c r="E35" s="75">
        <f t="shared" si="12"/>
        <v>97771.144362710576</v>
      </c>
      <c r="F35" s="81">
        <f>SUM(E35:$E$103)</f>
        <v>4217977.9761022031</v>
      </c>
      <c r="G35" s="77">
        <f t="shared" si="1"/>
        <v>43.108627192681496</v>
      </c>
      <c r="H35" s="78">
        <v>31</v>
      </c>
      <c r="I35" s="75">
        <f t="shared" si="13"/>
        <v>99189.597475783201</v>
      </c>
      <c r="J35" s="76">
        <f>'Liczymy metody dla kobiet'!S38</f>
        <v>3.3814791555963479E-4</v>
      </c>
      <c r="K35" s="75">
        <f t="shared" si="2"/>
        <v>33.540755631635299</v>
      </c>
      <c r="L35" s="75">
        <f t="shared" si="14"/>
        <v>99172.827097967383</v>
      </c>
      <c r="M35" s="75">
        <f>SUM(L35:$L$103)</f>
        <v>5022037.18805316</v>
      </c>
      <c r="N35" s="77">
        <f t="shared" si="3"/>
        <v>50.630684223507139</v>
      </c>
      <c r="O35" s="31">
        <f t="shared" si="4"/>
        <v>7.5220570308256427</v>
      </c>
      <c r="P35" s="25">
        <v>31</v>
      </c>
      <c r="Q35" s="25">
        <f t="shared" si="5"/>
        <v>48106.95477575485</v>
      </c>
      <c r="R35" s="25">
        <f t="shared" si="6"/>
        <v>50390.346414497209</v>
      </c>
      <c r="S35" s="25">
        <f t="shared" si="7"/>
        <v>98497.301190252067</v>
      </c>
      <c r="T35" s="84">
        <f t="shared" si="8"/>
        <v>9.4095371917698285E-4</v>
      </c>
      <c r="U35" s="31">
        <f t="shared" si="9"/>
        <v>92.681401883863145</v>
      </c>
      <c r="V35" s="31">
        <f t="shared" si="15"/>
        <v>98450.960489310135</v>
      </c>
      <c r="W35" s="31">
        <f>SUM(V35:$V$103)</f>
        <v>4607946.6938984152</v>
      </c>
      <c r="X35" s="31">
        <f t="shared" si="10"/>
        <v>46.782466506345735</v>
      </c>
      <c r="Y35" s="31"/>
      <c r="Z35" s="31"/>
    </row>
    <row r="36" spans="1:36" x14ac:dyDescent="0.25">
      <c r="A36" s="78">
        <v>32</v>
      </c>
      <c r="B36" s="79">
        <f t="shared" si="11"/>
        <v>97696.95588173726</v>
      </c>
      <c r="C36" s="76">
        <f>'Liczymy metody dla męzczyzn'!S39</f>
        <v>1.6740682182798947E-3</v>
      </c>
      <c r="D36" s="80">
        <f t="shared" si="0"/>
        <v>163.55136886430938</v>
      </c>
      <c r="E36" s="75">
        <f t="shared" si="12"/>
        <v>97615.180197305104</v>
      </c>
      <c r="F36" s="81">
        <f>SUM(E36:$E$103)</f>
        <v>4120206.8317394922</v>
      </c>
      <c r="G36" s="77">
        <f t="shared" si="1"/>
        <v>42.173338918840287</v>
      </c>
      <c r="H36" s="78">
        <v>32</v>
      </c>
      <c r="I36" s="75">
        <f t="shared" si="13"/>
        <v>99156.056720151566</v>
      </c>
      <c r="J36" s="76">
        <f>'Liczymy metody dla kobiet'!S39</f>
        <v>6.6308286167617871E-4</v>
      </c>
      <c r="K36" s="75">
        <f t="shared" si="2"/>
        <v>65.748681842523595</v>
      </c>
      <c r="L36" s="75">
        <f t="shared" si="14"/>
        <v>99123.182379230304</v>
      </c>
      <c r="M36" s="75">
        <f>SUM(L36:$L$103)</f>
        <v>4922864.3609551918</v>
      </c>
      <c r="N36" s="77">
        <f t="shared" si="3"/>
        <v>49.647641543965456</v>
      </c>
      <c r="O36" s="31">
        <f t="shared" si="4"/>
        <v>7.4743026251251692</v>
      </c>
      <c r="P36" s="25">
        <v>32</v>
      </c>
      <c r="Q36" s="25">
        <f t="shared" si="5"/>
        <v>48090.687509273506</v>
      </c>
      <c r="R36" s="25">
        <f t="shared" si="6"/>
        <v>50313.93227909469</v>
      </c>
      <c r="S36" s="25">
        <f t="shared" si="7"/>
        <v>98404.619788368203</v>
      </c>
      <c r="T36" s="84">
        <f t="shared" si="8"/>
        <v>1.1799960805546923E-3</v>
      </c>
      <c r="U36" s="31">
        <f t="shared" si="9"/>
        <v>116.1170656587492</v>
      </c>
      <c r="V36" s="31">
        <f t="shared" si="15"/>
        <v>98346.561255538836</v>
      </c>
      <c r="W36" s="31">
        <f>SUM(V36:$V$103)</f>
        <v>4509495.7334091067</v>
      </c>
      <c r="X36" s="31">
        <f t="shared" si="10"/>
        <v>45.826057182146101</v>
      </c>
      <c r="Y36" s="31"/>
      <c r="Z36" s="31"/>
    </row>
    <row r="37" spans="1:36" x14ac:dyDescent="0.25">
      <c r="A37" s="78">
        <v>33</v>
      </c>
      <c r="B37" s="79">
        <f t="shared" si="11"/>
        <v>97533.404512872949</v>
      </c>
      <c r="C37" s="76">
        <f>'Liczymy metody dla męzczyzn'!S40</f>
        <v>1.6905784519784339E-3</v>
      </c>
      <c r="D37" s="80">
        <f t="shared" si="0"/>
        <v>164.88787201755915</v>
      </c>
      <c r="E37" s="75">
        <f t="shared" si="12"/>
        <v>97450.960576864163</v>
      </c>
      <c r="F37" s="81">
        <f>SUM(E37:$E$103)</f>
        <v>4022591.6515421872</v>
      </c>
      <c r="G37" s="77">
        <f t="shared" si="1"/>
        <v>41.243219916631389</v>
      </c>
      <c r="H37" s="78">
        <v>33</v>
      </c>
      <c r="I37" s="75">
        <f t="shared" si="13"/>
        <v>99090.308038309042</v>
      </c>
      <c r="J37" s="76">
        <f>'Liczymy metody dla kobiet'!S40</f>
        <v>6.5396113602391619E-4</v>
      </c>
      <c r="K37" s="75">
        <f t="shared" si="2"/>
        <v>64.801210413692374</v>
      </c>
      <c r="L37" s="75">
        <f t="shared" si="14"/>
        <v>99057.907433102198</v>
      </c>
      <c r="M37" s="75">
        <f>SUM(L37:$L$103)</f>
        <v>4823741.1785759609</v>
      </c>
      <c r="N37" s="77">
        <f t="shared" si="3"/>
        <v>48.6802521262833</v>
      </c>
      <c r="O37" s="31">
        <f t="shared" si="4"/>
        <v>7.4370322096519104</v>
      </c>
      <c r="P37" s="25">
        <v>33</v>
      </c>
      <c r="Q37" s="25">
        <f t="shared" si="5"/>
        <v>48058.799398579882</v>
      </c>
      <c r="R37" s="25">
        <f t="shared" si="6"/>
        <v>50229.703324129572</v>
      </c>
      <c r="S37" s="25">
        <f t="shared" si="7"/>
        <v>98288.502722709454</v>
      </c>
      <c r="T37" s="84">
        <f t="shared" si="8"/>
        <v>1.1837177077355595E-3</v>
      </c>
      <c r="U37" s="31">
        <f t="shared" si="9"/>
        <v>116.34584113968594</v>
      </c>
      <c r="V37" s="31">
        <f t="shared" si="15"/>
        <v>98230.329802139604</v>
      </c>
      <c r="W37" s="31">
        <f>SUM(V37:$V$103)</f>
        <v>4411149.172153567</v>
      </c>
      <c r="X37" s="31">
        <f t="shared" si="10"/>
        <v>44.879604938110177</v>
      </c>
      <c r="Y37" s="31"/>
      <c r="Z37" s="31"/>
    </row>
    <row r="38" spans="1:36" x14ac:dyDescent="0.25">
      <c r="A38" s="78">
        <v>34</v>
      </c>
      <c r="B38" s="79">
        <f t="shared" si="11"/>
        <v>97368.516640855392</v>
      </c>
      <c r="C38" s="76">
        <f>'Liczymy metody dla męzczyzn'!S41</f>
        <v>1.4649412913679445E-3</v>
      </c>
      <c r="D38" s="80">
        <f t="shared" si="0"/>
        <v>142.6391605064359</v>
      </c>
      <c r="E38" s="75">
        <f t="shared" si="12"/>
        <v>97297.197060602164</v>
      </c>
      <c r="F38" s="81">
        <f>SUM(E38:$E$103)</f>
        <v>3925140.6909653223</v>
      </c>
      <c r="G38" s="77">
        <f t="shared" si="1"/>
        <v>40.312216169865636</v>
      </c>
      <c r="H38" s="78">
        <v>34</v>
      </c>
      <c r="I38" s="75">
        <f t="shared" si="13"/>
        <v>99025.506827895355</v>
      </c>
      <c r="J38" s="76">
        <f>'Liczymy metody dla kobiet'!S41</f>
        <v>2.7416664762731615E-4</v>
      </c>
      <c r="K38" s="75">
        <f t="shared" si="2"/>
        <v>27.149491236599975</v>
      </c>
      <c r="L38" s="75">
        <f t="shared" si="14"/>
        <v>99011.932082277053</v>
      </c>
      <c r="M38" s="75">
        <f>SUM(L38:$L$103)</f>
        <v>4724683.271142859</v>
      </c>
      <c r="N38" s="77">
        <f t="shared" si="3"/>
        <v>47.711780757197012</v>
      </c>
      <c r="O38" s="31">
        <f t="shared" si="4"/>
        <v>7.3995645873313762</v>
      </c>
      <c r="P38" s="25">
        <v>34</v>
      </c>
      <c r="Q38" s="25">
        <f t="shared" si="5"/>
        <v>48027.370811529247</v>
      </c>
      <c r="R38" s="25">
        <f t="shared" si="6"/>
        <v>50144.786070040529</v>
      </c>
      <c r="S38" s="25">
        <f t="shared" si="7"/>
        <v>98172.156881569768</v>
      </c>
      <c r="T38" s="84">
        <f t="shared" si="8"/>
        <v>8.8239551480030819E-4</v>
      </c>
      <c r="U38" s="31">
        <f t="shared" si="9"/>
        <v>86.626670910569374</v>
      </c>
      <c r="V38" s="31">
        <f t="shared" si="15"/>
        <v>98128.843546114484</v>
      </c>
      <c r="W38" s="31">
        <f>SUM(V38:$V$103)</f>
        <v>4312918.8423514282</v>
      </c>
      <c r="X38" s="31">
        <f t="shared" si="10"/>
        <v>43.932200120186103</v>
      </c>
      <c r="Y38" s="31"/>
      <c r="Z38" s="31"/>
    </row>
    <row r="39" spans="1:36" x14ac:dyDescent="0.25">
      <c r="A39" s="78">
        <v>35</v>
      </c>
      <c r="B39" s="79">
        <f t="shared" si="11"/>
        <v>97225.87748034895</v>
      </c>
      <c r="C39" s="76">
        <f>'Liczymy metody dla męzczyzn'!S42</f>
        <v>1.6409016322653078E-3</v>
      </c>
      <c r="D39" s="80">
        <f t="shared" si="0"/>
        <v>159.53810105593143</v>
      </c>
      <c r="E39" s="75">
        <f t="shared" si="12"/>
        <v>97146.108429820975</v>
      </c>
      <c r="F39" s="81">
        <f>SUM(E39:$E$103)</f>
        <v>3827843.4939047205</v>
      </c>
      <c r="G39" s="77">
        <f t="shared" si="1"/>
        <v>39.370624293706115</v>
      </c>
      <c r="H39" s="78">
        <v>35</v>
      </c>
      <c r="I39" s="75">
        <f t="shared" si="13"/>
        <v>98998.357336658752</v>
      </c>
      <c r="J39" s="76">
        <f>'Liczymy metody dla kobiet'!S42</f>
        <v>4.8131618097488403E-4</v>
      </c>
      <c r="K39" s="75">
        <f t="shared" si="2"/>
        <v>47.649511276067479</v>
      </c>
      <c r="L39" s="75">
        <f t="shared" si="14"/>
        <v>98974.532581020729</v>
      </c>
      <c r="M39" s="75">
        <f>SUM(L39:$L$103)</f>
        <v>4625671.3390605813</v>
      </c>
      <c r="N39" s="77">
        <f t="shared" si="3"/>
        <v>46.724728202613427</v>
      </c>
      <c r="O39" s="31">
        <f t="shared" si="4"/>
        <v>7.3541039089073124</v>
      </c>
      <c r="P39" s="25">
        <v>35</v>
      </c>
      <c r="Q39" s="25">
        <f t="shared" si="5"/>
        <v>48014.203308279495</v>
      </c>
      <c r="R39" s="25">
        <f t="shared" si="6"/>
        <v>50071.326902379711</v>
      </c>
      <c r="S39" s="25">
        <f t="shared" si="7"/>
        <v>98085.530210659199</v>
      </c>
      <c r="T39" s="84">
        <f t="shared" si="8"/>
        <v>1.0732687562232865E-3</v>
      </c>
      <c r="U39" s="31">
        <f t="shared" si="9"/>
        <v>105.2721350126958</v>
      </c>
      <c r="V39" s="31">
        <f t="shared" si="15"/>
        <v>98032.894143152851</v>
      </c>
      <c r="W39" s="31">
        <f>SUM(V39:$V$103)</f>
        <v>4214789.9988053124</v>
      </c>
      <c r="X39" s="31">
        <f t="shared" si="10"/>
        <v>42.970558345896372</v>
      </c>
      <c r="Y39" s="31"/>
      <c r="Z39" s="31"/>
    </row>
    <row r="40" spans="1:36" x14ac:dyDescent="0.25">
      <c r="A40" s="78">
        <v>36</v>
      </c>
      <c r="B40" s="79">
        <f t="shared" si="11"/>
        <v>97066.339379293015</v>
      </c>
      <c r="C40" s="76">
        <f>'Liczymy metody dla męzczyzn'!S43</f>
        <v>2.321697690521771E-3</v>
      </c>
      <c r="D40" s="80">
        <f t="shared" si="0"/>
        <v>225.35869596430703</v>
      </c>
      <c r="E40" s="75">
        <f t="shared" si="12"/>
        <v>96953.660031310865</v>
      </c>
      <c r="F40" s="81">
        <f>SUM(E40:$E$103)</f>
        <v>3730697.3854748993</v>
      </c>
      <c r="G40" s="77">
        <f t="shared" si="1"/>
        <v>38.434511997995074</v>
      </c>
      <c r="H40" s="78">
        <v>36</v>
      </c>
      <c r="I40" s="75">
        <f t="shared" si="13"/>
        <v>98950.707825382691</v>
      </c>
      <c r="J40" s="76">
        <f>'Liczymy metody dla kobiet'!S43</f>
        <v>6.6052924906081004E-4</v>
      </c>
      <c r="K40" s="75">
        <f t="shared" si="2"/>
        <v>65.359836733935651</v>
      </c>
      <c r="L40" s="75">
        <f t="shared" si="14"/>
        <v>98918.027907015727</v>
      </c>
      <c r="M40" s="75">
        <f>SUM(L40:$L$103)</f>
        <v>4526696.8064795602</v>
      </c>
      <c r="N40" s="77">
        <f t="shared" si="3"/>
        <v>45.746987626079196</v>
      </c>
      <c r="O40" s="31">
        <f t="shared" si="4"/>
        <v>7.3124756280841225</v>
      </c>
      <c r="P40" s="25">
        <v>36</v>
      </c>
      <c r="Q40" s="25">
        <f t="shared" si="5"/>
        <v>47991.093295310602</v>
      </c>
      <c r="R40" s="25">
        <f t="shared" si="6"/>
        <v>49989.164780335901</v>
      </c>
      <c r="S40" s="25">
        <f t="shared" si="7"/>
        <v>97980.258075646503</v>
      </c>
      <c r="T40" s="84">
        <f t="shared" si="8"/>
        <v>1.5080512354181692E-3</v>
      </c>
      <c r="U40" s="31">
        <f t="shared" si="9"/>
        <v>147.75924923756975</v>
      </c>
      <c r="V40" s="31">
        <f t="shared" si="15"/>
        <v>97906.378451027718</v>
      </c>
      <c r="W40" s="31">
        <f>SUM(V40:$V$103)</f>
        <v>4116757.1046621599</v>
      </c>
      <c r="X40" s="31">
        <f t="shared" si="10"/>
        <v>42.01618964387481</v>
      </c>
      <c r="Y40" s="31"/>
      <c r="Z40" s="31"/>
    </row>
    <row r="41" spans="1:36" x14ac:dyDescent="0.25">
      <c r="A41" s="78">
        <v>37</v>
      </c>
      <c r="B41" s="79">
        <f t="shared" si="11"/>
        <v>96840.980683328715</v>
      </c>
      <c r="C41" s="76">
        <f>'Liczymy metody dla męzczyzn'!S44</f>
        <v>2.2993791676247416E-3</v>
      </c>
      <c r="D41" s="80">
        <f t="shared" si="0"/>
        <v>222.67413355559606</v>
      </c>
      <c r="E41" s="75">
        <f t="shared" si="12"/>
        <v>96729.643616550922</v>
      </c>
      <c r="F41" s="81">
        <f>SUM(E41:$E$103)</f>
        <v>3633743.725443589</v>
      </c>
      <c r="G41" s="77">
        <f t="shared" si="1"/>
        <v>37.522789420379567</v>
      </c>
      <c r="H41" s="78">
        <v>37</v>
      </c>
      <c r="I41" s="75">
        <f t="shared" si="13"/>
        <v>98885.347988648762</v>
      </c>
      <c r="J41" s="76">
        <f>'Liczymy metody dla kobiet'!S44</f>
        <v>9.8237617148358458E-4</v>
      </c>
      <c r="K41" s="75">
        <f t="shared" si="2"/>
        <v>97.142609572910757</v>
      </c>
      <c r="L41" s="75">
        <f t="shared" si="14"/>
        <v>98836.776683862307</v>
      </c>
      <c r="M41" s="75">
        <f>SUM(L41:$L$103)</f>
        <v>4427778.7785725454</v>
      </c>
      <c r="N41" s="77">
        <f t="shared" si="3"/>
        <v>44.776894339096813</v>
      </c>
      <c r="O41" s="31">
        <f t="shared" si="4"/>
        <v>7.2541049187172462</v>
      </c>
      <c r="P41" s="25">
        <v>37</v>
      </c>
      <c r="Q41" s="25">
        <f t="shared" si="5"/>
        <v>47959.393774494645</v>
      </c>
      <c r="R41" s="25">
        <f t="shared" si="6"/>
        <v>49873.105051914288</v>
      </c>
      <c r="S41" s="25">
        <f t="shared" si="7"/>
        <v>97832.498826408933</v>
      </c>
      <c r="T41" s="84">
        <f t="shared" si="8"/>
        <v>1.6537586831044744E-3</v>
      </c>
      <c r="U41" s="31">
        <f t="shared" si="9"/>
        <v>161.79134442398208</v>
      </c>
      <c r="V41" s="31">
        <f t="shared" si="15"/>
        <v>97751.603154196942</v>
      </c>
      <c r="W41" s="31">
        <f>SUM(V41:$V$103)</f>
        <v>4018850.7262111325</v>
      </c>
      <c r="X41" s="31">
        <f t="shared" si="10"/>
        <v>41.078892744445398</v>
      </c>
      <c r="Y41" s="31"/>
      <c r="Z41" s="31"/>
    </row>
    <row r="42" spans="1:36" x14ac:dyDescent="0.25">
      <c r="A42" s="78">
        <v>38</v>
      </c>
      <c r="B42" s="79">
        <f t="shared" si="11"/>
        <v>96618.306549773115</v>
      </c>
      <c r="C42" s="76">
        <f>'Liczymy metody dla męzczyzn'!S45</f>
        <v>1.9965614774554931E-3</v>
      </c>
      <c r="D42" s="80">
        <f t="shared" si="0"/>
        <v>192.90438887426276</v>
      </c>
      <c r="E42" s="75">
        <f t="shared" si="12"/>
        <v>96521.854355335992</v>
      </c>
      <c r="F42" s="81">
        <f>SUM(E42:$E$103)</f>
        <v>3537014.0818270375</v>
      </c>
      <c r="G42" s="77">
        <f t="shared" si="1"/>
        <v>36.608115047068615</v>
      </c>
      <c r="H42" s="78">
        <v>38</v>
      </c>
      <c r="I42" s="75">
        <f t="shared" si="13"/>
        <v>98788.205379075851</v>
      </c>
      <c r="J42" s="76">
        <f>'Liczymy metody dla kobiet'!S45</f>
        <v>5.332419204326877E-4</v>
      </c>
      <c r="K42" s="75">
        <f t="shared" si="2"/>
        <v>52.678012352437179</v>
      </c>
      <c r="L42" s="75">
        <f t="shared" si="14"/>
        <v>98761.866372899633</v>
      </c>
      <c r="M42" s="75">
        <f>SUM(L42:$L$103)</f>
        <v>4328942.0018886831</v>
      </c>
      <c r="N42" s="77">
        <f t="shared" si="3"/>
        <v>43.820433677050971</v>
      </c>
      <c r="O42" s="31">
        <f t="shared" si="4"/>
        <v>7.2123186299823558</v>
      </c>
      <c r="P42" s="25">
        <v>38</v>
      </c>
      <c r="Q42" s="25">
        <f t="shared" si="5"/>
        <v>47912.279608851786</v>
      </c>
      <c r="R42" s="25">
        <f t="shared" si="6"/>
        <v>49758.427873133158</v>
      </c>
      <c r="S42" s="25">
        <f t="shared" si="7"/>
        <v>97670.707481984951</v>
      </c>
      <c r="T42" s="84">
        <f t="shared" si="8"/>
        <v>1.2787313564224202E-3</v>
      </c>
      <c r="U42" s="31">
        <f t="shared" si="9"/>
        <v>124.89459626117605</v>
      </c>
      <c r="V42" s="31">
        <f t="shared" si="15"/>
        <v>97608.260183854363</v>
      </c>
      <c r="W42" s="31">
        <f>SUM(V42:$V$103)</f>
        <v>3921099.1230569351</v>
      </c>
      <c r="X42" s="31">
        <f t="shared" si="10"/>
        <v>40.146111604445679</v>
      </c>
      <c r="Y42" s="31"/>
      <c r="Z42" s="31"/>
    </row>
    <row r="43" spans="1:36" x14ac:dyDescent="0.25">
      <c r="A43" s="78">
        <v>39</v>
      </c>
      <c r="B43" s="79">
        <f t="shared" si="11"/>
        <v>96425.402160898855</v>
      </c>
      <c r="C43" s="76">
        <f>'Liczymy metody dla męzczyzn'!S46</f>
        <v>2.1561338289962824E-3</v>
      </c>
      <c r="D43" s="80">
        <f t="shared" si="0"/>
        <v>207.90607157368524</v>
      </c>
      <c r="E43" s="75">
        <f t="shared" si="12"/>
        <v>96321.449125112005</v>
      </c>
      <c r="F43" s="81">
        <f>SUM(E43:$E$103)</f>
        <v>3440492.2274717013</v>
      </c>
      <c r="G43" s="77">
        <f t="shared" si="1"/>
        <v>35.680351342800456</v>
      </c>
      <c r="H43" s="78">
        <v>39</v>
      </c>
      <c r="I43" s="75">
        <f t="shared" si="13"/>
        <v>98735.527366723414</v>
      </c>
      <c r="J43" s="76">
        <f>'Liczymy metody dla kobiet'!S46</f>
        <v>9.9984617751115203E-4</v>
      </c>
      <c r="K43" s="75">
        <f t="shared" si="2"/>
        <v>98.720339622166151</v>
      </c>
      <c r="L43" s="75">
        <f t="shared" si="14"/>
        <v>98686.167196912342</v>
      </c>
      <c r="M43" s="75">
        <f>SUM(L43:$L$103)</f>
        <v>4230180.135515783</v>
      </c>
      <c r="N43" s="77">
        <f t="shared" si="3"/>
        <v>42.843546272903893</v>
      </c>
      <c r="O43" s="31">
        <f t="shared" si="4"/>
        <v>7.1631949301034368</v>
      </c>
      <c r="P43" s="25">
        <v>39</v>
      </c>
      <c r="Q43" s="25">
        <f t="shared" si="5"/>
        <v>47886.730772860858</v>
      </c>
      <c r="R43" s="25">
        <f t="shared" si="6"/>
        <v>49659.08211286291</v>
      </c>
      <c r="S43" s="25">
        <f t="shared" si="7"/>
        <v>97545.812885723775</v>
      </c>
      <c r="T43" s="84">
        <f t="shared" si="8"/>
        <v>1.5884945441864741E-3</v>
      </c>
      <c r="U43" s="31">
        <f t="shared" si="9"/>
        <v>154.95099157720688</v>
      </c>
      <c r="V43" s="31">
        <f t="shared" si="15"/>
        <v>97468.337389935172</v>
      </c>
      <c r="W43" s="31">
        <f>SUM(V43:$V$103)</f>
        <v>3823490.8628730807</v>
      </c>
      <c r="X43" s="31">
        <f t="shared" si="10"/>
        <v>39.196873241010884</v>
      </c>
      <c r="Y43" s="31"/>
      <c r="Z43" s="31"/>
      <c r="AJ43" s="31"/>
    </row>
    <row r="44" spans="1:36" x14ac:dyDescent="0.25">
      <c r="A44" s="78">
        <v>40</v>
      </c>
      <c r="B44" s="79">
        <f t="shared" si="11"/>
        <v>96217.49608932517</v>
      </c>
      <c r="C44" s="76">
        <f>'Liczymy metody dla męzczyzn'!S47</f>
        <v>2.7214587018641991E-3</v>
      </c>
      <c r="D44" s="80">
        <f t="shared" si="0"/>
        <v>261.85194200387855</v>
      </c>
      <c r="E44" s="75">
        <f t="shared" si="12"/>
        <v>96086.57011832323</v>
      </c>
      <c r="F44" s="81">
        <f>SUM(E44:$E$103)</f>
        <v>3344170.7783465893</v>
      </c>
      <c r="G44" s="77">
        <f t="shared" si="1"/>
        <v>34.756368792240977</v>
      </c>
      <c r="H44" s="78">
        <v>40</v>
      </c>
      <c r="I44" s="75">
        <f t="shared" si="13"/>
        <v>98636.807027101255</v>
      </c>
      <c r="J44" s="76">
        <f>'Liczymy metody dla kobiet'!S47</f>
        <v>9.5151250842485024E-4</v>
      </c>
      <c r="K44" s="75">
        <f t="shared" si="2"/>
        <v>93.854155677375005</v>
      </c>
      <c r="L44" s="75">
        <f t="shared" si="14"/>
        <v>98589.879949262569</v>
      </c>
      <c r="M44" s="75">
        <f>SUM(L44:$L$103)</f>
        <v>4131493.9683188689</v>
      </c>
      <c r="N44" s="77">
        <f t="shared" si="3"/>
        <v>41.885925678673964</v>
      </c>
      <c r="O44" s="31">
        <f t="shared" si="4"/>
        <v>7.1295568864329866</v>
      </c>
      <c r="P44" s="25">
        <v>40</v>
      </c>
      <c r="Q44" s="25">
        <f t="shared" si="5"/>
        <v>47838.85140814411</v>
      </c>
      <c r="R44" s="25">
        <f t="shared" si="6"/>
        <v>49552.010486002466</v>
      </c>
      <c r="S44" s="25">
        <f t="shared" si="7"/>
        <v>97390.861894146568</v>
      </c>
      <c r="T44" s="84">
        <f t="shared" si="8"/>
        <v>1.8520527709424792E-3</v>
      </c>
      <c r="U44" s="31">
        <f t="shared" si="9"/>
        <v>180.37301563553046</v>
      </c>
      <c r="V44" s="31">
        <f t="shared" si="15"/>
        <v>97300.675386328803</v>
      </c>
      <c r="W44" s="31">
        <f>SUM(V44:$V$103)</f>
        <v>3726022.5254831454</v>
      </c>
      <c r="X44" s="31">
        <f t="shared" si="10"/>
        <v>38.258440812783164</v>
      </c>
      <c r="Y44" s="31"/>
      <c r="Z44" s="31"/>
    </row>
    <row r="45" spans="1:36" x14ac:dyDescent="0.25">
      <c r="A45" s="78">
        <v>41</v>
      </c>
      <c r="B45" s="79">
        <f t="shared" si="11"/>
        <v>95955.644147321291</v>
      </c>
      <c r="C45" s="76">
        <f>'Liczymy metody dla męzczyzn'!S48</f>
        <v>2.6668758333986981E-3</v>
      </c>
      <c r="D45" s="80">
        <f t="shared" si="0"/>
        <v>255.90178845469637</v>
      </c>
      <c r="E45" s="75">
        <f t="shared" si="12"/>
        <v>95827.693253093952</v>
      </c>
      <c r="F45" s="81">
        <f>SUM(E45:$E$103)</f>
        <v>3248084.2082282663</v>
      </c>
      <c r="G45" s="77">
        <f t="shared" si="1"/>
        <v>33.849850491769537</v>
      </c>
      <c r="H45" s="78">
        <v>41</v>
      </c>
      <c r="I45" s="75">
        <f t="shared" si="13"/>
        <v>98542.952871423884</v>
      </c>
      <c r="J45" s="76">
        <f>'Liczymy metody dla kobiet'!S48</f>
        <v>9.9645262864203436E-4</v>
      </c>
      <c r="K45" s="75">
        <f t="shared" si="2"/>
        <v>98.193384422878438</v>
      </c>
      <c r="L45" s="75">
        <f t="shared" si="14"/>
        <v>98493.856179212453</v>
      </c>
      <c r="M45" s="75">
        <f>SUM(L45:$L$103)</f>
        <v>4032904.0883696065</v>
      </c>
      <c r="N45" s="77">
        <f t="shared" si="3"/>
        <v>40.925342410142996</v>
      </c>
      <c r="O45" s="31">
        <f t="shared" si="4"/>
        <v>7.0754919183734586</v>
      </c>
      <c r="P45" s="25">
        <v>41</v>
      </c>
      <c r="Q45" s="25">
        <f t="shared" si="5"/>
        <v>47793.332142640582</v>
      </c>
      <c r="R45" s="25">
        <f t="shared" si="6"/>
        <v>49417.156735870463</v>
      </c>
      <c r="S45" s="25">
        <f t="shared" si="7"/>
        <v>97210.488878511038</v>
      </c>
      <c r="T45" s="84">
        <f t="shared" si="8"/>
        <v>1.8456157825055594E-3</v>
      </c>
      <c r="U45" s="31">
        <f t="shared" si="9"/>
        <v>179.41321249926114</v>
      </c>
      <c r="V45" s="31">
        <f t="shared" si="15"/>
        <v>97120.782272261407</v>
      </c>
      <c r="W45" s="31">
        <f>SUM(V45:$V$103)</f>
        <v>3628721.8500968167</v>
      </c>
      <c r="X45" s="31">
        <f t="shared" si="10"/>
        <v>37.328501193238701</v>
      </c>
      <c r="Y45" s="31"/>
      <c r="Z45" s="31"/>
    </row>
    <row r="46" spans="1:36" x14ac:dyDescent="0.25">
      <c r="A46" s="78">
        <v>42</v>
      </c>
      <c r="B46" s="79">
        <f t="shared" si="11"/>
        <v>95699.742358866599</v>
      </c>
      <c r="C46" s="76">
        <f>'Liczymy metody dla męzczyzn'!S49</f>
        <v>2.8343666961913195E-3</v>
      </c>
      <c r="D46" s="80">
        <f t="shared" si="0"/>
        <v>271.24816257606119</v>
      </c>
      <c r="E46" s="75">
        <f t="shared" si="12"/>
        <v>95564.118277578571</v>
      </c>
      <c r="F46" s="81">
        <f>SUM(E46:$E$103)</f>
        <v>3152256.514975172</v>
      </c>
      <c r="G46" s="77">
        <f t="shared" si="1"/>
        <v>32.939028228043234</v>
      </c>
      <c r="H46" s="78">
        <v>42</v>
      </c>
      <c r="I46" s="75">
        <f t="shared" si="13"/>
        <v>98444.759487001007</v>
      </c>
      <c r="J46" s="76">
        <f>'Liczymy metody dla kobiet'!S49</f>
        <v>9.2955583397324494E-4</v>
      </c>
      <c r="K46" s="75">
        <f t="shared" si="2"/>
        <v>91.509900505234739</v>
      </c>
      <c r="L46" s="75">
        <f t="shared" si="14"/>
        <v>98399.004536748398</v>
      </c>
      <c r="M46" s="75">
        <f>SUM(L46:$L$103)</f>
        <v>3934410.2321903938</v>
      </c>
      <c r="N46" s="77">
        <f t="shared" si="3"/>
        <v>39.965664527931601</v>
      </c>
      <c r="O46" s="31">
        <f t="shared" si="4"/>
        <v>7.0266362998883665</v>
      </c>
      <c r="P46" s="25">
        <v>42</v>
      </c>
      <c r="Q46" s="25">
        <f t="shared" si="5"/>
        <v>47745.708351195484</v>
      </c>
      <c r="R46" s="25">
        <f t="shared" si="6"/>
        <v>49285.3673148163</v>
      </c>
      <c r="S46" s="25">
        <f t="shared" si="7"/>
        <v>97031.075666011777</v>
      </c>
      <c r="T46" s="84">
        <f t="shared" si="8"/>
        <v>1.8970737385752259E-3</v>
      </c>
      <c r="U46" s="31">
        <f t="shared" si="9"/>
        <v>184.07510547169659</v>
      </c>
      <c r="V46" s="31">
        <f t="shared" si="15"/>
        <v>96939.038113275921</v>
      </c>
      <c r="W46" s="31">
        <f>SUM(V46:$V$103)</f>
        <v>3531601.0678245551</v>
      </c>
      <c r="X46" s="31">
        <f t="shared" si="10"/>
        <v>36.396598137081263</v>
      </c>
      <c r="Y46" s="31"/>
      <c r="Z46" s="31"/>
    </row>
    <row r="47" spans="1:36" x14ac:dyDescent="0.25">
      <c r="A47" s="78">
        <v>43</v>
      </c>
      <c r="B47" s="79">
        <f t="shared" si="11"/>
        <v>95428.494196290543</v>
      </c>
      <c r="C47" s="76">
        <f>'Liczymy metody dla męzczyzn'!S50</f>
        <v>3.0484087306426049E-3</v>
      </c>
      <c r="D47" s="80">
        <f t="shared" si="0"/>
        <v>290.90505486004923</v>
      </c>
      <c r="E47" s="75">
        <f t="shared" si="12"/>
        <v>95283.041668860518</v>
      </c>
      <c r="F47" s="81">
        <f>SUM(E47:$E$103)</f>
        <v>3056692.3966975934</v>
      </c>
      <c r="G47" s="77">
        <f t="shared" si="1"/>
        <v>32.031233673353007</v>
      </c>
      <c r="H47" s="78">
        <v>43</v>
      </c>
      <c r="I47" s="75">
        <f t="shared" si="13"/>
        <v>98353.249586495775</v>
      </c>
      <c r="J47" s="76">
        <f>'Liczymy metody dla kobiet'!S50</f>
        <v>8.2899836272823358E-4</v>
      </c>
      <c r="K47" s="75">
        <f t="shared" si="2"/>
        <v>81.534682876206318</v>
      </c>
      <c r="L47" s="75">
        <f t="shared" si="14"/>
        <v>98312.482245057676</v>
      </c>
      <c r="M47" s="75">
        <f>SUM(L47:$L$103)</f>
        <v>3836011.2276536454</v>
      </c>
      <c r="N47" s="77">
        <f t="shared" si="3"/>
        <v>39.002384199620209</v>
      </c>
      <c r="O47" s="31">
        <f t="shared" si="4"/>
        <v>6.971150526267202</v>
      </c>
      <c r="P47" s="25">
        <v>43</v>
      </c>
      <c r="Q47" s="25">
        <f t="shared" si="5"/>
        <v>47701.32604945045</v>
      </c>
      <c r="R47" s="25">
        <f t="shared" si="6"/>
        <v>49145.67451108963</v>
      </c>
      <c r="S47" s="25">
        <f t="shared" si="7"/>
        <v>96847.00056054008</v>
      </c>
      <c r="T47" s="84">
        <f t="shared" si="8"/>
        <v>1.9552533723489582E-3</v>
      </c>
      <c r="U47" s="31">
        <f t="shared" si="9"/>
        <v>189.36042444787745</v>
      </c>
      <c r="V47" s="31">
        <f t="shared" si="15"/>
        <v>96752.320348316134</v>
      </c>
      <c r="W47" s="31">
        <f>SUM(V47:$V$103)</f>
        <v>3434662.0297112796</v>
      </c>
      <c r="X47" s="31">
        <f t="shared" si="10"/>
        <v>35.464826064119933</v>
      </c>
      <c r="Y47" s="31"/>
      <c r="Z47" s="31"/>
    </row>
    <row r="48" spans="1:36" x14ac:dyDescent="0.25">
      <c r="A48" s="78">
        <v>44</v>
      </c>
      <c r="B48" s="79">
        <f t="shared" si="11"/>
        <v>95137.589141430493</v>
      </c>
      <c r="C48" s="76">
        <f>'Liczymy metody dla męzczyzn'!S51</f>
        <v>3.6509220652602317E-3</v>
      </c>
      <c r="D48" s="80">
        <f t="shared" si="0"/>
        <v>347.33992343211082</v>
      </c>
      <c r="E48" s="75">
        <f t="shared" si="12"/>
        <v>94963.91917971443</v>
      </c>
      <c r="F48" s="81">
        <f>SUM(E48:$E$103)</f>
        <v>2961409.3550287331</v>
      </c>
      <c r="G48" s="77">
        <f t="shared" si="1"/>
        <v>31.127647670641881</v>
      </c>
      <c r="H48" s="78">
        <v>44</v>
      </c>
      <c r="I48" s="75">
        <f t="shared" si="13"/>
        <v>98271.714903619562</v>
      </c>
      <c r="J48" s="76">
        <f>'Liczymy metody dla kobiet'!S51</f>
        <v>1.1872455902306649E-3</v>
      </c>
      <c r="K48" s="75">
        <f t="shared" si="2"/>
        <v>116.67266016372743</v>
      </c>
      <c r="L48" s="75">
        <f t="shared" si="14"/>
        <v>98213.378573537688</v>
      </c>
      <c r="M48" s="75">
        <f>SUM(L48:$L$103)</f>
        <v>3737698.7454085876</v>
      </c>
      <c r="N48" s="77">
        <f t="shared" si="3"/>
        <v>38.034329095349086</v>
      </c>
      <c r="O48" s="31">
        <f t="shared" si="4"/>
        <v>6.9066814247072053</v>
      </c>
      <c r="P48" s="25">
        <v>44</v>
      </c>
      <c r="Q48" s="25">
        <f t="shared" si="5"/>
        <v>47661.78172825549</v>
      </c>
      <c r="R48" s="25">
        <f t="shared" si="6"/>
        <v>48995.858407836706</v>
      </c>
      <c r="S48" s="25">
        <f t="shared" si="7"/>
        <v>96657.640136092203</v>
      </c>
      <c r="T48" s="84">
        <f t="shared" si="8"/>
        <v>2.4360857601677176E-3</v>
      </c>
      <c r="U48" s="31">
        <f t="shared" si="9"/>
        <v>235.46630074694986</v>
      </c>
      <c r="V48" s="31">
        <f t="shared" si="15"/>
        <v>96539.906985718728</v>
      </c>
      <c r="W48" s="31">
        <f>SUM(V48:$V$103)</f>
        <v>3337909.7093629632</v>
      </c>
      <c r="X48" s="31">
        <f t="shared" si="10"/>
        <v>34.533325091148996</v>
      </c>
      <c r="Y48" s="31"/>
      <c r="Z48" s="31"/>
    </row>
    <row r="49" spans="1:26" x14ac:dyDescent="0.25">
      <c r="A49" s="78">
        <v>45</v>
      </c>
      <c r="B49" s="79">
        <f t="shared" si="11"/>
        <v>94790.249217998382</v>
      </c>
      <c r="C49" s="76">
        <f>'Liczymy metody dla męzczyzn'!S52</f>
        <v>3.6347684401829916E-3</v>
      </c>
      <c r="D49" s="80">
        <f t="shared" si="0"/>
        <v>344.54060629466102</v>
      </c>
      <c r="E49" s="75">
        <f t="shared" si="12"/>
        <v>94617.978914851061</v>
      </c>
      <c r="F49" s="81">
        <f>SUM(E49:$E$103)</f>
        <v>2866445.4358490189</v>
      </c>
      <c r="G49" s="77">
        <f t="shared" si="1"/>
        <v>30.239876564273764</v>
      </c>
      <c r="H49" s="78">
        <v>45</v>
      </c>
      <c r="I49" s="75">
        <f t="shared" si="13"/>
        <v>98155.042243455828</v>
      </c>
      <c r="J49" s="76">
        <f>'Liczymy metody dla kobiet'!S52</f>
        <v>9.0330350997935307E-4</v>
      </c>
      <c r="K49" s="75">
        <f t="shared" si="2"/>
        <v>88.663794180685329</v>
      </c>
      <c r="L49" s="75">
        <f t="shared" si="14"/>
        <v>98110.710346365493</v>
      </c>
      <c r="M49" s="75">
        <f>SUM(L49:$L$103)</f>
        <v>3639485.3668350498</v>
      </c>
      <c r="N49" s="77">
        <f t="shared" si="3"/>
        <v>37.078944531529665</v>
      </c>
      <c r="O49" s="31">
        <f t="shared" si="4"/>
        <v>6.8390679672559003</v>
      </c>
      <c r="P49" s="25">
        <v>45</v>
      </c>
      <c r="Q49" s="25">
        <f t="shared" si="5"/>
        <v>47605.195488076075</v>
      </c>
      <c r="R49" s="25">
        <f t="shared" si="6"/>
        <v>48816.978347269171</v>
      </c>
      <c r="S49" s="25">
        <f t="shared" si="7"/>
        <v>96422.173835345253</v>
      </c>
      <c r="T49" s="84">
        <f t="shared" si="8"/>
        <v>2.286199778028495E-3</v>
      </c>
      <c r="U49" s="31">
        <f t="shared" si="9"/>
        <v>220.44035241939127</v>
      </c>
      <c r="V49" s="31">
        <f t="shared" si="15"/>
        <v>96311.953659135557</v>
      </c>
      <c r="W49" s="31">
        <f>SUM(V49:$V$103)</f>
        <v>3241369.8023772445</v>
      </c>
      <c r="X49" s="31">
        <f t="shared" si="10"/>
        <v>33.616435654233953</v>
      </c>
      <c r="Y49" s="31"/>
      <c r="Z49" s="31"/>
    </row>
    <row r="50" spans="1:26" x14ac:dyDescent="0.25">
      <c r="A50" s="78">
        <v>46</v>
      </c>
      <c r="B50" s="79">
        <f t="shared" si="11"/>
        <v>94445.708611703725</v>
      </c>
      <c r="C50" s="76">
        <f>'Liczymy metody dla męzczyzn'!S53</f>
        <v>4.5387398574150591E-3</v>
      </c>
      <c r="D50" s="80">
        <f t="shared" si="0"/>
        <v>428.66450203774838</v>
      </c>
      <c r="E50" s="75">
        <f t="shared" si="12"/>
        <v>94231.376360684852</v>
      </c>
      <c r="F50" s="81">
        <f>SUM(E50:$E$103)</f>
        <v>2771827.4569341675</v>
      </c>
      <c r="G50" s="77">
        <f t="shared" si="1"/>
        <v>29.348368471986692</v>
      </c>
      <c r="H50" s="78">
        <v>46</v>
      </c>
      <c r="I50" s="75">
        <f t="shared" si="13"/>
        <v>98066.378449275144</v>
      </c>
      <c r="J50" s="76">
        <f>'Liczymy metody dla kobiet'!S53</f>
        <v>1.9246752110581337E-3</v>
      </c>
      <c r="K50" s="75">
        <f t="shared" si="2"/>
        <v>188.74592763956545</v>
      </c>
      <c r="L50" s="75">
        <f t="shared" si="14"/>
        <v>97972.00548545536</v>
      </c>
      <c r="M50" s="75">
        <f>SUM(L50:$L$103)</f>
        <v>3541374.6564886849</v>
      </c>
      <c r="N50" s="77">
        <f t="shared" si="3"/>
        <v>36.112016294355783</v>
      </c>
      <c r="O50" s="31">
        <f t="shared" si="4"/>
        <v>6.7636478223690908</v>
      </c>
      <c r="P50" s="25">
        <v>46</v>
      </c>
      <c r="Q50" s="25">
        <f t="shared" si="5"/>
        <v>47562.193547898445</v>
      </c>
      <c r="R50" s="25">
        <f t="shared" si="6"/>
        <v>48639.539935027417</v>
      </c>
      <c r="S50" s="25">
        <f t="shared" si="7"/>
        <v>96201.733482925862</v>
      </c>
      <c r="T50" s="84">
        <f t="shared" si="8"/>
        <v>3.2463447606177294E-3</v>
      </c>
      <c r="U50" s="31">
        <f t="shared" si="9"/>
        <v>312.30399345463957</v>
      </c>
      <c r="V50" s="31">
        <f t="shared" si="15"/>
        <v>96045.581486198542</v>
      </c>
      <c r="W50" s="31">
        <f>SUM(V50:$V$103)</f>
        <v>3145057.8487181086</v>
      </c>
      <c r="X50" s="31">
        <f t="shared" si="10"/>
        <v>32.692319928687169</v>
      </c>
      <c r="Y50" s="31"/>
      <c r="Z50" s="31"/>
    </row>
    <row r="51" spans="1:26" x14ac:dyDescent="0.25">
      <c r="A51" s="78">
        <v>47</v>
      </c>
      <c r="B51" s="79">
        <f t="shared" si="11"/>
        <v>94017.044109665978</v>
      </c>
      <c r="C51" s="76">
        <f>'Liczymy metody dla męzczyzn'!S54</f>
        <v>5.0364241388614079E-3</v>
      </c>
      <c r="D51" s="80">
        <f t="shared" si="0"/>
        <v>473.50971041831946</v>
      </c>
      <c r="E51" s="75">
        <f t="shared" si="12"/>
        <v>93780.289254456817</v>
      </c>
      <c r="F51" s="81">
        <f>SUM(E51:$E$103)</f>
        <v>2677596.0805734829</v>
      </c>
      <c r="G51" s="77">
        <f t="shared" si="1"/>
        <v>28.479900702368464</v>
      </c>
      <c r="H51" s="78">
        <v>47</v>
      </c>
      <c r="I51" s="75">
        <f t="shared" si="13"/>
        <v>97877.632521635576</v>
      </c>
      <c r="J51" s="76">
        <f>'Liczymy metody dla kobiet'!S54</f>
        <v>1.8243597637454105E-3</v>
      </c>
      <c r="K51" s="75">
        <f t="shared" si="2"/>
        <v>178.56401454313118</v>
      </c>
      <c r="L51" s="75">
        <f t="shared" si="14"/>
        <v>97788.350514364021</v>
      </c>
      <c r="M51" s="75">
        <f>SUM(L51:$L$103)</f>
        <v>3443402.6510032294</v>
      </c>
      <c r="N51" s="77">
        <f t="shared" si="3"/>
        <v>35.180690033977626</v>
      </c>
      <c r="O51" s="31">
        <f t="shared" si="4"/>
        <v>6.7007893316091618</v>
      </c>
      <c r="P51" s="25">
        <v>47</v>
      </c>
      <c r="Q51" s="25">
        <f t="shared" si="5"/>
        <v>47470.651772993253</v>
      </c>
      <c r="R51" s="25">
        <f t="shared" si="6"/>
        <v>48418.777716477976</v>
      </c>
      <c r="S51" s="25">
        <f t="shared" si="7"/>
        <v>95889.429489471222</v>
      </c>
      <c r="T51" s="84">
        <f t="shared" si="8"/>
        <v>3.4462719162920022E-3</v>
      </c>
      <c r="U51" s="31">
        <f t="shared" si="9"/>
        <v>330.46104791882681</v>
      </c>
      <c r="V51" s="31">
        <f t="shared" si="15"/>
        <v>95724.198965511809</v>
      </c>
      <c r="W51" s="31">
        <f>SUM(V51:$V$103)</f>
        <v>3049012.26723191</v>
      </c>
      <c r="X51" s="31">
        <f t="shared" si="10"/>
        <v>31.797167669734602</v>
      </c>
      <c r="Y51" s="31"/>
      <c r="Z51" s="31"/>
    </row>
    <row r="52" spans="1:26" x14ac:dyDescent="0.25">
      <c r="A52" s="78">
        <v>48</v>
      </c>
      <c r="B52" s="79">
        <f t="shared" si="11"/>
        <v>93543.534399247656</v>
      </c>
      <c r="C52" s="76">
        <f>'Liczymy metody dla męzczyzn'!S55</f>
        <v>5.6063665518470123E-3</v>
      </c>
      <c r="D52" s="80">
        <f t="shared" si="0"/>
        <v>524.43934239749251</v>
      </c>
      <c r="E52" s="75">
        <f t="shared" si="12"/>
        <v>93281.314728048907</v>
      </c>
      <c r="F52" s="81">
        <f>SUM(E52:$E$103)</f>
        <v>2583815.7913190257</v>
      </c>
      <c r="G52" s="77">
        <f t="shared" si="1"/>
        <v>27.62153266832097</v>
      </c>
      <c r="H52" s="78">
        <v>48</v>
      </c>
      <c r="I52" s="75">
        <f t="shared" si="13"/>
        <v>97699.068507092452</v>
      </c>
      <c r="J52" s="76">
        <f>'Liczymy metody dla kobiet'!S55</f>
        <v>1.9750469675803269E-3</v>
      </c>
      <c r="K52" s="75">
        <f t="shared" si="2"/>
        <v>192.96024899035555</v>
      </c>
      <c r="L52" s="75">
        <f t="shared" si="14"/>
        <v>97602.588382597271</v>
      </c>
      <c r="M52" s="75">
        <f>SUM(L52:$L$103)</f>
        <v>3345614.300488865</v>
      </c>
      <c r="N52" s="77">
        <f t="shared" si="3"/>
        <v>34.244075727763878</v>
      </c>
      <c r="O52" s="31">
        <f t="shared" si="4"/>
        <v>6.6225430594429078</v>
      </c>
      <c r="P52" s="25">
        <v>48</v>
      </c>
      <c r="Q52" s="25">
        <f t="shared" si="5"/>
        <v>47384.048225939841</v>
      </c>
      <c r="R52" s="25">
        <f t="shared" si="6"/>
        <v>48174.920215612547</v>
      </c>
      <c r="S52" s="25">
        <f t="shared" si="7"/>
        <v>95558.968441552395</v>
      </c>
      <c r="T52" s="84">
        <f t="shared" si="8"/>
        <v>3.8057336535344557E-3</v>
      </c>
      <c r="U52" s="31">
        <f t="shared" si="9"/>
        <v>363.67198209505295</v>
      </c>
      <c r="V52" s="31">
        <f t="shared" si="15"/>
        <v>95377.132450504869</v>
      </c>
      <c r="W52" s="31">
        <f>SUM(V52:$V$103)</f>
        <v>2953288.0682663987</v>
      </c>
      <c r="X52" s="31">
        <f t="shared" si="10"/>
        <v>30.905399215069441</v>
      </c>
      <c r="Y52" s="31"/>
      <c r="Z52" s="31"/>
    </row>
    <row r="53" spans="1:26" x14ac:dyDescent="0.25">
      <c r="A53" s="78">
        <v>49</v>
      </c>
      <c r="B53" s="79">
        <f t="shared" si="11"/>
        <v>93019.095056850158</v>
      </c>
      <c r="C53" s="76">
        <f>'Liczymy metody dla męzczyzn'!S56</f>
        <v>5.65240227096516E-3</v>
      </c>
      <c r="D53" s="80">
        <f t="shared" si="0"/>
        <v>525.78134414246392</v>
      </c>
      <c r="E53" s="75">
        <f t="shared" si="12"/>
        <v>92756.204384778917</v>
      </c>
      <c r="F53" s="81">
        <f>SUM(E53:$E$103)</f>
        <v>2490534.4765909771</v>
      </c>
      <c r="G53" s="77">
        <f t="shared" si="1"/>
        <v>26.774443194366121</v>
      </c>
      <c r="H53" s="78">
        <v>49</v>
      </c>
      <c r="I53" s="75">
        <f t="shared" si="13"/>
        <v>97506.108258102089</v>
      </c>
      <c r="J53" s="76">
        <f>'Liczymy metody dla kobiet'!S56</f>
        <v>2.6017089656931516E-3</v>
      </c>
      <c r="K53" s="75">
        <f t="shared" si="2"/>
        <v>253.68251606495124</v>
      </c>
      <c r="L53" s="75">
        <f t="shared" si="14"/>
        <v>97379.267000069609</v>
      </c>
      <c r="M53" s="75">
        <f>SUM(L53:$L$103)</f>
        <v>3248011.7121062675</v>
      </c>
      <c r="N53" s="77">
        <f t="shared" si="3"/>
        <v>33.310853751937948</v>
      </c>
      <c r="O53" s="31">
        <f t="shared" si="4"/>
        <v>6.536410557571827</v>
      </c>
      <c r="P53" s="25">
        <v>49</v>
      </c>
      <c r="Q53" s="25">
        <f t="shared" si="5"/>
        <v>47290.462505179516</v>
      </c>
      <c r="R53" s="25">
        <f t="shared" si="6"/>
        <v>47904.833954277834</v>
      </c>
      <c r="S53" s="25">
        <f t="shared" si="7"/>
        <v>95195.296459457342</v>
      </c>
      <c r="T53" s="84">
        <f t="shared" si="8"/>
        <v>4.1368999012739785E-3</v>
      </c>
      <c r="U53" s="31">
        <f t="shared" si="9"/>
        <v>393.81341252487618</v>
      </c>
      <c r="V53" s="31">
        <f t="shared" si="15"/>
        <v>94998.389753194904</v>
      </c>
      <c r="W53" s="31">
        <f>SUM(V53:$V$103)</f>
        <v>2857910.9358158936</v>
      </c>
      <c r="X53" s="31">
        <f t="shared" si="10"/>
        <v>30.021556128385473</v>
      </c>
      <c r="Y53" s="31"/>
      <c r="Z53" s="31"/>
    </row>
    <row r="54" spans="1:26" x14ac:dyDescent="0.25">
      <c r="A54" s="78">
        <v>50</v>
      </c>
      <c r="B54" s="79">
        <f t="shared" si="11"/>
        <v>92493.313712707692</v>
      </c>
      <c r="C54" s="76">
        <f>'Liczymy metody dla męzczyzn'!S57</f>
        <v>6.9266358228684726E-3</v>
      </c>
      <c r="D54" s="80">
        <f t="shared" si="0"/>
        <v>640.66750013825288</v>
      </c>
      <c r="E54" s="75">
        <f t="shared" si="12"/>
        <v>92172.979962638565</v>
      </c>
      <c r="F54" s="81">
        <f>SUM(E54:$E$103)</f>
        <v>2397778.272206198</v>
      </c>
      <c r="G54" s="77">
        <f t="shared" si="1"/>
        <v>25.923801147982509</v>
      </c>
      <c r="H54" s="78">
        <v>50</v>
      </c>
      <c r="I54" s="75">
        <f t="shared" si="13"/>
        <v>97252.425742037143</v>
      </c>
      <c r="J54" s="76">
        <f>'Liczymy metody dla kobiet'!S57</f>
        <v>2.1490933512424443E-3</v>
      </c>
      <c r="K54" s="75">
        <f t="shared" si="2"/>
        <v>209.00454155441156</v>
      </c>
      <c r="L54" s="75">
        <f t="shared" si="14"/>
        <v>97147.923471259943</v>
      </c>
      <c r="M54" s="75">
        <f>SUM(L54:$L$103)</f>
        <v>3150632.4451061981</v>
      </c>
      <c r="N54" s="77">
        <f t="shared" si="3"/>
        <v>32.396440716689952</v>
      </c>
      <c r="O54" s="31">
        <f t="shared" si="4"/>
        <v>6.4726395687074429</v>
      </c>
      <c r="P54" s="25">
        <v>50</v>
      </c>
      <c r="Q54" s="25">
        <f t="shared" si="5"/>
        <v>47167.426484888012</v>
      </c>
      <c r="R54" s="25">
        <f t="shared" si="6"/>
        <v>47634.056562044461</v>
      </c>
      <c r="S54" s="25">
        <f t="shared" si="7"/>
        <v>94801.483046932466</v>
      </c>
      <c r="T54" s="84">
        <f t="shared" si="8"/>
        <v>4.5496225519126212E-3</v>
      </c>
      <c r="U54" s="31">
        <f t="shared" si="9"/>
        <v>431.31096522508597</v>
      </c>
      <c r="V54" s="31">
        <f t="shared" si="15"/>
        <v>94585.827564319916</v>
      </c>
      <c r="W54" s="31">
        <f>SUM(V54:$V$103)</f>
        <v>2762912.5460626981</v>
      </c>
      <c r="X54" s="31">
        <f t="shared" si="10"/>
        <v>29.144191179951154</v>
      </c>
      <c r="Y54" s="31"/>
      <c r="Z54" s="31"/>
    </row>
    <row r="55" spans="1:26" x14ac:dyDescent="0.25">
      <c r="A55" s="78">
        <v>51</v>
      </c>
      <c r="B55" s="79">
        <f t="shared" si="11"/>
        <v>91852.646212569438</v>
      </c>
      <c r="C55" s="76">
        <f>'Liczymy metody dla męzczyzn'!S58</f>
        <v>7.6559333483449676E-3</v>
      </c>
      <c r="D55" s="80">
        <f t="shared" si="0"/>
        <v>703.21773727254242</v>
      </c>
      <c r="E55" s="75">
        <f t="shared" si="12"/>
        <v>91501.03734393316</v>
      </c>
      <c r="F55" s="81">
        <f>SUM(E55:$E$103)</f>
        <v>2305605.2922435594</v>
      </c>
      <c r="G55" s="77">
        <f t="shared" si="1"/>
        <v>25.101130858090098</v>
      </c>
      <c r="H55" s="78">
        <v>51</v>
      </c>
      <c r="I55" s="75">
        <f t="shared" si="13"/>
        <v>97043.421200482728</v>
      </c>
      <c r="J55" s="76">
        <f>'Liczymy metody dla kobiet'!S58</f>
        <v>2.7679706256178503E-3</v>
      </c>
      <c r="K55" s="75">
        <f t="shared" si="2"/>
        <v>268.61333929239674</v>
      </c>
      <c r="L55" s="75">
        <f t="shared" si="14"/>
        <v>96909.114530836523</v>
      </c>
      <c r="M55" s="75">
        <f>SUM(L55:$L$103)</f>
        <v>3053484.5216349377</v>
      </c>
      <c r="N55" s="77">
        <f t="shared" si="3"/>
        <v>31.465136779614575</v>
      </c>
      <c r="O55" s="31">
        <f t="shared" si="4"/>
        <v>6.3640059215244769</v>
      </c>
      <c r="P55" s="25">
        <v>51</v>
      </c>
      <c r="Q55" s="25">
        <f t="shared" si="5"/>
        <v>47066.05928223412</v>
      </c>
      <c r="R55" s="25">
        <f t="shared" si="6"/>
        <v>47304.11279947326</v>
      </c>
      <c r="S55" s="25">
        <f t="shared" si="7"/>
        <v>94370.17208170738</v>
      </c>
      <c r="T55" s="84">
        <f t="shared" si="8"/>
        <v>5.2181170531914048E-3</v>
      </c>
      <c r="U55" s="31">
        <f t="shared" si="9"/>
        <v>492.43460425216472</v>
      </c>
      <c r="V55" s="31">
        <f t="shared" si="15"/>
        <v>94123.954779581298</v>
      </c>
      <c r="W55" s="31">
        <f>SUM(V55:$V$103)</f>
        <v>2668326.7184983785</v>
      </c>
      <c r="X55" s="31">
        <f t="shared" si="10"/>
        <v>28.275107055946592</v>
      </c>
      <c r="Y55" s="31"/>
      <c r="Z55" s="31"/>
    </row>
    <row r="56" spans="1:26" x14ac:dyDescent="0.25">
      <c r="A56" s="78">
        <v>52</v>
      </c>
      <c r="B56" s="79">
        <f t="shared" si="11"/>
        <v>91149.428475296896</v>
      </c>
      <c r="C56" s="76">
        <f>'Liczymy metody dla męzczyzn'!S59</f>
        <v>8.1005420215617373E-3</v>
      </c>
      <c r="D56" s="80">
        <f t="shared" si="0"/>
        <v>738.35977560547849</v>
      </c>
      <c r="E56" s="75">
        <f t="shared" si="12"/>
        <v>90780.248587494163</v>
      </c>
      <c r="F56" s="81">
        <f>SUM(E56:$E$103)</f>
        <v>2214104.2548996257</v>
      </c>
      <c r="G56" s="77">
        <f t="shared" si="1"/>
        <v>24.290928554748831</v>
      </c>
      <c r="H56" s="78">
        <v>52</v>
      </c>
      <c r="I56" s="75">
        <f t="shared" si="13"/>
        <v>96774.807861190333</v>
      </c>
      <c r="J56" s="76">
        <f>'Liczymy metody dla kobiet'!S59</f>
        <v>2.5587622731329963E-3</v>
      </c>
      <c r="K56" s="75">
        <f t="shared" si="2"/>
        <v>247.62372734490833</v>
      </c>
      <c r="L56" s="75">
        <f t="shared" si="14"/>
        <v>96650.995997517879</v>
      </c>
      <c r="M56" s="75">
        <f>SUM(L56:$L$103)</f>
        <v>2956575.4071041015</v>
      </c>
      <c r="N56" s="77">
        <f t="shared" si="3"/>
        <v>30.551085271539755</v>
      </c>
      <c r="O56" s="31">
        <f t="shared" si="4"/>
        <v>6.2601567167909238</v>
      </c>
      <c r="P56" s="25">
        <v>52</v>
      </c>
      <c r="Q56" s="25">
        <f t="shared" si="5"/>
        <v>46935.781812677313</v>
      </c>
      <c r="R56" s="25">
        <f t="shared" si="6"/>
        <v>46941.955664777903</v>
      </c>
      <c r="S56" s="25">
        <f t="shared" si="7"/>
        <v>93877.737477455215</v>
      </c>
      <c r="T56" s="84">
        <f t="shared" si="8"/>
        <v>5.3298343744092088E-3</v>
      </c>
      <c r="U56" s="31">
        <f t="shared" si="9"/>
        <v>500.35279219910444</v>
      </c>
      <c r="V56" s="31">
        <f t="shared" si="15"/>
        <v>93627.56108135567</v>
      </c>
      <c r="W56" s="31">
        <f>SUM(V56:$V$103)</f>
        <v>2574202.7637187969</v>
      </c>
      <c r="X56" s="31">
        <f t="shared" si="10"/>
        <v>27.420801064118027</v>
      </c>
      <c r="Y56" s="31"/>
      <c r="Z56" s="31"/>
    </row>
    <row r="57" spans="1:26" x14ac:dyDescent="0.25">
      <c r="A57" s="78">
        <v>53</v>
      </c>
      <c r="B57" s="79">
        <f t="shared" si="11"/>
        <v>90411.068699691416</v>
      </c>
      <c r="C57" s="76">
        <f>'Liczymy metody dla męzczyzn'!S60</f>
        <v>1.0675490073667126E-2</v>
      </c>
      <c r="D57" s="80">
        <f t="shared" si="0"/>
        <v>965.18246645319221</v>
      </c>
      <c r="E57" s="75">
        <f t="shared" si="12"/>
        <v>89928.477466464828</v>
      </c>
      <c r="F57" s="81">
        <f>SUM(E57:$E$103)</f>
        <v>2123324.0063121323</v>
      </c>
      <c r="G57" s="77">
        <f t="shared" si="1"/>
        <v>23.485221852259553</v>
      </c>
      <c r="H57" s="78">
        <v>53</v>
      </c>
      <c r="I57" s="75">
        <f t="shared" si="13"/>
        <v>96527.184133845425</v>
      </c>
      <c r="J57" s="76">
        <f>'Liczymy metody dla kobiet'!S60</f>
        <v>4.4703837079349308E-3</v>
      </c>
      <c r="K57" s="75">
        <f t="shared" si="2"/>
        <v>431.51355132477772</v>
      </c>
      <c r="L57" s="75">
        <f t="shared" si="14"/>
        <v>96311.427358183035</v>
      </c>
      <c r="M57" s="75">
        <f>SUM(L57:$L$103)</f>
        <v>2859924.4111065837</v>
      </c>
      <c r="N57" s="77">
        <f t="shared" si="3"/>
        <v>29.628176111933275</v>
      </c>
      <c r="O57" s="31">
        <f t="shared" si="4"/>
        <v>6.1429542596737221</v>
      </c>
      <c r="P57" s="25">
        <v>53</v>
      </c>
      <c r="Q57" s="25">
        <f t="shared" si="5"/>
        <v>46815.684304915027</v>
      </c>
      <c r="R57" s="25">
        <f t="shared" si="6"/>
        <v>46561.700380341077</v>
      </c>
      <c r="S57" s="25">
        <f t="shared" si="7"/>
        <v>93377.384685256111</v>
      </c>
      <c r="T57" s="84">
        <f t="shared" si="8"/>
        <v>7.5644980312609073E-3</v>
      </c>
      <c r="U57" s="31">
        <f t="shared" si="9"/>
        <v>706.35304261591227</v>
      </c>
      <c r="V57" s="31">
        <f t="shared" si="15"/>
        <v>93024.208163948148</v>
      </c>
      <c r="W57" s="31">
        <f>SUM(V57:$V$103)</f>
        <v>2480575.2026374415</v>
      </c>
      <c r="X57" s="31">
        <f t="shared" si="10"/>
        <v>26.565053315624866</v>
      </c>
      <c r="Y57" s="31"/>
      <c r="Z57" s="31"/>
    </row>
    <row r="58" spans="1:26" x14ac:dyDescent="0.25">
      <c r="A58" s="78">
        <v>54</v>
      </c>
      <c r="B58" s="79">
        <f t="shared" si="11"/>
        <v>89445.886233238227</v>
      </c>
      <c r="C58" s="76">
        <f>'Liczymy metody dla męzczyzn'!S61</f>
        <v>1.101821245706138E-2</v>
      </c>
      <c r="D58" s="80">
        <f t="shared" si="0"/>
        <v>985.53377792796039</v>
      </c>
      <c r="E58" s="75">
        <f t="shared" si="12"/>
        <v>88953.119344274251</v>
      </c>
      <c r="F58" s="81">
        <f>SUM(E58:$E$103)</f>
        <v>2033395.5288456671</v>
      </c>
      <c r="G58" s="77">
        <f t="shared" si="1"/>
        <v>22.733248162396251</v>
      </c>
      <c r="H58" s="78">
        <v>54</v>
      </c>
      <c r="I58" s="75">
        <f t="shared" si="13"/>
        <v>96095.670582520645</v>
      </c>
      <c r="J58" s="76">
        <f>'Liczymy metody dla kobiet'!S61</f>
        <v>3.9068754603388094E-3</v>
      </c>
      <c r="K58" s="75">
        <f t="shared" si="2"/>
        <v>375.4338172436519</v>
      </c>
      <c r="L58" s="75">
        <f t="shared" si="14"/>
        <v>95907.953673898824</v>
      </c>
      <c r="M58" s="75">
        <f>SUM(L58:$L$103)</f>
        <v>2763612.9837484006</v>
      </c>
      <c r="N58" s="77">
        <f t="shared" si="3"/>
        <v>28.758974956891439</v>
      </c>
      <c r="O58" s="31">
        <f t="shared" si="4"/>
        <v>6.0257267944951884</v>
      </c>
      <c r="P58" s="25">
        <v>54</v>
      </c>
      <c r="Q58" s="25">
        <f t="shared" si="5"/>
        <v>46606.400232522508</v>
      </c>
      <c r="R58" s="25">
        <f t="shared" si="6"/>
        <v>46064.63141011769</v>
      </c>
      <c r="S58" s="25">
        <f t="shared" si="7"/>
        <v>92671.031642640199</v>
      </c>
      <c r="T58" s="84">
        <f t="shared" si="8"/>
        <v>7.441756984593163E-3</v>
      </c>
      <c r="U58" s="31">
        <f t="shared" si="9"/>
        <v>689.6352969960717</v>
      </c>
      <c r="V58" s="31">
        <f t="shared" si="15"/>
        <v>92326.213994142163</v>
      </c>
      <c r="W58" s="31">
        <f>SUM(V58:$V$103)</f>
        <v>2387550.9944734932</v>
      </c>
      <c r="X58" s="31">
        <f t="shared" si="10"/>
        <v>25.763725213294407</v>
      </c>
      <c r="Y58" s="31"/>
      <c r="Z58" s="31"/>
    </row>
    <row r="59" spans="1:26" x14ac:dyDescent="0.25">
      <c r="A59" s="78">
        <v>55</v>
      </c>
      <c r="B59" s="79">
        <f t="shared" si="11"/>
        <v>88460.352455310262</v>
      </c>
      <c r="C59" s="76">
        <f>'Liczymy metody dla męzczyzn'!S62</f>
        <v>1.1055831951354339E-2</v>
      </c>
      <c r="D59" s="80">
        <f t="shared" si="0"/>
        <v>978.00279110348549</v>
      </c>
      <c r="E59" s="75">
        <f t="shared" si="12"/>
        <v>87971.351059758512</v>
      </c>
      <c r="F59" s="81">
        <f>SUM(E59:$E$103)</f>
        <v>1944442.4095013929</v>
      </c>
      <c r="G59" s="77">
        <f t="shared" si="1"/>
        <v>21.980948023960401</v>
      </c>
      <c r="H59" s="78">
        <v>55</v>
      </c>
      <c r="I59" s="75">
        <f t="shared" si="13"/>
        <v>95720.23676527699</v>
      </c>
      <c r="J59" s="76">
        <f>'Liczymy metody dla kobiet'!S62</f>
        <v>3.7022852036256862E-3</v>
      </c>
      <c r="K59" s="75">
        <f t="shared" si="2"/>
        <v>354.3836162636324</v>
      </c>
      <c r="L59" s="75">
        <f t="shared" si="14"/>
        <v>95543.044957145175</v>
      </c>
      <c r="M59" s="75">
        <f>SUM(L59:$L$103)</f>
        <v>2667705.0300745019</v>
      </c>
      <c r="N59" s="77">
        <f t="shared" si="3"/>
        <v>27.86981228030378</v>
      </c>
      <c r="O59" s="31">
        <f t="shared" si="4"/>
        <v>5.8888642563433784</v>
      </c>
      <c r="P59" s="25">
        <v>55</v>
      </c>
      <c r="Q59" s="25">
        <f t="shared" si="5"/>
        <v>46424.31483115934</v>
      </c>
      <c r="R59" s="25">
        <f t="shared" si="6"/>
        <v>45557.081514484787</v>
      </c>
      <c r="S59" s="25">
        <f t="shared" si="7"/>
        <v>91981.396345644127</v>
      </c>
      <c r="T59" s="84">
        <f t="shared" si="8"/>
        <v>7.3443926505270297E-3</v>
      </c>
      <c r="U59" s="31">
        <f t="shared" si="9"/>
        <v>675.54749130616256</v>
      </c>
      <c r="V59" s="31">
        <f t="shared" si="15"/>
        <v>91643.622599991038</v>
      </c>
      <c r="W59" s="31">
        <f>SUM(V59:$V$103)</f>
        <v>2295224.7804793511</v>
      </c>
      <c r="X59" s="31">
        <f t="shared" si="10"/>
        <v>24.953141305383582</v>
      </c>
      <c r="Y59" s="31"/>
      <c r="Z59" s="31"/>
    </row>
    <row r="60" spans="1:26" x14ac:dyDescent="0.25">
      <c r="A60" s="78">
        <v>56</v>
      </c>
      <c r="B60" s="79">
        <f t="shared" si="11"/>
        <v>87482.349664206777</v>
      </c>
      <c r="C60" s="76">
        <f>'Liczymy metody dla męzczyzn'!S63</f>
        <v>1.280731110825074E-2</v>
      </c>
      <c r="D60" s="80">
        <f t="shared" si="0"/>
        <v>1120.4136686302709</v>
      </c>
      <c r="E60" s="75">
        <f t="shared" si="12"/>
        <v>86922.142829891643</v>
      </c>
      <c r="F60" s="81">
        <f>SUM(E60:$E$103)</f>
        <v>1856471.0584416345</v>
      </c>
      <c r="G60" s="77">
        <f t="shared" si="1"/>
        <v>21.221092775485953</v>
      </c>
      <c r="H60" s="78">
        <v>56</v>
      </c>
      <c r="I60" s="75">
        <f t="shared" si="13"/>
        <v>95365.853149013361</v>
      </c>
      <c r="J60" s="76">
        <f>'Liczymy metody dla kobiet'!S63</f>
        <v>5.207848972379801E-3</v>
      </c>
      <c r="K60" s="75">
        <f t="shared" si="2"/>
        <v>496.65096032221226</v>
      </c>
      <c r="L60" s="75">
        <f t="shared" si="14"/>
        <v>95117.527668852257</v>
      </c>
      <c r="M60" s="75">
        <f>SUM(L60:$L$103)</f>
        <v>2572161.9851173568</v>
      </c>
      <c r="N60" s="77">
        <f t="shared" si="3"/>
        <v>26.971519681140375</v>
      </c>
      <c r="O60" s="31">
        <f t="shared" si="4"/>
        <v>5.7504269056544217</v>
      </c>
      <c r="P60" s="25">
        <v>56</v>
      </c>
      <c r="Q60" s="25">
        <f t="shared" si="5"/>
        <v>46252.438777271476</v>
      </c>
      <c r="R60" s="25">
        <f t="shared" si="6"/>
        <v>45053.410077066488</v>
      </c>
      <c r="S60" s="25">
        <f t="shared" si="7"/>
        <v>91305.848854337964</v>
      </c>
      <c r="T60" s="84">
        <f t="shared" si="8"/>
        <v>8.9576819597356368E-3</v>
      </c>
      <c r="U60" s="31">
        <f t="shared" si="9"/>
        <v>817.88875510085199</v>
      </c>
      <c r="V60" s="31">
        <f t="shared" si="15"/>
        <v>90896.904476787546</v>
      </c>
      <c r="W60" s="31">
        <f>SUM(V60:$V$103)</f>
        <v>2203581.15787936</v>
      </c>
      <c r="X60" s="31">
        <f t="shared" si="10"/>
        <v>24.134063540603808</v>
      </c>
      <c r="Y60" s="31"/>
      <c r="Z60" s="31"/>
    </row>
    <row r="61" spans="1:26" x14ac:dyDescent="0.25">
      <c r="A61" s="78">
        <v>57</v>
      </c>
      <c r="B61" s="79">
        <f t="shared" si="11"/>
        <v>86361.93599557651</v>
      </c>
      <c r="C61" s="76">
        <f>'Liczymy metody dla męzczyzn'!S64</f>
        <v>1.3164201041633385E-2</v>
      </c>
      <c r="D61" s="80">
        <f t="shared" si="0"/>
        <v>1136.885887790444</v>
      </c>
      <c r="E61" s="75">
        <f t="shared" si="12"/>
        <v>85793.493051681289</v>
      </c>
      <c r="F61" s="81">
        <f>SUM(E61:$E$103)</f>
        <v>1769548.9156117425</v>
      </c>
      <c r="G61" s="77">
        <f t="shared" si="1"/>
        <v>20.489917174881068</v>
      </c>
      <c r="H61" s="78">
        <v>57</v>
      </c>
      <c r="I61" s="75">
        <f t="shared" si="13"/>
        <v>94869.202188691153</v>
      </c>
      <c r="J61" s="76">
        <f>'Liczymy metody dla kobiet'!S64</f>
        <v>5.4971608070556958E-3</v>
      </c>
      <c r="K61" s="75">
        <f t="shared" si="2"/>
        <v>521.51126006831544</v>
      </c>
      <c r="L61" s="75">
        <f t="shared" si="14"/>
        <v>94608.446558656986</v>
      </c>
      <c r="M61" s="75">
        <f>SUM(L61:$L$103)</f>
        <v>2477044.4574485044</v>
      </c>
      <c r="N61" s="77">
        <f t="shared" si="3"/>
        <v>26.110101068645644</v>
      </c>
      <c r="O61" s="31">
        <f t="shared" si="4"/>
        <v>5.6201838937645761</v>
      </c>
      <c r="P61" s="25">
        <v>57</v>
      </c>
      <c r="Q61" s="25">
        <f t="shared" si="5"/>
        <v>46011.563061515211</v>
      </c>
      <c r="R61" s="25">
        <f t="shared" si="6"/>
        <v>44476.397037721901</v>
      </c>
      <c r="S61" s="25">
        <f t="shared" si="7"/>
        <v>90487.960099237112</v>
      </c>
      <c r="T61" s="84">
        <f t="shared" si="8"/>
        <v>9.2656436549760097E-3</v>
      </c>
      <c r="U61" s="31">
        <f t="shared" si="9"/>
        <v>838.42919334521866</v>
      </c>
      <c r="V61" s="31">
        <f t="shared" si="15"/>
        <v>90068.745502564503</v>
      </c>
      <c r="W61" s="31">
        <f>SUM(V61:$V$103)</f>
        <v>2112684.2534025717</v>
      </c>
      <c r="X61" s="31">
        <f t="shared" si="10"/>
        <v>23.347683504917285</v>
      </c>
      <c r="Y61" s="31"/>
      <c r="Z61" s="31"/>
    </row>
    <row r="62" spans="1:26" x14ac:dyDescent="0.25">
      <c r="A62" s="78">
        <v>58</v>
      </c>
      <c r="B62" s="79">
        <f t="shared" si="11"/>
        <v>85225.050107786068</v>
      </c>
      <c r="C62" s="76">
        <f>'Liczymy metody dla męzczyzn'!S65</f>
        <v>1.2754940961040601E-2</v>
      </c>
      <c r="D62" s="80">
        <f t="shared" si="0"/>
        <v>1087.0404825265382</v>
      </c>
      <c r="E62" s="75">
        <f t="shared" si="12"/>
        <v>84681.529866522789</v>
      </c>
      <c r="F62" s="81">
        <f>SUM(E62:$E$103)</f>
        <v>1683755.4225600613</v>
      </c>
      <c r="G62" s="77">
        <f t="shared" si="1"/>
        <v>19.756578851295217</v>
      </c>
      <c r="H62" s="78">
        <v>58</v>
      </c>
      <c r="I62" s="75">
        <f t="shared" si="13"/>
        <v>94347.690928622833</v>
      </c>
      <c r="J62" s="76">
        <f>'Liczymy metody dla kobiet'!S65</f>
        <v>5.239763327544081E-3</v>
      </c>
      <c r="K62" s="75">
        <f t="shared" si="2"/>
        <v>494.35957096626129</v>
      </c>
      <c r="L62" s="75">
        <f t="shared" si="14"/>
        <v>94100.511143139709</v>
      </c>
      <c r="M62" s="75">
        <f>SUM(L62:$L$103)</f>
        <v>2382436.0108898473</v>
      </c>
      <c r="N62" s="77">
        <f t="shared" si="3"/>
        <v>25.25166209623762</v>
      </c>
      <c r="O62" s="31">
        <f t="shared" si="4"/>
        <v>5.4950832449424034</v>
      </c>
      <c r="P62" s="25">
        <v>58</v>
      </c>
      <c r="Q62" s="25">
        <f t="shared" si="5"/>
        <v>45758.63010038207</v>
      </c>
      <c r="R62" s="25">
        <f t="shared" si="6"/>
        <v>43890.900805509824</v>
      </c>
      <c r="S62" s="25">
        <f t="shared" si="7"/>
        <v>89649.530905891894</v>
      </c>
      <c r="T62" s="84">
        <f t="shared" si="8"/>
        <v>8.9190677557382334E-3</v>
      </c>
      <c r="U62" s="31">
        <f t="shared" si="9"/>
        <v>799.59024041979865</v>
      </c>
      <c r="V62" s="31">
        <f t="shared" si="15"/>
        <v>89249.735785681987</v>
      </c>
      <c r="W62" s="31">
        <f>SUM(V62:$V$103)</f>
        <v>2022615.5079000078</v>
      </c>
      <c r="X62" s="31">
        <f t="shared" si="10"/>
        <v>22.561361866167651</v>
      </c>
      <c r="Y62" s="31"/>
      <c r="Z62" s="31"/>
    </row>
    <row r="63" spans="1:26" x14ac:dyDescent="0.25">
      <c r="A63" s="78">
        <v>59</v>
      </c>
      <c r="B63" s="79">
        <f t="shared" si="11"/>
        <v>84138.009625259525</v>
      </c>
      <c r="C63" s="76">
        <f>'Liczymy metody dla męzczyzn'!S66</f>
        <v>1.5239046935015457E-2</v>
      </c>
      <c r="D63" s="80">
        <f t="shared" si="0"/>
        <v>1282.1830776981121</v>
      </c>
      <c r="E63" s="75">
        <f t="shared" si="12"/>
        <v>83496.918086410471</v>
      </c>
      <c r="F63" s="81">
        <f>SUM(E63:$E$103)</f>
        <v>1599073.8926935385</v>
      </c>
      <c r="G63" s="77">
        <f t="shared" si="1"/>
        <v>19.005368677196184</v>
      </c>
      <c r="H63" s="78">
        <v>59</v>
      </c>
      <c r="I63" s="75">
        <f t="shared" si="13"/>
        <v>93853.331357656571</v>
      </c>
      <c r="J63" s="76">
        <f>'Liczymy metody dla kobiet'!S66</f>
        <v>6.4549297383754145E-3</v>
      </c>
      <c r="K63" s="75">
        <f t="shared" si="2"/>
        <v>605.8166596261392</v>
      </c>
      <c r="L63" s="75">
        <f t="shared" si="14"/>
        <v>93550.423027843499</v>
      </c>
      <c r="M63" s="75">
        <f>SUM(L63:$L$103)</f>
        <v>2288335.4997467077</v>
      </c>
      <c r="N63" s="77">
        <f t="shared" si="3"/>
        <v>24.382038086920023</v>
      </c>
      <c r="O63" s="31">
        <f t="shared" si="4"/>
        <v>5.3766694097238386</v>
      </c>
      <c r="P63" s="25">
        <v>59</v>
      </c>
      <c r="Q63" s="25">
        <f t="shared" si="5"/>
        <v>45518.865708463432</v>
      </c>
      <c r="R63" s="25">
        <f t="shared" si="6"/>
        <v>43331.074957008655</v>
      </c>
      <c r="S63" s="25">
        <f t="shared" si="7"/>
        <v>88849.940665472095</v>
      </c>
      <c r="T63" s="84">
        <f t="shared" si="8"/>
        <v>1.0738840766654562E-2</v>
      </c>
      <c r="U63" s="31">
        <f t="shared" si="9"/>
        <v>954.14536493321066</v>
      </c>
      <c r="V63" s="31">
        <f t="shared" si="15"/>
        <v>88372.86798300549</v>
      </c>
      <c r="W63" s="31">
        <f>SUM(V63:$V$103)</f>
        <v>1933365.772114326</v>
      </c>
      <c r="X63" s="31">
        <f t="shared" si="10"/>
        <v>21.759899417306531</v>
      </c>
      <c r="Y63" s="31"/>
      <c r="Z63" s="31"/>
    </row>
    <row r="64" spans="1:26" x14ac:dyDescent="0.25">
      <c r="A64" s="78">
        <v>60</v>
      </c>
      <c r="B64" s="79">
        <f t="shared" si="11"/>
        <v>82855.826547561417</v>
      </c>
      <c r="C64" s="76">
        <f>'Liczymy metody dla męzczyzn'!S67</f>
        <v>1.7239825799669619E-2</v>
      </c>
      <c r="D64" s="80">
        <f t="shared" si="0"/>
        <v>1428.4200161676004</v>
      </c>
      <c r="E64" s="75">
        <f t="shared" si="12"/>
        <v>82141.616539477618</v>
      </c>
      <c r="F64" s="81">
        <f>SUM(E64:$E$103)</f>
        <v>1515576.9746071277</v>
      </c>
      <c r="G64" s="77">
        <f t="shared" si="1"/>
        <v>18.291736836843295</v>
      </c>
      <c r="H64" s="78">
        <v>60</v>
      </c>
      <c r="I64" s="75">
        <f t="shared" si="13"/>
        <v>93247.514698030427</v>
      </c>
      <c r="J64" s="76">
        <f>'Liczymy metody dla kobiet'!S67</f>
        <v>7.8926598263614825E-3</v>
      </c>
      <c r="K64" s="75">
        <f t="shared" si="2"/>
        <v>735.97091316519663</v>
      </c>
      <c r="L64" s="75">
        <f t="shared" si="14"/>
        <v>92879.529241447832</v>
      </c>
      <c r="M64" s="75">
        <f>SUM(L64:$L$103)</f>
        <v>2194785.076718864</v>
      </c>
      <c r="N64" s="77">
        <f t="shared" si="3"/>
        <v>23.537196501444367</v>
      </c>
      <c r="O64" s="31">
        <f t="shared" si="4"/>
        <v>5.2454596646010714</v>
      </c>
      <c r="P64" s="25">
        <v>60</v>
      </c>
      <c r="Q64" s="25">
        <f t="shared" si="5"/>
        <v>45225.044628544754</v>
      </c>
      <c r="R64" s="25">
        <f t="shared" si="6"/>
        <v>42670.75067199413</v>
      </c>
      <c r="S64" s="25">
        <f t="shared" si="7"/>
        <v>87895.795300538884</v>
      </c>
      <c r="T64" s="84">
        <f t="shared" si="8"/>
        <v>1.2430426250488954E-2</v>
      </c>
      <c r="U64" s="31">
        <f t="shared" si="9"/>
        <v>1092.5822012114222</v>
      </c>
      <c r="V64" s="31">
        <f t="shared" si="15"/>
        <v>87349.504199933173</v>
      </c>
      <c r="W64" s="31">
        <f>SUM(V64:$V$103)</f>
        <v>1844992.9041313205</v>
      </c>
      <c r="X64" s="31">
        <f t="shared" si="10"/>
        <v>20.990684455642089</v>
      </c>
      <c r="Y64" s="31"/>
      <c r="Z64" s="31"/>
    </row>
    <row r="65" spans="1:26" x14ac:dyDescent="0.25">
      <c r="A65" s="78">
        <v>61</v>
      </c>
      <c r="B65" s="79">
        <f t="shared" si="11"/>
        <v>81427.406531393819</v>
      </c>
      <c r="C65" s="76">
        <f>'Liczymy metody dla męzczyzn'!S68</f>
        <v>1.8253900345112806E-2</v>
      </c>
      <c r="D65" s="80">
        <f t="shared" si="0"/>
        <v>1486.3677641850504</v>
      </c>
      <c r="E65" s="75">
        <f t="shared" si="12"/>
        <v>80684.222649301286</v>
      </c>
      <c r="F65" s="81">
        <f>SUM(E65:$E$103)</f>
        <v>1433435.3580676501</v>
      </c>
      <c r="G65" s="77">
        <f t="shared" si="1"/>
        <v>17.603843952895616</v>
      </c>
      <c r="H65" s="78">
        <v>61</v>
      </c>
      <c r="I65" s="75">
        <f t="shared" si="13"/>
        <v>92511.543784865236</v>
      </c>
      <c r="J65" s="76">
        <f>'Liczymy metody dla kobiet'!S68</f>
        <v>7.5178421761105327E-3</v>
      </c>
      <c r="K65" s="75">
        <f t="shared" si="2"/>
        <v>695.48718564295609</v>
      </c>
      <c r="L65" s="75">
        <f t="shared" si="14"/>
        <v>92163.800192043767</v>
      </c>
      <c r="M65" s="75">
        <f>SUM(L65:$L$103)</f>
        <v>2101905.5474774172</v>
      </c>
      <c r="N65" s="77">
        <f t="shared" si="3"/>
        <v>22.720467754439159</v>
      </c>
      <c r="O65" s="31">
        <f t="shared" si="4"/>
        <v>5.1166238015435432</v>
      </c>
      <c r="P65" s="25">
        <v>61</v>
      </c>
      <c r="Q65" s="25">
        <f t="shared" si="5"/>
        <v>44868.098735659638</v>
      </c>
      <c r="R65" s="25">
        <f t="shared" si="6"/>
        <v>41935.114363667817</v>
      </c>
      <c r="S65" s="25">
        <f t="shared" si="7"/>
        <v>86803.213099327462</v>
      </c>
      <c r="T65" s="84">
        <f t="shared" si="8"/>
        <v>1.2704491506901259E-2</v>
      </c>
      <c r="U65" s="31">
        <f t="shared" si="9"/>
        <v>1102.7906835921458</v>
      </c>
      <c r="V65" s="31">
        <f t="shared" si="15"/>
        <v>86251.817757531389</v>
      </c>
      <c r="W65" s="31">
        <f>SUM(V65:$V$103)</f>
        <v>1757643.3999313873</v>
      </c>
      <c r="X65" s="31">
        <f t="shared" si="10"/>
        <v>20.248598377575554</v>
      </c>
      <c r="Y65" s="31"/>
      <c r="Z65" s="31"/>
    </row>
    <row r="66" spans="1:26" x14ac:dyDescent="0.25">
      <c r="A66" s="78">
        <v>62</v>
      </c>
      <c r="B66" s="79">
        <f t="shared" si="11"/>
        <v>79941.038767208767</v>
      </c>
      <c r="C66" s="76">
        <f>'Liczymy metody dla męzczyzn'!S69</f>
        <v>1.912160143412011E-2</v>
      </c>
      <c r="D66" s="80">
        <f t="shared" si="0"/>
        <v>1528.6006815361104</v>
      </c>
      <c r="E66" s="75">
        <f t="shared" si="12"/>
        <v>79176.738426440716</v>
      </c>
      <c r="F66" s="81">
        <f>SUM(E66:$E$103)</f>
        <v>1352751.1354183489</v>
      </c>
      <c r="G66" s="77">
        <f t="shared" si="1"/>
        <v>16.921860864950851</v>
      </c>
      <c r="H66" s="78">
        <v>62</v>
      </c>
      <c r="I66" s="75">
        <f t="shared" si="13"/>
        <v>91816.056599222284</v>
      </c>
      <c r="J66" s="76">
        <f>'Liczymy metody dla kobiet'!S69</f>
        <v>9.0950001184244792E-3</v>
      </c>
      <c r="K66" s="75">
        <f t="shared" si="2"/>
        <v>835.06704564319534</v>
      </c>
      <c r="L66" s="75">
        <f t="shared" si="14"/>
        <v>91398.523076400685</v>
      </c>
      <c r="M66" s="75">
        <f>SUM(L66:$L$103)</f>
        <v>2009741.7472853735</v>
      </c>
      <c r="N66" s="77">
        <f t="shared" si="3"/>
        <v>21.888783092241805</v>
      </c>
      <c r="O66" s="31">
        <f t="shared" si="4"/>
        <v>4.9669222272909543</v>
      </c>
      <c r="P66" s="25">
        <v>62</v>
      </c>
      <c r="Q66" s="25">
        <f t="shared" si="5"/>
        <v>44530.787450622804</v>
      </c>
      <c r="R66" s="25">
        <f t="shared" si="6"/>
        <v>41169.634965112513</v>
      </c>
      <c r="S66" s="25">
        <f t="shared" si="7"/>
        <v>85700.422415735316</v>
      </c>
      <c r="T66" s="84">
        <f t="shared" si="8"/>
        <v>1.3911680182210284E-2</v>
      </c>
      <c r="U66" s="31">
        <f t="shared" si="9"/>
        <v>1192.236868128035</v>
      </c>
      <c r="V66" s="31">
        <f t="shared" si="15"/>
        <v>85104.303981671299</v>
      </c>
      <c r="W66" s="31">
        <f>SUM(V66:$V$103)</f>
        <v>1671391.5821738557</v>
      </c>
      <c r="X66" s="31">
        <f t="shared" si="10"/>
        <v>19.502722799496659</v>
      </c>
      <c r="Y66" s="31"/>
      <c r="Z66" s="31"/>
    </row>
    <row r="67" spans="1:26" x14ac:dyDescent="0.25">
      <c r="A67" s="78">
        <v>63</v>
      </c>
      <c r="B67" s="79">
        <f t="shared" si="11"/>
        <v>78412.438085672664</v>
      </c>
      <c r="C67" s="76">
        <f>'Liczymy metody dla męzczyzn'!S70</f>
        <v>2.1396136381128299E-2</v>
      </c>
      <c r="D67" s="80">
        <f t="shared" si="0"/>
        <v>1677.723219257831</v>
      </c>
      <c r="E67" s="75">
        <f t="shared" si="12"/>
        <v>77573.576476043745</v>
      </c>
      <c r="F67" s="81">
        <f>SUM(E67:$E$103)</f>
        <v>1273574.3969919083</v>
      </c>
      <c r="G67" s="77">
        <f t="shared" si="1"/>
        <v>16.241994613155804</v>
      </c>
      <c r="H67" s="78">
        <v>63</v>
      </c>
      <c r="I67" s="75">
        <f t="shared" si="13"/>
        <v>90980.989553579086</v>
      </c>
      <c r="J67" s="76">
        <f>'Liczymy metody dla kobiet'!S70</f>
        <v>9.6158146607630036E-3</v>
      </c>
      <c r="K67" s="75">
        <f t="shared" si="2"/>
        <v>874.85633320003149</v>
      </c>
      <c r="L67" s="75">
        <f t="shared" si="14"/>
        <v>90543.561386979069</v>
      </c>
      <c r="M67" s="75">
        <f>SUM(L67:$L$103)</f>
        <v>1918343.2242089729</v>
      </c>
      <c r="N67" s="77">
        <f t="shared" si="3"/>
        <v>21.085099575436608</v>
      </c>
      <c r="O67" s="31">
        <f t="shared" si="4"/>
        <v>4.8431049622808047</v>
      </c>
      <c r="P67" s="25">
        <v>63</v>
      </c>
      <c r="Q67" s="25">
        <f t="shared" si="5"/>
        <v>44125.779933485857</v>
      </c>
      <c r="R67" s="25">
        <f t="shared" si="6"/>
        <v>40382.405614121424</v>
      </c>
      <c r="S67" s="25">
        <f t="shared" si="7"/>
        <v>84508.185547607281</v>
      </c>
      <c r="T67" s="84">
        <f t="shared" si="8"/>
        <v>1.5245064974138354E-2</v>
      </c>
      <c r="U67" s="31">
        <f t="shared" si="9"/>
        <v>1288.3327795198129</v>
      </c>
      <c r="V67" s="31">
        <f t="shared" si="15"/>
        <v>83864.019157847375</v>
      </c>
      <c r="W67" s="31">
        <f>SUM(V67:$V$103)</f>
        <v>1586287.2781921846</v>
      </c>
      <c r="X67" s="31">
        <f t="shared" si="10"/>
        <v>18.770812175331315</v>
      </c>
      <c r="Y67" s="31"/>
      <c r="Z67" s="31"/>
    </row>
    <row r="68" spans="1:26" x14ac:dyDescent="0.25">
      <c r="A68" s="78">
        <v>64</v>
      </c>
      <c r="B68" s="79">
        <f t="shared" si="11"/>
        <v>76734.714866414826</v>
      </c>
      <c r="C68" s="76">
        <f>'Liczymy metody dla męzczyzn'!S71</f>
        <v>2.3357076338375575E-2</v>
      </c>
      <c r="D68" s="80">
        <f t="shared" si="0"/>
        <v>1792.2985929383342</v>
      </c>
      <c r="E68" s="75">
        <f t="shared" si="12"/>
        <v>75838.565569945669</v>
      </c>
      <c r="F68" s="81">
        <f>SUM(E68:$E$103)</f>
        <v>1196000.820515865</v>
      </c>
      <c r="G68" s="77">
        <f t="shared" si="1"/>
        <v>15.58617664244856</v>
      </c>
      <c r="H68" s="78">
        <v>64</v>
      </c>
      <c r="I68" s="75">
        <f t="shared" si="13"/>
        <v>90106.133220379052</v>
      </c>
      <c r="J68" s="76">
        <f>'Liczymy metody dla kobiet'!S71</f>
        <v>9.2847690739093647E-3</v>
      </c>
      <c r="K68" s="75">
        <f t="shared" si="2"/>
        <v>836.6146390941326</v>
      </c>
      <c r="L68" s="75">
        <f t="shared" si="14"/>
        <v>89687.825900831987</v>
      </c>
      <c r="M68" s="75">
        <f>SUM(L68:$L$103)</f>
        <v>1827799.6628219937</v>
      </c>
      <c r="N68" s="77">
        <f t="shared" si="3"/>
        <v>20.284963936379476</v>
      </c>
      <c r="O68" s="31">
        <f t="shared" si="4"/>
        <v>4.6987872939309163</v>
      </c>
      <c r="P68" s="25">
        <v>64</v>
      </c>
      <c r="Q68" s="25">
        <f t="shared" si="5"/>
        <v>43701.474611883837</v>
      </c>
      <c r="R68" s="25">
        <f t="shared" si="6"/>
        <v>39518.378156203638</v>
      </c>
      <c r="S68" s="25">
        <f t="shared" si="7"/>
        <v>83219.852768087469</v>
      </c>
      <c r="T68" s="84">
        <f t="shared" si="8"/>
        <v>1.5967246169335293E-2</v>
      </c>
      <c r="U68" s="31">
        <f t="shared" si="9"/>
        <v>1328.7918753238919</v>
      </c>
      <c r="V68" s="31">
        <f t="shared" si="15"/>
        <v>82555.456830425523</v>
      </c>
      <c r="W68" s="31">
        <f>SUM(V68:$V$103)</f>
        <v>1502423.2590343372</v>
      </c>
      <c r="X68" s="31">
        <f t="shared" si="10"/>
        <v>18.053663988341917</v>
      </c>
      <c r="Y68" s="31"/>
      <c r="Z68" s="31"/>
    </row>
    <row r="69" spans="1:26" x14ac:dyDescent="0.25">
      <c r="A69" s="78">
        <v>65</v>
      </c>
      <c r="B69" s="79">
        <f t="shared" si="11"/>
        <v>74942.416273476498</v>
      </c>
      <c r="C69" s="76">
        <f>'Liczymy metody dla męzczyzn'!S72</f>
        <v>2.873124841088228E-2</v>
      </c>
      <c r="D69" s="80">
        <f t="shared" ref="D69:D103" si="16">B69*C69</f>
        <v>2153.1891784650002</v>
      </c>
      <c r="E69" s="75">
        <f t="shared" si="12"/>
        <v>73865.821684244002</v>
      </c>
      <c r="F69" s="81">
        <f>SUM(E69:$E$103)</f>
        <v>1120162.2549459187</v>
      </c>
      <c r="G69" s="77">
        <f t="shared" ref="G69:G103" si="17">F69/B69</f>
        <v>14.946972764505922</v>
      </c>
      <c r="H69" s="78">
        <v>65</v>
      </c>
      <c r="I69" s="75">
        <f t="shared" si="13"/>
        <v>89269.518581284923</v>
      </c>
      <c r="J69" s="76">
        <f>'Liczymy metody dla kobiet'!S72</f>
        <v>1.047277721741743E-2</v>
      </c>
      <c r="K69" s="75">
        <f t="shared" ref="K69:K102" si="18">I69*J69</f>
        <v>934.89978040790277</v>
      </c>
      <c r="L69" s="75">
        <f t="shared" si="14"/>
        <v>88802.068691080975</v>
      </c>
      <c r="M69" s="75">
        <f>SUM(L69:$L$103)</f>
        <v>1738111.8369211615</v>
      </c>
      <c r="N69" s="77">
        <f t="shared" ref="N69:N103" si="19">M69/I69</f>
        <v>19.470384343324454</v>
      </c>
      <c r="O69" s="31">
        <f t="shared" ref="O69:O103" si="20">N69-G69</f>
        <v>4.5234115788185321</v>
      </c>
      <c r="P69" s="25">
        <v>65</v>
      </c>
      <c r="Q69" s="25">
        <f t="shared" ref="Q69:Q103" si="21">I69*0.485</f>
        <v>43295.716511923187</v>
      </c>
      <c r="R69" s="25">
        <f t="shared" ref="R69:R103" si="22">0.515*B69</f>
        <v>38595.344380840397</v>
      </c>
      <c r="S69" s="25">
        <f t="shared" ref="S69:S103" si="23">Q69+R69</f>
        <v>81891.060892763577</v>
      </c>
      <c r="T69" s="84">
        <f t="shared" ref="T69:T103" si="24">U69/S69</f>
        <v>1.9078014173648964E-2</v>
      </c>
      <c r="U69" s="31">
        <f t="shared" ref="U69:U103" si="25">S69-S70</f>
        <v>1562.318820407294</v>
      </c>
      <c r="V69" s="31">
        <f t="shared" si="15"/>
        <v>81109.90148255993</v>
      </c>
      <c r="W69" s="31">
        <f>SUM(V69:$V$103)</f>
        <v>1419867.8022039116</v>
      </c>
      <c r="X69" s="31">
        <f t="shared" ref="X69:X103" si="26">W69/S69</f>
        <v>17.338495639508565</v>
      </c>
      <c r="Y69" s="31"/>
      <c r="Z69" s="31"/>
    </row>
    <row r="70" spans="1:26" x14ac:dyDescent="0.25">
      <c r="A70" s="78">
        <v>66</v>
      </c>
      <c r="B70" s="79">
        <f t="shared" ref="B70:B103" si="27">B69-D69</f>
        <v>72789.227095011491</v>
      </c>
      <c r="C70" s="76">
        <f>'Liczymy metody dla męzczyzn'!S73</f>
        <v>3.2200909020876668E-2</v>
      </c>
      <c r="D70" s="80">
        <f t="shared" si="16"/>
        <v>2343.8792793863959</v>
      </c>
      <c r="E70" s="75">
        <f t="shared" ref="E70:E102" si="28">(B70+B71)/2</f>
        <v>71617.287455318292</v>
      </c>
      <c r="F70" s="81">
        <f>SUM(E70:$E$103)</f>
        <v>1046296.4332616752</v>
      </c>
      <c r="G70" s="77">
        <f t="shared" si="17"/>
        <v>14.374330859372206</v>
      </c>
      <c r="H70" s="78">
        <v>66</v>
      </c>
      <c r="I70" s="75">
        <f t="shared" ref="I70:I103" si="29">I69-K69</f>
        <v>88334.618800877026</v>
      </c>
      <c r="J70" s="76">
        <f>'Liczymy metody dla kobiet'!S73</f>
        <v>1.1114410554447885E-2</v>
      </c>
      <c r="K70" s="75">
        <f t="shared" si="18"/>
        <v>981.7872195235982</v>
      </c>
      <c r="L70" s="75">
        <f t="shared" ref="L70:L102" si="30">(I70+I71)/2</f>
        <v>87843.725191115227</v>
      </c>
      <c r="M70" s="75">
        <f>SUM(L70:$L$103)</f>
        <v>1649309.7682300806</v>
      </c>
      <c r="N70" s="77">
        <f t="shared" si="19"/>
        <v>18.671159627098607</v>
      </c>
      <c r="O70" s="31">
        <f t="shared" si="20"/>
        <v>4.2968287677264012</v>
      </c>
      <c r="P70" s="25">
        <v>66</v>
      </c>
      <c r="Q70" s="25">
        <f t="shared" si="21"/>
        <v>42842.290118425357</v>
      </c>
      <c r="R70" s="25">
        <f t="shared" si="22"/>
        <v>37486.451953930919</v>
      </c>
      <c r="S70" s="25">
        <f t="shared" si="23"/>
        <v>80328.742072356283</v>
      </c>
      <c r="T70" s="84">
        <f t="shared" si="24"/>
        <v>2.0954699238744996E-2</v>
      </c>
      <c r="U70" s="31">
        <f t="shared" si="25"/>
        <v>1683.2646303529473</v>
      </c>
      <c r="V70" s="31">
        <f t="shared" ref="V70:V103" si="31">(S70+S71)*50%</f>
        <v>79487.109757179802</v>
      </c>
      <c r="W70" s="31">
        <f>SUM(V70:$V$103)</f>
        <v>1338757.9007213518</v>
      </c>
      <c r="X70" s="31">
        <f t="shared" si="26"/>
        <v>16.665988613583202</v>
      </c>
      <c r="Y70" s="31"/>
      <c r="Z70" s="31"/>
    </row>
    <row r="71" spans="1:26" x14ac:dyDescent="0.25">
      <c r="A71" s="78">
        <v>67</v>
      </c>
      <c r="B71" s="79">
        <f t="shared" si="27"/>
        <v>70445.347815625093</v>
      </c>
      <c r="C71" s="76">
        <f>'Liczymy metody dla męzczyzn'!S74</f>
        <v>3.1977828705430908E-2</v>
      </c>
      <c r="D71" s="80">
        <f t="shared" si="16"/>
        <v>2252.6892655425604</v>
      </c>
      <c r="E71" s="75">
        <f t="shared" si="28"/>
        <v>69319.003182853805</v>
      </c>
      <c r="F71" s="81">
        <f>SUM(E71:$E$103)</f>
        <v>974679.14580635692</v>
      </c>
      <c r="G71" s="77">
        <f t="shared" si="17"/>
        <v>13.835961863051072</v>
      </c>
      <c r="H71" s="78">
        <v>67</v>
      </c>
      <c r="I71" s="75">
        <f t="shared" si="29"/>
        <v>87352.831581353428</v>
      </c>
      <c r="J71" s="76">
        <f>'Liczymy metody dla kobiet'!S74</f>
        <v>1.2879405830077706E-2</v>
      </c>
      <c r="K71" s="75">
        <f t="shared" si="18"/>
        <v>1125.0525683426793</v>
      </c>
      <c r="L71" s="75">
        <f t="shared" si="30"/>
        <v>86790.305297182087</v>
      </c>
      <c r="M71" s="75">
        <f>SUM(L71:$L$103)</f>
        <v>1561466.0430389652</v>
      </c>
      <c r="N71" s="77">
        <f t="shared" si="19"/>
        <v>17.875391269769437</v>
      </c>
      <c r="O71" s="31">
        <f t="shared" si="20"/>
        <v>4.0394294067183658</v>
      </c>
      <c r="P71" s="25">
        <v>67</v>
      </c>
      <c r="Q71" s="25">
        <f t="shared" si="21"/>
        <v>42366.123316956415</v>
      </c>
      <c r="R71" s="25">
        <f t="shared" si="22"/>
        <v>36279.354125046921</v>
      </c>
      <c r="S71" s="25">
        <f t="shared" si="23"/>
        <v>78645.477442003335</v>
      </c>
      <c r="T71" s="84">
        <f t="shared" si="24"/>
        <v>2.168955574919779E-2</v>
      </c>
      <c r="U71" s="31">
        <f t="shared" si="25"/>
        <v>1705.7854674006085</v>
      </c>
      <c r="V71" s="31">
        <f t="shared" si="31"/>
        <v>77792.584708303038</v>
      </c>
      <c r="W71" s="31">
        <f>SUM(V71:$V$103)</f>
        <v>1259270.7909641715</v>
      </c>
      <c r="X71" s="31">
        <f t="shared" si="26"/>
        <v>16.011992449188369</v>
      </c>
      <c r="Y71" s="31"/>
      <c r="Z71" s="31"/>
    </row>
    <row r="72" spans="1:26" x14ac:dyDescent="0.25">
      <c r="A72" s="78">
        <v>68</v>
      </c>
      <c r="B72" s="79">
        <f t="shared" si="27"/>
        <v>68192.658550082531</v>
      </c>
      <c r="C72" s="76">
        <f>'Liczymy metody dla męzczyzn'!S75</f>
        <v>3.4115971970183422E-2</v>
      </c>
      <c r="D72" s="80">
        <f t="shared" si="16"/>
        <v>2326.4588276669047</v>
      </c>
      <c r="E72" s="75">
        <f t="shared" si="28"/>
        <v>67029.429136249077</v>
      </c>
      <c r="F72" s="81">
        <f>SUM(E72:$E$103)</f>
        <v>905360.14262350311</v>
      </c>
      <c r="G72" s="77">
        <f t="shared" si="17"/>
        <v>13.276504566229548</v>
      </c>
      <c r="H72" s="78">
        <v>68</v>
      </c>
      <c r="I72" s="75">
        <f t="shared" si="29"/>
        <v>86227.779013010746</v>
      </c>
      <c r="J72" s="76">
        <f>'Liczymy metody dla kobiet'!S75</f>
        <v>1.4508780466227276E-2</v>
      </c>
      <c r="K72" s="75">
        <f t="shared" si="18"/>
        <v>1251.0599157901327</v>
      </c>
      <c r="L72" s="75">
        <f t="shared" si="30"/>
        <v>85602.249055115681</v>
      </c>
      <c r="M72" s="75">
        <f>SUM(L72:$L$103)</f>
        <v>1474675.7377417833</v>
      </c>
      <c r="N72" s="77">
        <f t="shared" si="19"/>
        <v>17.102095805103275</v>
      </c>
      <c r="O72" s="31">
        <f t="shared" si="20"/>
        <v>3.8255912388737272</v>
      </c>
      <c r="P72" s="25">
        <v>68</v>
      </c>
      <c r="Q72" s="25">
        <f t="shared" si="21"/>
        <v>41820.472821310213</v>
      </c>
      <c r="R72" s="25">
        <f t="shared" si="22"/>
        <v>35119.219153292506</v>
      </c>
      <c r="S72" s="25">
        <f t="shared" si="23"/>
        <v>76939.691974602727</v>
      </c>
      <c r="T72" s="84">
        <f t="shared" si="24"/>
        <v>2.3458507684206226E-2</v>
      </c>
      <c r="U72" s="31">
        <f t="shared" si="25"/>
        <v>1804.8903554066783</v>
      </c>
      <c r="V72" s="31">
        <f t="shared" si="31"/>
        <v>76037.246796899388</v>
      </c>
      <c r="W72" s="31">
        <f>SUM(V72:$V$103)</f>
        <v>1181478.2062558688</v>
      </c>
      <c r="X72" s="31">
        <f t="shared" si="26"/>
        <v>15.355899873447203</v>
      </c>
      <c r="Y72" s="31"/>
      <c r="Z72" s="31"/>
    </row>
    <row r="73" spans="1:26" x14ac:dyDescent="0.25">
      <c r="A73" s="78">
        <v>69</v>
      </c>
      <c r="B73" s="79">
        <f t="shared" si="27"/>
        <v>65866.199722415622</v>
      </c>
      <c r="C73" s="76">
        <f>'Liczymy metody dla męzczyzn'!S76</f>
        <v>3.5139760410724481E-2</v>
      </c>
      <c r="D73" s="80">
        <f t="shared" si="16"/>
        <v>2314.5224774106123</v>
      </c>
      <c r="E73" s="75">
        <f t="shared" si="28"/>
        <v>64708.938483710313</v>
      </c>
      <c r="F73" s="81">
        <f>SUM(E73:$E$103)</f>
        <v>838330.71348725411</v>
      </c>
      <c r="G73" s="77">
        <f t="shared" si="17"/>
        <v>12.727783248772328</v>
      </c>
      <c r="H73" s="78">
        <v>69</v>
      </c>
      <c r="I73" s="75">
        <f t="shared" si="29"/>
        <v>84976.719097220615</v>
      </c>
      <c r="J73" s="76">
        <f>'Liczymy metody dla kobiet'!S76</f>
        <v>1.5169039145907474E-2</v>
      </c>
      <c r="K73" s="75">
        <f t="shared" si="18"/>
        <v>1289.0151784765228</v>
      </c>
      <c r="L73" s="75">
        <f t="shared" si="30"/>
        <v>84332.211507982356</v>
      </c>
      <c r="M73" s="75">
        <f>SUM(L73:$L$103)</f>
        <v>1389073.4886866678</v>
      </c>
      <c r="N73" s="77">
        <f t="shared" si="19"/>
        <v>16.346518239865784</v>
      </c>
      <c r="O73" s="31">
        <f t="shared" si="20"/>
        <v>3.6187349910934561</v>
      </c>
      <c r="P73" s="25">
        <v>69</v>
      </c>
      <c r="Q73" s="25">
        <f t="shared" si="21"/>
        <v>41213.708762151997</v>
      </c>
      <c r="R73" s="25">
        <f t="shared" si="22"/>
        <v>33921.092857044045</v>
      </c>
      <c r="S73" s="25">
        <f t="shared" si="23"/>
        <v>75134.801619196049</v>
      </c>
      <c r="T73" s="84">
        <f t="shared" si="24"/>
        <v>2.4185216414590573E-2</v>
      </c>
      <c r="U73" s="31">
        <f t="shared" si="25"/>
        <v>1817.1514374275866</v>
      </c>
      <c r="V73" s="31">
        <f t="shared" si="31"/>
        <v>74226.225900482255</v>
      </c>
      <c r="W73" s="31">
        <f>SUM(V73:$V$103)</f>
        <v>1105440.9594589693</v>
      </c>
      <c r="X73" s="31">
        <f t="shared" si="26"/>
        <v>14.712768725492213</v>
      </c>
      <c r="Y73" s="31"/>
      <c r="Z73" s="31"/>
    </row>
    <row r="74" spans="1:26" x14ac:dyDescent="0.25">
      <c r="A74" s="78">
        <v>70</v>
      </c>
      <c r="B74" s="79">
        <f t="shared" si="27"/>
        <v>63551.677245005012</v>
      </c>
      <c r="C74" s="76">
        <f>'Liczymy metody dla męzczyzn'!S77</f>
        <v>3.9236700306629756E-2</v>
      </c>
      <c r="D74" s="80">
        <f t="shared" si="16"/>
        <v>2493.5581140459235</v>
      </c>
      <c r="E74" s="75">
        <f t="shared" si="28"/>
        <v>62304.898187982049</v>
      </c>
      <c r="F74" s="81">
        <f>SUM(E74:$E$103)</f>
        <v>773621.77500354371</v>
      </c>
      <c r="G74" s="77">
        <f t="shared" si="17"/>
        <v>12.173113417936554</v>
      </c>
      <c r="H74" s="78">
        <v>70</v>
      </c>
      <c r="I74" s="75">
        <f t="shared" si="29"/>
        <v>83687.703918744097</v>
      </c>
      <c r="J74" s="76">
        <f>'Liczymy metody dla kobiet'!S77</f>
        <v>1.7703071214627386E-2</v>
      </c>
      <c r="K74" s="75">
        <f t="shared" si="18"/>
        <v>1481.5293822621782</v>
      </c>
      <c r="L74" s="75">
        <f t="shared" si="30"/>
        <v>82946.939227613009</v>
      </c>
      <c r="M74" s="75">
        <f>SUM(L74:$L$103)</f>
        <v>1304741.2771786852</v>
      </c>
      <c r="N74" s="77">
        <f t="shared" si="19"/>
        <v>15.590597137729016</v>
      </c>
      <c r="O74" s="31">
        <f t="shared" si="20"/>
        <v>3.4174837197924628</v>
      </c>
      <c r="P74" s="25">
        <v>70</v>
      </c>
      <c r="Q74" s="25">
        <f t="shared" si="21"/>
        <v>40588.536400590885</v>
      </c>
      <c r="R74" s="25">
        <f t="shared" si="22"/>
        <v>32729.113781177581</v>
      </c>
      <c r="S74" s="25">
        <f t="shared" si="23"/>
        <v>73317.650181768462</v>
      </c>
      <c r="T74" s="84">
        <f t="shared" si="24"/>
        <v>2.7315716940813958E-2</v>
      </c>
      <c r="U74" s="31">
        <f t="shared" si="25"/>
        <v>2002.7241791308043</v>
      </c>
      <c r="V74" s="31">
        <f t="shared" si="31"/>
        <v>72316.28809220306</v>
      </c>
      <c r="W74" s="31">
        <f>SUM(V74:$V$103)</f>
        <v>1031214.7335584873</v>
      </c>
      <c r="X74" s="31">
        <f t="shared" si="26"/>
        <v>14.065027056948892</v>
      </c>
      <c r="Y74" s="31"/>
      <c r="Z74" s="31"/>
    </row>
    <row r="75" spans="1:26" x14ac:dyDescent="0.25">
      <c r="A75" s="78">
        <v>71</v>
      </c>
      <c r="B75" s="79">
        <f t="shared" si="27"/>
        <v>61058.119130959087</v>
      </c>
      <c r="C75" s="76">
        <f>'Liczymy metody dla męzczyzn'!S78</f>
        <v>4.0285941223193011E-2</v>
      </c>
      <c r="D75" s="80">
        <f t="shared" si="16"/>
        <v>2459.7837985085343</v>
      </c>
      <c r="E75" s="75">
        <f t="shared" si="28"/>
        <v>59828.227231704819</v>
      </c>
      <c r="F75" s="81">
        <f>SUM(E75:$E$103)</f>
        <v>711316.87681556155</v>
      </c>
      <c r="G75" s="77">
        <f t="shared" si="17"/>
        <v>11.649832764908956</v>
      </c>
      <c r="H75" s="78">
        <v>71</v>
      </c>
      <c r="I75" s="75">
        <f t="shared" si="29"/>
        <v>82206.174536481922</v>
      </c>
      <c r="J75" s="76">
        <f>'Liczymy metody dla kobiet'!S78</f>
        <v>1.7517082677812476E-2</v>
      </c>
      <c r="K75" s="75">
        <f t="shared" si="18"/>
        <v>1440.0123559822366</v>
      </c>
      <c r="L75" s="75">
        <f t="shared" si="30"/>
        <v>81486.168358490802</v>
      </c>
      <c r="M75" s="75">
        <f>SUM(L75:$L$103)</f>
        <v>1221794.337951072</v>
      </c>
      <c r="N75" s="77">
        <f t="shared" si="19"/>
        <v>14.862561660850149</v>
      </c>
      <c r="O75" s="31">
        <f t="shared" si="20"/>
        <v>3.2127288959411935</v>
      </c>
      <c r="P75" s="25">
        <v>71</v>
      </c>
      <c r="Q75" s="25">
        <f t="shared" si="21"/>
        <v>39869.99465019373</v>
      </c>
      <c r="R75" s="25">
        <f t="shared" si="22"/>
        <v>31444.931352443931</v>
      </c>
      <c r="S75" s="25">
        <f t="shared" si="23"/>
        <v>71314.926002637658</v>
      </c>
      <c r="T75" s="84">
        <f t="shared" si="24"/>
        <v>2.7556568575989149E-2</v>
      </c>
      <c r="U75" s="31">
        <f t="shared" si="25"/>
        <v>1965.1946488832764</v>
      </c>
      <c r="V75" s="31">
        <f t="shared" si="31"/>
        <v>70332.32867819602</v>
      </c>
      <c r="W75" s="31">
        <f>SUM(V75:$V$103)</f>
        <v>958898.44546628429</v>
      </c>
      <c r="X75" s="31">
        <f t="shared" si="26"/>
        <v>13.445971260361659</v>
      </c>
      <c r="Y75" s="31"/>
      <c r="Z75" s="31"/>
    </row>
    <row r="76" spans="1:26" x14ac:dyDescent="0.25">
      <c r="A76" s="78">
        <v>72</v>
      </c>
      <c r="B76" s="79">
        <f t="shared" si="27"/>
        <v>58598.335332450552</v>
      </c>
      <c r="C76" s="76">
        <f>'Liczymy metody dla męzczyzn'!S79</f>
        <v>4.5342802512974595E-2</v>
      </c>
      <c r="D76" s="80">
        <f t="shared" si="16"/>
        <v>2657.0127465683668</v>
      </c>
      <c r="E76" s="75">
        <f t="shared" si="28"/>
        <v>57269.828959166363</v>
      </c>
      <c r="F76" s="81">
        <f>SUM(E76:$E$103)</f>
        <v>651488.64958385669</v>
      </c>
      <c r="G76" s="77">
        <f t="shared" si="17"/>
        <v>11.117869575777449</v>
      </c>
      <c r="H76" s="78">
        <v>72</v>
      </c>
      <c r="I76" s="75">
        <f t="shared" si="29"/>
        <v>80766.162180499683</v>
      </c>
      <c r="J76" s="76">
        <f>'Liczymy metody dla kobiet'!S79</f>
        <v>2.003313752071095E-2</v>
      </c>
      <c r="K76" s="75">
        <f t="shared" si="18"/>
        <v>1617.9996339819938</v>
      </c>
      <c r="L76" s="75">
        <f t="shared" si="30"/>
        <v>79957.162363508687</v>
      </c>
      <c r="M76" s="75">
        <f>SUM(L76:$L$103)</f>
        <v>1140308.1695925812</v>
      </c>
      <c r="N76" s="77">
        <f t="shared" si="19"/>
        <v>14.118637543333699</v>
      </c>
      <c r="O76" s="31">
        <f t="shared" si="20"/>
        <v>3.00076796755625</v>
      </c>
      <c r="P76" s="25">
        <v>72</v>
      </c>
      <c r="Q76" s="25">
        <f t="shared" si="21"/>
        <v>39171.588657542343</v>
      </c>
      <c r="R76" s="25">
        <f t="shared" si="22"/>
        <v>30178.142696212035</v>
      </c>
      <c r="S76" s="25">
        <f t="shared" si="23"/>
        <v>69349.731353754381</v>
      </c>
      <c r="T76" s="84">
        <f t="shared" si="24"/>
        <v>3.1046859806579702E-2</v>
      </c>
      <c r="U76" s="31">
        <f t="shared" si="25"/>
        <v>2153.0913869639771</v>
      </c>
      <c r="V76" s="31">
        <f t="shared" si="31"/>
        <v>68273.1856602724</v>
      </c>
      <c r="W76" s="31">
        <f>SUM(V76:$V$103)</f>
        <v>888566.11678808823</v>
      </c>
      <c r="X76" s="31">
        <f t="shared" si="26"/>
        <v>12.812827093092755</v>
      </c>
      <c r="Y76" s="31"/>
      <c r="Z76" s="31"/>
    </row>
    <row r="77" spans="1:26" x14ac:dyDescent="0.25">
      <c r="A77" s="78">
        <v>73</v>
      </c>
      <c r="B77" s="79">
        <f t="shared" si="27"/>
        <v>55941.322585882182</v>
      </c>
      <c r="C77" s="76">
        <f>'Liczymy metody dla męzczyzn'!S80</f>
        <v>4.6380422039859322E-2</v>
      </c>
      <c r="D77" s="80">
        <f t="shared" si="16"/>
        <v>2594.5821510011301</v>
      </c>
      <c r="E77" s="75">
        <f t="shared" si="28"/>
        <v>54644.031510381617</v>
      </c>
      <c r="F77" s="81">
        <f>SUM(E77:$E$103)</f>
        <v>594218.8206246905</v>
      </c>
      <c r="G77" s="77">
        <f t="shared" si="17"/>
        <v>10.622180405413806</v>
      </c>
      <c r="H77" s="78">
        <v>73</v>
      </c>
      <c r="I77" s="75">
        <f t="shared" si="29"/>
        <v>79148.162546517691</v>
      </c>
      <c r="J77" s="76">
        <f>'Liczymy metody dla kobiet'!S80</f>
        <v>2.4320305862361939E-2</v>
      </c>
      <c r="K77" s="75">
        <f t="shared" si="18"/>
        <v>1924.9075215752498</v>
      </c>
      <c r="L77" s="75">
        <f t="shared" si="30"/>
        <v>78185.708785730065</v>
      </c>
      <c r="M77" s="75">
        <f>SUM(L77:$L$103)</f>
        <v>1060351.0072290723</v>
      </c>
      <c r="N77" s="77">
        <f t="shared" si="19"/>
        <v>13.397038833414141</v>
      </c>
      <c r="O77" s="31">
        <f t="shared" si="20"/>
        <v>2.7748584280003357</v>
      </c>
      <c r="P77" s="25">
        <v>73</v>
      </c>
      <c r="Q77" s="25">
        <f t="shared" si="21"/>
        <v>38386.858835061081</v>
      </c>
      <c r="R77" s="25">
        <f t="shared" si="22"/>
        <v>28809.781131729324</v>
      </c>
      <c r="S77" s="25">
        <f t="shared" si="23"/>
        <v>67196.639966790404</v>
      </c>
      <c r="T77" s="84">
        <f t="shared" si="24"/>
        <v>3.377832517892769E-2</v>
      </c>
      <c r="U77" s="31">
        <f t="shared" si="25"/>
        <v>2269.789955729575</v>
      </c>
      <c r="V77" s="31">
        <f t="shared" si="31"/>
        <v>66061.74498892561</v>
      </c>
      <c r="W77" s="31">
        <f>SUM(V77:$V$103)</f>
        <v>820292.93112781586</v>
      </c>
      <c r="X77" s="31">
        <f t="shared" si="26"/>
        <v>12.207350420098638</v>
      </c>
      <c r="Y77" s="31"/>
      <c r="Z77" s="31"/>
    </row>
    <row r="78" spans="1:26" x14ac:dyDescent="0.25">
      <c r="A78" s="78">
        <v>74</v>
      </c>
      <c r="B78" s="79">
        <f t="shared" si="27"/>
        <v>53346.740434881052</v>
      </c>
      <c r="C78" s="76">
        <f>'Liczymy metody dla męzczyzn'!S81</f>
        <v>4.756686553837413E-2</v>
      </c>
      <c r="D78" s="80">
        <f t="shared" si="16"/>
        <v>2537.5372291765334</v>
      </c>
      <c r="E78" s="75">
        <f t="shared" si="28"/>
        <v>52077.971820292791</v>
      </c>
      <c r="F78" s="81">
        <f>SUM(E78:$E$103)</f>
        <v>539574.78911430878</v>
      </c>
      <c r="G78" s="77">
        <f t="shared" si="17"/>
        <v>10.114484684831933</v>
      </c>
      <c r="H78" s="78">
        <v>74</v>
      </c>
      <c r="I78" s="75">
        <f t="shared" si="29"/>
        <v>77223.255024942438</v>
      </c>
      <c r="J78" s="76">
        <f>'Liczymy metody dla kobiet'!S81</f>
        <v>2.6285250087037249E-2</v>
      </c>
      <c r="K78" s="75">
        <f t="shared" si="18"/>
        <v>2029.8325708656678</v>
      </c>
      <c r="L78" s="75">
        <f t="shared" si="30"/>
        <v>76208.338739509607</v>
      </c>
      <c r="M78" s="75">
        <f>SUM(L78:$L$103)</f>
        <v>982165.29844334244</v>
      </c>
      <c r="N78" s="77">
        <f t="shared" si="19"/>
        <v>12.71851721513308</v>
      </c>
      <c r="O78" s="31">
        <f t="shared" si="20"/>
        <v>2.6040325303011471</v>
      </c>
      <c r="P78" s="25">
        <v>74</v>
      </c>
      <c r="Q78" s="25">
        <f t="shared" si="21"/>
        <v>37453.278687097081</v>
      </c>
      <c r="R78" s="25">
        <f t="shared" si="22"/>
        <v>27473.571323963744</v>
      </c>
      <c r="S78" s="25">
        <f t="shared" si="23"/>
        <v>64926.850011060829</v>
      </c>
      <c r="T78" s="84">
        <f t="shared" si="24"/>
        <v>3.5290491830505012E-2</v>
      </c>
      <c r="U78" s="31">
        <f t="shared" si="25"/>
        <v>2291.3004698957666</v>
      </c>
      <c r="V78" s="31">
        <f t="shared" si="31"/>
        <v>63781.199776112946</v>
      </c>
      <c r="W78" s="31">
        <f>SUM(V78:$V$103)</f>
        <v>754231.18613889022</v>
      </c>
      <c r="X78" s="31">
        <f t="shared" si="26"/>
        <v>11.616629884406846</v>
      </c>
      <c r="Y78" s="31"/>
      <c r="Z78" s="31"/>
    </row>
    <row r="79" spans="1:26" x14ac:dyDescent="0.25">
      <c r="A79" s="78">
        <v>75</v>
      </c>
      <c r="B79" s="79">
        <f t="shared" si="27"/>
        <v>50809.203205704522</v>
      </c>
      <c r="C79" s="76">
        <f>'Liczymy metody dla męzczyzn'!S82</f>
        <v>5.0725343199299E-2</v>
      </c>
      <c r="D79" s="80">
        <f t="shared" si="16"/>
        <v>2577.3142702922846</v>
      </c>
      <c r="E79" s="75">
        <f t="shared" si="28"/>
        <v>49520.546070558383</v>
      </c>
      <c r="F79" s="81">
        <f>SUM(E79:$E$103)</f>
        <v>487496.81729401596</v>
      </c>
      <c r="G79" s="77">
        <f t="shared" si="17"/>
        <v>9.5946558209218882</v>
      </c>
      <c r="H79" s="78">
        <v>75</v>
      </c>
      <c r="I79" s="75">
        <f t="shared" si="29"/>
        <v>75193.422454076775</v>
      </c>
      <c r="J79" s="76">
        <f>'Liczymy metody dla kobiet'!S82</f>
        <v>3.1456284521083122E-2</v>
      </c>
      <c r="K79" s="75">
        <f t="shared" si="18"/>
        <v>2365.3056908294393</v>
      </c>
      <c r="L79" s="75">
        <f t="shared" si="30"/>
        <v>74010.769608662056</v>
      </c>
      <c r="M79" s="75">
        <f>SUM(L79:$L$103)</f>
        <v>905956.95970383286</v>
      </c>
      <c r="N79" s="77">
        <f t="shared" si="19"/>
        <v>12.048353833836092</v>
      </c>
      <c r="O79" s="31">
        <f t="shared" si="20"/>
        <v>2.4536980129142041</v>
      </c>
      <c r="P79" s="25">
        <v>75</v>
      </c>
      <c r="Q79" s="25">
        <f t="shared" si="21"/>
        <v>36468.809890227232</v>
      </c>
      <c r="R79" s="25">
        <f t="shared" si="22"/>
        <v>26166.73965093783</v>
      </c>
      <c r="S79" s="25">
        <f t="shared" si="23"/>
        <v>62635.549541165063</v>
      </c>
      <c r="T79" s="84">
        <f t="shared" si="24"/>
        <v>3.9506161075932258E-2</v>
      </c>
      <c r="U79" s="31">
        <f t="shared" si="25"/>
        <v>2474.4901092528016</v>
      </c>
      <c r="V79" s="31">
        <f t="shared" si="31"/>
        <v>61398.304486538662</v>
      </c>
      <c r="W79" s="31">
        <f>SUM(V79:$V$103)</f>
        <v>690449.9863627773</v>
      </c>
      <c r="X79" s="31">
        <f t="shared" si="26"/>
        <v>11.023292545856931</v>
      </c>
      <c r="Y79" s="31"/>
      <c r="Z79" s="31"/>
    </row>
    <row r="80" spans="1:26" x14ac:dyDescent="0.25">
      <c r="A80" s="78">
        <v>76</v>
      </c>
      <c r="B80" s="79">
        <f t="shared" si="27"/>
        <v>48231.888935412237</v>
      </c>
      <c r="C80" s="76">
        <f>'Liczymy metody dla męzczyzn'!S83</f>
        <v>5.3166431119187021E-2</v>
      </c>
      <c r="D80" s="80">
        <f t="shared" si="16"/>
        <v>2564.3174008328733</v>
      </c>
      <c r="E80" s="75">
        <f t="shared" si="28"/>
        <v>46949.730234995804</v>
      </c>
      <c r="F80" s="81">
        <f>SUM(E80:$E$103)</f>
        <v>437976.27122345753</v>
      </c>
      <c r="G80" s="77">
        <f t="shared" si="17"/>
        <v>9.0806369165834564</v>
      </c>
      <c r="H80" s="78">
        <v>76</v>
      </c>
      <c r="I80" s="75">
        <f t="shared" si="29"/>
        <v>72828.116763247337</v>
      </c>
      <c r="J80" s="76">
        <f>'Liczymy metody dla kobiet'!S83</f>
        <v>3.1538392617149004E-2</v>
      </c>
      <c r="K80" s="75">
        <f t="shared" si="18"/>
        <v>2296.8817400468656</v>
      </c>
      <c r="L80" s="75">
        <f t="shared" si="30"/>
        <v>71679.675893223903</v>
      </c>
      <c r="M80" s="75">
        <f>SUM(L80:$L$103)</f>
        <v>831946.19009517075</v>
      </c>
      <c r="N80" s="77">
        <f t="shared" si="19"/>
        <v>11.423420336402435</v>
      </c>
      <c r="O80" s="31">
        <f t="shared" si="20"/>
        <v>2.3427834198189785</v>
      </c>
      <c r="P80" s="25">
        <v>76</v>
      </c>
      <c r="Q80" s="25">
        <f t="shared" si="21"/>
        <v>35321.636630174959</v>
      </c>
      <c r="R80" s="25">
        <f t="shared" si="22"/>
        <v>24839.422801737303</v>
      </c>
      <c r="S80" s="25">
        <f t="shared" si="23"/>
        <v>60161.059431912261</v>
      </c>
      <c r="T80" s="84">
        <f t="shared" si="24"/>
        <v>4.0468221941919881E-2</v>
      </c>
      <c r="U80" s="31">
        <f t="shared" si="25"/>
        <v>2434.6111053516579</v>
      </c>
      <c r="V80" s="31">
        <f t="shared" si="31"/>
        <v>58943.753879236436</v>
      </c>
      <c r="W80" s="31">
        <f>SUM(V80:$V$103)</f>
        <v>629051.68187623855</v>
      </c>
      <c r="X80" s="31">
        <f t="shared" si="26"/>
        <v>10.456127066515053</v>
      </c>
      <c r="Y80" s="31"/>
      <c r="Z80" s="31"/>
    </row>
    <row r="81" spans="1:26" x14ac:dyDescent="0.25">
      <c r="A81" s="78">
        <v>77</v>
      </c>
      <c r="B81" s="79">
        <f t="shared" si="27"/>
        <v>45667.571534579365</v>
      </c>
      <c r="C81" s="76">
        <f>'Liczymy metody dla męzczyzn'!S84</f>
        <v>6.5932113026479472E-2</v>
      </c>
      <c r="D81" s="80">
        <f t="shared" si="16"/>
        <v>3010.9594880627233</v>
      </c>
      <c r="E81" s="75">
        <f t="shared" si="28"/>
        <v>44162.091790548002</v>
      </c>
      <c r="F81" s="81">
        <f>SUM(E81:$E$103)</f>
        <v>391026.54098846175</v>
      </c>
      <c r="G81" s="77">
        <f t="shared" si="17"/>
        <v>8.5624553233004193</v>
      </c>
      <c r="H81" s="78">
        <v>77</v>
      </c>
      <c r="I81" s="75">
        <f t="shared" si="29"/>
        <v>70531.235023200468</v>
      </c>
      <c r="J81" s="76">
        <f>'Liczymy metody dla kobiet'!S84</f>
        <v>3.3401268115942025E-2</v>
      </c>
      <c r="K81" s="75">
        <f t="shared" si="18"/>
        <v>2355.8326915584394</v>
      </c>
      <c r="L81" s="75">
        <f t="shared" si="30"/>
        <v>69353.318677421252</v>
      </c>
      <c r="M81" s="75">
        <f>SUM(L81:$L$103)</f>
        <v>760266.51420194702</v>
      </c>
      <c r="N81" s="77">
        <f t="shared" si="19"/>
        <v>10.779146486685875</v>
      </c>
      <c r="O81" s="31">
        <f t="shared" si="20"/>
        <v>2.2166911633854554</v>
      </c>
      <c r="P81" s="25">
        <v>77</v>
      </c>
      <c r="Q81" s="25">
        <f t="shared" si="21"/>
        <v>34207.648986252228</v>
      </c>
      <c r="R81" s="25">
        <f t="shared" si="22"/>
        <v>23518.799340308375</v>
      </c>
      <c r="S81" s="25">
        <f t="shared" si="23"/>
        <v>57726.448326560603</v>
      </c>
      <c r="T81" s="84">
        <f t="shared" si="24"/>
        <v>4.6654922827098079E-2</v>
      </c>
      <c r="U81" s="31">
        <f t="shared" si="25"/>
        <v>2693.2229917581499</v>
      </c>
      <c r="V81" s="31">
        <f t="shared" si="31"/>
        <v>56379.836830681525</v>
      </c>
      <c r="W81" s="31">
        <f>SUM(V81:$V$103)</f>
        <v>570107.92799700203</v>
      </c>
      <c r="X81" s="31">
        <f t="shared" si="26"/>
        <v>9.8760264059877869</v>
      </c>
      <c r="Y81" s="31"/>
      <c r="Z81" s="31"/>
    </row>
    <row r="82" spans="1:26" x14ac:dyDescent="0.25">
      <c r="A82" s="78">
        <v>78</v>
      </c>
      <c r="B82" s="79">
        <f t="shared" si="27"/>
        <v>42656.612046516639</v>
      </c>
      <c r="C82" s="76">
        <f>'Liczymy metody dla męzczyzn'!S85</f>
        <v>6.590842811315252E-2</v>
      </c>
      <c r="D82" s="80">
        <f t="shared" si="16"/>
        <v>2811.4302486184779</v>
      </c>
      <c r="E82" s="75">
        <f t="shared" si="28"/>
        <v>41250.896922207401</v>
      </c>
      <c r="F82" s="81">
        <f>SUM(E82:$E$103)</f>
        <v>346864.44919791375</v>
      </c>
      <c r="G82" s="77">
        <f t="shared" si="17"/>
        <v>8.1315517702076594</v>
      </c>
      <c r="H82" s="78">
        <v>78</v>
      </c>
      <c r="I82" s="75">
        <f t="shared" si="29"/>
        <v>68175.402331642035</v>
      </c>
      <c r="J82" s="76">
        <f>'Liczymy metody dla kobiet'!S85</f>
        <v>3.9999999999999994E-2</v>
      </c>
      <c r="K82" s="75">
        <f t="shared" si="18"/>
        <v>2727.0160932656809</v>
      </c>
      <c r="L82" s="75">
        <f t="shared" si="30"/>
        <v>66811.894285009199</v>
      </c>
      <c r="M82" s="75">
        <f>SUM(L82:$L$103)</f>
        <v>690913.19552452583</v>
      </c>
      <c r="N82" s="77">
        <f t="shared" si="19"/>
        <v>10.134347167671271</v>
      </c>
      <c r="O82" s="31">
        <f t="shared" si="20"/>
        <v>2.0027953974636112</v>
      </c>
      <c r="P82" s="25">
        <v>78</v>
      </c>
      <c r="Q82" s="25">
        <f t="shared" si="21"/>
        <v>33065.070130846383</v>
      </c>
      <c r="R82" s="25">
        <f t="shared" si="22"/>
        <v>21968.15520395607</v>
      </c>
      <c r="S82" s="25">
        <f t="shared" si="23"/>
        <v>55033.225334802453</v>
      </c>
      <c r="T82" s="84">
        <f t="shared" si="24"/>
        <v>5.0342122716190124E-2</v>
      </c>
      <c r="U82" s="31">
        <f t="shared" si="25"/>
        <v>2770.4893832723683</v>
      </c>
      <c r="V82" s="31">
        <f t="shared" si="31"/>
        <v>53647.980643166273</v>
      </c>
      <c r="W82" s="31">
        <f>SUM(V82:$V$103)</f>
        <v>513728.09116632072</v>
      </c>
      <c r="X82" s="31">
        <f t="shared" si="26"/>
        <v>9.3348715805948643</v>
      </c>
      <c r="Y82" s="31"/>
      <c r="Z82" s="31"/>
    </row>
    <row r="83" spans="1:26" x14ac:dyDescent="0.25">
      <c r="A83" s="78">
        <v>79</v>
      </c>
      <c r="B83" s="79">
        <f t="shared" si="27"/>
        <v>39845.181797898163</v>
      </c>
      <c r="C83" s="76">
        <f>'Liczymy metody dla męzczyzn'!S86</f>
        <v>6.9933088711418095E-2</v>
      </c>
      <c r="D83" s="80">
        <f t="shared" si="16"/>
        <v>2786.4966333949938</v>
      </c>
      <c r="E83" s="75">
        <f t="shared" si="28"/>
        <v>38451.933481200671</v>
      </c>
      <c r="F83" s="81">
        <f>SUM(E83:$E$103)</f>
        <v>305613.55227570626</v>
      </c>
      <c r="G83" s="77">
        <f t="shared" si="17"/>
        <v>7.670025295049034</v>
      </c>
      <c r="H83" s="78">
        <v>79</v>
      </c>
      <c r="I83" s="75">
        <f t="shared" si="29"/>
        <v>65448.386238376355</v>
      </c>
      <c r="J83" s="76">
        <f>'Liczymy metody dla kobiet'!S86</f>
        <v>4.2191986019223568E-2</v>
      </c>
      <c r="K83" s="75">
        <f t="shared" si="18"/>
        <v>2761.3973971503192</v>
      </c>
      <c r="L83" s="75">
        <f t="shared" si="30"/>
        <v>64067.687539801191</v>
      </c>
      <c r="M83" s="75">
        <f>SUM(L83:$L$103)</f>
        <v>624101.3012395167</v>
      </c>
      <c r="N83" s="77">
        <f t="shared" si="19"/>
        <v>9.5357782996575757</v>
      </c>
      <c r="O83" s="31">
        <f t="shared" si="20"/>
        <v>1.8657530046085418</v>
      </c>
      <c r="P83" s="25">
        <v>79</v>
      </c>
      <c r="Q83" s="25">
        <f t="shared" si="21"/>
        <v>31742.467325612532</v>
      </c>
      <c r="R83" s="25">
        <f t="shared" si="22"/>
        <v>20520.268625917553</v>
      </c>
      <c r="S83" s="25">
        <f t="shared" si="23"/>
        <v>52262.735951530085</v>
      </c>
      <c r="T83" s="84">
        <f t="shared" si="24"/>
        <v>5.3084161272944276E-2</v>
      </c>
      <c r="U83" s="31">
        <f t="shared" si="25"/>
        <v>2774.3235038163257</v>
      </c>
      <c r="V83" s="31">
        <f t="shared" si="31"/>
        <v>50875.574199621922</v>
      </c>
      <c r="W83" s="31">
        <f>SUM(V83:$V$103)</f>
        <v>460080.11052315449</v>
      </c>
      <c r="X83" s="31">
        <f t="shared" si="26"/>
        <v>8.8032151808861592</v>
      </c>
      <c r="Y83" s="31"/>
      <c r="Z83" s="31"/>
    </row>
    <row r="84" spans="1:26" x14ac:dyDescent="0.25">
      <c r="A84" s="78">
        <v>80</v>
      </c>
      <c r="B84" s="79">
        <f t="shared" si="27"/>
        <v>37058.685164503171</v>
      </c>
      <c r="C84" s="76">
        <f>'Liczymy metody dla męzczyzn'!S87</f>
        <v>7.4648679033164717E-2</v>
      </c>
      <c r="D84" s="80">
        <f t="shared" si="16"/>
        <v>2766.3818942361004</v>
      </c>
      <c r="E84" s="75">
        <f t="shared" si="28"/>
        <v>35675.494217385116</v>
      </c>
      <c r="F84" s="81">
        <f>SUM(E84:$E$103)</f>
        <v>267161.61879450554</v>
      </c>
      <c r="G84" s="77">
        <f t="shared" si="17"/>
        <v>7.2091499633237799</v>
      </c>
      <c r="H84" s="78">
        <v>80</v>
      </c>
      <c r="I84" s="75">
        <f t="shared" si="29"/>
        <v>62686.988841226033</v>
      </c>
      <c r="J84" s="76">
        <f>'Liczymy metody dla kobiet'!S87</f>
        <v>4.5793137135181343E-2</v>
      </c>
      <c r="K84" s="75">
        <f t="shared" si="18"/>
        <v>2870.6338765978462</v>
      </c>
      <c r="L84" s="75">
        <f t="shared" si="30"/>
        <v>61251.671902927112</v>
      </c>
      <c r="M84" s="75">
        <f>SUM(L84:$L$103)</f>
        <v>560033.6136997157</v>
      </c>
      <c r="N84" s="77">
        <f t="shared" si="19"/>
        <v>8.9338094563478254</v>
      </c>
      <c r="O84" s="31">
        <f t="shared" si="20"/>
        <v>1.7246594930240455</v>
      </c>
      <c r="P84" s="25">
        <v>80</v>
      </c>
      <c r="Q84" s="25">
        <f t="shared" si="21"/>
        <v>30403.189587994624</v>
      </c>
      <c r="R84" s="25">
        <f t="shared" si="22"/>
        <v>19085.222859719135</v>
      </c>
      <c r="S84" s="25">
        <f t="shared" si="23"/>
        <v>49488.412447713759</v>
      </c>
      <c r="T84" s="84">
        <f t="shared" si="24"/>
        <v>5.6921286546779991E-2</v>
      </c>
      <c r="U84" s="31">
        <f t="shared" si="25"/>
        <v>2816.9441056815485</v>
      </c>
      <c r="V84" s="31">
        <f t="shared" si="31"/>
        <v>48079.940394872989</v>
      </c>
      <c r="W84" s="31">
        <f>SUM(V84:$V$103)</f>
        <v>409204.53632353258</v>
      </c>
      <c r="X84" s="31">
        <f t="shared" si="26"/>
        <v>8.2686939443828695</v>
      </c>
      <c r="Y84" s="31"/>
      <c r="Z84" s="31"/>
    </row>
    <row r="85" spans="1:26" x14ac:dyDescent="0.25">
      <c r="A85" s="78">
        <v>81</v>
      </c>
      <c r="B85" s="79">
        <f t="shared" si="27"/>
        <v>34292.303270267068</v>
      </c>
      <c r="C85" s="76">
        <f>'Liczymy metody dla męzczyzn'!S88</f>
        <v>8.5443037974683542E-2</v>
      </c>
      <c r="D85" s="80">
        <f t="shared" si="16"/>
        <v>2930.0385705607937</v>
      </c>
      <c r="E85" s="75">
        <f t="shared" si="28"/>
        <v>32827.283984986672</v>
      </c>
      <c r="F85" s="81">
        <f>SUM(E85:$E$103)</f>
        <v>231486.12457712047</v>
      </c>
      <c r="G85" s="77">
        <f t="shared" si="17"/>
        <v>6.7503813538774198</v>
      </c>
      <c r="H85" s="78">
        <v>81</v>
      </c>
      <c r="I85" s="75">
        <f t="shared" si="29"/>
        <v>59816.35496462819</v>
      </c>
      <c r="J85" s="76">
        <f>'Liczymy metody dla kobiet'!S88</f>
        <v>4.8584878247224968E-2</v>
      </c>
      <c r="K85" s="75">
        <f t="shared" si="18"/>
        <v>2906.1703231492515</v>
      </c>
      <c r="L85" s="75">
        <f t="shared" si="30"/>
        <v>58363.269803053568</v>
      </c>
      <c r="M85" s="75">
        <f>SUM(L85:$L$103)</f>
        <v>498781.94179678848</v>
      </c>
      <c r="N85" s="77">
        <f t="shared" si="19"/>
        <v>8.3385545991850929</v>
      </c>
      <c r="O85" s="31">
        <f t="shared" si="20"/>
        <v>1.5881732453076731</v>
      </c>
      <c r="P85" s="25">
        <v>81</v>
      </c>
      <c r="Q85" s="25">
        <f t="shared" si="21"/>
        <v>29010.932157844672</v>
      </c>
      <c r="R85" s="25">
        <f t="shared" si="22"/>
        <v>17660.536184187542</v>
      </c>
      <c r="S85" s="25">
        <f t="shared" si="23"/>
        <v>46671.468342032211</v>
      </c>
      <c r="T85" s="84">
        <f t="shared" si="24"/>
        <v>6.2532047399456656E-2</v>
      </c>
      <c r="U85" s="31">
        <f t="shared" si="25"/>
        <v>2918.462470566199</v>
      </c>
      <c r="V85" s="31">
        <f t="shared" si="31"/>
        <v>45212.237106749111</v>
      </c>
      <c r="W85" s="31">
        <f>SUM(V85:$V$103)</f>
        <v>361124.59592865955</v>
      </c>
      <c r="X85" s="31">
        <f t="shared" si="26"/>
        <v>7.7375880544866344</v>
      </c>
      <c r="Y85" s="31"/>
      <c r="Z85" s="31"/>
    </row>
    <row r="86" spans="1:26" x14ac:dyDescent="0.25">
      <c r="A86" s="78">
        <v>82</v>
      </c>
      <c r="B86" s="79">
        <f t="shared" si="27"/>
        <v>31362.264699706273</v>
      </c>
      <c r="C86" s="76">
        <f>'Liczymy metody dla męzczyzn'!S89</f>
        <v>8.8267477203647429E-2</v>
      </c>
      <c r="D86" s="80">
        <f t="shared" si="16"/>
        <v>2768.26798443608</v>
      </c>
      <c r="E86" s="75">
        <f t="shared" si="28"/>
        <v>29978.130707488235</v>
      </c>
      <c r="F86" s="81">
        <f>SUM(E86:$E$103)</f>
        <v>198658.84059213381</v>
      </c>
      <c r="G86" s="77">
        <f t="shared" si="17"/>
        <v>6.3343270166964176</v>
      </c>
      <c r="H86" s="78">
        <v>82</v>
      </c>
      <c r="I86" s="75">
        <f t="shared" si="29"/>
        <v>56910.18464147894</v>
      </c>
      <c r="J86" s="76">
        <f>'Liczymy metody dla kobiet'!S89</f>
        <v>5.9455091202955432E-2</v>
      </c>
      <c r="K86" s="75">
        <f t="shared" si="18"/>
        <v>3383.600218236164</v>
      </c>
      <c r="L86" s="75">
        <f t="shared" si="30"/>
        <v>55218.384532360855</v>
      </c>
      <c r="M86" s="75">
        <f>SUM(L86:$L$103)</f>
        <v>440418.6719937349</v>
      </c>
      <c r="N86" s="77">
        <f t="shared" si="19"/>
        <v>7.7388375168394044</v>
      </c>
      <c r="O86" s="31">
        <f t="shared" si="20"/>
        <v>1.4045105001429867</v>
      </c>
      <c r="P86" s="25">
        <v>82</v>
      </c>
      <c r="Q86" s="25">
        <f t="shared" si="21"/>
        <v>27601.439551117284</v>
      </c>
      <c r="R86" s="25">
        <f t="shared" si="22"/>
        <v>16151.566320348731</v>
      </c>
      <c r="S86" s="25">
        <f t="shared" si="23"/>
        <v>43753.005871466012</v>
      </c>
      <c r="T86" s="84">
        <f t="shared" si="24"/>
        <v>7.009127845611865E-2</v>
      </c>
      <c r="U86" s="31">
        <f t="shared" si="25"/>
        <v>3066.7041178291183</v>
      </c>
      <c r="V86" s="31">
        <f t="shared" si="31"/>
        <v>42219.653812551449</v>
      </c>
      <c r="W86" s="31">
        <f>SUM(V86:$V$103)</f>
        <v>315912.35882191051</v>
      </c>
      <c r="X86" s="31">
        <f t="shared" si="26"/>
        <v>7.220357836670054</v>
      </c>
      <c r="Y86" s="31"/>
      <c r="Z86" s="31"/>
    </row>
    <row r="87" spans="1:26" x14ac:dyDescent="0.25">
      <c r="A87" s="78">
        <v>83</v>
      </c>
      <c r="B87" s="79">
        <f t="shared" si="27"/>
        <v>28593.996715270194</v>
      </c>
      <c r="C87" s="76">
        <f>'Liczymy metody dla męzczyzn'!S90</f>
        <v>0.10343901128425578</v>
      </c>
      <c r="D87" s="80">
        <f t="shared" si="16"/>
        <v>2957.7347488928062</v>
      </c>
      <c r="E87" s="75">
        <f t="shared" si="28"/>
        <v>27115.129340823791</v>
      </c>
      <c r="F87" s="81">
        <f>SUM(E87:$E$103)</f>
        <v>168680.70988464559</v>
      </c>
      <c r="G87" s="77">
        <f t="shared" si="17"/>
        <v>5.8991651836682273</v>
      </c>
      <c r="H87" s="78">
        <v>83</v>
      </c>
      <c r="I87" s="75">
        <f t="shared" si="29"/>
        <v>53526.584423242777</v>
      </c>
      <c r="J87" s="76">
        <f>'Liczymy metody dla kobiet'!S90</f>
        <v>6.3372587106956424E-2</v>
      </c>
      <c r="K87" s="75">
        <f t="shared" si="18"/>
        <v>3392.1181338998099</v>
      </c>
      <c r="L87" s="75">
        <f t="shared" si="30"/>
        <v>51830.52535629287</v>
      </c>
      <c r="M87" s="75">
        <f>SUM(L87:$L$103)</f>
        <v>385200.28746137396</v>
      </c>
      <c r="N87" s="77">
        <f t="shared" si="19"/>
        <v>7.1964294305711194</v>
      </c>
      <c r="O87" s="31">
        <f t="shared" si="20"/>
        <v>1.2972642469028921</v>
      </c>
      <c r="P87" s="25">
        <v>83</v>
      </c>
      <c r="Q87" s="25">
        <f t="shared" si="21"/>
        <v>25960.393445272744</v>
      </c>
      <c r="R87" s="25">
        <f t="shared" si="22"/>
        <v>14725.908308364151</v>
      </c>
      <c r="S87" s="25">
        <f t="shared" si="23"/>
        <v>40686.301753636893</v>
      </c>
      <c r="T87" s="84">
        <f t="shared" si="24"/>
        <v>7.7874138323175968E-2</v>
      </c>
      <c r="U87" s="31">
        <f t="shared" si="25"/>
        <v>3168.4106906211964</v>
      </c>
      <c r="V87" s="31">
        <f t="shared" si="31"/>
        <v>39102.096408326295</v>
      </c>
      <c r="W87" s="31">
        <f>SUM(V87:$V$103)</f>
        <v>273692.70500935899</v>
      </c>
      <c r="X87" s="31">
        <f t="shared" si="26"/>
        <v>6.7269005344014579</v>
      </c>
      <c r="Y87" s="31"/>
      <c r="Z87" s="31"/>
    </row>
    <row r="88" spans="1:26" x14ac:dyDescent="0.25">
      <c r="A88" s="78">
        <v>84</v>
      </c>
      <c r="B88" s="79">
        <f t="shared" si="27"/>
        <v>25636.261966377388</v>
      </c>
      <c r="C88" s="76">
        <f>'Liczymy metody dla męzczyzn'!S91</f>
        <v>0.10465116279069768</v>
      </c>
      <c r="D88" s="80">
        <f t="shared" si="16"/>
        <v>2682.8646243883313</v>
      </c>
      <c r="E88" s="75">
        <f t="shared" si="28"/>
        <v>24294.829654183224</v>
      </c>
      <c r="F88" s="81">
        <f>SUM(E88:$E$103)</f>
        <v>141565.58054382185</v>
      </c>
      <c r="G88" s="77">
        <f t="shared" si="17"/>
        <v>5.522083552176551</v>
      </c>
      <c r="H88" s="78">
        <v>84</v>
      </c>
      <c r="I88" s="75">
        <f t="shared" si="29"/>
        <v>50134.46628934297</v>
      </c>
      <c r="J88" s="76">
        <f>'Liczymy metody dla kobiet'!S91</f>
        <v>7.4031818469924571E-2</v>
      </c>
      <c r="K88" s="75">
        <f t="shared" si="18"/>
        <v>3711.5457074191918</v>
      </c>
      <c r="L88" s="75">
        <f t="shared" si="30"/>
        <v>48278.693435633373</v>
      </c>
      <c r="M88" s="75">
        <f>SUM(L88:$L$103)</f>
        <v>333369.76210508111</v>
      </c>
      <c r="N88" s="77">
        <f t="shared" si="19"/>
        <v>6.6495125365669878</v>
      </c>
      <c r="O88" s="31">
        <f t="shared" si="20"/>
        <v>1.1274289843904368</v>
      </c>
      <c r="P88" s="25">
        <v>84</v>
      </c>
      <c r="Q88" s="25">
        <f t="shared" si="21"/>
        <v>24315.21615033134</v>
      </c>
      <c r="R88" s="25">
        <f t="shared" si="22"/>
        <v>13202.674912684355</v>
      </c>
      <c r="S88" s="25">
        <f t="shared" si="23"/>
        <v>37517.891063015697</v>
      </c>
      <c r="T88" s="84">
        <f t="shared" si="24"/>
        <v>8.4806871055575439E-2</v>
      </c>
      <c r="U88" s="31">
        <f t="shared" si="25"/>
        <v>3181.7749496582983</v>
      </c>
      <c r="V88" s="31">
        <f t="shared" si="31"/>
        <v>35927.003588186548</v>
      </c>
      <c r="W88" s="31">
        <f>SUM(V88:$V$103)</f>
        <v>234590.60860103258</v>
      </c>
      <c r="X88" s="31">
        <f t="shared" si="26"/>
        <v>6.2527663990230726</v>
      </c>
      <c r="Y88" s="31"/>
      <c r="Z88" s="31"/>
    </row>
    <row r="89" spans="1:26" x14ac:dyDescent="0.25">
      <c r="A89" s="78">
        <v>85</v>
      </c>
      <c r="B89" s="79">
        <f t="shared" si="27"/>
        <v>22953.397341989057</v>
      </c>
      <c r="C89" s="76">
        <f>'Liczymy metody dla męzczyzn'!S92</f>
        <v>0.12417061611374405</v>
      </c>
      <c r="D89" s="80">
        <f t="shared" si="16"/>
        <v>2850.1374898583563</v>
      </c>
      <c r="E89" s="75">
        <f t="shared" si="28"/>
        <v>21528.328597059881</v>
      </c>
      <c r="F89" s="81">
        <f>SUM(E89:$E$103)</f>
        <v>117270.75088963863</v>
      </c>
      <c r="G89" s="77">
        <f t="shared" si="17"/>
        <v>5.1090803310023816</v>
      </c>
      <c r="H89" s="78">
        <v>85</v>
      </c>
      <c r="I89" s="75">
        <f t="shared" si="29"/>
        <v>46422.920581923776</v>
      </c>
      <c r="J89" s="76">
        <f>'Liczymy metody dla kobiet'!S92</f>
        <v>8.4796854521625165E-2</v>
      </c>
      <c r="K89" s="75">
        <f t="shared" si="18"/>
        <v>3936.5176430543493</v>
      </c>
      <c r="L89" s="75">
        <f t="shared" si="30"/>
        <v>44454.661760396601</v>
      </c>
      <c r="M89" s="75">
        <f>SUM(L89:$L$103)</f>
        <v>285091.06866944779</v>
      </c>
      <c r="N89" s="77">
        <f t="shared" si="19"/>
        <v>6.1411704626885744</v>
      </c>
      <c r="O89" s="31">
        <f t="shared" si="20"/>
        <v>1.0320901316861928</v>
      </c>
      <c r="P89" s="25">
        <v>85</v>
      </c>
      <c r="Q89" s="25">
        <f t="shared" si="21"/>
        <v>22515.116482233032</v>
      </c>
      <c r="R89" s="25">
        <f t="shared" si="22"/>
        <v>11820.999631124365</v>
      </c>
      <c r="S89" s="25">
        <f t="shared" si="23"/>
        <v>34336.116113357399</v>
      </c>
      <c r="T89" s="84">
        <f t="shared" si="24"/>
        <v>9.8352179757590197E-2</v>
      </c>
      <c r="U89" s="31">
        <f t="shared" si="25"/>
        <v>3377.0318641584163</v>
      </c>
      <c r="V89" s="31">
        <f t="shared" si="31"/>
        <v>32647.600181278191</v>
      </c>
      <c r="W89" s="31">
        <f>SUM(V89:$V$103)</f>
        <v>198663.605012846</v>
      </c>
      <c r="X89" s="31">
        <f t="shared" si="26"/>
        <v>5.7858496388169574</v>
      </c>
      <c r="Y89" s="31"/>
      <c r="Z89" s="31"/>
    </row>
    <row r="90" spans="1:26" x14ac:dyDescent="0.25">
      <c r="A90" s="78">
        <v>86</v>
      </c>
      <c r="B90" s="79">
        <f t="shared" si="27"/>
        <v>20103.259852130701</v>
      </c>
      <c r="C90" s="76">
        <f>'Liczymy metody dla męzczyzn'!S93</f>
        <v>0.13105513475427163</v>
      </c>
      <c r="D90" s="80">
        <f t="shared" si="16"/>
        <v>2634.6354289211276</v>
      </c>
      <c r="E90" s="75">
        <f t="shared" si="28"/>
        <v>18785.942137670136</v>
      </c>
      <c r="F90" s="81">
        <f>SUM(E90:$E$103)</f>
        <v>95742.422292578747</v>
      </c>
      <c r="G90" s="77">
        <f t="shared" si="17"/>
        <v>4.7625321961120255</v>
      </c>
      <c r="H90" s="78">
        <v>86</v>
      </c>
      <c r="I90" s="75">
        <f t="shared" si="29"/>
        <v>42486.402938869425</v>
      </c>
      <c r="J90" s="76">
        <f>'Liczymy metody dla kobiet'!S93</f>
        <v>9.7644539614561029E-2</v>
      </c>
      <c r="K90" s="75">
        <f t="shared" si="18"/>
        <v>4148.5652548446378</v>
      </c>
      <c r="L90" s="75">
        <f t="shared" si="30"/>
        <v>40412.120311447106</v>
      </c>
      <c r="M90" s="75">
        <f>SUM(L90:$L$103)</f>
        <v>240636.40690905121</v>
      </c>
      <c r="N90" s="77">
        <f t="shared" si="19"/>
        <v>5.6638451425338436</v>
      </c>
      <c r="O90" s="31">
        <f t="shared" si="20"/>
        <v>0.90131294642181814</v>
      </c>
      <c r="P90" s="25">
        <v>86</v>
      </c>
      <c r="Q90" s="25">
        <f t="shared" si="21"/>
        <v>20605.90542535167</v>
      </c>
      <c r="R90" s="25">
        <f t="shared" si="22"/>
        <v>10353.178823847311</v>
      </c>
      <c r="S90" s="25">
        <f t="shared" si="23"/>
        <v>30959.084249198982</v>
      </c>
      <c r="T90" s="84">
        <f t="shared" si="24"/>
        <v>0.10881754018874745</v>
      </c>
      <c r="U90" s="31">
        <f t="shared" si="25"/>
        <v>3368.8913944940286</v>
      </c>
      <c r="V90" s="31">
        <f t="shared" si="31"/>
        <v>29274.638551951968</v>
      </c>
      <c r="W90" s="31">
        <f>SUM(V90:$V$103)</f>
        <v>166016.00483156781</v>
      </c>
      <c r="X90" s="31">
        <f t="shared" si="26"/>
        <v>5.362432670658313</v>
      </c>
      <c r="Y90" s="31"/>
      <c r="Z90" s="31"/>
    </row>
    <row r="91" spans="1:26" x14ac:dyDescent="0.25">
      <c r="A91" s="78">
        <v>87</v>
      </c>
      <c r="B91" s="79">
        <f t="shared" si="27"/>
        <v>17468.624423209574</v>
      </c>
      <c r="C91" s="76">
        <f>'Liczymy metody dla męzczyzn'!S94</f>
        <v>0.15106732348111659</v>
      </c>
      <c r="D91" s="80">
        <f t="shared" si="16"/>
        <v>2638.9383365111344</v>
      </c>
      <c r="E91" s="75">
        <f t="shared" si="28"/>
        <v>16149.155254954007</v>
      </c>
      <c r="F91" s="81">
        <f>SUM(E91:$E$103)</f>
        <v>76956.480154908611</v>
      </c>
      <c r="G91" s="77">
        <f t="shared" si="17"/>
        <v>4.4054115705104335</v>
      </c>
      <c r="H91" s="78">
        <v>87</v>
      </c>
      <c r="I91" s="75">
        <f t="shared" si="29"/>
        <v>38337.837684024787</v>
      </c>
      <c r="J91" s="76">
        <f>'Liczymy metody dla kobiet'!S94</f>
        <v>0.10548353329575651</v>
      </c>
      <c r="K91" s="75">
        <f t="shared" si="18"/>
        <v>4044.0105778301372</v>
      </c>
      <c r="L91" s="75">
        <f t="shared" si="30"/>
        <v>36315.832395109719</v>
      </c>
      <c r="M91" s="75">
        <f>SUM(L91:$L$103)</f>
        <v>200224.28659760411</v>
      </c>
      <c r="N91" s="77">
        <f t="shared" si="19"/>
        <v>5.2226285751383603</v>
      </c>
      <c r="O91" s="31">
        <f t="shared" si="20"/>
        <v>0.81721700462792679</v>
      </c>
      <c r="P91" s="25">
        <v>87</v>
      </c>
      <c r="Q91" s="25">
        <f t="shared" si="21"/>
        <v>18593.851276752022</v>
      </c>
      <c r="R91" s="25">
        <f t="shared" si="22"/>
        <v>8996.3415779529314</v>
      </c>
      <c r="S91" s="25">
        <f t="shared" si="23"/>
        <v>27590.192854704954</v>
      </c>
      <c r="T91" s="84">
        <f t="shared" si="24"/>
        <v>0.12034705197737045</v>
      </c>
      <c r="U91" s="31">
        <f t="shared" si="25"/>
        <v>3320.3983735508518</v>
      </c>
      <c r="V91" s="31">
        <f t="shared" si="31"/>
        <v>25929.993667929528</v>
      </c>
      <c r="W91" s="31">
        <f>SUM(V91:$V$103)</f>
        <v>136741.36627961588</v>
      </c>
      <c r="X91" s="31">
        <f t="shared" si="26"/>
        <v>4.9561584074356109</v>
      </c>
      <c r="Y91" s="31"/>
      <c r="Z91" s="31"/>
    </row>
    <row r="92" spans="1:26" x14ac:dyDescent="0.25">
      <c r="A92" s="78">
        <v>88</v>
      </c>
      <c r="B92" s="79">
        <f t="shared" si="27"/>
        <v>14829.686086698439</v>
      </c>
      <c r="C92" s="76">
        <f>'Liczymy metody dla męzczyzn'!S95</f>
        <v>0.1533169533169533</v>
      </c>
      <c r="D92" s="80">
        <f t="shared" si="16"/>
        <v>2273.6422894594166</v>
      </c>
      <c r="E92" s="75">
        <f t="shared" si="28"/>
        <v>13692.864941968732</v>
      </c>
      <c r="F92" s="81">
        <f>SUM(E92:$E$103)</f>
        <v>60807.324899954619</v>
      </c>
      <c r="G92" s="77">
        <f t="shared" si="17"/>
        <v>4.1003784263846326</v>
      </c>
      <c r="H92" s="78">
        <v>88</v>
      </c>
      <c r="I92" s="75">
        <f t="shared" si="29"/>
        <v>34293.827106194651</v>
      </c>
      <c r="J92" s="76">
        <f>'Liczymy metody dla kobiet'!S95</f>
        <v>0.12675926777665347</v>
      </c>
      <c r="K92" s="75">
        <f t="shared" si="18"/>
        <v>4347.0604132403851</v>
      </c>
      <c r="L92" s="75">
        <f t="shared" si="30"/>
        <v>32120.29689957446</v>
      </c>
      <c r="M92" s="75">
        <f>SUM(L92:$L$103)</f>
        <v>163908.45420249435</v>
      </c>
      <c r="N92" s="77">
        <f t="shared" si="19"/>
        <v>4.779532295854108</v>
      </c>
      <c r="O92" s="31">
        <f t="shared" si="20"/>
        <v>0.67915386946947542</v>
      </c>
      <c r="P92" s="25">
        <v>88</v>
      </c>
      <c r="Q92" s="25">
        <f t="shared" si="21"/>
        <v>16632.506146504405</v>
      </c>
      <c r="R92" s="25">
        <f t="shared" si="22"/>
        <v>7637.2883346496965</v>
      </c>
      <c r="S92" s="25">
        <f t="shared" si="23"/>
        <v>24269.794481154102</v>
      </c>
      <c r="T92" s="84">
        <f t="shared" si="24"/>
        <v>0.13511651621275902</v>
      </c>
      <c r="U92" s="31">
        <f t="shared" si="25"/>
        <v>3279.2500794931875</v>
      </c>
      <c r="V92" s="31">
        <f t="shared" si="31"/>
        <v>22630.16944140751</v>
      </c>
      <c r="W92" s="31">
        <f>SUM(V92:$V$103)</f>
        <v>110811.37261168637</v>
      </c>
      <c r="X92" s="31">
        <f t="shared" si="26"/>
        <v>4.5658142139494933</v>
      </c>
      <c r="Y92" s="31"/>
      <c r="Z92" s="31"/>
    </row>
    <row r="93" spans="1:26" x14ac:dyDescent="0.25">
      <c r="A93" s="78">
        <v>89</v>
      </c>
      <c r="B93" s="79">
        <f t="shared" si="27"/>
        <v>12556.043797239023</v>
      </c>
      <c r="C93" s="76">
        <f>'Liczymy metody dla męzczyzn'!S96</f>
        <v>0.18657565415244595</v>
      </c>
      <c r="D93" s="80">
        <f t="shared" si="16"/>
        <v>2342.6520850366323</v>
      </c>
      <c r="E93" s="75">
        <f t="shared" si="28"/>
        <v>11384.717754720707</v>
      </c>
      <c r="F93" s="81">
        <f>SUM(E93:$E$103)</f>
        <v>47114.459957985877</v>
      </c>
      <c r="G93" s="77">
        <f t="shared" si="17"/>
        <v>3.7523331965715174</v>
      </c>
      <c r="H93" s="78">
        <v>89</v>
      </c>
      <c r="I93" s="75">
        <f t="shared" si="29"/>
        <v>29946.766692954265</v>
      </c>
      <c r="J93" s="76">
        <f>'Liczymy metody dla kobiet'!S96</f>
        <v>0.13459145582745749</v>
      </c>
      <c r="K93" s="75">
        <f t="shared" si="18"/>
        <v>4030.578926529929</v>
      </c>
      <c r="L93" s="75">
        <f t="shared" si="30"/>
        <v>27931.477229689299</v>
      </c>
      <c r="M93" s="75">
        <f>SUM(L93:$L$103)</f>
        <v>131788.15730291986</v>
      </c>
      <c r="N93" s="77">
        <f t="shared" si="19"/>
        <v>4.4007474547803644</v>
      </c>
      <c r="O93" s="31">
        <f t="shared" si="20"/>
        <v>0.64841425820884702</v>
      </c>
      <c r="P93" s="25">
        <v>89</v>
      </c>
      <c r="Q93" s="25">
        <f t="shared" si="21"/>
        <v>14524.181846082818</v>
      </c>
      <c r="R93" s="25">
        <f t="shared" si="22"/>
        <v>6466.3625555780973</v>
      </c>
      <c r="S93" s="25">
        <f t="shared" si="23"/>
        <v>20990.544401660914</v>
      </c>
      <c r="T93" s="84">
        <f t="shared" si="24"/>
        <v>0.15060574621927089</v>
      </c>
      <c r="U93" s="31">
        <f t="shared" si="25"/>
        <v>3161.2966031608812</v>
      </c>
      <c r="V93" s="31">
        <f t="shared" si="31"/>
        <v>19409.896100080474</v>
      </c>
      <c r="W93" s="31">
        <f>SUM(V93:$V$103)</f>
        <v>88181.203170278881</v>
      </c>
      <c r="X93" s="31">
        <f t="shared" si="26"/>
        <v>4.2009964812204386</v>
      </c>
      <c r="Y93" s="31"/>
      <c r="Z93" s="31"/>
    </row>
    <row r="94" spans="1:26" x14ac:dyDescent="0.25">
      <c r="A94" s="78">
        <v>90</v>
      </c>
      <c r="B94" s="79">
        <f t="shared" si="27"/>
        <v>10213.39171220239</v>
      </c>
      <c r="C94" s="76">
        <f>'Liczymy metody dla męzczyzn'!S97</f>
        <v>0.18992511912865898</v>
      </c>
      <c r="D94" s="80">
        <f t="shared" si="16"/>
        <v>1939.7796376476972</v>
      </c>
      <c r="E94" s="75">
        <f t="shared" si="28"/>
        <v>9243.5018933785432</v>
      </c>
      <c r="F94" s="81">
        <f>SUM(E94:$E$103)</f>
        <v>35729.742203265167</v>
      </c>
      <c r="G94" s="77">
        <f t="shared" si="17"/>
        <v>3.498322908792117</v>
      </c>
      <c r="H94" s="78">
        <v>90</v>
      </c>
      <c r="I94" s="75">
        <f t="shared" si="29"/>
        <v>25916.187766424337</v>
      </c>
      <c r="J94" s="76">
        <f>'Liczymy metody dla kobiet'!S97</f>
        <v>0.15553435114503816</v>
      </c>
      <c r="K94" s="75">
        <f t="shared" si="18"/>
        <v>4030.8574484037849</v>
      </c>
      <c r="L94" s="75">
        <f t="shared" si="30"/>
        <v>23900.759042222446</v>
      </c>
      <c r="M94" s="75">
        <f>SUM(L94:$L$103)</f>
        <v>103856.68007323059</v>
      </c>
      <c r="N94" s="77">
        <f t="shared" si="19"/>
        <v>4.0074057577164917</v>
      </c>
      <c r="O94" s="31">
        <f t="shared" si="20"/>
        <v>0.50908284892437461</v>
      </c>
      <c r="P94" s="25">
        <v>90</v>
      </c>
      <c r="Q94" s="25">
        <f t="shared" si="21"/>
        <v>12569.351066715803</v>
      </c>
      <c r="R94" s="25">
        <f t="shared" si="22"/>
        <v>5259.8967317842316</v>
      </c>
      <c r="S94" s="25">
        <f t="shared" si="23"/>
        <v>17829.247798500033</v>
      </c>
      <c r="T94" s="84">
        <f t="shared" si="24"/>
        <v>0.16568014586195351</v>
      </c>
      <c r="U94" s="31">
        <f t="shared" si="25"/>
        <v>2953.9523758643991</v>
      </c>
      <c r="V94" s="31">
        <f t="shared" si="31"/>
        <v>16352.271610567834</v>
      </c>
      <c r="W94" s="31">
        <f>SUM(V94:$V$103)</f>
        <v>68771.307070198382</v>
      </c>
      <c r="X94" s="31">
        <f t="shared" si="26"/>
        <v>3.8572186469910457</v>
      </c>
      <c r="Y94" s="31"/>
      <c r="Z94" s="31"/>
    </row>
    <row r="95" spans="1:26" x14ac:dyDescent="0.25">
      <c r="A95" s="78">
        <v>91</v>
      </c>
      <c r="B95" s="79">
        <f t="shared" si="27"/>
        <v>8273.6120745546941</v>
      </c>
      <c r="C95" s="76">
        <f>'Liczymy metody dla męzczyzn'!S98</f>
        <v>0.22023047375160051</v>
      </c>
      <c r="D95" s="80">
        <f t="shared" si="16"/>
        <v>1822.1015068161425</v>
      </c>
      <c r="E95" s="75">
        <f t="shared" si="28"/>
        <v>7362.5613211466225</v>
      </c>
      <c r="F95" s="81">
        <f>SUM(E95:$E$103)</f>
        <v>26486.240309886616</v>
      </c>
      <c r="G95" s="77">
        <f t="shared" si="17"/>
        <v>3.2012910529543013</v>
      </c>
      <c r="H95" s="78">
        <v>91</v>
      </c>
      <c r="I95" s="75">
        <f t="shared" si="29"/>
        <v>21885.330318020551</v>
      </c>
      <c r="J95" s="76">
        <f>'Liczymy metody dla kobiet'!S98</f>
        <v>0.18413237165888841</v>
      </c>
      <c r="K95" s="75">
        <f t="shared" si="18"/>
        <v>4029.7977759952987</v>
      </c>
      <c r="L95" s="75">
        <f t="shared" si="30"/>
        <v>19870.431430022902</v>
      </c>
      <c r="M95" s="75">
        <f>SUM(L95:$L$103)</f>
        <v>79955.921031008125</v>
      </c>
      <c r="N95" s="77">
        <f t="shared" si="19"/>
        <v>3.6534025243919577</v>
      </c>
      <c r="O95" s="31">
        <f t="shared" si="20"/>
        <v>0.4521114714376564</v>
      </c>
      <c r="P95" s="25">
        <v>91</v>
      </c>
      <c r="Q95" s="25">
        <f t="shared" si="21"/>
        <v>10614.385204239967</v>
      </c>
      <c r="R95" s="25">
        <f t="shared" si="22"/>
        <v>4260.9102183956675</v>
      </c>
      <c r="S95" s="25">
        <f t="shared" si="23"/>
        <v>14875.295422635634</v>
      </c>
      <c r="T95" s="84">
        <f t="shared" si="24"/>
        <v>0.19447238627382329</v>
      </c>
      <c r="U95" s="31">
        <f t="shared" si="25"/>
        <v>2892.8341973680326</v>
      </c>
      <c r="V95" s="31">
        <f t="shared" si="31"/>
        <v>13428.878323951618</v>
      </c>
      <c r="W95" s="31">
        <f>SUM(V95:$V$103)</f>
        <v>52419.035459630548</v>
      </c>
      <c r="X95" s="31">
        <f t="shared" si="26"/>
        <v>3.5238987845488343</v>
      </c>
      <c r="Y95" s="31"/>
      <c r="Z95" s="31"/>
    </row>
    <row r="96" spans="1:26" x14ac:dyDescent="0.25">
      <c r="A96" s="78">
        <v>92</v>
      </c>
      <c r="B96" s="79">
        <f t="shared" si="27"/>
        <v>6451.5105677385518</v>
      </c>
      <c r="C96" s="76">
        <f>'Liczymy metody dla męzczyzn'!S99</f>
        <v>0.2268760907504363</v>
      </c>
      <c r="D96" s="80">
        <f t="shared" si="16"/>
        <v>1463.6934970436505</v>
      </c>
      <c r="E96" s="75">
        <f t="shared" si="28"/>
        <v>5719.6638192167266</v>
      </c>
      <c r="F96" s="81">
        <f>SUM(E96:$E$103)</f>
        <v>19123.678988739994</v>
      </c>
      <c r="G96" s="77">
        <f t="shared" si="17"/>
        <v>2.9642172616704583</v>
      </c>
      <c r="H96" s="78">
        <v>92</v>
      </c>
      <c r="I96" s="75">
        <f t="shared" si="29"/>
        <v>17855.532542025252</v>
      </c>
      <c r="J96" s="76">
        <f>'Liczymy metody dla kobiet'!S99</f>
        <v>0.19238062403033959</v>
      </c>
      <c r="K96" s="75">
        <f t="shared" si="18"/>
        <v>3435.0584928288536</v>
      </c>
      <c r="L96" s="75">
        <f t="shared" si="30"/>
        <v>16138.003295610826</v>
      </c>
      <c r="M96" s="75">
        <f>SUM(L96:$L$103)</f>
        <v>60085.489600985224</v>
      </c>
      <c r="N96" s="77">
        <f t="shared" si="19"/>
        <v>3.3650908736307041</v>
      </c>
      <c r="O96" s="31">
        <f t="shared" si="20"/>
        <v>0.40087361196024585</v>
      </c>
      <c r="P96" s="25">
        <v>92</v>
      </c>
      <c r="Q96" s="25">
        <f t="shared" si="21"/>
        <v>8659.9332828822462</v>
      </c>
      <c r="R96" s="25">
        <f t="shared" si="22"/>
        <v>3322.5279423853544</v>
      </c>
      <c r="S96" s="25">
        <f t="shared" si="23"/>
        <v>11982.461225267602</v>
      </c>
      <c r="T96" s="84">
        <f t="shared" si="24"/>
        <v>0.20194561655637097</v>
      </c>
      <c r="U96" s="31">
        <f t="shared" si="25"/>
        <v>2419.8055199994742</v>
      </c>
      <c r="V96" s="31">
        <f t="shared" si="31"/>
        <v>10772.558465267864</v>
      </c>
      <c r="W96" s="31">
        <f>SUM(V96:$V$103)</f>
        <v>38990.157135678928</v>
      </c>
      <c r="X96" s="31">
        <f t="shared" si="26"/>
        <v>3.2539355982608797</v>
      </c>
      <c r="Y96" s="31"/>
      <c r="Z96" s="31"/>
    </row>
    <row r="97" spans="1:26" x14ac:dyDescent="0.25">
      <c r="A97" s="78">
        <v>93</v>
      </c>
      <c r="B97" s="79">
        <f t="shared" si="27"/>
        <v>4987.8170706949013</v>
      </c>
      <c r="C97" s="76">
        <f>'Liczymy metody dla męzczyzn'!S100</f>
        <v>0.27521501172791241</v>
      </c>
      <c r="D97" s="80">
        <f t="shared" si="16"/>
        <v>1372.722133607979</v>
      </c>
      <c r="E97" s="75">
        <f t="shared" si="28"/>
        <v>4301.4560038909112</v>
      </c>
      <c r="F97" s="81">
        <f>SUM(E97:$E$103)</f>
        <v>13404.015169523267</v>
      </c>
      <c r="G97" s="77">
        <f t="shared" si="17"/>
        <v>2.6873509953435049</v>
      </c>
      <c r="H97" s="78">
        <v>93</v>
      </c>
      <c r="I97" s="75">
        <f t="shared" si="29"/>
        <v>14420.474049196398</v>
      </c>
      <c r="J97" s="76">
        <f>'Liczymy metody dla kobiet'!S100</f>
        <v>0.20509499136442141</v>
      </c>
      <c r="K97" s="75">
        <f t="shared" si="18"/>
        <v>2957.5670005907987</v>
      </c>
      <c r="L97" s="75">
        <f t="shared" si="30"/>
        <v>12941.690548900999</v>
      </c>
      <c r="M97" s="75">
        <f>SUM(L97:$L$103)</f>
        <v>43947.486305374397</v>
      </c>
      <c r="N97" s="77">
        <f t="shared" si="19"/>
        <v>3.0475757007324895</v>
      </c>
      <c r="O97" s="31">
        <f t="shared" si="20"/>
        <v>0.36022470538898466</v>
      </c>
      <c r="P97" s="25">
        <v>93</v>
      </c>
      <c r="Q97" s="25">
        <f t="shared" si="21"/>
        <v>6993.9299138602528</v>
      </c>
      <c r="R97" s="25">
        <f t="shared" si="22"/>
        <v>2568.7257914078741</v>
      </c>
      <c r="S97" s="25">
        <f t="shared" si="23"/>
        <v>9562.6557052681273</v>
      </c>
      <c r="T97" s="84">
        <f t="shared" si="24"/>
        <v>0.2239306694807543</v>
      </c>
      <c r="U97" s="31">
        <f t="shared" si="25"/>
        <v>2141.3718940946464</v>
      </c>
      <c r="V97" s="31">
        <f t="shared" si="31"/>
        <v>8491.9697582208046</v>
      </c>
      <c r="W97" s="31">
        <f>SUM(V97:$V$103)</f>
        <v>28217.598670411066</v>
      </c>
      <c r="X97" s="31">
        <f t="shared" si="26"/>
        <v>2.9508119438897933</v>
      </c>
      <c r="Y97" s="31"/>
      <c r="Z97" s="31"/>
    </row>
    <row r="98" spans="1:26" x14ac:dyDescent="0.25">
      <c r="A98" s="78">
        <v>94</v>
      </c>
      <c r="B98" s="79">
        <f t="shared" si="27"/>
        <v>3615.0949370869221</v>
      </c>
      <c r="C98" s="76">
        <f>'Liczymy metody dla męzczyzn'!S101</f>
        <v>0.26430801248699271</v>
      </c>
      <c r="D98" s="80">
        <f t="shared" si="16"/>
        <v>955.49855777323432</v>
      </c>
      <c r="E98" s="75">
        <f t="shared" si="28"/>
        <v>3137.345658200305</v>
      </c>
      <c r="F98" s="81">
        <f>SUM(E98:$E$103)</f>
        <v>9102.5591656323559</v>
      </c>
      <c r="G98" s="77">
        <f t="shared" si="17"/>
        <v>2.5179308770704885</v>
      </c>
      <c r="H98" s="78">
        <v>94</v>
      </c>
      <c r="I98" s="75">
        <f t="shared" si="29"/>
        <v>11462.907048605601</v>
      </c>
      <c r="J98" s="76">
        <f>'Liczymy metody dla kobiet'!S101</f>
        <v>0.24031665253039297</v>
      </c>
      <c r="K98" s="75">
        <f t="shared" si="18"/>
        <v>2754.7274501879447</v>
      </c>
      <c r="L98" s="75">
        <f t="shared" si="30"/>
        <v>10085.543323511629</v>
      </c>
      <c r="M98" s="75">
        <f>SUM(L98:$L$103)</f>
        <v>31005.795756473399</v>
      </c>
      <c r="N98" s="77">
        <f t="shared" si="19"/>
        <v>2.7048806751202856</v>
      </c>
      <c r="O98" s="31">
        <f t="shared" si="20"/>
        <v>0.18694979804979717</v>
      </c>
      <c r="P98" s="25">
        <v>94</v>
      </c>
      <c r="Q98" s="25">
        <f t="shared" si="21"/>
        <v>5559.5099185737163</v>
      </c>
      <c r="R98" s="25">
        <f t="shared" si="22"/>
        <v>1861.7738925997648</v>
      </c>
      <c r="S98" s="25">
        <f t="shared" si="23"/>
        <v>7421.2838111734809</v>
      </c>
      <c r="T98" s="84">
        <f t="shared" si="24"/>
        <v>0.24633535343870613</v>
      </c>
      <c r="U98" s="31">
        <f t="shared" si="25"/>
        <v>1828.1245705943675</v>
      </c>
      <c r="V98" s="31">
        <f t="shared" si="31"/>
        <v>6507.2215258762972</v>
      </c>
      <c r="W98" s="31">
        <f>SUM(V98:$V$103)</f>
        <v>19725.628912190259</v>
      </c>
      <c r="X98" s="31">
        <f t="shared" si="26"/>
        <v>2.6579806693946084</v>
      </c>
      <c r="Y98" s="31"/>
      <c r="Z98" s="31"/>
    </row>
    <row r="99" spans="1:26" x14ac:dyDescent="0.25">
      <c r="A99" s="78">
        <v>95</v>
      </c>
      <c r="B99" s="79">
        <f t="shared" si="27"/>
        <v>2659.596379313688</v>
      </c>
      <c r="C99" s="76">
        <f>'Liczymy metody dla męzczyzn'!S102</f>
        <v>0.29203539823008851</v>
      </c>
      <c r="D99" s="80">
        <f t="shared" si="16"/>
        <v>776.69628776417437</v>
      </c>
      <c r="E99" s="75">
        <f t="shared" si="28"/>
        <v>2271.2482354316007</v>
      </c>
      <c r="F99" s="81">
        <f>SUM(E99:$E$103)</f>
        <v>5965.2135074320522</v>
      </c>
      <c r="G99" s="77">
        <f t="shared" si="17"/>
        <v>2.242901800374455</v>
      </c>
      <c r="H99" s="78">
        <v>95</v>
      </c>
      <c r="I99" s="75">
        <f t="shared" si="29"/>
        <v>8708.179598417657</v>
      </c>
      <c r="J99" s="76">
        <f>'Liczymy metody dla kobiet'!S102</f>
        <v>0.2537717601547389</v>
      </c>
      <c r="K99" s="75">
        <f t="shared" si="18"/>
        <v>2209.890064434036</v>
      </c>
      <c r="L99" s="75">
        <f t="shared" si="30"/>
        <v>7603.2345662006392</v>
      </c>
      <c r="M99" s="75">
        <f>SUM(L99:$L$103)</f>
        <v>20920.25243296177</v>
      </c>
      <c r="N99" s="77">
        <f t="shared" si="19"/>
        <v>2.4023680490883699</v>
      </c>
      <c r="O99" s="31">
        <f t="shared" si="20"/>
        <v>0.1594662487139149</v>
      </c>
      <c r="P99" s="25">
        <v>95</v>
      </c>
      <c r="Q99" s="25">
        <f t="shared" si="21"/>
        <v>4223.4671052325639</v>
      </c>
      <c r="R99" s="25">
        <f t="shared" si="22"/>
        <v>1369.6921353465493</v>
      </c>
      <c r="S99" s="25">
        <f t="shared" si="23"/>
        <v>5593.1592405791134</v>
      </c>
      <c r="T99" s="84">
        <f t="shared" si="24"/>
        <v>0.26314202870731579</v>
      </c>
      <c r="U99" s="31">
        <f t="shared" si="25"/>
        <v>1471.7952694490577</v>
      </c>
      <c r="V99" s="31">
        <f t="shared" si="31"/>
        <v>4857.2616058545846</v>
      </c>
      <c r="W99" s="31">
        <f>SUM(V99:$V$103)</f>
        <v>13218.407386313966</v>
      </c>
      <c r="X99" s="31">
        <f t="shared" si="26"/>
        <v>2.3633168336085739</v>
      </c>
      <c r="Y99" s="31"/>
      <c r="Z99" s="31"/>
    </row>
    <row r="100" spans="1:26" x14ac:dyDescent="0.25">
      <c r="A100" s="78">
        <v>96</v>
      </c>
      <c r="B100" s="79">
        <f t="shared" si="27"/>
        <v>1882.9000915495135</v>
      </c>
      <c r="C100" s="76">
        <f>'Liczymy metody dla męzczyzn'!S103</f>
        <v>0.31208791208791214</v>
      </c>
      <c r="D100" s="80">
        <f t="shared" si="16"/>
        <v>587.63035824182634</v>
      </c>
      <c r="E100" s="75">
        <f t="shared" si="28"/>
        <v>1589.0849124286003</v>
      </c>
      <c r="F100" s="81">
        <f>SUM(E100:$E$103)</f>
        <v>3693.9652720004506</v>
      </c>
      <c r="G100" s="77">
        <f t="shared" si="17"/>
        <v>1.961848793028917</v>
      </c>
      <c r="H100" s="78">
        <v>96</v>
      </c>
      <c r="I100" s="75">
        <f t="shared" si="29"/>
        <v>6498.2895339836214</v>
      </c>
      <c r="J100" s="76">
        <f>'Liczymy metody dla kobiet'!S103</f>
        <v>0.27174472465259908</v>
      </c>
      <c r="K100" s="75">
        <f t="shared" si="18"/>
        <v>1765.8759001252456</v>
      </c>
      <c r="L100" s="75">
        <f t="shared" si="30"/>
        <v>5615.3515839209986</v>
      </c>
      <c r="M100" s="75">
        <f>SUM(L100:$L$103)</f>
        <v>13317.017866761129</v>
      </c>
      <c r="N100" s="77">
        <f t="shared" si="19"/>
        <v>2.0493112529255755</v>
      </c>
      <c r="O100" s="31">
        <f t="shared" si="20"/>
        <v>8.7462459896658462E-2</v>
      </c>
      <c r="P100" s="25">
        <v>96</v>
      </c>
      <c r="Q100" s="25">
        <f t="shared" si="21"/>
        <v>3151.6704239820565</v>
      </c>
      <c r="R100" s="25">
        <f t="shared" si="22"/>
        <v>969.69354714799942</v>
      </c>
      <c r="S100" s="25">
        <f t="shared" si="23"/>
        <v>4121.3639711300557</v>
      </c>
      <c r="T100" s="84">
        <f t="shared" si="24"/>
        <v>0.2812368560929287</v>
      </c>
      <c r="U100" s="31">
        <f t="shared" si="25"/>
        <v>1159.0794460552847</v>
      </c>
      <c r="V100" s="31">
        <f t="shared" si="31"/>
        <v>3541.8242481024135</v>
      </c>
      <c r="W100" s="31">
        <f>SUM(V100:$V$103)</f>
        <v>8361.1457804593811</v>
      </c>
      <c r="X100" s="31">
        <f t="shared" si="26"/>
        <v>2.0287326814687519</v>
      </c>
      <c r="Y100" s="31"/>
      <c r="Z100" s="31"/>
    </row>
    <row r="101" spans="1:26" x14ac:dyDescent="0.25">
      <c r="A101" s="78">
        <v>97</v>
      </c>
      <c r="B101" s="79">
        <f t="shared" si="27"/>
        <v>1295.2697333076871</v>
      </c>
      <c r="C101" s="76">
        <f>'Liczymy metody dla męzczyzn'!S104</f>
        <v>0.33650793650793648</v>
      </c>
      <c r="D101" s="80">
        <f t="shared" si="16"/>
        <v>435.86854517655502</v>
      </c>
      <c r="E101" s="75">
        <f t="shared" si="28"/>
        <v>1077.3354607194096</v>
      </c>
      <c r="F101" s="81">
        <f>SUM(E101:$E$103)</f>
        <v>2104.88035957185</v>
      </c>
      <c r="G101" s="77">
        <f t="shared" si="17"/>
        <v>1.6250517598343683</v>
      </c>
      <c r="H101" s="78">
        <v>97</v>
      </c>
      <c r="I101" s="75">
        <f t="shared" si="29"/>
        <v>4732.4136338583758</v>
      </c>
      <c r="J101" s="76">
        <f>'Liczymy metody dla kobiet'!S104</f>
        <v>0.34042553191489361</v>
      </c>
      <c r="K101" s="75">
        <f t="shared" si="18"/>
        <v>1611.0344285475321</v>
      </c>
      <c r="L101" s="75">
        <f t="shared" si="30"/>
        <v>3926.8964195846097</v>
      </c>
      <c r="M101" s="75">
        <f>SUM(L101:$L$103)</f>
        <v>7701.6662828401313</v>
      </c>
      <c r="N101" s="77">
        <f t="shared" si="19"/>
        <v>1.6274288087875572</v>
      </c>
      <c r="O101" s="31">
        <f t="shared" si="20"/>
        <v>2.3770489531889094E-3</v>
      </c>
      <c r="P101" s="25">
        <v>97</v>
      </c>
      <c r="Q101" s="25">
        <f t="shared" si="21"/>
        <v>2295.2206124213121</v>
      </c>
      <c r="R101" s="25">
        <f t="shared" si="22"/>
        <v>667.06391265345894</v>
      </c>
      <c r="S101" s="25">
        <f t="shared" si="23"/>
        <v>2962.284525074771</v>
      </c>
      <c r="T101" s="84">
        <f t="shared" si="24"/>
        <v>0.33954334571764022</v>
      </c>
      <c r="U101" s="31">
        <f t="shared" si="25"/>
        <v>1005.8239986114786</v>
      </c>
      <c r="V101" s="31">
        <f t="shared" si="31"/>
        <v>2459.3725257690317</v>
      </c>
      <c r="W101" s="31">
        <f>SUM(V101:$V$103)</f>
        <v>4819.3215323569666</v>
      </c>
      <c r="X101" s="31">
        <f t="shared" si="26"/>
        <v>1.6268935315169708</v>
      </c>
      <c r="Y101" s="31"/>
      <c r="Z101" s="31"/>
    </row>
    <row r="102" spans="1:26" x14ac:dyDescent="0.25">
      <c r="A102" s="78">
        <v>98</v>
      </c>
      <c r="B102" s="79">
        <f t="shared" si="27"/>
        <v>859.40118813113213</v>
      </c>
      <c r="C102" s="76">
        <f>'Liczymy metody dla męzczyzn'!S105</f>
        <v>0.30434782608695654</v>
      </c>
      <c r="D102" s="80">
        <f t="shared" si="16"/>
        <v>261.55688334425764</v>
      </c>
      <c r="E102" s="75">
        <f t="shared" si="28"/>
        <v>728.62274645900334</v>
      </c>
      <c r="F102" s="81">
        <f>SUM(E102:$E$103)</f>
        <v>1027.5448988524406</v>
      </c>
      <c r="G102" s="77">
        <f t="shared" si="17"/>
        <v>1.1956521739130435</v>
      </c>
      <c r="H102" s="78">
        <v>98</v>
      </c>
      <c r="I102" s="75">
        <f t="shared" si="29"/>
        <v>3121.3792053108436</v>
      </c>
      <c r="J102" s="76">
        <f>'Liczymy metody dla kobiet'!S105</f>
        <v>0.29067245119305857</v>
      </c>
      <c r="K102" s="75">
        <f t="shared" si="18"/>
        <v>907.29894471074408</v>
      </c>
      <c r="L102" s="75">
        <f t="shared" si="30"/>
        <v>2667.7297329554717</v>
      </c>
      <c r="M102" s="75">
        <f>SUM(L102:$L$103)</f>
        <v>3774.7698632555216</v>
      </c>
      <c r="N102" s="77">
        <f t="shared" si="19"/>
        <v>1.2093275488069415</v>
      </c>
      <c r="O102" s="31">
        <f t="shared" si="20"/>
        <v>1.3675374893898029E-2</v>
      </c>
      <c r="P102" s="25">
        <v>98</v>
      </c>
      <c r="Q102" s="25">
        <f t="shared" si="21"/>
        <v>1513.8689145757592</v>
      </c>
      <c r="R102" s="25">
        <f t="shared" si="22"/>
        <v>442.59161188753308</v>
      </c>
      <c r="S102" s="25">
        <f t="shared" si="23"/>
        <v>1956.4605264632924</v>
      </c>
      <c r="T102" s="84">
        <f t="shared" si="24"/>
        <v>0.29376610227141581</v>
      </c>
      <c r="U102" s="31">
        <f t="shared" si="25"/>
        <v>574.74178310700358</v>
      </c>
      <c r="V102" s="31">
        <f t="shared" si="31"/>
        <v>1669.0896349097907</v>
      </c>
      <c r="W102" s="31">
        <f>SUM(V102:$V$103)</f>
        <v>2359.9490065879349</v>
      </c>
      <c r="X102" s="31">
        <f t="shared" si="26"/>
        <v>1.2062338977285842</v>
      </c>
      <c r="Y102" s="31"/>
      <c r="Z102" s="31"/>
    </row>
    <row r="103" spans="1:26" x14ac:dyDescent="0.25">
      <c r="A103" s="78">
        <v>99</v>
      </c>
      <c r="B103" s="79">
        <f t="shared" si="27"/>
        <v>597.84430478687455</v>
      </c>
      <c r="C103" s="76">
        <f>'Liczymy metody dla męzczyzn'!S106</f>
        <v>0.26143790849673204</v>
      </c>
      <c r="D103" s="80">
        <f t="shared" si="16"/>
        <v>156.29916465016328</v>
      </c>
      <c r="E103" s="75">
        <f>(B103+B104)/2</f>
        <v>298.92215239343727</v>
      </c>
      <c r="F103" s="81">
        <f>SUM(E103:$E$103)</f>
        <v>298.92215239343727</v>
      </c>
      <c r="G103" s="77">
        <f t="shared" si="17"/>
        <v>0.5</v>
      </c>
      <c r="H103" s="78">
        <v>99</v>
      </c>
      <c r="I103" s="75">
        <f t="shared" si="29"/>
        <v>2214.0802606000998</v>
      </c>
      <c r="J103" s="76">
        <f>'Liczymy metody dla kobiet'!S106</f>
        <v>0.3108974358974359</v>
      </c>
      <c r="K103" s="75">
        <f>I103*J103</f>
        <v>688.35187589169766</v>
      </c>
      <c r="L103" s="75">
        <f>(I103+I104)/2</f>
        <v>1107.0401303000499</v>
      </c>
      <c r="M103" s="75">
        <f>SUM(L103:$L$103)</f>
        <v>1107.0401303000499</v>
      </c>
      <c r="N103" s="77">
        <f t="shared" si="19"/>
        <v>0.5</v>
      </c>
      <c r="O103" s="31">
        <f t="shared" si="20"/>
        <v>0</v>
      </c>
      <c r="P103" s="25">
        <v>99</v>
      </c>
      <c r="Q103" s="25">
        <f t="shared" si="21"/>
        <v>1073.8289263910483</v>
      </c>
      <c r="R103" s="25">
        <f t="shared" si="22"/>
        <v>307.88981696524041</v>
      </c>
      <c r="S103" s="25">
        <f t="shared" si="23"/>
        <v>1381.7187433562888</v>
      </c>
      <c r="T103" s="84">
        <f t="shared" si="24"/>
        <v>1</v>
      </c>
      <c r="U103" s="31">
        <f t="shared" si="25"/>
        <v>1381.7187433562888</v>
      </c>
      <c r="V103" s="31">
        <f t="shared" si="31"/>
        <v>690.85937167814438</v>
      </c>
      <c r="W103" s="31">
        <f>SUM(V103:$V$103)</f>
        <v>690.85937167814438</v>
      </c>
      <c r="X103" s="31">
        <f t="shared" si="26"/>
        <v>0.5</v>
      </c>
      <c r="Y103" s="31"/>
      <c r="Z103" s="31"/>
    </row>
    <row r="104" spans="1:26" x14ac:dyDescent="0.25"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8" spans="1:26" x14ac:dyDescent="0.25">
      <c r="E108" s="31">
        <f>AVERAGE(G22:G84)</f>
        <v>28.438720028688081</v>
      </c>
      <c r="F108" s="31">
        <f>AVERAGE(N22:N84)</f>
        <v>34.27852642493481</v>
      </c>
      <c r="G108" s="31">
        <f>E108-F108</f>
        <v>-5.839806396246729</v>
      </c>
    </row>
  </sheetData>
  <mergeCells count="3">
    <mergeCell ref="A2:G2"/>
    <mergeCell ref="H2:N2"/>
    <mergeCell ref="P2:X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1"/>
  <sheetViews>
    <sheetView zoomScale="115" zoomScaleNormal="115" workbookViewId="0">
      <selection activeCell="M16" sqref="A16:M16"/>
    </sheetView>
  </sheetViews>
  <sheetFormatPr defaultColWidth="11.44140625" defaultRowHeight="13.2" x14ac:dyDescent="0.25"/>
  <cols>
    <col min="2" max="2" width="12.6640625" bestFit="1" customWidth="1"/>
    <col min="3" max="3" width="15.6640625" customWidth="1"/>
    <col min="4" max="4" width="11.6640625" bestFit="1" customWidth="1"/>
    <col min="5" max="5" width="12" bestFit="1" customWidth="1"/>
    <col min="6" max="6" width="12.6640625" bestFit="1" customWidth="1"/>
    <col min="7" max="7" width="12.88671875" bestFit="1" customWidth="1"/>
    <col min="8" max="8" width="12.6640625" bestFit="1" customWidth="1"/>
    <col min="9" max="9" width="13.33203125" bestFit="1" customWidth="1"/>
    <col min="10" max="10" width="13.6640625" bestFit="1" customWidth="1"/>
    <col min="11" max="11" width="12.88671875" bestFit="1" customWidth="1"/>
    <col min="12" max="12" width="12.6640625" bestFit="1" customWidth="1"/>
    <col min="13" max="13" width="12.88671875" bestFit="1" customWidth="1"/>
    <col min="14" max="14" width="13.6640625" bestFit="1" customWidth="1"/>
    <col min="15" max="15" width="11.88671875" customWidth="1"/>
    <col min="16" max="16" width="12.109375" bestFit="1" customWidth="1"/>
    <col min="17" max="17" width="12.88671875" bestFit="1" customWidth="1"/>
  </cols>
  <sheetData>
    <row r="2" spans="1:18" x14ac:dyDescent="0.25">
      <c r="A2" s="22"/>
    </row>
    <row r="4" spans="1:18" x14ac:dyDescent="0.25">
      <c r="A4" s="32"/>
      <c r="B4" s="85" t="s">
        <v>56</v>
      </c>
      <c r="C4" s="85" t="s">
        <v>57</v>
      </c>
      <c r="D4" s="85" t="s">
        <v>58</v>
      </c>
      <c r="E4" s="85"/>
      <c r="F4" s="85" t="s">
        <v>59</v>
      </c>
      <c r="G4" s="85"/>
      <c r="H4" s="85" t="s">
        <v>60</v>
      </c>
      <c r="I4" s="85"/>
      <c r="J4" s="85" t="s">
        <v>61</v>
      </c>
      <c r="K4" s="85"/>
      <c r="L4" s="85" t="s">
        <v>62</v>
      </c>
      <c r="M4" s="85"/>
      <c r="N4" s="85" t="s">
        <v>63</v>
      </c>
      <c r="O4" s="85"/>
      <c r="P4" s="85" t="s">
        <v>64</v>
      </c>
      <c r="Q4" s="85"/>
    </row>
    <row r="5" spans="1:18" x14ac:dyDescent="0.25">
      <c r="A5" s="51" t="s">
        <v>3</v>
      </c>
      <c r="B5" s="85" t="s">
        <v>55</v>
      </c>
      <c r="C5" s="85" t="s">
        <v>65</v>
      </c>
      <c r="D5" s="85" t="s">
        <v>66</v>
      </c>
      <c r="E5" s="85" t="s">
        <v>58</v>
      </c>
      <c r="F5" s="85" t="s">
        <v>67</v>
      </c>
      <c r="G5" s="85" t="s">
        <v>59</v>
      </c>
      <c r="H5" s="85" t="s">
        <v>68</v>
      </c>
      <c r="I5" s="85" t="s">
        <v>60</v>
      </c>
      <c r="J5" s="85" t="s">
        <v>69</v>
      </c>
      <c r="K5" s="85" t="s">
        <v>61</v>
      </c>
      <c r="L5" s="85" t="s">
        <v>70</v>
      </c>
      <c r="M5" s="85" t="s">
        <v>62</v>
      </c>
      <c r="N5" s="85" t="s">
        <v>71</v>
      </c>
      <c r="O5" s="85" t="s">
        <v>93</v>
      </c>
      <c r="P5" s="85" t="s">
        <v>68</v>
      </c>
      <c r="Q5" s="85" t="s">
        <v>64</v>
      </c>
    </row>
    <row r="6" spans="1:18" x14ac:dyDescent="0.25">
      <c r="A6" s="83">
        <v>0</v>
      </c>
      <c r="B6" s="86">
        <f>'Liczymy metody dla męzczyzn'!S7</f>
        <v>4.8725699089903042E-3</v>
      </c>
      <c r="C6" s="86"/>
      <c r="D6" s="87">
        <v>1</v>
      </c>
      <c r="E6" s="86"/>
      <c r="F6" s="87">
        <v>1</v>
      </c>
      <c r="G6" s="86"/>
      <c r="H6" s="87">
        <v>-3</v>
      </c>
      <c r="I6" s="86"/>
      <c r="J6" s="87">
        <v>-4</v>
      </c>
      <c r="K6" s="86"/>
      <c r="L6" s="87">
        <v>-1</v>
      </c>
      <c r="M6" s="86"/>
      <c r="N6" s="87">
        <v>1</v>
      </c>
      <c r="O6" s="86"/>
      <c r="P6" s="88">
        <v>-8.0000000000000002E-3</v>
      </c>
      <c r="Q6" s="86"/>
      <c r="R6" s="24"/>
    </row>
    <row r="7" spans="1:18" x14ac:dyDescent="0.25">
      <c r="A7" s="83">
        <v>1</v>
      </c>
      <c r="B7" s="86">
        <f>'Liczymy metody dla męzczyzn'!S8</f>
        <v>1.5643943838241619E-4</v>
      </c>
      <c r="C7" s="86"/>
      <c r="D7" s="87">
        <v>2</v>
      </c>
      <c r="E7" s="86"/>
      <c r="F7" s="87">
        <v>3</v>
      </c>
      <c r="G7" s="86"/>
      <c r="H7" s="87">
        <v>-2</v>
      </c>
      <c r="I7" s="86"/>
      <c r="J7" s="87">
        <v>-12</v>
      </c>
      <c r="K7" s="86"/>
      <c r="L7" s="87">
        <v>-3</v>
      </c>
      <c r="M7" s="86"/>
      <c r="N7" s="87">
        <v>-18</v>
      </c>
      <c r="O7" s="86"/>
      <c r="P7" s="88">
        <v>-8.0000000000000002E-3</v>
      </c>
      <c r="Q7" s="86"/>
      <c r="R7" s="24"/>
    </row>
    <row r="8" spans="1:18" x14ac:dyDescent="0.25">
      <c r="A8" s="83">
        <v>2</v>
      </c>
      <c r="B8" s="86">
        <f>'Liczymy metody dla męzczyzn'!S9</f>
        <v>4.4962344036869118E-4</v>
      </c>
      <c r="C8" s="86">
        <f>(B6+B7+B8+B9+B10)/5</f>
        <v>1.1515481111366536E-3</v>
      </c>
      <c r="D8" s="87">
        <v>3</v>
      </c>
      <c r="E8" s="86"/>
      <c r="F8" s="87">
        <v>6</v>
      </c>
      <c r="G8" s="86"/>
      <c r="H8" s="87">
        <v>0</v>
      </c>
      <c r="I8" s="86"/>
      <c r="J8" s="87">
        <v>-18</v>
      </c>
      <c r="K8" s="86"/>
      <c r="L8" s="87">
        <v>-5</v>
      </c>
      <c r="M8" s="86"/>
      <c r="N8" s="87">
        <v>63</v>
      </c>
      <c r="O8" s="86"/>
      <c r="P8" s="88">
        <v>-8.0000000000000002E-3</v>
      </c>
      <c r="Q8" s="86"/>
      <c r="R8" s="24"/>
    </row>
    <row r="9" spans="1:18" x14ac:dyDescent="0.25">
      <c r="A9" s="83">
        <v>3</v>
      </c>
      <c r="B9" s="86">
        <f>'Liczymy metody dla męzczyzn'!S10</f>
        <v>2.1129736582617271E-4</v>
      </c>
      <c r="C9" s="86">
        <f t="shared" ref="C9:C72" si="0">(B7+B8+B9+B10+B11)/5</f>
        <v>2.0365819749620741E-4</v>
      </c>
      <c r="D9" s="87">
        <v>4</v>
      </c>
      <c r="E9" s="86"/>
      <c r="F9" s="87">
        <v>10</v>
      </c>
      <c r="G9" s="86"/>
      <c r="H9" s="87">
        <v>3</v>
      </c>
      <c r="I9" s="86"/>
      <c r="J9" s="87">
        <v>-16</v>
      </c>
      <c r="K9" s="86"/>
      <c r="L9" s="87">
        <v>-5</v>
      </c>
      <c r="M9" s="86"/>
      <c r="N9" s="87">
        <v>164</v>
      </c>
      <c r="O9" s="86">
        <f>SUMPRODUCT(B6:B12,$N$6:$N$12)/256</f>
        <v>2.6137341389034964E-4</v>
      </c>
      <c r="P9" s="88">
        <v>-8.0000000000000002E-3</v>
      </c>
      <c r="Q9" s="86"/>
      <c r="R9" s="24"/>
    </row>
    <row r="10" spans="1:18" x14ac:dyDescent="0.25">
      <c r="A10" s="83">
        <v>4</v>
      </c>
      <c r="B10" s="86">
        <f>'Liczymy metody dla męzczyzn'!S11</f>
        <v>6.7810402115684544E-5</v>
      </c>
      <c r="C10" s="86">
        <f t="shared" si="0"/>
        <v>1.7237030981972416E-4</v>
      </c>
      <c r="D10" s="87">
        <v>5</v>
      </c>
      <c r="E10" s="86">
        <f>SUMPRODUCT(B6:B14,$D$6:$D$14)/25</f>
        <v>3.3553637194179127E-4</v>
      </c>
      <c r="F10" s="87">
        <v>15</v>
      </c>
      <c r="G10" s="86"/>
      <c r="H10" s="87">
        <v>7</v>
      </c>
      <c r="I10" s="86"/>
      <c r="J10" s="87">
        <v>0</v>
      </c>
      <c r="K10" s="86"/>
      <c r="L10" s="87">
        <v>-2</v>
      </c>
      <c r="M10" s="86"/>
      <c r="N10" s="87">
        <v>63</v>
      </c>
      <c r="O10" s="86">
        <f t="shared" ref="O10:O73" si="1">SUMPRODUCT(B7:B13,$N$6:$N$12)/256</f>
        <v>9.7465322862264731E-5</v>
      </c>
      <c r="P10" s="88">
        <v>-8.0000000000000002E-3</v>
      </c>
      <c r="Q10" s="86"/>
      <c r="R10" s="24"/>
    </row>
    <row r="11" spans="1:18" x14ac:dyDescent="0.25">
      <c r="A11" s="83">
        <v>5</v>
      </c>
      <c r="B11" s="86">
        <f>'Liczymy metody dla męzczyzn'!S12</f>
        <v>1.331203407880724E-4</v>
      </c>
      <c r="C11" s="86">
        <f t="shared" si="0"/>
        <v>9.6182357210802707E-5</v>
      </c>
      <c r="D11" s="87">
        <v>4</v>
      </c>
      <c r="E11" s="86">
        <f t="shared" ref="E11:E74" si="2">SUMPRODUCT(B7:B15,$D$6:$D$14)/25</f>
        <v>1.1606832228510591E-4</v>
      </c>
      <c r="F11" s="87">
        <v>18</v>
      </c>
      <c r="G11" s="86"/>
      <c r="H11" s="87">
        <v>21</v>
      </c>
      <c r="I11" s="86"/>
      <c r="J11" s="87">
        <v>42</v>
      </c>
      <c r="K11" s="86"/>
      <c r="L11" s="87">
        <v>6</v>
      </c>
      <c r="M11" s="86"/>
      <c r="N11" s="87">
        <v>-18</v>
      </c>
      <c r="O11" s="86">
        <f t="shared" si="1"/>
        <v>8.4038108930453413E-5</v>
      </c>
      <c r="P11" s="88">
        <v>0.216</v>
      </c>
      <c r="Q11" s="86"/>
      <c r="R11" s="24"/>
    </row>
    <row r="12" spans="1:18" x14ac:dyDescent="0.25">
      <c r="A12" s="83">
        <v>6</v>
      </c>
      <c r="B12" s="86">
        <f>'Liczymy metody dla męzczyzn'!S13</f>
        <v>0</v>
      </c>
      <c r="C12" s="86">
        <f t="shared" si="0"/>
        <v>5.3922884045568172E-5</v>
      </c>
      <c r="D12" s="87">
        <v>3</v>
      </c>
      <c r="E12" s="86">
        <f t="shared" si="2"/>
        <v>8.0853441724986971E-5</v>
      </c>
      <c r="F12" s="87">
        <v>19</v>
      </c>
      <c r="G12" s="86">
        <f>SUMPRODUCT(B6:B18,$F$6:$F$18)/125</f>
        <v>1.2602163456695563E-4</v>
      </c>
      <c r="H12" s="87">
        <v>24</v>
      </c>
      <c r="I12" s="86"/>
      <c r="J12" s="87">
        <v>106</v>
      </c>
      <c r="K12" s="86"/>
      <c r="L12" s="87">
        <v>18</v>
      </c>
      <c r="M12" s="86"/>
      <c r="N12" s="87">
        <v>1</v>
      </c>
      <c r="O12" s="86">
        <f>SUMPRODUCT(B9:B15,$N$6:$N$12)/256</f>
        <v>4.5990619394389367E-5</v>
      </c>
      <c r="P12" s="88">
        <v>0.216</v>
      </c>
      <c r="Q12" s="86"/>
      <c r="R12" s="24"/>
    </row>
    <row r="13" spans="1:18" x14ac:dyDescent="0.25">
      <c r="A13" s="83">
        <v>7</v>
      </c>
      <c r="B13" s="86">
        <f>'Liczymy metody dla męzczyzn'!S14</f>
        <v>6.8683677324083925E-5</v>
      </c>
      <c r="C13" s="86">
        <f t="shared" si="0"/>
        <v>5.4207862853227126E-5</v>
      </c>
      <c r="D13" s="87">
        <v>2</v>
      </c>
      <c r="E13" s="86">
        <f t="shared" si="2"/>
        <v>5.4492445453807602E-5</v>
      </c>
      <c r="F13" s="87">
        <v>18</v>
      </c>
      <c r="G13" s="86">
        <f t="shared" ref="G13:G76" si="3">SUMPRODUCT(B7:B19,$F$6:$F$18)/125</f>
        <v>6.6969286586079766E-5</v>
      </c>
      <c r="H13" s="87">
        <v>25</v>
      </c>
      <c r="I13" s="86">
        <f>SUMPRODUCT(B6:B20,$H$6:$H$20)/125</f>
        <v>-6.9205408241772065E-5</v>
      </c>
      <c r="J13" s="87">
        <v>174</v>
      </c>
      <c r="K13" s="86"/>
      <c r="L13" s="87">
        <v>33</v>
      </c>
      <c r="M13" s="86"/>
      <c r="N13" s="86"/>
      <c r="O13" s="86">
        <f t="shared" si="1"/>
        <v>3.0037234446517644E-5</v>
      </c>
      <c r="P13" s="88">
        <v>0.216</v>
      </c>
      <c r="Q13" s="86">
        <f>SUMPRODUCT($P$6:$P$20,B6:B20)</f>
        <v>8.8162979106098519E-6</v>
      </c>
      <c r="R13" s="24"/>
    </row>
    <row r="14" spans="1:18" x14ac:dyDescent="0.25">
      <c r="A14" s="83">
        <v>8</v>
      </c>
      <c r="B14" s="86">
        <f>'Liczymy metody dla męzczyzn'!S15</f>
        <v>0</v>
      </c>
      <c r="C14" s="86">
        <f t="shared" si="0"/>
        <v>2.7583794695612644E-5</v>
      </c>
      <c r="D14" s="87">
        <v>1</v>
      </c>
      <c r="E14" s="86">
        <f t="shared" si="2"/>
        <v>4.3157591429086349E-5</v>
      </c>
      <c r="F14" s="87">
        <v>15</v>
      </c>
      <c r="G14" s="86">
        <f>SUMPRODUCT(B8:B20,$F$6:$F$18)/125</f>
        <v>5.3308503547821196E-5</v>
      </c>
      <c r="H14" s="87">
        <v>24</v>
      </c>
      <c r="I14" s="86">
        <f t="shared" ref="I14:I77" si="4">SUMPRODUCT(B7:B21,$H$6:$H$20)/125</f>
        <v>1.767675378733346E-5</v>
      </c>
      <c r="J14" s="87">
        <v>228</v>
      </c>
      <c r="K14" s="86"/>
      <c r="L14" s="87">
        <v>47</v>
      </c>
      <c r="M14" s="86"/>
      <c r="N14" s="86"/>
      <c r="O14" s="86">
        <f t="shared" si="1"/>
        <v>3.4714544291980979E-5</v>
      </c>
      <c r="P14" s="88">
        <v>0.216</v>
      </c>
      <c r="Q14" s="86">
        <f t="shared" ref="Q14:Q77" si="5">SUMPRODUCT($P$6:$P$20,B7:B21)</f>
        <v>1.5706544775450064E-5</v>
      </c>
      <c r="R14" s="24"/>
    </row>
    <row r="15" spans="1:18" x14ac:dyDescent="0.25">
      <c r="A15" s="83">
        <v>9</v>
      </c>
      <c r="B15" s="86">
        <f>'Liczymy metody dla męzczyzn'!S16</f>
        <v>6.9235296153979294E-5</v>
      </c>
      <c r="C15" s="86">
        <f t="shared" si="0"/>
        <v>4.056532846382736E-5</v>
      </c>
      <c r="D15" s="86"/>
      <c r="E15" s="86">
        <f t="shared" si="2"/>
        <v>4.0274632037412012E-5</v>
      </c>
      <c r="F15" s="87">
        <v>10</v>
      </c>
      <c r="G15" s="86">
        <f t="shared" si="3"/>
        <v>5.1524970429725208E-5</v>
      </c>
      <c r="H15" s="87">
        <v>21</v>
      </c>
      <c r="I15" s="86">
        <f t="shared" si="4"/>
        <v>1.7106600127042646E-5</v>
      </c>
      <c r="J15" s="87">
        <v>250</v>
      </c>
      <c r="K15" s="86">
        <f>SUMPRODUCT(B6:B24,$J$6:$J$24)/1250</f>
        <v>2.3880029740082859E-6</v>
      </c>
      <c r="L15" s="87">
        <v>57</v>
      </c>
      <c r="M15" s="86"/>
      <c r="N15" s="86"/>
      <c r="O15" s="86">
        <f t="shared" si="1"/>
        <v>3.5208366440315224E-5</v>
      </c>
      <c r="P15" s="88">
        <v>0.216</v>
      </c>
      <c r="Q15" s="86">
        <f t="shared" si="5"/>
        <v>2.9092538362933178E-5</v>
      </c>
      <c r="R15" s="24"/>
    </row>
    <row r="16" spans="1:18" x14ac:dyDescent="0.25">
      <c r="A16" s="83">
        <v>10</v>
      </c>
      <c r="B16" s="86">
        <f>'Liczymy metody dla męzczyzn'!S17</f>
        <v>0</v>
      </c>
      <c r="C16" s="86">
        <f t="shared" si="0"/>
        <v>3.9508087087196458E-5</v>
      </c>
      <c r="D16" s="86"/>
      <c r="E16" s="86">
        <f t="shared" si="2"/>
        <v>4.7764407093813079E-5</v>
      </c>
      <c r="F16" s="87">
        <v>6</v>
      </c>
      <c r="G16" s="86">
        <f t="shared" si="3"/>
        <v>6.121422741252341E-5</v>
      </c>
      <c r="H16" s="87">
        <v>7</v>
      </c>
      <c r="I16" s="86">
        <f t="shared" si="4"/>
        <v>2.9616980007103262E-5</v>
      </c>
      <c r="J16" s="87">
        <v>228</v>
      </c>
      <c r="K16" s="86">
        <f t="shared" ref="K16:K79" si="6">SUMPRODUCT(B7:B25,$J$6:$J$24)/1250</f>
        <v>2.2814146643965399E-5</v>
      </c>
      <c r="L16" s="87">
        <v>60</v>
      </c>
      <c r="M16" s="86">
        <f>SUMPRODUCT(B6:B25,$L$6:$L$25)/350</f>
        <v>1.1543205405095344E-5</v>
      </c>
      <c r="N16" s="86"/>
      <c r="O16" s="86">
        <f t="shared" si="1"/>
        <v>2.8822406265920647E-5</v>
      </c>
      <c r="P16" s="88">
        <v>-8.0000000000000002E-3</v>
      </c>
      <c r="Q16" s="86">
        <f t="shared" si="5"/>
        <v>2.8975671285389742E-5</v>
      </c>
      <c r="R16" s="24"/>
    </row>
    <row r="17" spans="1:18" x14ac:dyDescent="0.25">
      <c r="A17" s="83">
        <v>11</v>
      </c>
      <c r="B17" s="86">
        <f>'Liczymy metody dla męzczyzn'!S18</f>
        <v>6.4907668841073584E-5</v>
      </c>
      <c r="C17" s="86">
        <f t="shared" si="0"/>
        <v>3.9508087087196458E-5</v>
      </c>
      <c r="D17" s="86"/>
      <c r="E17" s="86">
        <f t="shared" si="2"/>
        <v>7.1935776134507027E-5</v>
      </c>
      <c r="F17" s="87">
        <v>3</v>
      </c>
      <c r="G17" s="86">
        <f t="shared" si="3"/>
        <v>8.1435900197128329E-5</v>
      </c>
      <c r="H17" s="87">
        <v>3</v>
      </c>
      <c r="I17" s="86">
        <f t="shared" si="4"/>
        <v>3.5168888892942873E-5</v>
      </c>
      <c r="J17" s="87">
        <v>174</v>
      </c>
      <c r="K17" s="86">
        <f t="shared" si="6"/>
        <v>4.2325422767480467E-5</v>
      </c>
      <c r="L17" s="87">
        <v>57</v>
      </c>
      <c r="M17" s="86">
        <f t="shared" ref="M17:M80" si="7">SUMPRODUCT(B7:B26,$L$6:$L$25)/350</f>
        <v>4.5147147406987285E-5</v>
      </c>
      <c r="N17" s="86"/>
      <c r="O17" s="86">
        <f t="shared" si="1"/>
        <v>5.3604068548192002E-5</v>
      </c>
      <c r="P17" s="88">
        <v>-8.0000000000000002E-3</v>
      </c>
      <c r="Q17" s="86">
        <f t="shared" si="5"/>
        <v>2.4085749985801304E-5</v>
      </c>
      <c r="R17" s="24"/>
    </row>
    <row r="18" spans="1:18" x14ac:dyDescent="0.25">
      <c r="A18" s="83">
        <v>12</v>
      </c>
      <c r="B18" s="86">
        <f>'Liczymy metody dla męzczyzn'!S19</f>
        <v>6.3397470440929406E-5</v>
      </c>
      <c r="C18" s="86">
        <f t="shared" si="0"/>
        <v>9.1656738135232466E-5</v>
      </c>
      <c r="D18" s="86"/>
      <c r="E18" s="86">
        <f t="shared" si="2"/>
        <v>1.0293873036779863E-4</v>
      </c>
      <c r="F18" s="87">
        <v>1</v>
      </c>
      <c r="G18" s="86">
        <f t="shared" si="3"/>
        <v>1.1707991008312841E-4</v>
      </c>
      <c r="H18" s="87">
        <v>0</v>
      </c>
      <c r="I18" s="86">
        <f t="shared" si="4"/>
        <v>7.3477688401297339E-5</v>
      </c>
      <c r="J18" s="87">
        <v>106</v>
      </c>
      <c r="K18" s="86">
        <f t="shared" si="6"/>
        <v>7.5448892333968598E-5</v>
      </c>
      <c r="L18" s="87">
        <v>47</v>
      </c>
      <c r="M18" s="86">
        <f t="shared" si="7"/>
        <v>8.0508675460339688E-5</v>
      </c>
      <c r="N18" s="86"/>
      <c r="O18" s="86">
        <f t="shared" si="1"/>
        <v>3.4765270192103192E-5</v>
      </c>
      <c r="P18" s="88">
        <v>-8.0000000000000002E-3</v>
      </c>
      <c r="Q18" s="86">
        <f t="shared" si="5"/>
        <v>7.7122664241288774E-5</v>
      </c>
      <c r="R18" s="24"/>
    </row>
    <row r="19" spans="1:18" x14ac:dyDescent="0.25">
      <c r="A19" s="83">
        <v>13</v>
      </c>
      <c r="B19" s="86">
        <f>'Liczymy metody dla męzczyzn'!S20</f>
        <v>0</v>
      </c>
      <c r="C19" s="86">
        <f t="shared" si="0"/>
        <v>1.4844063989908241E-4</v>
      </c>
      <c r="D19" s="86"/>
      <c r="E19" s="86">
        <f t="shared" si="2"/>
        <v>1.4426595535211095E-4</v>
      </c>
      <c r="F19" s="86"/>
      <c r="G19" s="86">
        <f t="shared" si="3"/>
        <v>1.6725799386307216E-4</v>
      </c>
      <c r="H19" s="87">
        <v>-2</v>
      </c>
      <c r="I19" s="86">
        <f t="shared" si="4"/>
        <v>1.2814723857417637E-4</v>
      </c>
      <c r="J19" s="87">
        <v>42</v>
      </c>
      <c r="K19" s="86">
        <f t="shared" si="6"/>
        <v>1.22865730172794E-4</v>
      </c>
      <c r="L19" s="87">
        <v>33</v>
      </c>
      <c r="M19" s="86">
        <f t="shared" si="7"/>
        <v>1.3105616655172494E-4</v>
      </c>
      <c r="N19" s="86"/>
      <c r="O19" s="86">
        <f t="shared" si="1"/>
        <v>7.3454707598522899E-5</v>
      </c>
      <c r="P19" s="88">
        <v>-8.0000000000000002E-3</v>
      </c>
      <c r="Q19" s="86">
        <f t="shared" si="5"/>
        <v>1.3540372146945046E-4</v>
      </c>
      <c r="R19" s="24"/>
    </row>
    <row r="20" spans="1:18" x14ac:dyDescent="0.25">
      <c r="A20" s="83">
        <v>14</v>
      </c>
      <c r="B20" s="86">
        <f>'Liczymy metody dla męzczyzn'!S21</f>
        <v>3.2997855139415937E-4</v>
      </c>
      <c r="C20" s="86">
        <f t="shared" si="0"/>
        <v>1.955800996302853E-4</v>
      </c>
      <c r="D20" s="86"/>
      <c r="E20" s="86">
        <f t="shared" si="2"/>
        <v>2.1849468146741241E-4</v>
      </c>
      <c r="F20" s="86"/>
      <c r="G20" s="86">
        <f t="shared" si="3"/>
        <v>2.304729960726479E-4</v>
      </c>
      <c r="H20" s="87">
        <v>-3</v>
      </c>
      <c r="I20" s="86">
        <f t="shared" si="4"/>
        <v>1.8599647606827872E-4</v>
      </c>
      <c r="J20" s="87">
        <v>0</v>
      </c>
      <c r="K20" s="86">
        <f t="shared" si="6"/>
        <v>1.8787024334081929E-4</v>
      </c>
      <c r="L20" s="87">
        <v>18</v>
      </c>
      <c r="M20" s="86">
        <f t="shared" si="7"/>
        <v>1.9502752860061401E-4</v>
      </c>
      <c r="N20" s="86"/>
      <c r="O20" s="86">
        <f t="shared" si="1"/>
        <v>2.5715817696306612E-4</v>
      </c>
      <c r="P20" s="88">
        <v>-8.0000000000000002E-3</v>
      </c>
      <c r="Q20" s="86">
        <f t="shared" si="5"/>
        <v>1.8075459296216218E-4</v>
      </c>
      <c r="R20" s="24"/>
    </row>
    <row r="21" spans="1:18" x14ac:dyDescent="0.25">
      <c r="A21" s="83">
        <v>15</v>
      </c>
      <c r="B21" s="86">
        <f>'Liczymy metody dla męzczyzn'!S22</f>
        <v>2.8391950881924969E-4</v>
      </c>
      <c r="C21" s="86">
        <f t="shared" si="0"/>
        <v>2.4614421200875816E-4</v>
      </c>
      <c r="D21" s="86"/>
      <c r="E21" s="86">
        <f t="shared" si="2"/>
        <v>2.986548259935319E-4</v>
      </c>
      <c r="F21" s="86"/>
      <c r="G21" s="86">
        <f t="shared" si="3"/>
        <v>3.0851350495034657E-4</v>
      </c>
      <c r="H21" s="86"/>
      <c r="I21" s="86">
        <f t="shared" si="4"/>
        <v>2.566621548831901E-4</v>
      </c>
      <c r="J21" s="87">
        <v>-16</v>
      </c>
      <c r="K21" s="86">
        <f t="shared" si="6"/>
        <v>2.7062846936373557E-4</v>
      </c>
      <c r="L21" s="87">
        <v>6</v>
      </c>
      <c r="M21" s="86">
        <f t="shared" si="7"/>
        <v>2.7862774379925872E-4</v>
      </c>
      <c r="N21" s="86"/>
      <c r="O21" s="86">
        <f t="shared" si="1"/>
        <v>3.1829520137977301E-4</v>
      </c>
      <c r="P21" s="86"/>
      <c r="Q21" s="86">
        <f t="shared" si="5"/>
        <v>2.2886042865303936E-4</v>
      </c>
      <c r="R21" s="24"/>
    </row>
    <row r="22" spans="1:18" x14ac:dyDescent="0.25">
      <c r="A22" s="83">
        <v>16</v>
      </c>
      <c r="B22" s="86">
        <f>'Liczymy metody dla męzczyzn'!S23</f>
        <v>3.0060496749708792E-4</v>
      </c>
      <c r="C22" s="86">
        <f t="shared" si="0"/>
        <v>4.1065171766370369E-4</v>
      </c>
      <c r="D22" s="86"/>
      <c r="E22" s="86">
        <f t="shared" si="2"/>
        <v>3.8801078718238557E-4</v>
      </c>
      <c r="F22" s="86"/>
      <c r="G22" s="86">
        <f t="shared" si="3"/>
        <v>4.0383779718376425E-4</v>
      </c>
      <c r="H22" s="86"/>
      <c r="I22" s="86">
        <f t="shared" si="4"/>
        <v>3.7655836409553913E-4</v>
      </c>
      <c r="J22" s="87">
        <v>-18</v>
      </c>
      <c r="K22" s="86">
        <f t="shared" si="6"/>
        <v>3.7082382051813255E-4</v>
      </c>
      <c r="L22" s="87">
        <v>-2</v>
      </c>
      <c r="M22" s="86">
        <f t="shared" si="7"/>
        <v>3.812964538228088E-4</v>
      </c>
      <c r="N22" s="86"/>
      <c r="O22" s="86">
        <f t="shared" si="1"/>
        <v>2.6211561560545891E-4</v>
      </c>
      <c r="P22" s="86"/>
      <c r="Q22" s="86">
        <f t="shared" si="5"/>
        <v>4.0155857330096198E-4</v>
      </c>
      <c r="R22" s="24"/>
    </row>
    <row r="23" spans="1:18" x14ac:dyDescent="0.25">
      <c r="A23" s="83">
        <v>17</v>
      </c>
      <c r="B23" s="86">
        <f>'Liczymy metody dla męzczyzn'!S24</f>
        <v>3.1621803233329376E-4</v>
      </c>
      <c r="C23" s="86">
        <f t="shared" si="0"/>
        <v>4.9245746076582997E-4</v>
      </c>
      <c r="D23" s="86"/>
      <c r="E23" s="86">
        <f t="shared" si="2"/>
        <v>4.9314127475629248E-4</v>
      </c>
      <c r="F23" s="86"/>
      <c r="G23" s="86">
        <f t="shared" si="3"/>
        <v>5.0825523377992358E-4</v>
      </c>
      <c r="H23" s="86"/>
      <c r="I23" s="86">
        <f t="shared" si="4"/>
        <v>4.8451715345516005E-4</v>
      </c>
      <c r="J23" s="87">
        <v>-12</v>
      </c>
      <c r="K23" s="86">
        <f t="shared" si="6"/>
        <v>4.8714341498254799E-4</v>
      </c>
      <c r="L23" s="87">
        <v>-5</v>
      </c>
      <c r="M23" s="86">
        <f t="shared" si="7"/>
        <v>4.9776665384251048E-4</v>
      </c>
      <c r="N23" s="86"/>
      <c r="O23" s="86">
        <f t="shared" si="1"/>
        <v>4.1145611546426883E-4</v>
      </c>
      <c r="P23" s="86"/>
      <c r="Q23" s="86">
        <f t="shared" si="5"/>
        <v>4.8454476732424229E-4</v>
      </c>
      <c r="R23" s="24"/>
    </row>
    <row r="24" spans="1:18" x14ac:dyDescent="0.25">
      <c r="A24" s="83">
        <v>18</v>
      </c>
      <c r="B24" s="86">
        <f>'Liczymy metody dla męzczyzn'!S25</f>
        <v>8.2253752827472749E-4</v>
      </c>
      <c r="C24" s="86">
        <f t="shared" si="0"/>
        <v>5.9522044584335056E-4</v>
      </c>
      <c r="D24" s="86"/>
      <c r="E24" s="86">
        <f t="shared" si="2"/>
        <v>6.2088741651919899E-4</v>
      </c>
      <c r="F24" s="86"/>
      <c r="G24" s="86">
        <f t="shared" si="3"/>
        <v>6.2058536381767065E-4</v>
      </c>
      <c r="H24" s="86"/>
      <c r="I24" s="86">
        <f t="shared" si="4"/>
        <v>6.095550692459806E-4</v>
      </c>
      <c r="J24" s="87">
        <v>-4</v>
      </c>
      <c r="K24" s="86">
        <f t="shared" si="6"/>
        <v>6.1455599039119248E-4</v>
      </c>
      <c r="L24" s="87">
        <v>-5</v>
      </c>
      <c r="M24" s="86">
        <f t="shared" si="7"/>
        <v>6.2280296410664748E-4</v>
      </c>
      <c r="N24" s="86"/>
      <c r="O24" s="86">
        <f t="shared" si="1"/>
        <v>7.141399382538375E-4</v>
      </c>
      <c r="P24" s="86"/>
      <c r="Q24" s="86">
        <f t="shared" si="5"/>
        <v>5.9154368098612051E-4</v>
      </c>
      <c r="R24" s="24"/>
    </row>
    <row r="25" spans="1:18" x14ac:dyDescent="0.25">
      <c r="A25" s="83">
        <v>19</v>
      </c>
      <c r="B25" s="86">
        <f>'Liczymy metody dla męzczyzn'!S26</f>
        <v>7.390072669047912E-4</v>
      </c>
      <c r="C25" s="86">
        <f t="shared" si="0"/>
        <v>7.2123253749981943E-4</v>
      </c>
      <c r="D25" s="86"/>
      <c r="E25" s="86">
        <f t="shared" si="2"/>
        <v>7.405818644482089E-4</v>
      </c>
      <c r="F25" s="86"/>
      <c r="G25" s="86">
        <f t="shared" si="3"/>
        <v>7.3659225871264798E-4</v>
      </c>
      <c r="H25" s="86"/>
      <c r="I25" s="86">
        <f t="shared" si="4"/>
        <v>7.4233154360646317E-4</v>
      </c>
      <c r="J25" s="86"/>
      <c r="K25" s="86">
        <f t="shared" si="6"/>
        <v>7.4724332960186541E-4</v>
      </c>
      <c r="L25" s="87">
        <v>-3</v>
      </c>
      <c r="M25" s="86">
        <f t="shared" si="7"/>
        <v>7.5171507216119111E-4</v>
      </c>
      <c r="N25" s="86"/>
      <c r="O25" s="86">
        <f t="shared" si="1"/>
        <v>7.9009944562165616E-4</v>
      </c>
      <c r="P25" s="86"/>
      <c r="Q25" s="86">
        <f t="shared" si="5"/>
        <v>7.2314563246442449E-4</v>
      </c>
      <c r="R25" s="24"/>
    </row>
    <row r="26" spans="1:18" x14ac:dyDescent="0.25">
      <c r="A26" s="83">
        <v>20</v>
      </c>
      <c r="B26" s="86">
        <f>'Liczymy metody dla męzczyzn'!S27</f>
        <v>7.9773443420685247E-4</v>
      </c>
      <c r="C26" s="86">
        <f t="shared" si="0"/>
        <v>8.8487492082329111E-4</v>
      </c>
      <c r="D26" s="86"/>
      <c r="E26" s="86">
        <f t="shared" si="2"/>
        <v>8.6030547618226778E-4</v>
      </c>
      <c r="F26" s="86"/>
      <c r="G26" s="86">
        <f t="shared" si="3"/>
        <v>8.5068605864302004E-4</v>
      </c>
      <c r="H26" s="86"/>
      <c r="I26" s="86">
        <f t="shared" si="4"/>
        <v>8.8528822375209153E-4</v>
      </c>
      <c r="J26" s="86"/>
      <c r="K26" s="86">
        <f t="shared" si="6"/>
        <v>8.7776135293959326E-4</v>
      </c>
      <c r="L26" s="87">
        <v>-1</v>
      </c>
      <c r="M26" s="86">
        <f t="shared" si="7"/>
        <v>8.7528918556214347E-4</v>
      </c>
      <c r="N26" s="86"/>
      <c r="O26" s="86">
        <f t="shared" si="1"/>
        <v>7.9122036328909524E-4</v>
      </c>
      <c r="P26" s="86"/>
      <c r="Q26" s="86">
        <f t="shared" si="5"/>
        <v>8.9640897585964831E-4</v>
      </c>
      <c r="R26" s="24"/>
    </row>
    <row r="27" spans="1:18" x14ac:dyDescent="0.25">
      <c r="A27" s="83">
        <v>21</v>
      </c>
      <c r="B27" s="86">
        <f>'Liczymy metody dla męzczyzn'!S28</f>
        <v>9.3066542577943234E-4</v>
      </c>
      <c r="C27" s="86">
        <f t="shared" si="0"/>
        <v>1.0091239573087535E-3</v>
      </c>
      <c r="D27" s="86"/>
      <c r="E27" s="86">
        <f t="shared" si="2"/>
        <v>9.6804526165727132E-4</v>
      </c>
      <c r="F27" s="86"/>
      <c r="G27" s="86">
        <f t="shared" si="3"/>
        <v>9.53245803537035E-4</v>
      </c>
      <c r="H27" s="86"/>
      <c r="I27" s="86">
        <f t="shared" si="4"/>
        <v>1.0011142471154446E-3</v>
      </c>
      <c r="J27" s="86"/>
      <c r="K27" s="86">
        <f t="shared" si="6"/>
        <v>9.9393022667230318E-4</v>
      </c>
      <c r="L27" s="86"/>
      <c r="M27" s="86">
        <f t="shared" si="7"/>
        <v>9.8655658263344798E-4</v>
      </c>
      <c r="N27" s="86"/>
      <c r="O27" s="86">
        <f t="shared" si="1"/>
        <v>9.2592409756110596E-4</v>
      </c>
      <c r="P27" s="86"/>
      <c r="Q27" s="86">
        <f t="shared" si="5"/>
        <v>1.0250801051682234E-3</v>
      </c>
      <c r="R27" s="24"/>
    </row>
    <row r="28" spans="1:18" x14ac:dyDescent="0.25">
      <c r="A28" s="83">
        <v>22</v>
      </c>
      <c r="B28" s="86">
        <f>'Liczymy metody dla męzczyzn'!S29</f>
        <v>1.1344299489506522E-3</v>
      </c>
      <c r="C28" s="86">
        <f t="shared" si="0"/>
        <v>1.0910755194361238E-3</v>
      </c>
      <c r="D28" s="86"/>
      <c r="E28" s="86">
        <f t="shared" si="2"/>
        <v>1.0636102744081531E-3</v>
      </c>
      <c r="F28" s="86"/>
      <c r="G28" s="86">
        <f t="shared" si="3"/>
        <v>1.0398494005715803E-3</v>
      </c>
      <c r="H28" s="86"/>
      <c r="I28" s="86">
        <f t="shared" si="4"/>
        <v>1.0948256977595127E-3</v>
      </c>
      <c r="J28" s="86"/>
      <c r="K28" s="86">
        <f t="shared" si="6"/>
        <v>1.0868328700119453E-3</v>
      </c>
      <c r="L28" s="86"/>
      <c r="M28" s="86">
        <f t="shared" si="7"/>
        <v>1.0761993528749598E-3</v>
      </c>
      <c r="N28" s="86"/>
      <c r="O28" s="86">
        <f t="shared" si="1"/>
        <v>1.1810574765030845E-3</v>
      </c>
      <c r="P28" s="86"/>
      <c r="Q28" s="86">
        <f t="shared" si="5"/>
        <v>1.1094009518321016E-3</v>
      </c>
      <c r="R28" s="24"/>
    </row>
    <row r="29" spans="1:18" x14ac:dyDescent="0.25">
      <c r="A29" s="83">
        <v>23</v>
      </c>
      <c r="B29" s="86">
        <f>'Liczymy metody dla męzczyzn'!S30</f>
        <v>1.4437827107020393E-3</v>
      </c>
      <c r="C29" s="86">
        <f t="shared" si="0"/>
        <v>1.1339193732183698E-3</v>
      </c>
      <c r="D29" s="86"/>
      <c r="E29" s="86">
        <f t="shared" si="2"/>
        <v>1.1336861409892737E-3</v>
      </c>
      <c r="F29" s="86"/>
      <c r="G29" s="86">
        <f t="shared" si="3"/>
        <v>1.108127565210148E-3</v>
      </c>
      <c r="H29" s="86"/>
      <c r="I29" s="86">
        <f t="shared" si="4"/>
        <v>1.1565618638692224E-3</v>
      </c>
      <c r="J29" s="86"/>
      <c r="K29" s="86">
        <f t="shared" si="6"/>
        <v>1.1533311189010074E-3</v>
      </c>
      <c r="L29" s="86"/>
      <c r="M29" s="86">
        <f t="shared" si="7"/>
        <v>1.142761184112691E-3</v>
      </c>
      <c r="N29" s="86"/>
      <c r="O29" s="86">
        <f t="shared" si="1"/>
        <v>1.3582367105631225E-3</v>
      </c>
      <c r="P29" s="86"/>
      <c r="Q29" s="86">
        <f t="shared" si="5"/>
        <v>1.1500641394380617E-3</v>
      </c>
      <c r="R29" s="24"/>
    </row>
    <row r="30" spans="1:18" x14ac:dyDescent="0.25">
      <c r="A30" s="83">
        <v>24</v>
      </c>
      <c r="B30" s="86">
        <f>'Liczymy metody dla męzczyzn'!S31</f>
        <v>1.1487650775416428E-3</v>
      </c>
      <c r="C30" s="86">
        <f t="shared" si="0"/>
        <v>1.1990576012542273E-3</v>
      </c>
      <c r="D30" s="86"/>
      <c r="E30" s="86">
        <f t="shared" si="2"/>
        <v>1.1735998496209348E-3</v>
      </c>
      <c r="F30" s="86"/>
      <c r="G30" s="86">
        <f t="shared" si="3"/>
        <v>1.1602609636290238E-3</v>
      </c>
      <c r="H30" s="86"/>
      <c r="I30" s="86">
        <f t="shared" si="4"/>
        <v>1.202964889065822E-3</v>
      </c>
      <c r="J30" s="86"/>
      <c r="K30" s="86">
        <f t="shared" si="6"/>
        <v>1.1942535658840921E-3</v>
      </c>
      <c r="L30" s="86"/>
      <c r="M30" s="86">
        <f t="shared" si="7"/>
        <v>1.1886463997948253E-3</v>
      </c>
      <c r="N30" s="86"/>
      <c r="O30" s="86">
        <f t="shared" si="1"/>
        <v>1.1809405787352805E-3</v>
      </c>
      <c r="P30" s="86"/>
      <c r="Q30" s="86">
        <f t="shared" si="5"/>
        <v>1.2132922430664935E-3</v>
      </c>
      <c r="R30" s="24"/>
    </row>
    <row r="31" spans="1:18" x14ac:dyDescent="0.25">
      <c r="A31" s="83">
        <v>25</v>
      </c>
      <c r="B31" s="86">
        <f>'Liczymy metody dla męzczyzn'!S32</f>
        <v>1.0119537031180823E-3</v>
      </c>
      <c r="C31" s="86">
        <f t="shared" si="0"/>
        <v>1.2352542537288952E-3</v>
      </c>
      <c r="D31" s="86"/>
      <c r="E31" s="86">
        <f t="shared" si="2"/>
        <v>1.2016962993751062E-3</v>
      </c>
      <c r="F31" s="86"/>
      <c r="G31" s="86">
        <f t="shared" si="3"/>
        <v>1.198159720235634E-3</v>
      </c>
      <c r="H31" s="86"/>
      <c r="I31" s="86">
        <f t="shared" si="4"/>
        <v>1.2213060361005942E-3</v>
      </c>
      <c r="J31" s="86"/>
      <c r="K31" s="86">
        <f t="shared" si="6"/>
        <v>1.2165095883282739E-3</v>
      </c>
      <c r="L31" s="86"/>
      <c r="M31" s="86">
        <f t="shared" si="7"/>
        <v>1.2201434689080811E-3</v>
      </c>
      <c r="N31" s="86"/>
      <c r="O31" s="86">
        <f t="shared" si="1"/>
        <v>1.0557146412061066E-3</v>
      </c>
      <c r="P31" s="86"/>
      <c r="Q31" s="86">
        <f t="shared" si="5"/>
        <v>1.2429696923505489E-3</v>
      </c>
      <c r="R31" s="24"/>
    </row>
    <row r="32" spans="1:18" x14ac:dyDescent="0.25">
      <c r="A32" s="83">
        <v>26</v>
      </c>
      <c r="B32" s="86">
        <f>'Liczymy metody dla męzczyzn'!S33</f>
        <v>1.2563565659587197E-3</v>
      </c>
      <c r="C32" s="86">
        <f t="shared" si="0"/>
        <v>1.2086925004670586E-3</v>
      </c>
      <c r="D32" s="86"/>
      <c r="E32" s="86">
        <f t="shared" si="2"/>
        <v>1.2287122537516524E-3</v>
      </c>
      <c r="F32" s="86"/>
      <c r="G32" s="86">
        <f t="shared" si="3"/>
        <v>1.228343038220591E-3</v>
      </c>
      <c r="H32" s="86"/>
      <c r="I32" s="86">
        <f t="shared" si="4"/>
        <v>1.2210941407424011E-3</v>
      </c>
      <c r="J32" s="86"/>
      <c r="K32" s="86">
        <f t="shared" si="6"/>
        <v>1.2312825903327393E-3</v>
      </c>
      <c r="L32" s="86"/>
      <c r="M32" s="86">
        <f t="shared" si="7"/>
        <v>1.2427493776801118E-3</v>
      </c>
      <c r="N32" s="86"/>
      <c r="O32" s="86">
        <f t="shared" si="1"/>
        <v>1.2152272037468867E-3</v>
      </c>
      <c r="P32" s="86"/>
      <c r="Q32" s="86">
        <f t="shared" si="5"/>
        <v>1.206276201307662E-3</v>
      </c>
      <c r="R32" s="24"/>
    </row>
    <row r="33" spans="1:22" x14ac:dyDescent="0.25">
      <c r="A33" s="83">
        <v>27</v>
      </c>
      <c r="B33" s="86">
        <f>'Liczymy metody dla męzczyzn'!S34</f>
        <v>1.3154132113239918E-3</v>
      </c>
      <c r="C33" s="86">
        <f t="shared" si="0"/>
        <v>1.2315577682069799E-3</v>
      </c>
      <c r="D33" s="86"/>
      <c r="E33" s="86">
        <f t="shared" si="2"/>
        <v>1.2531040574412036E-3</v>
      </c>
      <c r="F33" s="86"/>
      <c r="G33" s="86">
        <f t="shared" si="3"/>
        <v>1.2609426553649441E-3</v>
      </c>
      <c r="H33" s="86"/>
      <c r="I33" s="86">
        <f t="shared" si="4"/>
        <v>1.2445028376860106E-3</v>
      </c>
      <c r="J33" s="86"/>
      <c r="K33" s="86">
        <f t="shared" si="6"/>
        <v>1.2475745895837867E-3</v>
      </c>
      <c r="L33" s="86"/>
      <c r="M33" s="86">
        <f t="shared" si="7"/>
        <v>1.2617200955944636E-3</v>
      </c>
      <c r="N33" s="86"/>
      <c r="O33" s="86">
        <f t="shared" si="1"/>
        <v>1.3236980559607275E-3</v>
      </c>
      <c r="P33" s="86"/>
      <c r="Q33" s="86">
        <f t="shared" si="5"/>
        <v>1.2260778289806687E-3</v>
      </c>
      <c r="R33" s="24"/>
    </row>
    <row r="34" spans="1:22" x14ac:dyDescent="0.25">
      <c r="A34" s="83">
        <v>28</v>
      </c>
      <c r="B34" s="86">
        <f>'Liczymy metody dla męzczyzn'!S35</f>
        <v>1.3109739443928554E-3</v>
      </c>
      <c r="C34" s="86">
        <f t="shared" si="0"/>
        <v>1.2689991451011011E-3</v>
      </c>
      <c r="D34" s="86"/>
      <c r="E34" s="86">
        <f t="shared" si="2"/>
        <v>1.2846027309140575E-3</v>
      </c>
      <c r="F34" s="86"/>
      <c r="G34" s="86">
        <f t="shared" si="3"/>
        <v>1.2990222117356088E-3</v>
      </c>
      <c r="H34" s="86"/>
      <c r="I34" s="86">
        <f t="shared" si="4"/>
        <v>1.2758252769851557E-3</v>
      </c>
      <c r="J34" s="86"/>
      <c r="K34" s="86">
        <f t="shared" si="6"/>
        <v>1.2736054370085495E-3</v>
      </c>
      <c r="L34" s="86"/>
      <c r="M34" s="86">
        <f t="shared" si="7"/>
        <v>1.2871581711848613E-3</v>
      </c>
      <c r="N34" s="86"/>
      <c r="O34" s="86">
        <f t="shared" si="1"/>
        <v>1.3116195597471345E-3</v>
      </c>
      <c r="P34" s="86"/>
      <c r="Q34" s="86">
        <f t="shared" si="5"/>
        <v>1.2612668335176167E-3</v>
      </c>
      <c r="R34" s="24"/>
    </row>
    <row r="35" spans="1:22" x14ac:dyDescent="0.25">
      <c r="A35" s="83">
        <v>29</v>
      </c>
      <c r="B35" s="86">
        <f>'Liczymy metody dla męzczyzn'!S36</f>
        <v>1.2630914162412505E-3</v>
      </c>
      <c r="C35" s="86">
        <f t="shared" si="0"/>
        <v>1.3210166197019835E-3</v>
      </c>
      <c r="D35" s="86"/>
      <c r="E35" s="86">
        <f t="shared" si="2"/>
        <v>1.3365979353427016E-3</v>
      </c>
      <c r="F35" s="86"/>
      <c r="G35" s="86">
        <f t="shared" si="3"/>
        <v>1.3448340796897577E-3</v>
      </c>
      <c r="H35" s="86"/>
      <c r="I35" s="86">
        <f t="shared" si="4"/>
        <v>1.3069786614418061E-3</v>
      </c>
      <c r="J35" s="86"/>
      <c r="K35" s="86">
        <f t="shared" si="6"/>
        <v>1.3147640667039444E-3</v>
      </c>
      <c r="L35" s="86"/>
      <c r="M35" s="86">
        <f t="shared" si="7"/>
        <v>1.3264861411250782E-3</v>
      </c>
      <c r="N35" s="86"/>
      <c r="O35" s="86">
        <f t="shared" si="1"/>
        <v>1.2392283744432527E-3</v>
      </c>
      <c r="P35" s="86"/>
      <c r="Q35" s="86">
        <f t="shared" si="5"/>
        <v>1.3083981469526663E-3</v>
      </c>
      <c r="R35" s="24"/>
      <c r="V35" t="s">
        <v>72</v>
      </c>
    </row>
    <row r="36" spans="1:22" x14ac:dyDescent="0.25">
      <c r="A36" s="83">
        <v>30</v>
      </c>
      <c r="B36" s="86">
        <f>'Liczymy metody dla męzczyzn'!S37</f>
        <v>1.1991605875886879E-3</v>
      </c>
      <c r="C36" s="86">
        <f t="shared" si="0"/>
        <v>1.392747621093164E-3</v>
      </c>
      <c r="D36" s="86"/>
      <c r="E36" s="86">
        <f t="shared" si="2"/>
        <v>1.3920940812284293E-3</v>
      </c>
      <c r="F36" s="86"/>
      <c r="G36" s="86">
        <f t="shared" si="3"/>
        <v>1.4032644203932241E-3</v>
      </c>
      <c r="H36" s="86"/>
      <c r="I36" s="86">
        <f t="shared" si="4"/>
        <v>1.3632733813979195E-3</v>
      </c>
      <c r="J36" s="86"/>
      <c r="K36" s="86">
        <f t="shared" si="6"/>
        <v>1.3704222066173867E-3</v>
      </c>
      <c r="L36" s="86"/>
      <c r="M36" s="86">
        <f t="shared" si="7"/>
        <v>1.3811672177783576E-3</v>
      </c>
      <c r="N36" s="86"/>
      <c r="O36" s="86">
        <f t="shared" si="1"/>
        <v>1.2540949081156791E-3</v>
      </c>
      <c r="P36" s="86"/>
      <c r="Q36" s="86">
        <f t="shared" si="5"/>
        <v>1.3794172747613959E-3</v>
      </c>
      <c r="R36" s="24"/>
    </row>
    <row r="37" spans="1:22" x14ac:dyDescent="0.25">
      <c r="A37" s="83">
        <v>31</v>
      </c>
      <c r="B37" s="86">
        <f>'Liczymy metody dla męzczyzn'!S38</f>
        <v>1.5164439389631316E-3</v>
      </c>
      <c r="C37" s="86">
        <f t="shared" si="0"/>
        <v>1.4686685226102797E-3</v>
      </c>
      <c r="D37" s="86"/>
      <c r="E37" s="86">
        <f t="shared" si="2"/>
        <v>1.4577715935223977E-3</v>
      </c>
      <c r="F37" s="86"/>
      <c r="G37" s="86">
        <f t="shared" si="3"/>
        <v>1.4750251074284587E-3</v>
      </c>
      <c r="H37" s="86"/>
      <c r="I37" s="86">
        <f t="shared" si="4"/>
        <v>1.4490989025772328E-3</v>
      </c>
      <c r="J37" s="86"/>
      <c r="K37" s="86">
        <f t="shared" si="6"/>
        <v>1.4386705527751741E-3</v>
      </c>
      <c r="L37" s="86"/>
      <c r="M37" s="86">
        <f t="shared" si="7"/>
        <v>1.4486375571115199E-3</v>
      </c>
      <c r="N37" s="86"/>
      <c r="O37" s="86">
        <f t="shared" si="1"/>
        <v>1.4817190561229716E-3</v>
      </c>
      <c r="P37" s="86"/>
      <c r="Q37" s="86">
        <f t="shared" si="5"/>
        <v>1.4600264543265377E-3</v>
      </c>
      <c r="R37" s="24"/>
    </row>
    <row r="38" spans="1:22" x14ac:dyDescent="0.25">
      <c r="A38" s="83">
        <v>32</v>
      </c>
      <c r="B38" s="86">
        <f>'Liczymy metody dla męzczyzn'!S39</f>
        <v>1.6740682182798947E-3</v>
      </c>
      <c r="C38" s="86">
        <f t="shared" si="0"/>
        <v>1.5090384976356186E-3</v>
      </c>
      <c r="D38" s="86"/>
      <c r="E38" s="86">
        <f t="shared" si="2"/>
        <v>1.5452557609585348E-3</v>
      </c>
      <c r="F38" s="86"/>
      <c r="G38" s="86">
        <f t="shared" si="3"/>
        <v>1.5554278627474352E-3</v>
      </c>
      <c r="H38" s="86"/>
      <c r="I38" s="86">
        <f t="shared" si="4"/>
        <v>1.5198579988704199E-3</v>
      </c>
      <c r="J38" s="86"/>
      <c r="K38" s="86">
        <f t="shared" si="6"/>
        <v>1.5213678197194041E-3</v>
      </c>
      <c r="L38" s="86"/>
      <c r="M38" s="86">
        <f t="shared" si="7"/>
        <v>1.5320056393388981E-3</v>
      </c>
      <c r="N38" s="86"/>
      <c r="O38" s="86">
        <f t="shared" si="1"/>
        <v>1.6857021783379239E-3</v>
      </c>
      <c r="P38" s="86"/>
      <c r="Q38" s="86">
        <f t="shared" si="5"/>
        <v>1.4971818763432798E-3</v>
      </c>
      <c r="R38" s="24"/>
    </row>
    <row r="39" spans="1:22" x14ac:dyDescent="0.25">
      <c r="A39" s="83">
        <v>33</v>
      </c>
      <c r="B39" s="86">
        <f>'Liczymy metody dla męzczyzn'!S40</f>
        <v>1.6905784519784339E-3</v>
      </c>
      <c r="C39" s="86">
        <f t="shared" si="0"/>
        <v>1.5973867065709423E-3</v>
      </c>
      <c r="D39" s="86"/>
      <c r="E39" s="86">
        <f t="shared" si="2"/>
        <v>1.6434061660902301E-3</v>
      </c>
      <c r="F39" s="86"/>
      <c r="G39" s="86">
        <f t="shared" si="3"/>
        <v>1.6476872393587504E-3</v>
      </c>
      <c r="H39" s="86"/>
      <c r="I39" s="86">
        <f t="shared" si="4"/>
        <v>1.6028946107285447E-3</v>
      </c>
      <c r="J39" s="86"/>
      <c r="K39" s="86">
        <f t="shared" si="6"/>
        <v>1.6186621948728593E-3</v>
      </c>
      <c r="L39" s="86"/>
      <c r="M39" s="86">
        <f t="shared" si="7"/>
        <v>1.6294057174298647E-3</v>
      </c>
      <c r="N39" s="86"/>
      <c r="O39" s="86">
        <f t="shared" si="1"/>
        <v>1.6472699344854515E-3</v>
      </c>
      <c r="P39" s="86"/>
      <c r="Q39" s="86">
        <f t="shared" si="5"/>
        <v>1.582455830360874E-3</v>
      </c>
      <c r="R39" s="24"/>
    </row>
    <row r="40" spans="1:22" x14ac:dyDescent="0.25">
      <c r="A40" s="83">
        <v>34</v>
      </c>
      <c r="B40" s="86">
        <f>'Liczymy metody dla męzczyzn'!S41</f>
        <v>1.4649412913679445E-3</v>
      </c>
      <c r="C40" s="86">
        <f t="shared" si="0"/>
        <v>1.7584374568826704E-3</v>
      </c>
      <c r="D40" s="86"/>
      <c r="E40" s="86">
        <f t="shared" si="2"/>
        <v>1.7386117119375846E-3</v>
      </c>
      <c r="F40" s="86"/>
      <c r="G40" s="86">
        <f t="shared" si="3"/>
        <v>1.7548774921801341E-3</v>
      </c>
      <c r="H40" s="86"/>
      <c r="I40" s="86">
        <f t="shared" si="4"/>
        <v>1.734210671243591E-3</v>
      </c>
      <c r="J40" s="86"/>
      <c r="K40" s="86">
        <f t="shared" si="6"/>
        <v>1.7265946977482042E-3</v>
      </c>
      <c r="L40" s="86"/>
      <c r="M40" s="86">
        <f t="shared" si="7"/>
        <v>1.7365502055759058E-3</v>
      </c>
      <c r="N40" s="86"/>
      <c r="O40" s="86">
        <f t="shared" si="1"/>
        <v>1.4922877103119394E-3</v>
      </c>
      <c r="P40" s="86"/>
      <c r="Q40" s="86">
        <f t="shared" si="5"/>
        <v>1.7515485165704892E-3</v>
      </c>
      <c r="R40" s="24"/>
    </row>
    <row r="41" spans="1:22" x14ac:dyDescent="0.25">
      <c r="A41" s="83">
        <v>35</v>
      </c>
      <c r="B41" s="86">
        <f>'Liczymy metody dla męzczyzn'!S42</f>
        <v>1.6409016322653078E-3</v>
      </c>
      <c r="C41" s="86">
        <f t="shared" si="0"/>
        <v>1.8834996467516397E-3</v>
      </c>
      <c r="D41" s="86"/>
      <c r="E41" s="86">
        <f t="shared" si="2"/>
        <v>1.8533909642850044E-3</v>
      </c>
      <c r="F41" s="86"/>
      <c r="G41" s="86">
        <f t="shared" si="3"/>
        <v>1.8689566853136988E-3</v>
      </c>
      <c r="H41" s="86"/>
      <c r="I41" s="86">
        <f t="shared" si="4"/>
        <v>1.8568573690931687E-3</v>
      </c>
      <c r="J41" s="86"/>
      <c r="K41" s="86">
        <f t="shared" si="6"/>
        <v>1.8413409203177217E-3</v>
      </c>
      <c r="L41" s="86"/>
      <c r="M41" s="86">
        <f t="shared" si="7"/>
        <v>1.8469768186726498E-3</v>
      </c>
      <c r="N41" s="86"/>
      <c r="O41" s="86">
        <f t="shared" si="1"/>
        <v>1.7168652972400029E-3</v>
      </c>
      <c r="P41" s="86"/>
      <c r="Q41" s="86">
        <f t="shared" si="5"/>
        <v>1.8794665413447965E-3</v>
      </c>
      <c r="R41" s="24"/>
    </row>
    <row r="42" spans="1:22" x14ac:dyDescent="0.25">
      <c r="A42" s="83">
        <v>36</v>
      </c>
      <c r="B42" s="86">
        <f>'Liczymy metody dla męzczyzn'!S43</f>
        <v>2.321697690521771E-3</v>
      </c>
      <c r="C42" s="86">
        <f t="shared" si="0"/>
        <v>1.9446962518470516E-3</v>
      </c>
      <c r="D42" s="86"/>
      <c r="E42" s="86">
        <f t="shared" si="2"/>
        <v>1.9937228576293155E-3</v>
      </c>
      <c r="F42" s="86"/>
      <c r="G42" s="86">
        <f t="shared" si="3"/>
        <v>1.9870689838541065E-3</v>
      </c>
      <c r="H42" s="86"/>
      <c r="I42" s="86">
        <f t="shared" si="4"/>
        <v>1.9553020105979309E-3</v>
      </c>
      <c r="J42" s="86"/>
      <c r="K42" s="86">
        <f t="shared" si="6"/>
        <v>1.9615893130430157E-3</v>
      </c>
      <c r="L42" s="86"/>
      <c r="M42" s="86">
        <f t="shared" si="7"/>
        <v>1.9634527678798479E-3</v>
      </c>
      <c r="N42" s="86"/>
      <c r="O42" s="86">
        <f t="shared" si="1"/>
        <v>2.2286553675031112E-3</v>
      </c>
      <c r="P42" s="86"/>
      <c r="Q42" s="86">
        <f t="shared" si="5"/>
        <v>1.9341072607616592E-3</v>
      </c>
      <c r="R42" s="24"/>
    </row>
    <row r="43" spans="1:22" x14ac:dyDescent="0.25">
      <c r="A43" s="83">
        <v>37</v>
      </c>
      <c r="B43" s="86">
        <f>'Liczymy metody dla męzczyzn'!S44</f>
        <v>2.2993791676247416E-3</v>
      </c>
      <c r="C43" s="86">
        <f t="shared" si="0"/>
        <v>2.082934759372719E-3</v>
      </c>
      <c r="D43" s="86"/>
      <c r="E43" s="86">
        <f t="shared" si="2"/>
        <v>2.1156517266263577E-3</v>
      </c>
      <c r="F43" s="86"/>
      <c r="G43" s="86">
        <f t="shared" si="3"/>
        <v>2.1157702734799066E-3</v>
      </c>
      <c r="H43" s="86"/>
      <c r="I43" s="86">
        <f t="shared" si="4"/>
        <v>2.0764612273565155E-3</v>
      </c>
      <c r="J43" s="86"/>
      <c r="K43" s="86">
        <f t="shared" si="6"/>
        <v>2.0834809822269365E-3</v>
      </c>
      <c r="L43" s="86"/>
      <c r="M43" s="86">
        <f t="shared" si="7"/>
        <v>2.0841891520269559E-3</v>
      </c>
      <c r="N43" s="86"/>
      <c r="O43" s="86">
        <f t="shared" si="1"/>
        <v>2.2851104404826125E-3</v>
      </c>
      <c r="P43" s="86"/>
      <c r="Q43" s="86">
        <f t="shared" si="5"/>
        <v>2.0698317439982552E-3</v>
      </c>
      <c r="R43" s="24"/>
    </row>
    <row r="44" spans="1:22" x14ac:dyDescent="0.25">
      <c r="A44" s="83">
        <v>38</v>
      </c>
      <c r="B44" s="86">
        <f>'Liczymy metody dla męzczyzn'!S45</f>
        <v>1.9965614774554931E-3</v>
      </c>
      <c r="C44" s="86">
        <f t="shared" si="0"/>
        <v>2.2990461732924974E-3</v>
      </c>
      <c r="D44" s="86"/>
      <c r="E44" s="86">
        <f t="shared" si="2"/>
        <v>2.2339676587922698E-3</v>
      </c>
      <c r="F44" s="86"/>
      <c r="G44" s="86">
        <f t="shared" si="3"/>
        <v>2.2575745784801701E-3</v>
      </c>
      <c r="H44" s="86"/>
      <c r="I44" s="86">
        <f t="shared" si="4"/>
        <v>2.2376110529056356E-3</v>
      </c>
      <c r="J44" s="86"/>
      <c r="K44" s="86">
        <f t="shared" si="6"/>
        <v>2.2061818854278176E-3</v>
      </c>
      <c r="L44" s="86"/>
      <c r="M44" s="86">
        <f t="shared" si="7"/>
        <v>2.2098838223944092E-3</v>
      </c>
      <c r="N44" s="86"/>
      <c r="O44" s="86">
        <f t="shared" si="1"/>
        <v>2.0377514198927421E-3</v>
      </c>
      <c r="P44" s="86"/>
      <c r="Q44" s="86">
        <f t="shared" si="5"/>
        <v>2.2923916647676523E-3</v>
      </c>
      <c r="R44" s="24"/>
    </row>
    <row r="45" spans="1:22" x14ac:dyDescent="0.25">
      <c r="A45" s="83">
        <v>39</v>
      </c>
      <c r="B45" s="86">
        <f>'Liczymy metody dla męzczyzn'!S46</f>
        <v>2.1561338289962824E-3</v>
      </c>
      <c r="C45" s="86">
        <f t="shared" si="0"/>
        <v>2.368081801867883E-3</v>
      </c>
      <c r="D45" s="86"/>
      <c r="E45" s="86">
        <f t="shared" si="2"/>
        <v>2.3821181600665836E-3</v>
      </c>
      <c r="F45" s="86"/>
      <c r="G45" s="86">
        <f t="shared" si="3"/>
        <v>2.4060333920052778E-3</v>
      </c>
      <c r="H45" s="86"/>
      <c r="I45" s="86">
        <f t="shared" si="4"/>
        <v>2.338387590675037E-3</v>
      </c>
      <c r="J45" s="86"/>
      <c r="K45" s="86">
        <f t="shared" si="6"/>
        <v>2.3355773339336235E-3</v>
      </c>
      <c r="L45" s="86"/>
      <c r="M45" s="86">
        <f t="shared" si="7"/>
        <v>2.3451523115893594E-3</v>
      </c>
      <c r="N45" s="86"/>
      <c r="O45" s="86">
        <f t="shared" si="1"/>
        <v>2.2132995844563364E-3</v>
      </c>
      <c r="P45" s="86"/>
      <c r="Q45" s="86">
        <f t="shared" si="5"/>
        <v>2.3455332014244686E-3</v>
      </c>
      <c r="R45" s="24"/>
    </row>
    <row r="46" spans="1:22" x14ac:dyDescent="0.25">
      <c r="A46" s="83">
        <v>40</v>
      </c>
      <c r="B46" s="86">
        <f>'Liczymy metody dla męzczyzn'!S47</f>
        <v>2.7214587018641991E-3</v>
      </c>
      <c r="C46" s="86">
        <f t="shared" si="0"/>
        <v>2.4750793075811986E-3</v>
      </c>
      <c r="D46" s="86"/>
      <c r="E46" s="86">
        <f t="shared" si="2"/>
        <v>2.562412489286322E-3</v>
      </c>
      <c r="F46" s="86"/>
      <c r="G46" s="86">
        <f t="shared" si="3"/>
        <v>2.5770408059737999E-3</v>
      </c>
      <c r="H46" s="86"/>
      <c r="I46" s="86">
        <f t="shared" si="4"/>
        <v>2.4672175646063958E-3</v>
      </c>
      <c r="J46" s="86"/>
      <c r="K46" s="86">
        <f t="shared" si="6"/>
        <v>2.484097904455162E-3</v>
      </c>
      <c r="L46" s="86"/>
      <c r="M46" s="86">
        <f t="shared" si="7"/>
        <v>2.5032589296902319E-3</v>
      </c>
      <c r="N46" s="86"/>
      <c r="O46" s="86">
        <f t="shared" si="1"/>
        <v>2.6115621742548323E-3</v>
      </c>
      <c r="P46" s="86"/>
      <c r="Q46" s="86">
        <f t="shared" si="5"/>
        <v>2.4384715604587304E-3</v>
      </c>
      <c r="R46" s="24"/>
    </row>
    <row r="47" spans="1:22" x14ac:dyDescent="0.25">
      <c r="A47" s="83">
        <v>41</v>
      </c>
      <c r="B47" s="86">
        <f>'Liczymy metody dla męzczyzn'!S48</f>
        <v>2.6668758333986981E-3</v>
      </c>
      <c r="C47" s="86">
        <f t="shared" si="0"/>
        <v>2.6854487582186207E-3</v>
      </c>
      <c r="D47" s="86"/>
      <c r="E47" s="86">
        <f t="shared" si="2"/>
        <v>2.7360169252548566E-3</v>
      </c>
      <c r="F47" s="86"/>
      <c r="G47" s="86">
        <f t="shared" si="3"/>
        <v>2.7846559670647903E-3</v>
      </c>
      <c r="H47" s="86"/>
      <c r="I47" s="86">
        <f t="shared" si="4"/>
        <v>2.6565868135300127E-3</v>
      </c>
      <c r="J47" s="86"/>
      <c r="K47" s="86">
        <f t="shared" si="6"/>
        <v>2.6642125369467817E-3</v>
      </c>
      <c r="L47" s="86"/>
      <c r="M47" s="86">
        <f t="shared" si="7"/>
        <v>2.6940219619955392E-3</v>
      </c>
      <c r="N47" s="86"/>
      <c r="O47" s="86">
        <f t="shared" si="1"/>
        <v>2.7318373211878901E-3</v>
      </c>
      <c r="P47" s="86"/>
      <c r="Q47" s="86">
        <f t="shared" si="5"/>
        <v>2.6427590403736946E-3</v>
      </c>
      <c r="R47" s="24"/>
    </row>
    <row r="48" spans="1:22" x14ac:dyDescent="0.25">
      <c r="A48" s="83">
        <v>42</v>
      </c>
      <c r="B48" s="86">
        <f>'Liczymy metody dla męzczyzn'!S49</f>
        <v>2.8343666961913195E-3</v>
      </c>
      <c r="C48" s="86">
        <f t="shared" si="0"/>
        <v>2.9844064054714106E-3</v>
      </c>
      <c r="D48" s="86"/>
      <c r="E48" s="86">
        <f t="shared" si="2"/>
        <v>2.9706887964689676E-3</v>
      </c>
      <c r="F48" s="86"/>
      <c r="G48" s="86">
        <f t="shared" si="3"/>
        <v>3.0349608460007059E-3</v>
      </c>
      <c r="H48" s="86"/>
      <c r="I48" s="86">
        <f t="shared" si="4"/>
        <v>2.9140173819665991E-3</v>
      </c>
      <c r="J48" s="86"/>
      <c r="K48" s="86">
        <f t="shared" si="6"/>
        <v>2.8900605072146278E-3</v>
      </c>
      <c r="L48" s="86"/>
      <c r="M48" s="86">
        <f t="shared" si="7"/>
        <v>2.9259742843853209E-3</v>
      </c>
      <c r="N48" s="86"/>
      <c r="O48" s="86">
        <f t="shared" si="1"/>
        <v>2.7968246647301484E-3</v>
      </c>
      <c r="P48" s="86"/>
      <c r="Q48" s="86">
        <f t="shared" si="5"/>
        <v>2.9440919174600413E-3</v>
      </c>
      <c r="R48" s="24"/>
    </row>
    <row r="49" spans="1:18" x14ac:dyDescent="0.25">
      <c r="A49" s="83">
        <v>43</v>
      </c>
      <c r="B49" s="86">
        <f>'Liczymy metody dla męzczyzn'!S50</f>
        <v>3.0484087306426049E-3</v>
      </c>
      <c r="C49" s="86">
        <f t="shared" si="0"/>
        <v>3.167068353135169E-3</v>
      </c>
      <c r="D49" s="86"/>
      <c r="E49" s="86">
        <f t="shared" si="2"/>
        <v>3.2720434642472206E-3</v>
      </c>
      <c r="F49" s="86"/>
      <c r="G49" s="86">
        <f t="shared" si="3"/>
        <v>3.3255802129479907E-3</v>
      </c>
      <c r="H49" s="86"/>
      <c r="I49" s="86">
        <f t="shared" si="4"/>
        <v>3.1435374294983606E-3</v>
      </c>
      <c r="J49" s="86"/>
      <c r="K49" s="86">
        <f t="shared" si="6"/>
        <v>3.1723041172247515E-3</v>
      </c>
      <c r="L49" s="86"/>
      <c r="M49" s="86">
        <f t="shared" si="7"/>
        <v>3.2125628411861524E-3</v>
      </c>
      <c r="N49" s="86"/>
      <c r="O49" s="86">
        <f t="shared" si="1"/>
        <v>3.1341516618423578E-3</v>
      </c>
      <c r="P49" s="86"/>
      <c r="Q49" s="86">
        <f t="shared" si="5"/>
        <v>3.1063874253186262E-3</v>
      </c>
      <c r="R49" s="24"/>
    </row>
    <row r="50" spans="1:18" x14ac:dyDescent="0.25">
      <c r="A50" s="83">
        <v>44</v>
      </c>
      <c r="B50" s="86">
        <f>'Liczymy metody dla męzczyzn'!S51</f>
        <v>3.6509220652602317E-3</v>
      </c>
      <c r="C50" s="86">
        <f t="shared" si="0"/>
        <v>3.5414411579384416E-3</v>
      </c>
      <c r="D50" s="86"/>
      <c r="E50" s="86">
        <f t="shared" si="2"/>
        <v>3.6336425547461642E-3</v>
      </c>
      <c r="F50" s="86"/>
      <c r="G50" s="86">
        <f t="shared" si="3"/>
        <v>3.6768805077118188E-3</v>
      </c>
      <c r="H50" s="86"/>
      <c r="I50" s="86">
        <f t="shared" si="4"/>
        <v>3.5015902782036101E-3</v>
      </c>
      <c r="J50" s="86"/>
      <c r="K50" s="86">
        <f t="shared" si="6"/>
        <v>3.5115477470759006E-3</v>
      </c>
      <c r="L50" s="86"/>
      <c r="M50" s="86">
        <f t="shared" si="7"/>
        <v>3.5409860822092779E-3</v>
      </c>
      <c r="N50" s="86"/>
      <c r="O50" s="86">
        <f t="shared" si="1"/>
        <v>3.4952295409063899E-3</v>
      </c>
      <c r="P50" s="86"/>
      <c r="Q50" s="86">
        <f t="shared" si="5"/>
        <v>3.4830110814357057E-3</v>
      </c>
      <c r="R50" s="24"/>
    </row>
    <row r="51" spans="1:18" x14ac:dyDescent="0.25">
      <c r="A51" s="83">
        <v>45</v>
      </c>
      <c r="B51" s="86">
        <f>'Liczymy metody dla męzczyzn'!S52</f>
        <v>3.6347684401829916E-3</v>
      </c>
      <c r="C51" s="86">
        <f t="shared" si="0"/>
        <v>3.9818526464724582E-3</v>
      </c>
      <c r="D51" s="86"/>
      <c r="E51" s="86">
        <f t="shared" si="2"/>
        <v>4.0155093240227466E-3</v>
      </c>
      <c r="F51" s="86"/>
      <c r="G51" s="86">
        <f t="shared" si="3"/>
        <v>4.0866108789783841E-3</v>
      </c>
      <c r="H51" s="86"/>
      <c r="I51" s="86">
        <f t="shared" si="4"/>
        <v>3.9306408768479345E-3</v>
      </c>
      <c r="J51" s="86"/>
      <c r="K51" s="86">
        <f t="shared" si="6"/>
        <v>3.9032194744633218E-3</v>
      </c>
      <c r="L51" s="86"/>
      <c r="M51" s="86">
        <f t="shared" si="7"/>
        <v>3.9269117741460779E-3</v>
      </c>
      <c r="N51" s="86"/>
      <c r="O51" s="86">
        <f t="shared" si="1"/>
        <v>3.8084549488887503E-3</v>
      </c>
      <c r="P51" s="86"/>
      <c r="Q51" s="86">
        <f t="shared" si="5"/>
        <v>3.9298626457623083E-3</v>
      </c>
      <c r="R51" s="24"/>
    </row>
    <row r="52" spans="1:18" x14ac:dyDescent="0.25">
      <c r="A52" s="83">
        <v>46</v>
      </c>
      <c r="B52" s="86">
        <f>'Liczymy metody dla męzczyzn'!S53</f>
        <v>4.5387398574150591E-3</v>
      </c>
      <c r="C52" s="86">
        <f t="shared" si="0"/>
        <v>4.4934442107133401E-3</v>
      </c>
      <c r="D52" s="86"/>
      <c r="E52" s="86">
        <f t="shared" si="2"/>
        <v>4.4925183990739978E-3</v>
      </c>
      <c r="F52" s="86"/>
      <c r="G52" s="86">
        <f t="shared" si="3"/>
        <v>4.5483312509550988E-3</v>
      </c>
      <c r="H52" s="86"/>
      <c r="I52" s="86">
        <f t="shared" si="4"/>
        <v>4.3682399256422871E-3</v>
      </c>
      <c r="J52" s="86"/>
      <c r="K52" s="86">
        <f t="shared" si="6"/>
        <v>4.3528110321684865E-3</v>
      </c>
      <c r="L52" s="86"/>
      <c r="M52" s="86">
        <f t="shared" si="7"/>
        <v>4.380495072173877E-3</v>
      </c>
      <c r="N52" s="86"/>
      <c r="O52" s="86">
        <f t="shared" si="1"/>
        <v>4.4246409569904076E-3</v>
      </c>
      <c r="P52" s="86"/>
      <c r="Q52" s="86">
        <f t="shared" si="5"/>
        <v>4.4334137689424026E-3</v>
      </c>
      <c r="R52" s="24"/>
    </row>
    <row r="53" spans="1:18" x14ac:dyDescent="0.25">
      <c r="A53" s="83">
        <v>47</v>
      </c>
      <c r="B53" s="86">
        <f>'Liczymy metody dla męzczyzn'!S54</f>
        <v>5.0364241388614079E-3</v>
      </c>
      <c r="C53" s="86">
        <f t="shared" si="0"/>
        <v>4.8937402518543262E-3</v>
      </c>
      <c r="D53" s="86"/>
      <c r="E53" s="86">
        <f t="shared" si="2"/>
        <v>5.0193406528017915E-3</v>
      </c>
      <c r="F53" s="86"/>
      <c r="G53" s="86">
        <f t="shared" si="3"/>
        <v>5.0700820647027502E-3</v>
      </c>
      <c r="H53" s="86"/>
      <c r="I53" s="86">
        <f t="shared" si="4"/>
        <v>4.8214074271271312E-3</v>
      </c>
      <c r="J53" s="86"/>
      <c r="K53" s="86">
        <f t="shared" si="6"/>
        <v>4.8643283905162055E-3</v>
      </c>
      <c r="L53" s="86"/>
      <c r="M53" s="86">
        <f t="shared" si="7"/>
        <v>4.9032761248139194E-3</v>
      </c>
      <c r="N53" s="86"/>
      <c r="O53" s="86">
        <f t="shared" si="1"/>
        <v>5.1114208892353262E-3</v>
      </c>
      <c r="P53" s="86"/>
      <c r="Q53" s="86">
        <f t="shared" si="5"/>
        <v>4.8108487059957857E-3</v>
      </c>
      <c r="R53" s="24"/>
    </row>
    <row r="54" spans="1:18" x14ac:dyDescent="0.25">
      <c r="A54" s="83">
        <v>48</v>
      </c>
      <c r="B54" s="86">
        <f>'Liczymy metody dla męzczyzn'!S55</f>
        <v>5.6063665518470123E-3</v>
      </c>
      <c r="C54" s="86">
        <f t="shared" si="0"/>
        <v>5.5521137283914227E-3</v>
      </c>
      <c r="D54" s="86"/>
      <c r="E54" s="86">
        <f t="shared" si="2"/>
        <v>5.5806453241307929E-3</v>
      </c>
      <c r="F54" s="86"/>
      <c r="G54" s="86">
        <f t="shared" si="3"/>
        <v>5.6747244243089412E-3</v>
      </c>
      <c r="H54" s="86"/>
      <c r="I54" s="86">
        <f t="shared" si="4"/>
        <v>5.4630392802989128E-3</v>
      </c>
      <c r="J54" s="86"/>
      <c r="K54" s="86">
        <f t="shared" si="6"/>
        <v>5.4461749801764285E-3</v>
      </c>
      <c r="L54" s="86"/>
      <c r="M54" s="86">
        <f t="shared" si="7"/>
        <v>5.5116015670975639E-3</v>
      </c>
      <c r="N54" s="86"/>
      <c r="O54" s="86">
        <f t="shared" si="1"/>
        <v>5.4599770229117502E-3</v>
      </c>
      <c r="P54" s="86"/>
      <c r="Q54" s="86">
        <f t="shared" si="5"/>
        <v>5.4815520137214127E-3</v>
      </c>
      <c r="R54" s="24"/>
    </row>
    <row r="55" spans="1:18" x14ac:dyDescent="0.25">
      <c r="A55" s="83">
        <v>49</v>
      </c>
      <c r="B55" s="86">
        <f>'Liczymy metody dla męzczyzn'!S56</f>
        <v>5.65240227096516E-3</v>
      </c>
      <c r="C55" s="86">
        <f t="shared" si="0"/>
        <v>6.1755524265774044E-3</v>
      </c>
      <c r="D55" s="86"/>
      <c r="E55" s="86">
        <f t="shared" si="2"/>
        <v>6.2423966234844228E-3</v>
      </c>
      <c r="F55" s="86"/>
      <c r="G55" s="86">
        <f t="shared" si="3"/>
        <v>6.3499284985851431E-3</v>
      </c>
      <c r="H55" s="86"/>
      <c r="I55" s="86">
        <f t="shared" si="4"/>
        <v>6.1193108393256196E-3</v>
      </c>
      <c r="J55" s="86"/>
      <c r="K55" s="86">
        <f t="shared" si="6"/>
        <v>6.1286347809277313E-3</v>
      </c>
      <c r="L55" s="86"/>
      <c r="M55" s="86">
        <f t="shared" si="7"/>
        <v>6.2245835666450934E-3</v>
      </c>
      <c r="N55" s="86"/>
      <c r="O55" s="86">
        <f t="shared" si="1"/>
        <v>5.8623045670102483E-3</v>
      </c>
      <c r="P55" s="86"/>
      <c r="Q55" s="86">
        <f t="shared" si="5"/>
        <v>6.098679873490896E-3</v>
      </c>
      <c r="R55" s="24"/>
    </row>
    <row r="56" spans="1:18" x14ac:dyDescent="0.25">
      <c r="A56" s="83">
        <v>50</v>
      </c>
      <c r="B56" s="86">
        <f>'Liczymy metody dla męzczyzn'!S57</f>
        <v>6.9266358228684726E-3</v>
      </c>
      <c r="C56" s="86">
        <f t="shared" si="0"/>
        <v>6.7883760031174686E-3</v>
      </c>
      <c r="D56" s="86"/>
      <c r="E56" s="86">
        <f t="shared" si="2"/>
        <v>7.0387211220537061E-3</v>
      </c>
      <c r="F56" s="86"/>
      <c r="G56" s="86">
        <f t="shared" si="3"/>
        <v>7.1020051259478518E-3</v>
      </c>
      <c r="H56" s="86"/>
      <c r="I56" s="86">
        <f t="shared" si="4"/>
        <v>6.8440879299521418E-3</v>
      </c>
      <c r="J56" s="86"/>
      <c r="K56" s="86">
        <f t="shared" si="6"/>
        <v>6.9247699062331223E-3</v>
      </c>
      <c r="L56" s="86"/>
      <c r="M56" s="86">
        <f t="shared" si="7"/>
        <v>7.0191274718416274E-3</v>
      </c>
      <c r="N56" s="86"/>
      <c r="O56" s="86">
        <f t="shared" si="1"/>
        <v>6.8100819486646034E-3</v>
      </c>
      <c r="P56" s="86"/>
      <c r="Q56" s="86">
        <f t="shared" si="5"/>
        <v>6.7024036044522339E-3</v>
      </c>
      <c r="R56" s="24"/>
    </row>
    <row r="57" spans="1:18" x14ac:dyDescent="0.25">
      <c r="A57" s="83">
        <v>51</v>
      </c>
      <c r="B57" s="86">
        <f>'Liczymy metody dla męzczyzn'!S58</f>
        <v>7.6559333483449676E-3</v>
      </c>
      <c r="C57" s="86">
        <f t="shared" si="0"/>
        <v>7.8022007074814922E-3</v>
      </c>
      <c r="D57" s="86"/>
      <c r="E57" s="86">
        <f t="shared" si="2"/>
        <v>7.8685387704550032E-3</v>
      </c>
      <c r="F57" s="86"/>
      <c r="G57" s="86">
        <f t="shared" si="3"/>
        <v>7.9400541519757985E-3</v>
      </c>
      <c r="H57" s="86"/>
      <c r="I57" s="86">
        <f t="shared" si="4"/>
        <v>7.8141570760215818E-3</v>
      </c>
      <c r="J57" s="86"/>
      <c r="K57" s="86">
        <f t="shared" si="6"/>
        <v>7.8043824001295054E-3</v>
      </c>
      <c r="L57" s="86"/>
      <c r="M57" s="86">
        <f t="shared" si="7"/>
        <v>7.8734574719953807E-3</v>
      </c>
      <c r="N57" s="86"/>
      <c r="O57" s="86">
        <f t="shared" si="1"/>
        <v>7.5195616802078329E-3</v>
      </c>
      <c r="P57" s="86"/>
      <c r="Q57" s="86">
        <f t="shared" si="5"/>
        <v>7.7602350154967548E-3</v>
      </c>
      <c r="R57" s="24"/>
    </row>
    <row r="58" spans="1:18" x14ac:dyDescent="0.25">
      <c r="A58" s="83">
        <v>52</v>
      </c>
      <c r="B58" s="86">
        <f>'Liczymy metody dla męzczyzn'!S59</f>
        <v>8.1005420215617373E-3</v>
      </c>
      <c r="C58" s="86">
        <f t="shared" si="0"/>
        <v>8.8753627447007363E-3</v>
      </c>
      <c r="D58" s="86"/>
      <c r="E58" s="86">
        <f t="shared" si="2"/>
        <v>8.7797237896153346E-3</v>
      </c>
      <c r="F58" s="86"/>
      <c r="G58" s="86">
        <f t="shared" si="3"/>
        <v>8.8200688699884792E-3</v>
      </c>
      <c r="H58" s="86"/>
      <c r="I58" s="86">
        <f t="shared" si="4"/>
        <v>8.8023951305590698E-3</v>
      </c>
      <c r="J58" s="86"/>
      <c r="K58" s="86">
        <f t="shared" si="6"/>
        <v>8.7353801240607331E-3</v>
      </c>
      <c r="L58" s="86"/>
      <c r="M58" s="86">
        <f t="shared" si="7"/>
        <v>8.7605763772724519E-3</v>
      </c>
      <c r="N58" s="86"/>
      <c r="O58" s="86">
        <f t="shared" si="1"/>
        <v>8.5041778605721447E-3</v>
      </c>
      <c r="P58" s="86"/>
      <c r="Q58" s="86">
        <f t="shared" si="5"/>
        <v>8.8694714982242642E-3</v>
      </c>
      <c r="R58" s="24"/>
    </row>
    <row r="59" spans="1:18" x14ac:dyDescent="0.25">
      <c r="A59" s="83">
        <v>53</v>
      </c>
      <c r="B59" s="86">
        <f>'Liczymy metody dla męzczyzn'!S60</f>
        <v>1.0675490073667126E-2</v>
      </c>
      <c r="C59" s="86">
        <f t="shared" si="0"/>
        <v>9.7012019703979109E-3</v>
      </c>
      <c r="D59" s="86"/>
      <c r="E59" s="86">
        <f t="shared" si="2"/>
        <v>9.7708904542705196E-3</v>
      </c>
      <c r="F59" s="86"/>
      <c r="G59" s="86">
        <f t="shared" si="3"/>
        <v>9.7059748344776337E-3</v>
      </c>
      <c r="H59" s="86"/>
      <c r="I59" s="86">
        <f t="shared" si="4"/>
        <v>9.6590818396715249E-3</v>
      </c>
      <c r="J59" s="86"/>
      <c r="K59" s="86">
        <f t="shared" si="6"/>
        <v>9.6765724616701462E-3</v>
      </c>
      <c r="L59" s="86"/>
      <c r="M59" s="86">
        <f t="shared" si="7"/>
        <v>9.65595782465716E-3</v>
      </c>
      <c r="N59" s="86"/>
      <c r="O59" s="86">
        <f t="shared" si="1"/>
        <v>1.0305406545981236E-2</v>
      </c>
      <c r="P59" s="86"/>
      <c r="Q59" s="86">
        <f t="shared" si="5"/>
        <v>9.6855709721292062E-3</v>
      </c>
      <c r="R59" s="24"/>
    </row>
    <row r="60" spans="1:18" x14ac:dyDescent="0.25">
      <c r="A60" s="83">
        <v>54</v>
      </c>
      <c r="B60" s="86">
        <f>'Liczymy metody dla męzczyzn'!S61</f>
        <v>1.101821245706138E-2</v>
      </c>
      <c r="C60" s="86">
        <f t="shared" si="0"/>
        <v>1.0731477522379065E-2</v>
      </c>
      <c r="D60" s="86"/>
      <c r="E60" s="86">
        <f t="shared" si="2"/>
        <v>1.0642470213547837E-2</v>
      </c>
      <c r="F60" s="86"/>
      <c r="G60" s="86">
        <f t="shared" si="3"/>
        <v>1.0607511797235489E-2</v>
      </c>
      <c r="H60" s="86"/>
      <c r="I60" s="86">
        <f t="shared" si="4"/>
        <v>1.0602354149437849E-2</v>
      </c>
      <c r="J60" s="86"/>
      <c r="K60" s="86">
        <f t="shared" si="6"/>
        <v>1.0569607054160022E-2</v>
      </c>
      <c r="L60" s="86"/>
      <c r="M60" s="86">
        <f t="shared" si="7"/>
        <v>1.0542683891591001E-2</v>
      </c>
      <c r="N60" s="86"/>
      <c r="O60" s="86">
        <f t="shared" si="1"/>
        <v>1.1017730111670987E-2</v>
      </c>
      <c r="P60" s="86"/>
      <c r="Q60" s="86">
        <f t="shared" si="5"/>
        <v>1.0729758306446516E-2</v>
      </c>
      <c r="R60" s="24"/>
    </row>
    <row r="61" spans="1:18" x14ac:dyDescent="0.25">
      <c r="A61" s="83">
        <v>55</v>
      </c>
      <c r="B61" s="86">
        <f>'Liczymy metody dla męzczyzn'!S62</f>
        <v>1.1055831951354339E-2</v>
      </c>
      <c r="C61" s="86">
        <f t="shared" si="0"/>
        <v>1.1744209326393393E-2</v>
      </c>
      <c r="D61" s="86"/>
      <c r="E61" s="86">
        <f t="shared" si="2"/>
        <v>1.1468250944499471E-2</v>
      </c>
      <c r="F61" s="86"/>
      <c r="G61" s="86">
        <f t="shared" si="3"/>
        <v>1.151076797592589E-2</v>
      </c>
      <c r="H61" s="86"/>
      <c r="I61" s="86">
        <f t="shared" si="4"/>
        <v>1.1532149522487206E-2</v>
      </c>
      <c r="J61" s="86"/>
      <c r="K61" s="86">
        <f t="shared" si="6"/>
        <v>1.1408140580977062E-2</v>
      </c>
      <c r="L61" s="86"/>
      <c r="M61" s="86">
        <f t="shared" si="7"/>
        <v>1.141792037484364E-2</v>
      </c>
      <c r="N61" s="86"/>
      <c r="O61" s="86">
        <f t="shared" si="1"/>
        <v>1.1351193232593627E-2</v>
      </c>
      <c r="P61" s="86"/>
      <c r="Q61" s="86">
        <f t="shared" si="5"/>
        <v>1.1751336508580495E-2</v>
      </c>
      <c r="R61" s="24"/>
    </row>
    <row r="62" spans="1:18" x14ac:dyDescent="0.25">
      <c r="A62" s="83">
        <v>56</v>
      </c>
      <c r="B62" s="86">
        <f>'Liczymy metody dla męzczyzn'!S63</f>
        <v>1.280731110825074E-2</v>
      </c>
      <c r="C62" s="86">
        <f t="shared" si="0"/>
        <v>1.216009950386809E-2</v>
      </c>
      <c r="D62" s="86"/>
      <c r="E62" s="86">
        <f t="shared" si="2"/>
        <v>1.2376223584244282E-2</v>
      </c>
      <c r="F62" s="86"/>
      <c r="G62" s="86">
        <f t="shared" si="3"/>
        <v>1.240689697242919E-2</v>
      </c>
      <c r="H62" s="86"/>
      <c r="I62" s="86">
        <f t="shared" si="4"/>
        <v>1.2199044506978642E-2</v>
      </c>
      <c r="J62" s="86"/>
      <c r="K62" s="86">
        <f t="shared" si="6"/>
        <v>1.2228386295115646E-2</v>
      </c>
      <c r="L62" s="86"/>
      <c r="M62" s="86">
        <f t="shared" si="7"/>
        <v>1.2271674177838202E-2</v>
      </c>
      <c r="N62" s="86"/>
      <c r="O62" s="86">
        <f t="shared" si="1"/>
        <v>1.2594761233571077E-2</v>
      </c>
      <c r="P62" s="86"/>
      <c r="Q62" s="86">
        <f t="shared" si="5"/>
        <v>1.2090815348717905E-2</v>
      </c>
      <c r="R62" s="24"/>
    </row>
    <row r="63" spans="1:18" x14ac:dyDescent="0.25">
      <c r="A63" s="83">
        <v>57</v>
      </c>
      <c r="B63" s="86">
        <f>'Liczymy metody dla męzczyzn'!S64</f>
        <v>1.3164201041633385E-2</v>
      </c>
      <c r="C63" s="86">
        <f t="shared" si="0"/>
        <v>1.3004266399458906E-2</v>
      </c>
      <c r="D63" s="86"/>
      <c r="E63" s="86">
        <f t="shared" si="2"/>
        <v>1.3296004683067344E-2</v>
      </c>
      <c r="F63" s="86"/>
      <c r="G63" s="86">
        <f t="shared" si="3"/>
        <v>1.337231012408267E-2</v>
      </c>
      <c r="H63" s="86"/>
      <c r="I63" s="86">
        <f t="shared" si="4"/>
        <v>1.3043445563426966E-2</v>
      </c>
      <c r="J63" s="86"/>
      <c r="K63" s="86">
        <f t="shared" si="6"/>
        <v>1.3064933012952262E-2</v>
      </c>
      <c r="L63" s="86"/>
      <c r="M63" s="86">
        <f t="shared" si="7"/>
        <v>1.3141250526628017E-2</v>
      </c>
      <c r="N63" s="86"/>
      <c r="O63" s="86">
        <f t="shared" si="1"/>
        <v>1.2985551052716031E-2</v>
      </c>
      <c r="P63" s="86"/>
      <c r="Q63" s="86">
        <f t="shared" si="5"/>
        <v>1.2894644879240335E-2</v>
      </c>
      <c r="R63" s="24"/>
    </row>
    <row r="64" spans="1:18" x14ac:dyDescent="0.25">
      <c r="A64" s="83">
        <v>58</v>
      </c>
      <c r="B64" s="86">
        <f>'Liczymy metody dla męzczyzn'!S65</f>
        <v>1.2754940961040601E-2</v>
      </c>
      <c r="C64" s="86">
        <f t="shared" si="0"/>
        <v>1.424106516912196E-2</v>
      </c>
      <c r="D64" s="86"/>
      <c r="E64" s="86">
        <f t="shared" si="2"/>
        <v>1.4251535436787009E-2</v>
      </c>
      <c r="F64" s="86"/>
      <c r="G64" s="86">
        <f t="shared" si="3"/>
        <v>1.444734479595472E-2</v>
      </c>
      <c r="H64" s="86"/>
      <c r="I64" s="86">
        <f t="shared" si="4"/>
        <v>1.4040417090265381E-2</v>
      </c>
      <c r="J64" s="86"/>
      <c r="K64" s="86">
        <f t="shared" si="6"/>
        <v>1.3989791024251002E-2</v>
      </c>
      <c r="L64" s="86"/>
      <c r="M64" s="86">
        <f t="shared" si="7"/>
        <v>1.4113367635261031E-2</v>
      </c>
      <c r="N64" s="86"/>
      <c r="O64" s="86">
        <f t="shared" si="1"/>
        <v>1.3162797687864984E-2</v>
      </c>
      <c r="P64" s="86"/>
      <c r="Q64" s="86">
        <f t="shared" si="5"/>
        <v>1.4105422600558847E-2</v>
      </c>
      <c r="R64" s="24"/>
    </row>
    <row r="65" spans="1:18" x14ac:dyDescent="0.25">
      <c r="A65" s="83">
        <v>59</v>
      </c>
      <c r="B65" s="86">
        <f>'Liczymy metody dla męzczyzn'!S66</f>
        <v>1.5239046935015457E-2</v>
      </c>
      <c r="C65" s="86">
        <f t="shared" si="0"/>
        <v>1.5330383016494373E-2</v>
      </c>
      <c r="D65" s="86"/>
      <c r="E65" s="86">
        <f t="shared" si="2"/>
        <v>1.5469535971815242E-2</v>
      </c>
      <c r="F65" s="86"/>
      <c r="G65" s="86">
        <f t="shared" si="3"/>
        <v>1.5658022036389881E-2</v>
      </c>
      <c r="H65" s="86"/>
      <c r="I65" s="86">
        <f t="shared" si="4"/>
        <v>1.5054169339613852E-2</v>
      </c>
      <c r="J65" s="86"/>
      <c r="K65" s="86">
        <f t="shared" si="6"/>
        <v>1.5093644868488808E-2</v>
      </c>
      <c r="L65" s="86"/>
      <c r="M65" s="86">
        <f t="shared" si="7"/>
        <v>1.5249905129124965E-2</v>
      </c>
      <c r="N65" s="86"/>
      <c r="O65" s="86">
        <f t="shared" si="1"/>
        <v>1.5059676136125853E-2</v>
      </c>
      <c r="P65" s="86"/>
      <c r="Q65" s="86">
        <f t="shared" si="5"/>
        <v>1.5129098784235703E-2</v>
      </c>
      <c r="R65" s="24"/>
    </row>
    <row r="66" spans="1:18" x14ac:dyDescent="0.25">
      <c r="A66" s="83">
        <v>60</v>
      </c>
      <c r="B66" s="86">
        <f>'Liczymy metody dla męzczyzn'!S67</f>
        <v>1.7239825799669619E-2</v>
      </c>
      <c r="C66" s="86">
        <f t="shared" si="0"/>
        <v>1.6521863094991717E-2</v>
      </c>
      <c r="D66" s="86"/>
      <c r="E66" s="86">
        <f t="shared" si="2"/>
        <v>1.6843424303859721E-2</v>
      </c>
      <c r="F66" s="86"/>
      <c r="G66" s="86">
        <f t="shared" si="3"/>
        <v>1.706998350908372E-2</v>
      </c>
      <c r="H66" s="86"/>
      <c r="I66" s="86">
        <f t="shared" si="4"/>
        <v>1.6322008760153876E-2</v>
      </c>
      <c r="J66" s="86"/>
      <c r="K66" s="86">
        <f t="shared" si="6"/>
        <v>1.6430496177206131E-2</v>
      </c>
      <c r="L66" s="86"/>
      <c r="M66" s="86">
        <f t="shared" si="7"/>
        <v>1.6645018579353438E-2</v>
      </c>
      <c r="N66" s="86"/>
      <c r="O66" s="86">
        <f t="shared" si="1"/>
        <v>1.7180350328530339E-2</v>
      </c>
      <c r="P66" s="86"/>
      <c r="Q66" s="86">
        <f t="shared" si="5"/>
        <v>1.627253817868177E-2</v>
      </c>
      <c r="R66" s="24"/>
    </row>
    <row r="67" spans="1:18" x14ac:dyDescent="0.25">
      <c r="A67" s="83">
        <v>61</v>
      </c>
      <c r="B67" s="86">
        <f>'Liczymy metody dla męzczyzn'!S68</f>
        <v>1.8253900345112806E-2</v>
      </c>
      <c r="C67" s="86">
        <f t="shared" si="0"/>
        <v>1.8250102179009259E-2</v>
      </c>
      <c r="D67" s="86"/>
      <c r="E67" s="86">
        <f t="shared" si="2"/>
        <v>1.8429609786420088E-2</v>
      </c>
      <c r="F67" s="86"/>
      <c r="G67" s="86">
        <f t="shared" si="3"/>
        <v>1.8731269898087505E-2</v>
      </c>
      <c r="H67" s="86"/>
      <c r="I67" s="86">
        <f t="shared" si="4"/>
        <v>1.8042889653887586E-2</v>
      </c>
      <c r="J67" s="86"/>
      <c r="K67" s="86">
        <f t="shared" si="6"/>
        <v>1.8060639390408494E-2</v>
      </c>
      <c r="L67" s="86"/>
      <c r="M67" s="86">
        <f t="shared" si="7"/>
        <v>1.8328773755678995E-2</v>
      </c>
      <c r="N67" s="86"/>
      <c r="O67" s="86">
        <f t="shared" si="1"/>
        <v>1.8207376132562819E-2</v>
      </c>
      <c r="P67" s="86"/>
      <c r="Q67" s="86">
        <f t="shared" si="5"/>
        <v>1.8020642097609282E-2</v>
      </c>
      <c r="R67" s="24"/>
    </row>
    <row r="68" spans="1:18" x14ac:dyDescent="0.25">
      <c r="A68" s="83">
        <v>62</v>
      </c>
      <c r="B68" s="86">
        <f>'Liczymy metody dla męzczyzn'!S69</f>
        <v>1.912160143412011E-2</v>
      </c>
      <c r="C68" s="86">
        <f t="shared" si="0"/>
        <v>1.9873708059681285E-2</v>
      </c>
      <c r="D68" s="86"/>
      <c r="E68" s="86">
        <f t="shared" si="2"/>
        <v>2.0355812046536532E-2</v>
      </c>
      <c r="F68" s="86"/>
      <c r="G68" s="86">
        <f t="shared" si="3"/>
        <v>2.0622016368491258E-2</v>
      </c>
      <c r="H68" s="86"/>
      <c r="I68" s="86">
        <f t="shared" si="4"/>
        <v>1.9939217090445358E-2</v>
      </c>
      <c r="J68" s="86"/>
      <c r="K68" s="86">
        <f t="shared" si="6"/>
        <v>2.0035415071931562E-2</v>
      </c>
      <c r="L68" s="86"/>
      <c r="M68" s="86">
        <f t="shared" si="7"/>
        <v>2.0312559648013529E-2</v>
      </c>
      <c r="N68" s="86"/>
      <c r="O68" s="86">
        <f t="shared" si="1"/>
        <v>1.9324691428945204E-2</v>
      </c>
      <c r="P68" s="86"/>
      <c r="Q68" s="86">
        <f t="shared" si="5"/>
        <v>1.9646108300332643E-2</v>
      </c>
      <c r="R68" s="24"/>
    </row>
    <row r="69" spans="1:18" x14ac:dyDescent="0.25">
      <c r="A69" s="83">
        <v>63</v>
      </c>
      <c r="B69" s="86">
        <f>'Liczymy metody dla męzczyzn'!S70</f>
        <v>2.1396136381128299E-2</v>
      </c>
      <c r="C69" s="86">
        <f t="shared" si="0"/>
        <v>2.2171992581923816E-2</v>
      </c>
      <c r="D69" s="86"/>
      <c r="E69" s="86">
        <f t="shared" si="2"/>
        <v>2.2557967381805936E-2</v>
      </c>
      <c r="F69" s="86"/>
      <c r="G69" s="86">
        <f t="shared" si="3"/>
        <v>2.2740362598243656E-2</v>
      </c>
      <c r="H69" s="86"/>
      <c r="I69" s="86">
        <f t="shared" si="4"/>
        <v>2.2208604907678453E-2</v>
      </c>
      <c r="J69" s="86"/>
      <c r="K69" s="86">
        <f t="shared" si="6"/>
        <v>2.2305771401720485E-2</v>
      </c>
      <c r="L69" s="86"/>
      <c r="M69" s="86">
        <f t="shared" si="7"/>
        <v>2.2522094042255702E-2</v>
      </c>
      <c r="N69" s="86"/>
      <c r="O69" s="86">
        <f t="shared" si="1"/>
        <v>2.1050121575722284E-2</v>
      </c>
      <c r="P69" s="86"/>
      <c r="Q69" s="86">
        <f t="shared" si="5"/>
        <v>2.1994740018402077E-2</v>
      </c>
      <c r="R69" s="24"/>
    </row>
    <row r="70" spans="1:18" x14ac:dyDescent="0.25">
      <c r="A70" s="83">
        <v>64</v>
      </c>
      <c r="B70" s="86">
        <f>'Liczymy metody dla męzczyzn'!S71</f>
        <v>2.3357076338375575E-2</v>
      </c>
      <c r="C70" s="86">
        <f t="shared" si="0"/>
        <v>2.4961394317076585E-2</v>
      </c>
      <c r="D70" s="86"/>
      <c r="E70" s="86">
        <f t="shared" si="2"/>
        <v>2.4923268323834041E-2</v>
      </c>
      <c r="F70" s="86"/>
      <c r="G70" s="86">
        <f t="shared" si="3"/>
        <v>2.5035961391517786E-2</v>
      </c>
      <c r="H70" s="86"/>
      <c r="I70" s="86">
        <f t="shared" si="4"/>
        <v>2.4848901202848966E-2</v>
      </c>
      <c r="J70" s="86"/>
      <c r="K70" s="86">
        <f t="shared" si="6"/>
        <v>2.4766736977251236E-2</v>
      </c>
      <c r="L70" s="86"/>
      <c r="M70" s="86">
        <f t="shared" si="7"/>
        <v>2.4885303517244058E-2</v>
      </c>
      <c r="N70" s="86"/>
      <c r="O70" s="86">
        <f t="shared" si="1"/>
        <v>2.3886766805667432E-2</v>
      </c>
      <c r="P70" s="86"/>
      <c r="Q70" s="86">
        <f t="shared" si="5"/>
        <v>2.4899040920853644E-2</v>
      </c>
      <c r="R70" s="24"/>
    </row>
    <row r="71" spans="1:18" x14ac:dyDescent="0.25">
      <c r="A71" s="83">
        <v>65</v>
      </c>
      <c r="B71" s="86">
        <f>'Liczymy metody dla męzczyzn'!S72</f>
        <v>2.873124841088228E-2</v>
      </c>
      <c r="C71" s="86">
        <f t="shared" si="0"/>
        <v>2.7532639771338741E-2</v>
      </c>
      <c r="D71" s="86"/>
      <c r="E71" s="86">
        <f t="shared" si="2"/>
        <v>2.7435155452621693E-2</v>
      </c>
      <c r="F71" s="86"/>
      <c r="G71" s="86">
        <f t="shared" si="3"/>
        <v>2.739391358101486E-2</v>
      </c>
      <c r="H71" s="86"/>
      <c r="I71" s="86">
        <f t="shared" si="4"/>
        <v>2.7360215320568222E-2</v>
      </c>
      <c r="J71" s="86"/>
      <c r="K71" s="86">
        <f t="shared" si="6"/>
        <v>2.7306102276531755E-2</v>
      </c>
      <c r="L71" s="86"/>
      <c r="M71" s="86">
        <f t="shared" si="7"/>
        <v>2.7327432087995131E-2</v>
      </c>
      <c r="N71" s="86"/>
      <c r="O71" s="86">
        <f t="shared" si="1"/>
        <v>2.8533531323686807E-2</v>
      </c>
      <c r="P71" s="86"/>
      <c r="Q71" s="86">
        <f t="shared" si="5"/>
        <v>2.7521407017856533E-2</v>
      </c>
      <c r="R71" s="24"/>
    </row>
    <row r="72" spans="1:18" x14ac:dyDescent="0.25">
      <c r="A72" s="83">
        <v>66</v>
      </c>
      <c r="B72" s="86">
        <f>'Liczymy metody dla męzczyzn'!S73</f>
        <v>3.2200909020876668E-2</v>
      </c>
      <c r="C72" s="86">
        <f t="shared" si="0"/>
        <v>3.007660688914977E-2</v>
      </c>
      <c r="D72" s="86"/>
      <c r="E72" s="86">
        <f t="shared" si="2"/>
        <v>2.9907603752790734E-2</v>
      </c>
      <c r="F72" s="86"/>
      <c r="G72" s="86">
        <f t="shared" si="3"/>
        <v>2.9763098523994141E-2</v>
      </c>
      <c r="H72" s="86"/>
      <c r="I72" s="86">
        <f t="shared" si="4"/>
        <v>2.9838216880067828E-2</v>
      </c>
      <c r="J72" s="86"/>
      <c r="K72" s="86">
        <f t="shared" si="6"/>
        <v>2.979693490157518E-2</v>
      </c>
      <c r="L72" s="86"/>
      <c r="M72" s="86">
        <f t="shared" si="7"/>
        <v>2.9776373441232608E-2</v>
      </c>
      <c r="N72" s="86"/>
      <c r="O72" s="86">
        <f t="shared" si="1"/>
        <v>3.1748601425739431E-2</v>
      </c>
      <c r="P72" s="86"/>
      <c r="Q72" s="86">
        <f t="shared" si="5"/>
        <v>3.0101646341174335E-2</v>
      </c>
      <c r="R72" s="24"/>
    </row>
    <row r="73" spans="1:18" x14ac:dyDescent="0.25">
      <c r="A73" s="83">
        <v>67</v>
      </c>
      <c r="B73" s="86">
        <f>'Liczymy metody dla męzczyzn'!S74</f>
        <v>3.1977828705430908E-2</v>
      </c>
      <c r="C73" s="86">
        <f t="shared" ref="C73:C103" si="8">(B71+B72+B73+B74+B75)/5</f>
        <v>3.2433143703619549E-2</v>
      </c>
      <c r="D73" s="86"/>
      <c r="E73" s="86">
        <f t="shared" si="2"/>
        <v>3.2145572994021883E-2</v>
      </c>
      <c r="F73" s="86"/>
      <c r="G73" s="86">
        <f t="shared" si="3"/>
        <v>3.2107244014948862E-2</v>
      </c>
      <c r="H73" s="86"/>
      <c r="I73" s="86">
        <f t="shared" si="4"/>
        <v>3.2254847977751064E-2</v>
      </c>
      <c r="J73" s="86"/>
      <c r="K73" s="86">
        <f t="shared" si="6"/>
        <v>3.2158337111083235E-2</v>
      </c>
      <c r="L73" s="86"/>
      <c r="M73" s="86">
        <f t="shared" si="7"/>
        <v>3.2197929811037924E-2</v>
      </c>
      <c r="N73" s="86"/>
      <c r="O73" s="86">
        <f t="shared" si="1"/>
        <v>3.25595430780607E-2</v>
      </c>
      <c r="P73" s="86"/>
      <c r="Q73" s="86">
        <f t="shared" si="5"/>
        <v>3.2482345024553612E-2</v>
      </c>
      <c r="R73" s="24"/>
    </row>
    <row r="74" spans="1:18" x14ac:dyDescent="0.25">
      <c r="A74" s="83">
        <v>68</v>
      </c>
      <c r="B74" s="86">
        <f>'Liczymy metody dla męzczyzn'!S75</f>
        <v>3.4115971970183422E-2</v>
      </c>
      <c r="C74" s="86">
        <f t="shared" si="8"/>
        <v>3.4534234082769052E-2</v>
      </c>
      <c r="D74" s="86"/>
      <c r="E74" s="86">
        <f t="shared" si="2"/>
        <v>3.4403892096702346E-2</v>
      </c>
      <c r="F74" s="86"/>
      <c r="G74" s="86">
        <f t="shared" si="3"/>
        <v>3.4402188184969519E-2</v>
      </c>
      <c r="H74" s="86"/>
      <c r="I74" s="86">
        <f t="shared" si="4"/>
        <v>3.4502532266674421E-2</v>
      </c>
      <c r="J74" s="86"/>
      <c r="K74" s="86">
        <f t="shared" si="6"/>
        <v>3.4387970215002013E-2</v>
      </c>
      <c r="L74" s="86"/>
      <c r="M74" s="86">
        <f t="shared" si="7"/>
        <v>3.446994316255006E-2</v>
      </c>
      <c r="N74" s="86"/>
      <c r="O74" s="86">
        <f t="shared" ref="O74:O102" si="9">SUMPRODUCT(B71:B77,$N$6:$N$12)/256</f>
        <v>3.3619405231120426E-2</v>
      </c>
      <c r="P74" s="86"/>
      <c r="Q74" s="86">
        <f t="shared" si="5"/>
        <v>3.4567682110004022E-2</v>
      </c>
      <c r="R74" s="24"/>
    </row>
    <row r="75" spans="1:18" x14ac:dyDescent="0.25">
      <c r="A75" s="83">
        <v>69</v>
      </c>
      <c r="B75" s="86">
        <f>'Liczymy metody dla męzczyzn'!S76</f>
        <v>3.5139760410724481E-2</v>
      </c>
      <c r="C75" s="86">
        <f t="shared" si="8"/>
        <v>3.6151240523232313E-2</v>
      </c>
      <c r="D75" s="86"/>
      <c r="E75" s="86">
        <f t="shared" ref="E75:E101" si="10">SUMPRODUCT(B71:B79,$D$6:$D$14)/25</f>
        <v>3.6643995778607649E-2</v>
      </c>
      <c r="F75" s="86"/>
      <c r="G75" s="86">
        <f t="shared" si="3"/>
        <v>3.6663684327755193E-2</v>
      </c>
      <c r="H75" s="86"/>
      <c r="I75" s="86">
        <f t="shared" si="4"/>
        <v>3.6508249989449112E-2</v>
      </c>
      <c r="J75" s="86"/>
      <c r="K75" s="86">
        <f t="shared" si="6"/>
        <v>3.6527692396430167E-2</v>
      </c>
      <c r="L75" s="86"/>
      <c r="M75" s="86">
        <f t="shared" si="7"/>
        <v>3.6660240953140709E-2</v>
      </c>
      <c r="N75" s="86"/>
      <c r="O75" s="86">
        <f t="shared" si="9"/>
        <v>3.5784902006315102E-2</v>
      </c>
      <c r="P75" s="86"/>
      <c r="Q75" s="86">
        <f t="shared" si="5"/>
        <v>3.6099429077130284E-2</v>
      </c>
      <c r="R75" s="24"/>
    </row>
    <row r="76" spans="1:18" x14ac:dyDescent="0.25">
      <c r="A76" s="83">
        <v>70</v>
      </c>
      <c r="B76" s="86">
        <f>'Liczymy metody dla męzczyzn'!S77</f>
        <v>3.9236700306629756E-2</v>
      </c>
      <c r="C76" s="86">
        <f t="shared" si="8"/>
        <v>3.8824235284741056E-2</v>
      </c>
      <c r="D76" s="86"/>
      <c r="E76" s="86">
        <f t="shared" si="10"/>
        <v>3.8909876302724959E-2</v>
      </c>
      <c r="F76" s="86"/>
      <c r="G76" s="86">
        <f t="shared" si="3"/>
        <v>3.897699191664291E-2</v>
      </c>
      <c r="H76" s="86"/>
      <c r="I76" s="86">
        <f t="shared" si="4"/>
        <v>3.8660383414263338E-2</v>
      </c>
      <c r="J76" s="86"/>
      <c r="K76" s="86">
        <f t="shared" si="6"/>
        <v>3.8655112000238467E-2</v>
      </c>
      <c r="L76" s="86"/>
      <c r="M76" s="86">
        <f t="shared" si="7"/>
        <v>3.8827919931151152E-2</v>
      </c>
      <c r="N76" s="86"/>
      <c r="O76" s="86">
        <f t="shared" si="9"/>
        <v>3.8416946731533314E-2</v>
      </c>
      <c r="P76" s="86"/>
      <c r="Q76" s="86">
        <f t="shared" si="5"/>
        <v>3.8718699117281194E-2</v>
      </c>
      <c r="R76" s="24"/>
    </row>
    <row r="77" spans="1:18" x14ac:dyDescent="0.25">
      <c r="A77" s="83">
        <v>71</v>
      </c>
      <c r="B77" s="86">
        <f>'Liczymy metody dla męzczyzn'!S78</f>
        <v>4.0285941223193011E-2</v>
      </c>
      <c r="C77" s="86">
        <f t="shared" si="8"/>
        <v>4.1277125298676234E-2</v>
      </c>
      <c r="D77" s="86"/>
      <c r="E77" s="86">
        <f t="shared" si="10"/>
        <v>4.1215084466719155E-2</v>
      </c>
      <c r="F77" s="86"/>
      <c r="G77" s="86">
        <f t="shared" ref="G77:G99" si="11">SUMPRODUCT(B71:B83,$F$6:$F$18)/125</f>
        <v>4.1395835672990489E-2</v>
      </c>
      <c r="H77" s="86"/>
      <c r="I77" s="86">
        <f t="shared" si="4"/>
        <v>4.0893972574058995E-2</v>
      </c>
      <c r="J77" s="86"/>
      <c r="K77" s="86">
        <f t="shared" si="6"/>
        <v>4.0863690403896313E-2</v>
      </c>
      <c r="L77" s="86"/>
      <c r="M77" s="86">
        <f t="shared" si="7"/>
        <v>4.1069046771006631E-2</v>
      </c>
      <c r="N77" s="86"/>
      <c r="O77" s="86">
        <f t="shared" si="9"/>
        <v>4.1209853873581163E-2</v>
      </c>
      <c r="P77" s="86"/>
      <c r="Q77" s="86">
        <f t="shared" si="5"/>
        <v>4.1109837599032403E-2</v>
      </c>
      <c r="R77" s="24"/>
    </row>
    <row r="78" spans="1:18" x14ac:dyDescent="0.25">
      <c r="A78" s="83">
        <v>72</v>
      </c>
      <c r="B78" s="86">
        <f>'Liczymy metody dla męzczyzn'!S79</f>
        <v>4.5342802512974595E-2</v>
      </c>
      <c r="C78" s="86">
        <f t="shared" si="8"/>
        <v>4.3762546324206161E-2</v>
      </c>
      <c r="D78" s="86"/>
      <c r="E78" s="86">
        <f t="shared" si="10"/>
        <v>4.3712110938460454E-2</v>
      </c>
      <c r="F78" s="86"/>
      <c r="G78" s="86">
        <f t="shared" si="11"/>
        <v>4.3981967128981884E-2</v>
      </c>
      <c r="H78" s="86"/>
      <c r="I78" s="86">
        <f t="shared" ref="I78:I98" si="12">SUMPRODUCT(B71:B85,$H$6:$H$20)/125</f>
        <v>4.3257031302288147E-2</v>
      </c>
      <c r="J78" s="86"/>
      <c r="K78" s="86">
        <f t="shared" si="6"/>
        <v>4.3214304477950966E-2</v>
      </c>
      <c r="L78" s="86"/>
      <c r="M78" s="86">
        <f t="shared" si="7"/>
        <v>4.3466290043942077E-2</v>
      </c>
      <c r="N78" s="86"/>
      <c r="O78" s="86">
        <f t="shared" si="9"/>
        <v>4.4607818031640954E-2</v>
      </c>
      <c r="P78" s="86"/>
      <c r="Q78" s="86">
        <f t="shared" ref="Q78:Q98" si="13">SUMPRODUCT($P$6:$P$20,B71:B85)</f>
        <v>4.3520901048641591E-2</v>
      </c>
      <c r="R78" s="24"/>
    </row>
    <row r="79" spans="1:18" x14ac:dyDescent="0.25">
      <c r="A79" s="83">
        <v>73</v>
      </c>
      <c r="B79" s="86">
        <f>'Liczymy metody dla męzczyzn'!S80</f>
        <v>4.6380422039859322E-2</v>
      </c>
      <c r="C79" s="86">
        <f t="shared" si="8"/>
        <v>4.6060274902740013E-2</v>
      </c>
      <c r="D79" s="86"/>
      <c r="E79" s="86">
        <f t="shared" si="10"/>
        <v>4.6498110878440198E-2</v>
      </c>
      <c r="F79" s="86"/>
      <c r="G79" s="86">
        <f t="shared" si="11"/>
        <v>4.6809743860537864E-2</v>
      </c>
      <c r="H79" s="86"/>
      <c r="I79" s="86">
        <f t="shared" si="12"/>
        <v>4.5809971987181543E-2</v>
      </c>
      <c r="J79" s="86"/>
      <c r="K79" s="86">
        <f t="shared" si="6"/>
        <v>4.5827013612998319E-2</v>
      </c>
      <c r="L79" s="86"/>
      <c r="M79" s="86">
        <f t="shared" si="7"/>
        <v>4.6170683498737909E-2</v>
      </c>
      <c r="N79" s="86"/>
      <c r="O79" s="86">
        <f t="shared" si="9"/>
        <v>4.6538665287472109E-2</v>
      </c>
      <c r="P79" s="86"/>
      <c r="Q79" s="86">
        <f t="shared" si="13"/>
        <v>4.5727017611621242E-2</v>
      </c>
      <c r="R79" s="24"/>
    </row>
    <row r="80" spans="1:18" x14ac:dyDescent="0.25">
      <c r="A80" s="83">
        <v>74</v>
      </c>
      <c r="B80" s="86">
        <f>'Liczymy metody dla męzczyzn'!S81</f>
        <v>4.756686553837413E-2</v>
      </c>
      <c r="C80" s="86">
        <f t="shared" si="8"/>
        <v>4.8636372881938818E-2</v>
      </c>
      <c r="D80" s="86"/>
      <c r="E80" s="86">
        <f t="shared" si="10"/>
        <v>4.9574653058564649E-2</v>
      </c>
      <c r="F80" s="86"/>
      <c r="G80" s="86">
        <f t="shared" si="11"/>
        <v>4.9970777883212615E-2</v>
      </c>
      <c r="H80" s="86"/>
      <c r="I80" s="86">
        <f t="shared" si="12"/>
        <v>4.8620590187476498E-2</v>
      </c>
      <c r="J80" s="86"/>
      <c r="K80" s="86">
        <f t="shared" ref="K80:K96" si="14">SUMPRODUCT(B71:B89,$J$6:$J$24)/1250</f>
        <v>4.8815627972354732E-2</v>
      </c>
      <c r="L80" s="86"/>
      <c r="M80" s="86">
        <f t="shared" si="7"/>
        <v>4.9201075160630041E-2</v>
      </c>
      <c r="N80" s="86"/>
      <c r="O80" s="86">
        <f t="shared" si="9"/>
        <v>4.7858128934496466E-2</v>
      </c>
      <c r="P80" s="86"/>
      <c r="Q80" s="86">
        <f t="shared" si="13"/>
        <v>4.8186310316693438E-2</v>
      </c>
      <c r="R80" s="24"/>
    </row>
    <row r="81" spans="1:18" x14ac:dyDescent="0.25">
      <c r="A81" s="83">
        <v>75</v>
      </c>
      <c r="B81" s="86">
        <f>'Liczymy metody dla męzczyzn'!S82</f>
        <v>5.0725343199299E-2</v>
      </c>
      <c r="C81" s="86">
        <f t="shared" si="8"/>
        <v>5.2754234984639783E-2</v>
      </c>
      <c r="D81" s="86"/>
      <c r="E81" s="86">
        <f t="shared" si="10"/>
        <v>5.3048759960504857E-2</v>
      </c>
      <c r="F81" s="86"/>
      <c r="G81" s="86">
        <f t="shared" si="11"/>
        <v>5.3581874471132745E-2</v>
      </c>
      <c r="H81" s="86"/>
      <c r="I81" s="86">
        <f t="shared" si="12"/>
        <v>5.2363165568411779E-2</v>
      </c>
      <c r="J81" s="86"/>
      <c r="K81" s="86">
        <f t="shared" si="14"/>
        <v>5.2246480813197396E-2</v>
      </c>
      <c r="L81" s="86"/>
      <c r="M81" s="86">
        <f t="shared" ref="M81:M95" si="15">SUMPRODUCT(B71:B90,$L$6:$L$25)/350</f>
        <v>5.2665995910419441E-2</v>
      </c>
      <c r="N81" s="86"/>
      <c r="O81" s="86">
        <f t="shared" si="9"/>
        <v>4.9823357709153977E-2</v>
      </c>
      <c r="P81" s="86"/>
      <c r="Q81" s="86">
        <f t="shared" si="13"/>
        <v>5.2347998683732799E-2</v>
      </c>
      <c r="R81" s="24"/>
    </row>
    <row r="82" spans="1:18" x14ac:dyDescent="0.25">
      <c r="A82" s="83">
        <v>76</v>
      </c>
      <c r="B82" s="86">
        <f>'Liczymy metody dla męzczyzn'!S83</f>
        <v>5.3166431119187021E-2</v>
      </c>
      <c r="C82" s="86">
        <f t="shared" si="8"/>
        <v>5.665983619929843E-2</v>
      </c>
      <c r="D82" s="86"/>
      <c r="E82" s="86">
        <f t="shared" si="10"/>
        <v>5.7020254580092924E-2</v>
      </c>
      <c r="F82" s="86"/>
      <c r="G82" s="86">
        <f t="shared" si="11"/>
        <v>5.759920735995986E-2</v>
      </c>
      <c r="H82" s="86"/>
      <c r="I82" s="86">
        <f t="shared" si="12"/>
        <v>5.6122761950978262E-2</v>
      </c>
      <c r="J82" s="86"/>
      <c r="K82" s="86">
        <f t="shared" si="14"/>
        <v>5.6143039305705432E-2</v>
      </c>
      <c r="L82" s="86"/>
      <c r="M82" s="86">
        <f t="shared" si="15"/>
        <v>5.6522805544782853E-2</v>
      </c>
      <c r="N82" s="86"/>
      <c r="O82" s="86">
        <f t="shared" si="9"/>
        <v>5.5244033870291066E-2</v>
      </c>
      <c r="P82" s="86"/>
      <c r="Q82" s="86">
        <f t="shared" si="13"/>
        <v>5.6167687729637893E-2</v>
      </c>
      <c r="R82" s="24"/>
    </row>
    <row r="83" spans="1:18" x14ac:dyDescent="0.25">
      <c r="A83" s="83">
        <v>77</v>
      </c>
      <c r="B83" s="86">
        <f>'Liczymy metody dla męzczyzn'!S84</f>
        <v>6.5932113026479472E-2</v>
      </c>
      <c r="C83" s="86">
        <f t="shared" si="8"/>
        <v>6.1133080833907227E-2</v>
      </c>
      <c r="D83" s="86"/>
      <c r="E83" s="86">
        <f t="shared" si="10"/>
        <v>6.1767593878061099E-2</v>
      </c>
      <c r="F83" s="86"/>
      <c r="G83" s="86">
        <f t="shared" si="11"/>
        <v>6.2108688718447512E-2</v>
      </c>
      <c r="H83" s="86"/>
      <c r="I83" s="86">
        <f t="shared" si="12"/>
        <v>6.057433772080572E-2</v>
      </c>
      <c r="J83" s="86"/>
      <c r="K83" s="86">
        <f t="shared" si="14"/>
        <v>6.0524885310551564E-2</v>
      </c>
      <c r="L83" s="86"/>
      <c r="M83" s="86">
        <f t="shared" si="15"/>
        <v>6.0830870671586955E-2</v>
      </c>
      <c r="N83" s="86"/>
      <c r="O83" s="86">
        <f t="shared" si="9"/>
        <v>6.3534947024057251E-2</v>
      </c>
      <c r="P83" s="86"/>
      <c r="Q83" s="86">
        <f t="shared" si="13"/>
        <v>6.0621630501359949E-2</v>
      </c>
      <c r="R83" s="24"/>
    </row>
    <row r="84" spans="1:18" x14ac:dyDescent="0.25">
      <c r="A84" s="83">
        <v>78</v>
      </c>
      <c r="B84" s="86">
        <f>'Liczymy metody dla męzczyzn'!S85</f>
        <v>6.590842811315252E-2</v>
      </c>
      <c r="C84" s="86">
        <f t="shared" si="8"/>
        <v>6.5917748000680371E-2</v>
      </c>
      <c r="D84" s="86"/>
      <c r="E84" s="86">
        <f t="shared" si="10"/>
        <v>6.6584775322575784E-2</v>
      </c>
      <c r="F84" s="86"/>
      <c r="G84" s="86">
        <f t="shared" si="11"/>
        <v>6.7129620409482407E-2</v>
      </c>
      <c r="H84" s="86"/>
      <c r="I84" s="86">
        <f t="shared" si="12"/>
        <v>6.5279335612508219E-2</v>
      </c>
      <c r="J84" s="86"/>
      <c r="K84" s="86">
        <f t="shared" si="14"/>
        <v>6.5347712925938578E-2</v>
      </c>
      <c r="L84" s="86"/>
      <c r="M84" s="86">
        <f t="shared" si="15"/>
        <v>6.5649018842314597E-2</v>
      </c>
      <c r="N84" s="86"/>
      <c r="O84" s="86">
        <f t="shared" si="9"/>
        <v>6.72030715565477E-2</v>
      </c>
      <c r="P84" s="86"/>
      <c r="Q84" s="86">
        <f t="shared" si="13"/>
        <v>6.5300986401688965E-2</v>
      </c>
      <c r="R84" s="24"/>
    </row>
    <row r="85" spans="1:18" x14ac:dyDescent="0.25">
      <c r="A85" s="83">
        <v>79</v>
      </c>
      <c r="B85" s="86">
        <f>'Liczymy metody dla męzczyzn'!S86</f>
        <v>6.9933088711418095E-2</v>
      </c>
      <c r="C85" s="86">
        <f t="shared" si="8"/>
        <v>7.2373069371779675E-2</v>
      </c>
      <c r="D85" s="86"/>
      <c r="E85" s="86">
        <f t="shared" si="10"/>
        <v>7.2122059851002895E-2</v>
      </c>
      <c r="F85" s="86"/>
      <c r="G85" s="86">
        <f t="shared" si="11"/>
        <v>7.2767313699508729E-2</v>
      </c>
      <c r="H85" s="86"/>
      <c r="I85" s="86">
        <f t="shared" si="12"/>
        <v>7.1062483951384384E-2</v>
      </c>
      <c r="J85" s="86"/>
      <c r="K85" s="86">
        <f t="shared" si="14"/>
        <v>7.0692826223786268E-2</v>
      </c>
      <c r="L85" s="86"/>
      <c r="M85" s="86">
        <f t="shared" si="15"/>
        <v>7.1100854985615206E-2</v>
      </c>
      <c r="N85" s="86"/>
      <c r="O85" s="86">
        <f t="shared" si="9"/>
        <v>6.9300021442158036E-2</v>
      </c>
      <c r="P85" s="86"/>
      <c r="Q85" s="86">
        <f t="shared" si="13"/>
        <v>7.1804792789071564E-2</v>
      </c>
      <c r="R85" s="24"/>
    </row>
    <row r="86" spans="1:18" x14ac:dyDescent="0.25">
      <c r="A86" s="83">
        <v>80</v>
      </c>
      <c r="B86" s="86">
        <f>'Liczymy metody dla męzczyzn'!S87</f>
        <v>7.4648679033164717E-2</v>
      </c>
      <c r="C86" s="86">
        <f t="shared" si="8"/>
        <v>7.6840142207213261E-2</v>
      </c>
      <c r="D86" s="86"/>
      <c r="E86" s="86">
        <f t="shared" si="10"/>
        <v>7.815341841567941E-2</v>
      </c>
      <c r="F86" s="86"/>
      <c r="G86" s="86">
        <f t="shared" si="11"/>
        <v>7.8973283572243147E-2</v>
      </c>
      <c r="H86" s="86"/>
      <c r="I86" s="86">
        <f t="shared" si="12"/>
        <v>7.6339211541639501E-2</v>
      </c>
      <c r="J86" s="86"/>
      <c r="K86" s="86">
        <f t="shared" si="14"/>
        <v>7.6634269930781637E-2</v>
      </c>
      <c r="L86" s="86"/>
      <c r="M86" s="86">
        <f t="shared" si="15"/>
        <v>7.7152468764926763E-2</v>
      </c>
      <c r="N86" s="86"/>
      <c r="O86" s="86">
        <f t="shared" si="9"/>
        <v>7.5880016294030281E-2</v>
      </c>
      <c r="P86" s="86"/>
      <c r="Q86" s="86">
        <f t="shared" si="13"/>
        <v>7.5962118197012055E-2</v>
      </c>
      <c r="R86" s="24"/>
    </row>
    <row r="87" spans="1:18" x14ac:dyDescent="0.25">
      <c r="A87" s="83">
        <v>81</v>
      </c>
      <c r="B87" s="86">
        <f>'Liczymy metody dla męzczyzn'!S88</f>
        <v>8.5443037974683542E-2</v>
      </c>
      <c r="C87" s="86">
        <f t="shared" si="8"/>
        <v>8.4346258841433916E-2</v>
      </c>
      <c r="D87" s="86"/>
      <c r="E87" s="86">
        <f t="shared" si="10"/>
        <v>8.5208721030224463E-2</v>
      </c>
      <c r="F87" s="86"/>
      <c r="G87" s="86">
        <f t="shared" si="11"/>
        <v>8.6057277455178785E-2</v>
      </c>
      <c r="H87" s="86"/>
      <c r="I87" s="86">
        <f t="shared" si="12"/>
        <v>8.3558930662244318E-2</v>
      </c>
      <c r="J87" s="86"/>
      <c r="K87" s="86">
        <f t="shared" si="14"/>
        <v>8.3323907013961668E-2</v>
      </c>
      <c r="L87" s="86"/>
      <c r="M87" s="86">
        <f t="shared" si="15"/>
        <v>8.3994463967487762E-2</v>
      </c>
      <c r="N87" s="86"/>
      <c r="O87" s="86">
        <f t="shared" si="9"/>
        <v>8.330561664745699E-2</v>
      </c>
      <c r="P87" s="86"/>
      <c r="Q87" s="86">
        <f t="shared" si="13"/>
        <v>8.3513476577122422E-2</v>
      </c>
      <c r="R87" s="24"/>
    </row>
    <row r="88" spans="1:18" x14ac:dyDescent="0.25">
      <c r="A88" s="83">
        <v>82</v>
      </c>
      <c r="B88" s="86">
        <f>'Liczymy metody dla męzczyzn'!S89</f>
        <v>8.8267477203647429E-2</v>
      </c>
      <c r="C88" s="86">
        <f t="shared" si="8"/>
        <v>9.1289873657289827E-2</v>
      </c>
      <c r="D88" s="86"/>
      <c r="E88" s="86">
        <f t="shared" si="10"/>
        <v>9.2797443241733224E-2</v>
      </c>
      <c r="F88" s="86"/>
      <c r="G88" s="86">
        <f t="shared" si="11"/>
        <v>9.3974053602425917E-2</v>
      </c>
      <c r="H88" s="86"/>
      <c r="I88" s="86">
        <f t="shared" si="12"/>
        <v>9.0639197216461853E-2</v>
      </c>
      <c r="J88" s="86"/>
      <c r="K88" s="86">
        <f t="shared" si="14"/>
        <v>9.094888948697695E-2</v>
      </c>
      <c r="L88" s="86"/>
      <c r="M88" s="86">
        <f t="shared" si="15"/>
        <v>9.1743068133531294E-2</v>
      </c>
      <c r="N88" s="86"/>
      <c r="O88" s="86">
        <f t="shared" si="9"/>
        <v>9.1180241862136691E-2</v>
      </c>
      <c r="P88" s="86"/>
      <c r="Q88" s="86">
        <f t="shared" si="13"/>
        <v>9.0178254861968496E-2</v>
      </c>
      <c r="R88" s="24"/>
    </row>
    <row r="89" spans="1:18" x14ac:dyDescent="0.25">
      <c r="A89" s="83">
        <v>83</v>
      </c>
      <c r="B89" s="86">
        <f>'Liczymy metody dla męzczyzn'!S90</f>
        <v>0.10343901128425578</v>
      </c>
      <c r="C89" s="86">
        <f t="shared" si="8"/>
        <v>0.10119426107340571</v>
      </c>
      <c r="D89" s="86"/>
      <c r="E89" s="86">
        <f t="shared" si="10"/>
        <v>0.10200474473725399</v>
      </c>
      <c r="F89" s="86"/>
      <c r="G89" s="86">
        <f t="shared" si="11"/>
        <v>0.10300244854499439</v>
      </c>
      <c r="H89" s="86"/>
      <c r="I89" s="86">
        <f t="shared" si="12"/>
        <v>9.9892377006527394E-2</v>
      </c>
      <c r="J89" s="86"/>
      <c r="K89" s="86">
        <f t="shared" si="14"/>
        <v>9.971166905346053E-2</v>
      </c>
      <c r="L89" s="86"/>
      <c r="M89" s="86">
        <f t="shared" si="15"/>
        <v>0.10054619657332259</v>
      </c>
      <c r="N89" s="86"/>
      <c r="O89" s="86">
        <f t="shared" si="9"/>
        <v>9.9806758634599313E-2</v>
      </c>
      <c r="P89" s="86"/>
      <c r="Q89" s="86">
        <f t="shared" si="13"/>
        <v>0.10015757056058337</v>
      </c>
      <c r="R89" s="24"/>
    </row>
    <row r="90" spans="1:18" x14ac:dyDescent="0.25">
      <c r="A90" s="83">
        <v>84</v>
      </c>
      <c r="B90" s="86">
        <f>'Liczymy metody dla męzczyzn'!S91</f>
        <v>0.10465116279069768</v>
      </c>
      <c r="C90" s="86">
        <f t="shared" si="8"/>
        <v>0.11031668042932333</v>
      </c>
      <c r="D90" s="86"/>
      <c r="E90" s="86">
        <f t="shared" si="10"/>
        <v>0.11170594058723853</v>
      </c>
      <c r="F90" s="86"/>
      <c r="G90" s="86">
        <f t="shared" si="11"/>
        <v>0.11306753400038523</v>
      </c>
      <c r="H90" s="86"/>
      <c r="I90" s="86">
        <f t="shared" si="12"/>
        <v>0.10923199640687065</v>
      </c>
      <c r="J90" s="86"/>
      <c r="K90" s="86">
        <f t="shared" si="14"/>
        <v>0.10956483207847785</v>
      </c>
      <c r="L90" s="86"/>
      <c r="M90" s="86">
        <f t="shared" si="15"/>
        <v>0.11040050425895602</v>
      </c>
      <c r="N90" s="86"/>
      <c r="O90" s="86">
        <f t="shared" si="9"/>
        <v>0.10855820535141274</v>
      </c>
      <c r="P90" s="86"/>
      <c r="Q90" s="86">
        <f t="shared" si="13"/>
        <v>0.10903816789815179</v>
      </c>
      <c r="R90" s="24"/>
    </row>
    <row r="91" spans="1:18" x14ac:dyDescent="0.25">
      <c r="A91" s="83">
        <v>85</v>
      </c>
      <c r="B91" s="86">
        <f>'Liczymy metody dla męzczyzn'!S92</f>
        <v>0.12417061611374405</v>
      </c>
      <c r="C91" s="86">
        <f t="shared" si="8"/>
        <v>0.12287664968481715</v>
      </c>
      <c r="D91" s="86"/>
      <c r="E91" s="86">
        <f t="shared" si="10"/>
        <v>0.12329539312852182</v>
      </c>
      <c r="F91" s="86"/>
      <c r="G91" s="86">
        <f t="shared" si="11"/>
        <v>0.12441113198694755</v>
      </c>
      <c r="H91" s="86"/>
      <c r="I91" s="86">
        <f t="shared" si="12"/>
        <v>0.1212345278600358</v>
      </c>
      <c r="J91" s="86"/>
      <c r="K91" s="86">
        <f t="shared" si="14"/>
        <v>0.12065930016956529</v>
      </c>
      <c r="L91" s="86"/>
      <c r="M91" s="86">
        <f t="shared" si="15"/>
        <v>0.12157207170933063</v>
      </c>
      <c r="N91" s="86"/>
      <c r="O91" s="86">
        <f t="shared" si="9"/>
        <v>0.12060136012785541</v>
      </c>
      <c r="P91" s="86"/>
      <c r="Q91" s="86">
        <f t="shared" si="13"/>
        <v>0.12181778164251324</v>
      </c>
      <c r="R91" s="24"/>
    </row>
    <row r="92" spans="1:18" x14ac:dyDescent="0.25">
      <c r="A92" s="83">
        <v>86</v>
      </c>
      <c r="B92" s="86">
        <f>'Liczymy metody dla męzczyzn'!S93</f>
        <v>0.13105513475427163</v>
      </c>
      <c r="C92" s="86">
        <f t="shared" si="8"/>
        <v>0.13285223809135666</v>
      </c>
      <c r="D92" s="86"/>
      <c r="E92" s="86">
        <f t="shared" si="10"/>
        <v>0.13553414830717855</v>
      </c>
      <c r="F92" s="86"/>
      <c r="G92" s="86">
        <f t="shared" si="11"/>
        <v>0.13681359801581383</v>
      </c>
      <c r="H92" s="86"/>
      <c r="I92" s="86">
        <f t="shared" si="12"/>
        <v>0.13220484770850205</v>
      </c>
      <c r="J92" s="86"/>
      <c r="K92" s="86">
        <f t="shared" si="14"/>
        <v>0.13311888019560086</v>
      </c>
      <c r="L92" s="86"/>
      <c r="M92" s="86">
        <f t="shared" si="15"/>
        <v>0.13423263615234243</v>
      </c>
      <c r="N92" s="86"/>
      <c r="O92" s="86">
        <f t="shared" si="9"/>
        <v>0.13468601902217092</v>
      </c>
      <c r="P92" s="86"/>
      <c r="Q92" s="86">
        <f t="shared" si="13"/>
        <v>0.13131598798891941</v>
      </c>
      <c r="R92" s="24"/>
    </row>
    <row r="93" spans="1:18" x14ac:dyDescent="0.25">
      <c r="A93" s="83">
        <v>87</v>
      </c>
      <c r="B93" s="86">
        <f>'Liczymy metody dla męzczyzn'!S94</f>
        <v>0.15106732348111659</v>
      </c>
      <c r="C93" s="86">
        <f t="shared" si="8"/>
        <v>0.14923713636370631</v>
      </c>
      <c r="D93" s="86"/>
      <c r="E93" s="86">
        <f t="shared" si="10"/>
        <v>0.14951543317454488</v>
      </c>
      <c r="F93" s="86"/>
      <c r="G93" s="86">
        <f t="shared" si="11"/>
        <v>0.15075231414711732</v>
      </c>
      <c r="H93" s="86"/>
      <c r="I93" s="86">
        <f t="shared" si="12"/>
        <v>0.14737712904723765</v>
      </c>
      <c r="J93" s="86"/>
      <c r="K93" s="86">
        <f t="shared" si="14"/>
        <v>0.14701229262806925</v>
      </c>
      <c r="L93" s="86"/>
      <c r="M93" s="86">
        <f t="shared" si="15"/>
        <v>0.14825825556515218</v>
      </c>
      <c r="N93" s="86"/>
      <c r="O93" s="86">
        <f t="shared" si="9"/>
        <v>0.14606103912702434</v>
      </c>
      <c r="P93" s="86"/>
      <c r="Q93" s="86">
        <f t="shared" si="13"/>
        <v>0.1481120746637464</v>
      </c>
      <c r="R93" s="24"/>
    </row>
    <row r="94" spans="1:18" x14ac:dyDescent="0.25">
      <c r="A94" s="83">
        <v>88</v>
      </c>
      <c r="B94" s="86">
        <f>'Liczymy metody dla męzczyzn'!S95</f>
        <v>0.1533169533169533</v>
      </c>
      <c r="C94" s="86">
        <f t="shared" si="8"/>
        <v>0.1623880369666893</v>
      </c>
      <c r="D94" s="86"/>
      <c r="E94" s="86">
        <f t="shared" si="10"/>
        <v>0.16401707488158526</v>
      </c>
      <c r="F94" s="86"/>
      <c r="G94" s="86">
        <f t="shared" si="11"/>
        <v>0.16581609197838071</v>
      </c>
      <c r="H94" s="86"/>
      <c r="I94" s="86">
        <f t="shared" si="12"/>
        <v>0.16195794983484874</v>
      </c>
      <c r="J94" s="86"/>
      <c r="K94" s="86">
        <f t="shared" si="14"/>
        <v>0.16231251095896657</v>
      </c>
      <c r="L94" s="86"/>
      <c r="M94" s="86">
        <f t="shared" si="15"/>
        <v>0.16378266258347443</v>
      </c>
      <c r="N94" s="86"/>
      <c r="O94" s="86">
        <f t="shared" si="9"/>
        <v>0.16008689240182566</v>
      </c>
      <c r="P94" s="86"/>
      <c r="Q94" s="86">
        <f t="shared" si="13"/>
        <v>0.16110198958551197</v>
      </c>
      <c r="R94" s="24"/>
    </row>
    <row r="95" spans="1:18" x14ac:dyDescent="0.25">
      <c r="A95" s="83">
        <v>89</v>
      </c>
      <c r="B95" s="86">
        <f>'Liczymy metody dla męzczyzn'!S96</f>
        <v>0.18657565415244595</v>
      </c>
      <c r="C95" s="86">
        <f t="shared" si="8"/>
        <v>0.18022310476615505</v>
      </c>
      <c r="D95" s="86"/>
      <c r="E95" s="86">
        <f t="shared" si="10"/>
        <v>0.18139952124375608</v>
      </c>
      <c r="F95" s="86"/>
      <c r="G95" s="86">
        <f t="shared" si="11"/>
        <v>0.18216591719082145</v>
      </c>
      <c r="H95" s="86"/>
      <c r="I95" s="86">
        <f t="shared" si="12"/>
        <v>0.17928892247637968</v>
      </c>
      <c r="J95" s="86"/>
      <c r="K95" s="86">
        <f t="shared" si="14"/>
        <v>0.1792883550186424</v>
      </c>
      <c r="L95" s="86"/>
      <c r="M95" s="86">
        <f t="shared" si="15"/>
        <v>0.18090102114566947</v>
      </c>
      <c r="N95" s="86"/>
      <c r="O95" s="86">
        <f t="shared" si="9"/>
        <v>0.17928604968902545</v>
      </c>
      <c r="P95" s="86"/>
      <c r="Q95" s="86">
        <f t="shared" si="13"/>
        <v>0.17926410652800781</v>
      </c>
      <c r="R95" s="24"/>
    </row>
    <row r="96" spans="1:18" x14ac:dyDescent="0.25">
      <c r="A96" s="83">
        <v>90</v>
      </c>
      <c r="B96" s="86">
        <f>'Liczymy metody dla męzczyzn'!S97</f>
        <v>0.18992511912865898</v>
      </c>
      <c r="C96" s="86">
        <f t="shared" si="8"/>
        <v>0.195384858220019</v>
      </c>
      <c r="D96" s="86"/>
      <c r="E96" s="86">
        <f t="shared" si="10"/>
        <v>0.19861428228483888</v>
      </c>
      <c r="F96" s="86"/>
      <c r="G96" s="86">
        <f t="shared" si="11"/>
        <v>0.19947474064140946</v>
      </c>
      <c r="H96" s="86"/>
      <c r="I96" s="86">
        <f t="shared" si="12"/>
        <v>0.19609820614705573</v>
      </c>
      <c r="J96" s="86"/>
      <c r="K96" s="86">
        <f t="shared" si="14"/>
        <v>0.19799365491569057</v>
      </c>
      <c r="L96" s="86"/>
      <c r="M96" s="86"/>
      <c r="N96" s="86"/>
      <c r="O96" s="86">
        <f t="shared" si="9"/>
        <v>0.19671606694160557</v>
      </c>
      <c r="P96" s="86"/>
      <c r="Q96" s="86">
        <f t="shared" si="13"/>
        <v>0.19425934672190112</v>
      </c>
      <c r="R96" s="24"/>
    </row>
    <row r="97" spans="1:18" x14ac:dyDescent="0.25">
      <c r="A97" s="83">
        <v>91</v>
      </c>
      <c r="B97" s="86">
        <f>'Liczymy metody dla męzczyzn'!S98</f>
        <v>0.22023047375160051</v>
      </c>
      <c r="C97" s="86">
        <f t="shared" si="8"/>
        <v>0.21976446990221082</v>
      </c>
      <c r="D97" s="86"/>
      <c r="E97" s="86">
        <f t="shared" si="10"/>
        <v>0.21728327436938222</v>
      </c>
      <c r="F97" s="86"/>
      <c r="G97" s="86">
        <f t="shared" si="11"/>
        <v>0.21790907559011535</v>
      </c>
      <c r="H97" s="86"/>
      <c r="I97" s="86">
        <f t="shared" si="12"/>
        <v>0.21848738974608586</v>
      </c>
      <c r="J97" s="86"/>
      <c r="K97" s="86"/>
      <c r="L97" s="86"/>
      <c r="M97" s="86"/>
      <c r="N97" s="86"/>
      <c r="O97" s="86">
        <f t="shared" si="9"/>
        <v>0.21281901131876163</v>
      </c>
      <c r="P97" s="86"/>
      <c r="Q97" s="86">
        <f t="shared" si="13"/>
        <v>0.21995724128753436</v>
      </c>
      <c r="R97" s="24"/>
    </row>
    <row r="98" spans="1:18" x14ac:dyDescent="0.25">
      <c r="A98" s="83">
        <v>92</v>
      </c>
      <c r="B98" s="86">
        <f>'Liczymy metody dla męzczyzn'!S99</f>
        <v>0.2268760907504363</v>
      </c>
      <c r="C98" s="86">
        <f t="shared" si="8"/>
        <v>0.23531094156912019</v>
      </c>
      <c r="D98" s="86"/>
      <c r="E98" s="86">
        <f t="shared" si="10"/>
        <v>0.23605955042748486</v>
      </c>
      <c r="F98" s="86"/>
      <c r="G98" s="86">
        <f t="shared" si="11"/>
        <v>0.23615063915349777</v>
      </c>
      <c r="H98" s="86"/>
      <c r="I98" s="86">
        <f t="shared" si="12"/>
        <v>0.23856280121261078</v>
      </c>
      <c r="J98" s="86"/>
      <c r="K98" s="86"/>
      <c r="L98" s="86"/>
      <c r="M98" s="86"/>
      <c r="N98" s="86"/>
      <c r="O98" s="86">
        <f t="shared" si="9"/>
        <v>0.23719984043586592</v>
      </c>
      <c r="P98" s="86"/>
      <c r="Q98" s="86">
        <f t="shared" si="13"/>
        <v>0.23611499558882454</v>
      </c>
      <c r="R98" s="24"/>
    </row>
    <row r="99" spans="1:18" x14ac:dyDescent="0.25">
      <c r="A99" s="83">
        <v>93</v>
      </c>
      <c r="B99" s="86">
        <f>'Liczymy metody dla męzczyzn'!S100</f>
        <v>0.27521501172791241</v>
      </c>
      <c r="C99" s="86">
        <f t="shared" si="8"/>
        <v>0.25573299738940608</v>
      </c>
      <c r="D99" s="86"/>
      <c r="E99" s="86">
        <f t="shared" si="10"/>
        <v>0.25618874962511479</v>
      </c>
      <c r="F99" s="86"/>
      <c r="G99" s="86">
        <f t="shared" si="11"/>
        <v>0.25358814869717583</v>
      </c>
      <c r="H99" s="86"/>
      <c r="I99" s="86"/>
      <c r="J99" s="86"/>
      <c r="K99" s="86"/>
      <c r="L99" s="86"/>
      <c r="M99" s="86"/>
      <c r="N99" s="86"/>
      <c r="O99" s="86">
        <f t="shared" si="9"/>
        <v>0.26312924907375718</v>
      </c>
      <c r="P99" s="86"/>
      <c r="Q99" s="86"/>
      <c r="R99" s="24"/>
    </row>
    <row r="100" spans="1:18" x14ac:dyDescent="0.25">
      <c r="A100" s="83">
        <v>94</v>
      </c>
      <c r="B100" s="86">
        <f>'Liczymy metody dla męzczyzn'!S101</f>
        <v>0.26430801248699271</v>
      </c>
      <c r="C100" s="86">
        <f t="shared" si="8"/>
        <v>0.2741044850566684</v>
      </c>
      <c r="D100" s="86"/>
      <c r="E100" s="86">
        <f t="shared" si="10"/>
        <v>0.27260733906066809</v>
      </c>
      <c r="F100" s="86"/>
      <c r="G100" s="86"/>
      <c r="H100" s="86"/>
      <c r="I100" s="86"/>
      <c r="J100" s="86"/>
      <c r="K100" s="86"/>
      <c r="L100" s="86"/>
      <c r="M100" s="86"/>
      <c r="N100" s="86"/>
      <c r="O100" s="86">
        <f t="shared" si="9"/>
        <v>0.2731979540405865</v>
      </c>
      <c r="P100" s="86"/>
      <c r="Q100" s="86"/>
      <c r="R100" s="24"/>
    </row>
    <row r="101" spans="1:18" x14ac:dyDescent="0.25">
      <c r="A101" s="83">
        <v>95</v>
      </c>
      <c r="B101" s="86">
        <f>'Liczymy metody dla męzczyzn'!S102</f>
        <v>0.29203539823008851</v>
      </c>
      <c r="C101" s="86">
        <f t="shared" si="8"/>
        <v>0.29603085420816844</v>
      </c>
      <c r="D101" s="86"/>
      <c r="E101" s="86">
        <f t="shared" si="10"/>
        <v>0.28580183000322906</v>
      </c>
      <c r="F101" s="86"/>
      <c r="G101" s="86"/>
      <c r="H101" s="86"/>
      <c r="I101" s="86"/>
      <c r="J101" s="86"/>
      <c r="K101" s="86"/>
      <c r="L101" s="86"/>
      <c r="M101" s="86"/>
      <c r="N101" s="86"/>
      <c r="O101" s="86">
        <f t="shared" si="9"/>
        <v>0.28799593518181893</v>
      </c>
      <c r="P101" s="86"/>
      <c r="Q101" s="86"/>
      <c r="R101" s="24"/>
    </row>
    <row r="102" spans="1:18" x14ac:dyDescent="0.25">
      <c r="A102" s="83">
        <v>96</v>
      </c>
      <c r="B102" s="86">
        <f>'Liczymy metody dla męzczyzn'!S103</f>
        <v>0.31208791208791214</v>
      </c>
      <c r="C102" s="86">
        <f t="shared" si="8"/>
        <v>0.30185741707997726</v>
      </c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>
        <f t="shared" si="9"/>
        <v>0.31672459178440127</v>
      </c>
      <c r="P102" s="86"/>
      <c r="Q102" s="86"/>
      <c r="R102" s="24"/>
    </row>
    <row r="103" spans="1:18" x14ac:dyDescent="0.25">
      <c r="A103" s="83">
        <v>97</v>
      </c>
      <c r="B103" s="86">
        <f>'Liczymy metody dla męzczyzn'!S104</f>
        <v>0.33650793650793648</v>
      </c>
      <c r="C103" s="86">
        <f t="shared" si="8"/>
        <v>0.30128339628192513</v>
      </c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24"/>
    </row>
    <row r="104" spans="1:18" x14ac:dyDescent="0.25">
      <c r="A104" s="83">
        <v>98</v>
      </c>
      <c r="B104" s="86">
        <f>'Liczymy metody dla męzczyzn'!S105</f>
        <v>0.30434782608695654</v>
      </c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24"/>
    </row>
    <row r="105" spans="1:18" x14ac:dyDescent="0.25">
      <c r="A105" s="83">
        <v>99</v>
      </c>
      <c r="B105" s="86">
        <f>'Liczymy metody dla męzczyzn'!S106</f>
        <v>0.26143790849673204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24"/>
    </row>
    <row r="111" spans="1:18" x14ac:dyDescent="0.25">
      <c r="E11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1"/>
  <sheetViews>
    <sheetView topLeftCell="C1" zoomScale="105" zoomScaleNormal="55" workbookViewId="0">
      <selection activeCell="O9" sqref="O9"/>
    </sheetView>
  </sheetViews>
  <sheetFormatPr defaultColWidth="11.44140625" defaultRowHeight="13.2" x14ac:dyDescent="0.25"/>
  <cols>
    <col min="2" max="2" width="13.33203125" bestFit="1" customWidth="1"/>
    <col min="3" max="3" width="15.6640625" customWidth="1"/>
    <col min="4" max="4" width="11.6640625" bestFit="1" customWidth="1"/>
    <col min="5" max="5" width="13.109375" bestFit="1" customWidth="1"/>
    <col min="6" max="6" width="12.6640625" bestFit="1" customWidth="1"/>
    <col min="7" max="7" width="12.88671875" bestFit="1" customWidth="1"/>
    <col min="8" max="8" width="12.6640625" bestFit="1" customWidth="1"/>
    <col min="9" max="9" width="13.33203125" bestFit="1" customWidth="1"/>
    <col min="10" max="10" width="13.6640625" bestFit="1" customWidth="1"/>
    <col min="11" max="11" width="12.88671875" bestFit="1" customWidth="1"/>
    <col min="12" max="12" width="12.6640625" bestFit="1" customWidth="1"/>
    <col min="13" max="13" width="12.88671875" bestFit="1" customWidth="1"/>
    <col min="14" max="14" width="13.6640625" bestFit="1" customWidth="1"/>
    <col min="15" max="15" width="12.88671875" bestFit="1" customWidth="1"/>
    <col min="16" max="16" width="12.109375" bestFit="1" customWidth="1"/>
    <col min="17" max="17" width="12.88671875" bestFit="1" customWidth="1"/>
  </cols>
  <sheetData>
    <row r="2" spans="1:18" x14ac:dyDescent="0.25">
      <c r="A2" s="22"/>
    </row>
    <row r="4" spans="1:18" x14ac:dyDescent="0.25">
      <c r="A4" s="32"/>
      <c r="B4" s="85" t="s">
        <v>56</v>
      </c>
      <c r="C4" s="85" t="s">
        <v>57</v>
      </c>
      <c r="D4" s="85" t="s">
        <v>58</v>
      </c>
      <c r="E4" s="85"/>
      <c r="F4" s="85" t="s">
        <v>59</v>
      </c>
      <c r="G4" s="85"/>
      <c r="H4" s="85" t="s">
        <v>60</v>
      </c>
      <c r="I4" s="85"/>
      <c r="J4" s="85" t="s">
        <v>61</v>
      </c>
      <c r="K4" s="85"/>
      <c r="L4" s="85" t="s">
        <v>62</v>
      </c>
      <c r="M4" s="85"/>
      <c r="N4" s="85" t="s">
        <v>63</v>
      </c>
      <c r="O4" s="85"/>
      <c r="P4" s="85" t="s">
        <v>64</v>
      </c>
      <c r="Q4" s="85"/>
    </row>
    <row r="5" spans="1:18" x14ac:dyDescent="0.25">
      <c r="A5" s="51" t="s">
        <v>3</v>
      </c>
      <c r="B5" s="85" t="s">
        <v>73</v>
      </c>
      <c r="C5" s="85" t="s">
        <v>65</v>
      </c>
      <c r="D5" s="85" t="s">
        <v>66</v>
      </c>
      <c r="E5" s="85" t="s">
        <v>58</v>
      </c>
      <c r="F5" s="85" t="s">
        <v>67</v>
      </c>
      <c r="G5" s="85" t="s">
        <v>59</v>
      </c>
      <c r="H5" s="85" t="s">
        <v>68</v>
      </c>
      <c r="I5" s="85" t="s">
        <v>60</v>
      </c>
      <c r="J5" s="85" t="s">
        <v>69</v>
      </c>
      <c r="K5" s="85" t="s">
        <v>61</v>
      </c>
      <c r="L5" s="85" t="s">
        <v>70</v>
      </c>
      <c r="M5" s="85" t="s">
        <v>62</v>
      </c>
      <c r="N5" s="85" t="s">
        <v>71</v>
      </c>
      <c r="O5" s="85" t="s">
        <v>63</v>
      </c>
      <c r="P5" s="85" t="s">
        <v>68</v>
      </c>
      <c r="Q5" s="85" t="s">
        <v>64</v>
      </c>
    </row>
    <row r="6" spans="1:18" x14ac:dyDescent="0.25">
      <c r="A6" s="83">
        <v>0</v>
      </c>
      <c r="B6" s="86">
        <f>'Liczymy metody dla kobiet'!S7</f>
        <v>2.1305683291017877E-3</v>
      </c>
      <c r="C6" s="86"/>
      <c r="D6" s="87">
        <v>1</v>
      </c>
      <c r="E6" s="86"/>
      <c r="F6" s="87">
        <v>1</v>
      </c>
      <c r="G6" s="86"/>
      <c r="H6" s="87">
        <v>-3</v>
      </c>
      <c r="I6" s="86"/>
      <c r="J6" s="87">
        <v>-4</v>
      </c>
      <c r="K6" s="86"/>
      <c r="L6" s="87">
        <v>-1</v>
      </c>
      <c r="M6" s="86"/>
      <c r="N6" s="87">
        <v>1</v>
      </c>
      <c r="O6" s="86"/>
      <c r="P6" s="88">
        <v>-8.0000000000000002E-3</v>
      </c>
      <c r="Q6" s="86"/>
      <c r="R6" s="24"/>
    </row>
    <row r="7" spans="1:18" x14ac:dyDescent="0.25">
      <c r="A7" s="83">
        <v>1</v>
      </c>
      <c r="B7" s="86">
        <f>'Liczymy metody dla kobiet'!S8</f>
        <v>8.2453825857519786E-5</v>
      </c>
      <c r="C7" s="86"/>
      <c r="D7" s="87">
        <v>2</v>
      </c>
      <c r="E7" s="86"/>
      <c r="F7" s="87">
        <v>3</v>
      </c>
      <c r="G7" s="86"/>
      <c r="H7" s="87">
        <v>-2</v>
      </c>
      <c r="I7" s="86"/>
      <c r="J7" s="87">
        <v>-12</v>
      </c>
      <c r="K7" s="86"/>
      <c r="L7" s="87">
        <v>-3</v>
      </c>
      <c r="M7" s="86"/>
      <c r="N7" s="87">
        <v>-18</v>
      </c>
      <c r="O7" s="86"/>
      <c r="P7" s="88">
        <v>-8.0000000000000002E-3</v>
      </c>
      <c r="Q7" s="86"/>
      <c r="R7" s="24"/>
    </row>
    <row r="8" spans="1:18" x14ac:dyDescent="0.25">
      <c r="A8" s="83">
        <v>2</v>
      </c>
      <c r="B8" s="86">
        <f>'Liczymy metody dla kobiet'!S9</f>
        <v>7.907013520993121E-5</v>
      </c>
      <c r="C8" s="86">
        <f>(B6+B7+B8+B9+B10)/5</f>
        <v>5.0094902688020595E-4</v>
      </c>
      <c r="D8" s="87">
        <v>3</v>
      </c>
      <c r="E8" s="86"/>
      <c r="F8" s="87">
        <v>6</v>
      </c>
      <c r="G8" s="86"/>
      <c r="H8" s="87">
        <v>0</v>
      </c>
      <c r="I8" s="86"/>
      <c r="J8" s="87">
        <v>-18</v>
      </c>
      <c r="K8" s="86"/>
      <c r="L8" s="87">
        <v>-5</v>
      </c>
      <c r="M8" s="86"/>
      <c r="N8" s="87">
        <v>63</v>
      </c>
      <c r="O8" s="86"/>
      <c r="P8" s="88">
        <v>-8.0000000000000002E-3</v>
      </c>
      <c r="Q8" s="86"/>
      <c r="R8" s="24"/>
    </row>
    <row r="9" spans="1:18" x14ac:dyDescent="0.25">
      <c r="A9" s="83">
        <v>3</v>
      </c>
      <c r="B9" s="86">
        <f>'Liczymy metody dla kobiet'!S10</f>
        <v>0</v>
      </c>
      <c r="C9" s="86">
        <f t="shared" ref="C9:C72" si="0">(B7+B8+B9+B10+B11)/5</f>
        <v>7.4835361059848521E-5</v>
      </c>
      <c r="D9" s="87">
        <v>4</v>
      </c>
      <c r="E9" s="86"/>
      <c r="F9" s="87">
        <v>10</v>
      </c>
      <c r="G9" s="86"/>
      <c r="H9" s="87">
        <v>3</v>
      </c>
      <c r="I9" s="86"/>
      <c r="J9" s="87">
        <v>-16</v>
      </c>
      <c r="K9" s="86"/>
      <c r="L9" s="87">
        <v>-5</v>
      </c>
      <c r="M9" s="86"/>
      <c r="N9" s="87">
        <v>164</v>
      </c>
      <c r="O9" s="86">
        <f>SUMPRODUCT(B6:B12,$N$6:$N$12)/256</f>
        <v>7.431619987693347E-5</v>
      </c>
      <c r="P9" s="88">
        <v>-8.0000000000000002E-3</v>
      </c>
      <c r="Q9" s="86"/>
      <c r="R9" s="24"/>
    </row>
    <row r="10" spans="1:18" x14ac:dyDescent="0.25">
      <c r="A10" s="83">
        <v>4</v>
      </c>
      <c r="B10" s="86">
        <f>'Liczymy metody dla kobiet'!S11</f>
        <v>2.1265284423179159E-4</v>
      </c>
      <c r="C10" s="86">
        <f t="shared" si="0"/>
        <v>5.8344595888344564E-5</v>
      </c>
      <c r="D10" s="87">
        <v>5</v>
      </c>
      <c r="E10" s="86">
        <f>SUMPRODUCT(B6:B14,$D$6:$D$14)/25</f>
        <v>1.4957752281554072E-4</v>
      </c>
      <c r="F10" s="87">
        <v>15</v>
      </c>
      <c r="G10" s="86"/>
      <c r="H10" s="87">
        <v>7</v>
      </c>
      <c r="I10" s="86"/>
      <c r="J10" s="87">
        <v>0</v>
      </c>
      <c r="K10" s="86"/>
      <c r="L10" s="87">
        <v>-2</v>
      </c>
      <c r="M10" s="86"/>
      <c r="N10" s="87">
        <v>63</v>
      </c>
      <c r="O10" s="86">
        <f t="shared" ref="O10:O73" si="1">SUMPRODUCT(B7:B13,$N$6:$N$12)/256</f>
        <v>1.3127344366204707E-4</v>
      </c>
      <c r="P10" s="88">
        <v>-8.0000000000000002E-3</v>
      </c>
      <c r="Q10" s="86"/>
      <c r="R10" s="24"/>
    </row>
    <row r="11" spans="1:18" x14ac:dyDescent="0.25">
      <c r="A11" s="83">
        <v>5</v>
      </c>
      <c r="B11" s="86">
        <f>'Liczymy metody dla kobiet'!S12</f>
        <v>0</v>
      </c>
      <c r="C11" s="86">
        <f t="shared" si="0"/>
        <v>5.6879315124652252E-5</v>
      </c>
      <c r="D11" s="87">
        <v>4</v>
      </c>
      <c r="E11" s="86">
        <f t="shared" ref="E11:E74" si="2">SUMPRODUCT(B7:B15,$D$6:$D$14)/25</f>
        <v>5.8113553365241017E-5</v>
      </c>
      <c r="F11" s="87">
        <v>18</v>
      </c>
      <c r="G11" s="86"/>
      <c r="H11" s="87">
        <v>21</v>
      </c>
      <c r="I11" s="86"/>
      <c r="J11" s="87">
        <v>42</v>
      </c>
      <c r="K11" s="86"/>
      <c r="L11" s="87">
        <v>6</v>
      </c>
      <c r="M11" s="86"/>
      <c r="N11" s="87">
        <v>-18</v>
      </c>
      <c r="O11" s="86">
        <f t="shared" si="1"/>
        <v>4.7596922487368546E-5</v>
      </c>
      <c r="P11" s="88">
        <v>0.216</v>
      </c>
      <c r="Q11" s="86"/>
      <c r="R11" s="24"/>
    </row>
    <row r="12" spans="1:18" x14ac:dyDescent="0.25">
      <c r="A12" s="83">
        <v>6</v>
      </c>
      <c r="B12" s="86">
        <f>'Liczymy metody dla kobiet'!S13</f>
        <v>0</v>
      </c>
      <c r="C12" s="86">
        <f t="shared" si="0"/>
        <v>5.6879315124652252E-5</v>
      </c>
      <c r="D12" s="87">
        <v>3</v>
      </c>
      <c r="E12" s="86">
        <f t="shared" si="2"/>
        <v>5.187231707901282E-5</v>
      </c>
      <c r="F12" s="87">
        <v>19</v>
      </c>
      <c r="G12" s="86">
        <f>SUMPRODUCT(B6:B18,$F$6:$F$18)/125</f>
        <v>7.1440932587570868E-5</v>
      </c>
      <c r="H12" s="87">
        <v>24</v>
      </c>
      <c r="I12" s="86"/>
      <c r="J12" s="87">
        <v>106</v>
      </c>
      <c r="K12" s="86"/>
      <c r="L12" s="87">
        <v>18</v>
      </c>
      <c r="M12" s="86"/>
      <c r="N12" s="87">
        <v>1</v>
      </c>
      <c r="O12" s="86">
        <f t="shared" si="1"/>
        <v>3.2754142509469069E-6</v>
      </c>
      <c r="P12" s="88">
        <v>0.216</v>
      </c>
      <c r="Q12" s="86"/>
      <c r="R12" s="24"/>
    </row>
    <row r="13" spans="1:18" x14ac:dyDescent="0.25">
      <c r="A13" s="83">
        <v>7</v>
      </c>
      <c r="B13" s="86">
        <f>'Liczymy metody dla kobiet'!S14</f>
        <v>7.1743731391469667E-5</v>
      </c>
      <c r="C13" s="86">
        <f t="shared" si="0"/>
        <v>4.3629179628707516E-5</v>
      </c>
      <c r="D13" s="87">
        <v>2</v>
      </c>
      <c r="E13" s="86">
        <f t="shared" si="2"/>
        <v>4.8929233827085412E-5</v>
      </c>
      <c r="F13" s="87">
        <v>18</v>
      </c>
      <c r="G13" s="86">
        <f t="shared" ref="G13:G76" si="3">SUMPRODUCT(B7:B19,$F$6:$F$18)/125</f>
        <v>5.2281478051866657E-5</v>
      </c>
      <c r="H13" s="87">
        <v>25</v>
      </c>
      <c r="I13" s="86">
        <f>SUMPRODUCT(B6:B20,$H$6:$H$20)/125</f>
        <v>-8.6874307765355381E-6</v>
      </c>
      <c r="J13" s="87">
        <v>174</v>
      </c>
      <c r="K13" s="86"/>
      <c r="L13" s="87">
        <v>33</v>
      </c>
      <c r="M13" s="86"/>
      <c r="N13" s="86"/>
      <c r="O13" s="86">
        <f t="shared" si="1"/>
        <v>3.649760074568591E-5</v>
      </c>
      <c r="P13" s="88">
        <v>0.216</v>
      </c>
      <c r="Q13" s="86">
        <f>SUMPRODUCT($P$6:$P$20,B6:B20)</f>
        <v>2.3306210019240114E-5</v>
      </c>
      <c r="R13" s="24"/>
    </row>
    <row r="14" spans="1:18" x14ac:dyDescent="0.25">
      <c r="A14" s="83">
        <v>8</v>
      </c>
      <c r="B14" s="86">
        <f>'Liczymy metody dla kobiet'!S15</f>
        <v>0</v>
      </c>
      <c r="C14" s="86">
        <f t="shared" si="0"/>
        <v>4.3629179628707516E-5</v>
      </c>
      <c r="D14" s="87">
        <v>1</v>
      </c>
      <c r="E14" s="86">
        <f t="shared" si="2"/>
        <v>4.871203585097434E-5</v>
      </c>
      <c r="F14" s="87">
        <v>15</v>
      </c>
      <c r="G14" s="86">
        <f>SUMPRODUCT(B8:B20,$F$6:$F$18)/125</f>
        <v>5.3444993125629862E-5</v>
      </c>
      <c r="H14" s="87">
        <v>24</v>
      </c>
      <c r="I14" s="86">
        <f t="shared" ref="I14:I77" si="4">SUMPRODUCT(B7:B21,$H$6:$H$20)/125</f>
        <v>4.3609724195670563E-5</v>
      </c>
      <c r="J14" s="87">
        <v>228</v>
      </c>
      <c r="K14" s="86"/>
      <c r="L14" s="87">
        <v>47</v>
      </c>
      <c r="M14" s="86"/>
      <c r="N14" s="86"/>
      <c r="O14" s="86">
        <f t="shared" si="1"/>
        <v>5.3684342121261208E-5</v>
      </c>
      <c r="P14" s="88">
        <v>0.216</v>
      </c>
      <c r="Q14" s="86">
        <f t="shared" ref="Q14:Q77" si="5">SUMPRODUCT($P$6:$P$20,B7:B21)</f>
        <v>4.0350756652054426E-5</v>
      </c>
      <c r="R14" s="24"/>
    </row>
    <row r="15" spans="1:18" x14ac:dyDescent="0.25">
      <c r="A15" s="83">
        <v>9</v>
      </c>
      <c r="B15" s="86">
        <f>'Liczymy metody dla kobiet'!S16</f>
        <v>1.4640216675206792E-4</v>
      </c>
      <c r="C15" s="86">
        <f t="shared" si="0"/>
        <v>4.3629179628707516E-5</v>
      </c>
      <c r="D15" s="86"/>
      <c r="E15" s="86">
        <f t="shared" si="2"/>
        <v>5.3780250137019709E-5</v>
      </c>
      <c r="F15" s="87">
        <v>10</v>
      </c>
      <c r="G15" s="86">
        <f t="shared" si="3"/>
        <v>5.788693117604615E-5</v>
      </c>
      <c r="H15" s="87">
        <v>21</v>
      </c>
      <c r="I15" s="86">
        <f t="shared" si="4"/>
        <v>4.4344024034680598E-5</v>
      </c>
      <c r="J15" s="87">
        <v>250</v>
      </c>
      <c r="K15" s="86">
        <f>SUMPRODUCT(B6:B24,$J$6:$J$24)/1250</f>
        <v>4.0636203455684844E-5</v>
      </c>
      <c r="L15" s="87">
        <v>57</v>
      </c>
      <c r="M15" s="86"/>
      <c r="N15" s="86"/>
      <c r="O15" s="86">
        <f t="shared" si="1"/>
        <v>8.9262236881879306E-5</v>
      </c>
      <c r="P15" s="88">
        <v>0.216</v>
      </c>
      <c r="Q15" s="86">
        <f t="shared" si="5"/>
        <v>3.9114877248252337E-5</v>
      </c>
      <c r="R15" s="24"/>
    </row>
    <row r="16" spans="1:18" x14ac:dyDescent="0.25">
      <c r="A16" s="83">
        <v>10</v>
      </c>
      <c r="B16" s="86">
        <f>'Liczymy metody dla kobiet'!S17</f>
        <v>0</v>
      </c>
      <c r="C16" s="86">
        <f t="shared" si="0"/>
        <v>5.5793325244096886E-5</v>
      </c>
      <c r="D16" s="86"/>
      <c r="E16" s="86">
        <f t="shared" si="2"/>
        <v>6.3931128734057006E-5</v>
      </c>
      <c r="F16" s="87">
        <v>6</v>
      </c>
      <c r="G16" s="86">
        <f t="shared" si="3"/>
        <v>6.6843171606917638E-5</v>
      </c>
      <c r="H16" s="87">
        <v>7</v>
      </c>
      <c r="I16" s="86">
        <f t="shared" si="4"/>
        <v>5.5587678430002953E-5</v>
      </c>
      <c r="J16" s="87">
        <v>228</v>
      </c>
      <c r="K16" s="86">
        <f t="shared" ref="K16:K79" si="6">SUMPRODUCT(B7:B25,$J$6:$J$24)/1250</f>
        <v>5.801272552850869E-5</v>
      </c>
      <c r="L16" s="87">
        <v>60</v>
      </c>
      <c r="M16" s="86">
        <f>SUMPRODUCT(B6:B25,$L$6:$L$25)/350</f>
        <v>5.6670734423033603E-5</v>
      </c>
      <c r="N16" s="86"/>
      <c r="O16" s="86">
        <f>SUMPRODUCT(B13:B19,$N$6:$N$12)/256</f>
        <v>2.7504122159742821E-5</v>
      </c>
      <c r="P16" s="88">
        <v>-8.0000000000000002E-3</v>
      </c>
      <c r="Q16" s="86">
        <f t="shared" si="5"/>
        <v>5.2041494185125322E-5</v>
      </c>
      <c r="R16" s="24"/>
    </row>
    <row r="17" spans="1:18" x14ac:dyDescent="0.25">
      <c r="A17" s="83">
        <v>11</v>
      </c>
      <c r="B17" s="86">
        <f>'Liczymy metody dla kobiet'!S18</f>
        <v>0</v>
      </c>
      <c r="C17" s="86">
        <f t="shared" si="0"/>
        <v>8.2220386554879139E-5</v>
      </c>
      <c r="D17" s="86"/>
      <c r="E17" s="86">
        <f t="shared" si="2"/>
        <v>7.4082007331094309E-5</v>
      </c>
      <c r="F17" s="87">
        <v>3</v>
      </c>
      <c r="G17" s="86">
        <f t="shared" si="3"/>
        <v>7.9551243096760669E-5</v>
      </c>
      <c r="H17" s="87">
        <v>3</v>
      </c>
      <c r="I17" s="86">
        <f t="shared" si="4"/>
        <v>7.3635578948249336E-5</v>
      </c>
      <c r="J17" s="87">
        <v>174</v>
      </c>
      <c r="K17" s="86">
        <f t="shared" si="6"/>
        <v>7.2531277083063552E-5</v>
      </c>
      <c r="L17" s="87">
        <v>57</v>
      </c>
      <c r="M17" s="86">
        <f t="shared" ref="M17:M80" si="7">SUMPRODUCT(B7:B26,$L$6:$L$25)/350</f>
        <v>7.6703151821844702E-5</v>
      </c>
      <c r="N17" s="86"/>
      <c r="O17" s="86">
        <f t="shared" si="1"/>
        <v>1.384806454706937E-5</v>
      </c>
      <c r="P17" s="88">
        <v>-8.0000000000000002E-3</v>
      </c>
      <c r="Q17" s="86">
        <f t="shared" si="5"/>
        <v>8.0248498505375334E-5</v>
      </c>
      <c r="R17" s="24"/>
    </row>
    <row r="18" spans="1:18" x14ac:dyDescent="0.25">
      <c r="A18" s="83">
        <v>12</v>
      </c>
      <c r="B18" s="86">
        <f>'Liczymy metody dla kobiet'!S19</f>
        <v>1.3256445946841652E-4</v>
      </c>
      <c r="C18" s="86">
        <f t="shared" si="0"/>
        <v>9.4383572613893971E-5</v>
      </c>
      <c r="D18" s="86"/>
      <c r="E18" s="86">
        <f t="shared" si="2"/>
        <v>9.3710435981442797E-5</v>
      </c>
      <c r="F18" s="87">
        <v>1</v>
      </c>
      <c r="G18" s="86">
        <f t="shared" si="3"/>
        <v>9.4231202636107492E-5</v>
      </c>
      <c r="H18" s="87">
        <v>0</v>
      </c>
      <c r="I18" s="86">
        <f t="shared" si="4"/>
        <v>9.3638508323125454E-5</v>
      </c>
      <c r="J18" s="87">
        <v>106</v>
      </c>
      <c r="K18" s="86">
        <f t="shared" si="6"/>
        <v>8.8940547010323592E-5</v>
      </c>
      <c r="L18" s="87">
        <v>47</v>
      </c>
      <c r="M18" s="86">
        <f t="shared" si="7"/>
        <v>9.1717216614618498E-5</v>
      </c>
      <c r="N18" s="86"/>
      <c r="O18" s="86">
        <f t="shared" si="1"/>
        <v>1.03443640959454E-4</v>
      </c>
      <c r="P18" s="88">
        <v>-8.0000000000000002E-3</v>
      </c>
      <c r="Q18" s="86">
        <f t="shared" si="5"/>
        <v>9.4186007842899977E-5</v>
      </c>
      <c r="R18" s="24"/>
    </row>
    <row r="19" spans="1:18" x14ac:dyDescent="0.25">
      <c r="A19" s="83">
        <v>13</v>
      </c>
      <c r="B19" s="86">
        <f>'Liczymy metody dla kobiet'!S20</f>
        <v>1.3213530655391121E-4</v>
      </c>
      <c r="C19" s="86">
        <f t="shared" si="0"/>
        <v>9.4383572613893971E-5</v>
      </c>
      <c r="D19" s="86"/>
      <c r="E19" s="86">
        <f t="shared" si="2"/>
        <v>1.1225239330018953E-4</v>
      </c>
      <c r="F19" s="86"/>
      <c r="G19" s="86">
        <f t="shared" si="3"/>
        <v>1.0910872694644834E-4</v>
      </c>
      <c r="H19" s="87">
        <v>-2</v>
      </c>
      <c r="I19" s="86">
        <f t="shared" si="4"/>
        <v>1.0257176018764587E-4</v>
      </c>
      <c r="J19" s="87">
        <v>42</v>
      </c>
      <c r="K19" s="86">
        <f t="shared" si="6"/>
        <v>1.0489048559746577E-4</v>
      </c>
      <c r="L19" s="87">
        <v>33</v>
      </c>
      <c r="M19" s="86">
        <f t="shared" si="7"/>
        <v>1.0662049607299809E-4</v>
      </c>
      <c r="N19" s="86"/>
      <c r="O19" s="86">
        <f t="shared" si="1"/>
        <v>1.691930862759938E-4</v>
      </c>
      <c r="P19" s="88">
        <v>-8.0000000000000002E-3</v>
      </c>
      <c r="Q19" s="86">
        <f t="shared" si="5"/>
        <v>9.2204583694293162E-5</v>
      </c>
      <c r="R19" s="24"/>
    </row>
    <row r="20" spans="1:18" x14ac:dyDescent="0.25">
      <c r="A20" s="83">
        <v>14</v>
      </c>
      <c r="B20" s="86">
        <f>'Liczymy metody dla kobiet'!S21</f>
        <v>2.0721809704714214E-4</v>
      </c>
      <c r="C20" s="86">
        <f t="shared" si="0"/>
        <v>1.4177132288045006E-4</v>
      </c>
      <c r="D20" s="86"/>
      <c r="E20" s="86">
        <f t="shared" si="2"/>
        <v>1.2718004783375384E-4</v>
      </c>
      <c r="F20" s="86"/>
      <c r="G20" s="86">
        <f t="shared" si="3"/>
        <v>1.2616524017638998E-4</v>
      </c>
      <c r="H20" s="87">
        <v>-3</v>
      </c>
      <c r="I20" s="86">
        <f t="shared" si="4"/>
        <v>1.2353511944402607E-4</v>
      </c>
      <c r="J20" s="87">
        <v>0</v>
      </c>
      <c r="K20" s="86">
        <f t="shared" si="6"/>
        <v>1.19487233381151E-4</v>
      </c>
      <c r="L20" s="87">
        <v>18</v>
      </c>
      <c r="M20" s="86">
        <f t="shared" si="7"/>
        <v>1.2111676159614434E-4</v>
      </c>
      <c r="N20" s="86"/>
      <c r="O20" s="86">
        <f t="shared" si="1"/>
        <v>1.3993538218149017E-4</v>
      </c>
      <c r="P20" s="88">
        <v>-8.0000000000000002E-3</v>
      </c>
      <c r="Q20" s="86">
        <f t="shared" si="5"/>
        <v>1.4089461596966213E-4</v>
      </c>
      <c r="R20" s="24"/>
    </row>
    <row r="21" spans="1:18" x14ac:dyDescent="0.25">
      <c r="A21" s="83">
        <v>15</v>
      </c>
      <c r="B21" s="86">
        <f>'Liczymy metody dla kobiet'!S22</f>
        <v>0</v>
      </c>
      <c r="C21" s="86">
        <f t="shared" si="0"/>
        <v>1.4850311183783061E-4</v>
      </c>
      <c r="D21" s="86"/>
      <c r="E21" s="86">
        <f t="shared" si="2"/>
        <v>1.3831875028576116E-4</v>
      </c>
      <c r="F21" s="86"/>
      <c r="G21" s="86">
        <f t="shared" si="3"/>
        <v>1.440984603171196E-4</v>
      </c>
      <c r="H21" s="86"/>
      <c r="I21" s="86">
        <f t="shared" si="4"/>
        <v>1.3462839457715741E-4</v>
      </c>
      <c r="J21" s="87">
        <v>-16</v>
      </c>
      <c r="K21" s="86">
        <f t="shared" si="6"/>
        <v>1.3426633519168291E-4</v>
      </c>
      <c r="L21" s="87">
        <v>6</v>
      </c>
      <c r="M21" s="86">
        <f t="shared" si="7"/>
        <v>1.3942001012837155E-4</v>
      </c>
      <c r="N21" s="86"/>
      <c r="O21" s="86">
        <f t="shared" si="1"/>
        <v>8.9523055298108042E-5</v>
      </c>
      <c r="P21" s="86"/>
      <c r="Q21" s="86">
        <f t="shared" si="5"/>
        <v>1.4534642325784322E-4</v>
      </c>
      <c r="R21" s="24"/>
    </row>
    <row r="22" spans="1:18" x14ac:dyDescent="0.25">
      <c r="A22" s="83">
        <v>16</v>
      </c>
      <c r="B22" s="86">
        <f>'Liczymy metody dla kobiet'!S23</f>
        <v>2.3693875133278048E-4</v>
      </c>
      <c r="C22" s="86">
        <f t="shared" si="0"/>
        <v>1.5685865922270052E-4</v>
      </c>
      <c r="D22" s="86"/>
      <c r="E22" s="86">
        <f t="shared" si="2"/>
        <v>1.5936457348080256E-4</v>
      </c>
      <c r="F22" s="86"/>
      <c r="G22" s="86">
        <f t="shared" si="3"/>
        <v>1.6518836903783662E-4</v>
      </c>
      <c r="H22" s="86"/>
      <c r="I22" s="86">
        <f t="shared" si="4"/>
        <v>1.516552584826015E-4</v>
      </c>
      <c r="J22" s="87">
        <v>-18</v>
      </c>
      <c r="K22" s="86">
        <f t="shared" si="6"/>
        <v>1.5248805202270027E-4</v>
      </c>
      <c r="L22" s="87">
        <v>-2</v>
      </c>
      <c r="M22" s="86">
        <f t="shared" si="7"/>
        <v>1.6305989588759684E-4</v>
      </c>
      <c r="N22" s="86"/>
      <c r="O22" s="86">
        <f t="shared" si="1"/>
        <v>1.6709029175414477E-4</v>
      </c>
      <c r="P22" s="86"/>
      <c r="Q22" s="86">
        <f t="shared" si="5"/>
        <v>1.523476223709555E-4</v>
      </c>
      <c r="R22" s="24"/>
    </row>
    <row r="23" spans="1:18" x14ac:dyDescent="0.25">
      <c r="A23" s="83">
        <v>17</v>
      </c>
      <c r="B23" s="86">
        <f>'Liczymy metody dla kobiet'!S24</f>
        <v>1.6622340425531914E-4</v>
      </c>
      <c r="C23" s="86">
        <f t="shared" si="0"/>
        <v>1.5007708487393067E-4</v>
      </c>
      <c r="D23" s="86"/>
      <c r="E23" s="86">
        <f t="shared" si="2"/>
        <v>1.8337653668509091E-4</v>
      </c>
      <c r="F23" s="86"/>
      <c r="G23" s="86">
        <f t="shared" si="3"/>
        <v>1.9078931461029866E-4</v>
      </c>
      <c r="H23" s="86"/>
      <c r="I23" s="86">
        <f t="shared" si="4"/>
        <v>1.701169041134673E-4</v>
      </c>
      <c r="J23" s="87">
        <v>-12</v>
      </c>
      <c r="K23" s="86">
        <f t="shared" si="6"/>
        <v>1.7917737476970118E-4</v>
      </c>
      <c r="L23" s="87">
        <v>-5</v>
      </c>
      <c r="M23" s="86">
        <f t="shared" si="7"/>
        <v>1.9382101743567717E-4</v>
      </c>
      <c r="N23" s="86"/>
      <c r="O23" s="86">
        <f t="shared" si="1"/>
        <v>1.9718598996535807E-4</v>
      </c>
      <c r="P23" s="86"/>
      <c r="Q23" s="86">
        <f t="shared" si="5"/>
        <v>1.4318628137498688E-4</v>
      </c>
      <c r="R23" s="24"/>
    </row>
    <row r="24" spans="1:18" x14ac:dyDescent="0.25">
      <c r="A24" s="83">
        <v>18</v>
      </c>
      <c r="B24" s="86">
        <f>'Liczymy metody dla kobiet'!S25</f>
        <v>1.7391304347826085E-4</v>
      </c>
      <c r="C24" s="86">
        <f t="shared" si="0"/>
        <v>1.9961268858910094E-4</v>
      </c>
      <c r="D24" s="86"/>
      <c r="E24" s="86">
        <f t="shared" si="2"/>
        <v>2.1770193690377466E-4</v>
      </c>
      <c r="F24" s="86"/>
      <c r="G24" s="86">
        <f t="shared" si="3"/>
        <v>2.2328106368170456E-4</v>
      </c>
      <c r="H24" s="86"/>
      <c r="I24" s="86">
        <f t="shared" si="4"/>
        <v>2.1124342510698524E-4</v>
      </c>
      <c r="J24" s="87">
        <v>-4</v>
      </c>
      <c r="K24" s="86">
        <f t="shared" si="6"/>
        <v>2.1694923297767708E-4</v>
      </c>
      <c r="L24" s="87">
        <v>-3</v>
      </c>
      <c r="M24" s="86">
        <f t="shared" si="7"/>
        <v>2.3037944402316319E-4</v>
      </c>
      <c r="N24" s="86"/>
      <c r="O24" s="86">
        <f t="shared" si="1"/>
        <v>1.6303627709831527E-4</v>
      </c>
      <c r="P24" s="86"/>
      <c r="Q24" s="86">
        <f t="shared" si="5"/>
        <v>1.9560014239752784E-4</v>
      </c>
      <c r="R24" s="24"/>
    </row>
    <row r="25" spans="1:18" x14ac:dyDescent="0.25">
      <c r="A25" s="83">
        <v>19</v>
      </c>
      <c r="B25" s="86">
        <f>'Liczymy metody dla kobiet'!S26</f>
        <v>1.733102253032929E-4</v>
      </c>
      <c r="C25" s="86">
        <f t="shared" si="0"/>
        <v>2.6183113890189196E-4</v>
      </c>
      <c r="D25" s="86"/>
      <c r="E25" s="86">
        <f t="shared" si="2"/>
        <v>2.5518477569606406E-4</v>
      </c>
      <c r="F25" s="86"/>
      <c r="G25" s="86">
        <f t="shared" si="3"/>
        <v>2.5978535894468345E-4</v>
      </c>
      <c r="H25" s="86"/>
      <c r="I25" s="86">
        <f t="shared" si="4"/>
        <v>2.6431598988532014E-4</v>
      </c>
      <c r="J25" s="86"/>
      <c r="K25" s="86">
        <f t="shared" si="6"/>
        <v>2.6198692161802497E-4</v>
      </c>
      <c r="L25" s="87">
        <v>-1</v>
      </c>
      <c r="M25" s="86">
        <f t="shared" si="7"/>
        <v>2.7044379400719196E-4</v>
      </c>
      <c r="N25" s="86"/>
      <c r="O25" s="86">
        <f t="shared" si="1"/>
        <v>1.6727027951619927E-4</v>
      </c>
      <c r="P25" s="86"/>
      <c r="Q25" s="86">
        <f t="shared" si="5"/>
        <v>2.6334134921543744E-4</v>
      </c>
      <c r="R25" s="24"/>
    </row>
    <row r="26" spans="1:18" x14ac:dyDescent="0.25">
      <c r="A26" s="83">
        <v>20</v>
      </c>
      <c r="B26" s="86">
        <f>'Liczymy metody dla kobiet'!S27</f>
        <v>2.4767801857585134E-4</v>
      </c>
      <c r="C26" s="86">
        <f t="shared" si="0"/>
        <v>3.2013011293124922E-4</v>
      </c>
      <c r="D26" s="86"/>
      <c r="E26" s="86">
        <f t="shared" si="2"/>
        <v>3.0077749564279044E-4</v>
      </c>
      <c r="F26" s="86"/>
      <c r="G26" s="86">
        <f t="shared" si="3"/>
        <v>2.9477944389411694E-4</v>
      </c>
      <c r="H26" s="86"/>
      <c r="I26" s="86">
        <f t="shared" si="4"/>
        <v>3.1116384114361493E-4</v>
      </c>
      <c r="J26" s="86"/>
      <c r="K26" s="86">
        <f t="shared" si="6"/>
        <v>3.0724974262030829E-4</v>
      </c>
      <c r="L26" s="87"/>
      <c r="M26" s="86">
        <f t="shared" si="7"/>
        <v>3.0730797255788421E-4</v>
      </c>
      <c r="N26" s="86"/>
      <c r="O26" s="86">
        <f t="shared" si="1"/>
        <v>2.9357491738356598E-4</v>
      </c>
      <c r="P26" s="86"/>
      <c r="Q26" s="86">
        <f t="shared" si="5"/>
        <v>3.2559157868108186E-4</v>
      </c>
      <c r="R26" s="24"/>
    </row>
    <row r="27" spans="1:18" x14ac:dyDescent="0.25">
      <c r="A27" s="83">
        <v>21</v>
      </c>
      <c r="B27" s="86">
        <f>'Liczymy metody dla kobiet'!S28</f>
        <v>5.4803100289673541E-4</v>
      </c>
      <c r="C27" s="86">
        <f t="shared" si="0"/>
        <v>3.4427285318414786E-4</v>
      </c>
      <c r="D27" s="86"/>
      <c r="E27" s="86">
        <f t="shared" si="2"/>
        <v>3.4188604979569731E-4</v>
      </c>
      <c r="F27" s="86"/>
      <c r="G27" s="86">
        <f t="shared" si="3"/>
        <v>3.2431206309371764E-4</v>
      </c>
      <c r="H27" s="86"/>
      <c r="I27" s="86">
        <f t="shared" si="4"/>
        <v>3.4600672988009733E-4</v>
      </c>
      <c r="J27" s="86"/>
      <c r="K27" s="86">
        <f t="shared" si="6"/>
        <v>3.4487712530462621E-4</v>
      </c>
      <c r="L27" s="86"/>
      <c r="M27" s="86">
        <f t="shared" si="7"/>
        <v>3.3900933658809158E-4</v>
      </c>
      <c r="N27" s="86"/>
      <c r="O27" s="86">
        <f t="shared" si="1"/>
        <v>4.9379003085056898E-4</v>
      </c>
      <c r="P27" s="86"/>
      <c r="Q27" s="86">
        <f t="shared" si="5"/>
        <v>3.515044087796077E-4</v>
      </c>
      <c r="R27" s="24"/>
    </row>
    <row r="28" spans="1:18" x14ac:dyDescent="0.25">
      <c r="A28" s="83">
        <v>22</v>
      </c>
      <c r="B28" s="86">
        <f>'Liczymy metody dla kobiet'!S29</f>
        <v>4.577182744021055E-4</v>
      </c>
      <c r="C28" s="86">
        <f t="shared" si="0"/>
        <v>3.7804068460756222E-4</v>
      </c>
      <c r="D28" s="86"/>
      <c r="E28" s="86">
        <f t="shared" si="2"/>
        <v>3.5834696143225792E-4</v>
      </c>
      <c r="F28" s="86"/>
      <c r="G28" s="86">
        <f t="shared" si="3"/>
        <v>3.4661312669785843E-4</v>
      </c>
      <c r="H28" s="86"/>
      <c r="I28" s="86">
        <f t="shared" si="4"/>
        <v>3.7515081439073311E-4</v>
      </c>
      <c r="J28" s="86"/>
      <c r="K28" s="86">
        <f t="shared" si="6"/>
        <v>3.6796614332904428E-4</v>
      </c>
      <c r="L28" s="86"/>
      <c r="M28" s="86">
        <f t="shared" si="7"/>
        <v>3.6206868014114832E-4</v>
      </c>
      <c r="N28" s="86"/>
      <c r="O28" s="86">
        <f t="shared" si="1"/>
        <v>4.6130040626137019E-4</v>
      </c>
      <c r="P28" s="86"/>
      <c r="Q28" s="86">
        <f t="shared" si="5"/>
        <v>3.8755324717185368E-4</v>
      </c>
      <c r="R28" s="24"/>
    </row>
    <row r="29" spans="1:18" x14ac:dyDescent="0.25">
      <c r="A29" s="83">
        <v>23</v>
      </c>
      <c r="B29" s="86">
        <f>'Liczymy metody dla kobiet'!S30</f>
        <v>2.9462674474275405E-4</v>
      </c>
      <c r="C29" s="86">
        <f t="shared" si="0"/>
        <v>4.0515545935363562E-4</v>
      </c>
      <c r="D29" s="86"/>
      <c r="E29" s="86">
        <f t="shared" si="2"/>
        <v>3.6536503290177829E-4</v>
      </c>
      <c r="F29" s="86"/>
      <c r="G29" s="86">
        <f t="shared" si="3"/>
        <v>3.594016277377077E-4</v>
      </c>
      <c r="H29" s="86"/>
      <c r="I29" s="86">
        <f t="shared" si="4"/>
        <v>3.8672279331457027E-4</v>
      </c>
      <c r="J29" s="86"/>
      <c r="K29" s="86">
        <f t="shared" si="6"/>
        <v>3.7548066447970989E-4</v>
      </c>
      <c r="L29" s="86"/>
      <c r="M29" s="86">
        <f t="shared" si="7"/>
        <v>3.7478708478239407E-4</v>
      </c>
      <c r="N29" s="86"/>
      <c r="O29" s="86">
        <f t="shared" si="1"/>
        <v>3.2202330708633596E-4</v>
      </c>
      <c r="P29" s="86"/>
      <c r="Q29" s="86">
        <f t="shared" si="5"/>
        <v>4.1426251454592305E-4</v>
      </c>
      <c r="R29" s="24"/>
    </row>
    <row r="30" spans="1:18" x14ac:dyDescent="0.25">
      <c r="A30" s="83">
        <v>24</v>
      </c>
      <c r="B30" s="86">
        <f>'Liczymy metody dla kobiet'!S31</f>
        <v>3.4214938242036467E-4</v>
      </c>
      <c r="C30" s="86">
        <f t="shared" si="0"/>
        <v>3.4413569708469511E-4</v>
      </c>
      <c r="D30" s="86"/>
      <c r="E30" s="86">
        <f t="shared" si="2"/>
        <v>3.6669009371676815E-4</v>
      </c>
      <c r="F30" s="86"/>
      <c r="G30" s="86">
        <f t="shared" si="3"/>
        <v>3.6308307358526949E-4</v>
      </c>
      <c r="H30" s="86"/>
      <c r="I30" s="86">
        <f t="shared" si="4"/>
        <v>3.6600810480386895E-4</v>
      </c>
      <c r="J30" s="86"/>
      <c r="K30" s="86">
        <f t="shared" si="6"/>
        <v>3.710114931235996E-4</v>
      </c>
      <c r="L30" s="86"/>
      <c r="M30" s="86">
        <f t="shared" si="7"/>
        <v>3.7794772469177285E-4</v>
      </c>
      <c r="N30" s="86"/>
      <c r="O30" s="86">
        <f t="shared" si="1"/>
        <v>3.4089186565281328E-4</v>
      </c>
      <c r="P30" s="86"/>
      <c r="Q30" s="86">
        <f t="shared" si="5"/>
        <v>3.4511070749089495E-4</v>
      </c>
      <c r="R30" s="24"/>
    </row>
    <row r="31" spans="1:18" x14ac:dyDescent="0.25">
      <c r="A31" s="83">
        <v>25</v>
      </c>
      <c r="B31" s="86">
        <f>'Liczymy metody dla kobiet'!S32</f>
        <v>3.8325189230621831E-4</v>
      </c>
      <c r="C31" s="86">
        <f t="shared" si="0"/>
        <v>3.552204702788507E-4</v>
      </c>
      <c r="D31" s="86"/>
      <c r="E31" s="86">
        <f t="shared" si="2"/>
        <v>3.6472000084203669E-4</v>
      </c>
      <c r="F31" s="86"/>
      <c r="G31" s="86">
        <f t="shared" si="3"/>
        <v>3.6578950902663133E-4</v>
      </c>
      <c r="H31" s="86"/>
      <c r="I31" s="86">
        <f t="shared" si="4"/>
        <v>3.607804316170263E-4</v>
      </c>
      <c r="J31" s="86"/>
      <c r="K31" s="86">
        <f t="shared" si="6"/>
        <v>3.6248329669081426E-4</v>
      </c>
      <c r="L31" s="86"/>
      <c r="M31" s="86">
        <f t="shared" si="7"/>
        <v>3.7499510477522564E-4</v>
      </c>
      <c r="N31" s="86"/>
      <c r="O31" s="86">
        <f t="shared" si="1"/>
        <v>3.3556383992361513E-4</v>
      </c>
      <c r="P31" s="86"/>
      <c r="Q31" s="86">
        <f t="shared" si="5"/>
        <v>3.5355077780898232E-4</v>
      </c>
      <c r="R31" s="24"/>
    </row>
    <row r="32" spans="1:18" x14ac:dyDescent="0.25">
      <c r="A32" s="83">
        <v>26</v>
      </c>
      <c r="B32" s="86">
        <f>'Liczymy metody dla kobiet'!S33</f>
        <v>2.4293219155203304E-4</v>
      </c>
      <c r="C32" s="86">
        <f t="shared" si="0"/>
        <v>3.508981572590975E-4</v>
      </c>
      <c r="D32" s="86"/>
      <c r="E32" s="86">
        <f t="shared" si="2"/>
        <v>3.6029327903350596E-4</v>
      </c>
      <c r="F32" s="86"/>
      <c r="G32" s="86">
        <f t="shared" si="3"/>
        <v>3.701656369378616E-4</v>
      </c>
      <c r="H32" s="86"/>
      <c r="I32" s="86">
        <f t="shared" si="4"/>
        <v>3.520793726200496E-4</v>
      </c>
      <c r="J32" s="86"/>
      <c r="K32" s="86">
        <f t="shared" si="6"/>
        <v>3.5985424007184408E-4</v>
      </c>
      <c r="L32" s="86"/>
      <c r="M32" s="86">
        <f t="shared" si="7"/>
        <v>3.7534983630291285E-4</v>
      </c>
      <c r="N32" s="86"/>
      <c r="O32" s="86">
        <f t="shared" si="1"/>
        <v>3.3579678827420169E-4</v>
      </c>
      <c r="P32" s="86"/>
      <c r="Q32" s="86">
        <f t="shared" si="5"/>
        <v>3.448694024864935E-4</v>
      </c>
      <c r="R32" s="24"/>
    </row>
    <row r="33" spans="1:22" x14ac:dyDescent="0.25">
      <c r="A33" s="83">
        <v>27</v>
      </c>
      <c r="B33" s="86">
        <f>'Liczymy metody dla kobiet'!S34</f>
        <v>5.1314214037288331E-4</v>
      </c>
      <c r="C33" s="86">
        <f t="shared" si="0"/>
        <v>3.681902202339048E-4</v>
      </c>
      <c r="D33" s="86"/>
      <c r="E33" s="86">
        <f t="shared" si="2"/>
        <v>3.7187913863906738E-4</v>
      </c>
      <c r="F33" s="86"/>
      <c r="G33" s="86">
        <f t="shared" si="3"/>
        <v>3.8057051962169587E-4</v>
      </c>
      <c r="H33" s="86"/>
      <c r="I33" s="86">
        <f t="shared" si="4"/>
        <v>3.6628884383903786E-4</v>
      </c>
      <c r="J33" s="86"/>
      <c r="K33" s="86">
        <f t="shared" si="6"/>
        <v>3.6695753828088688E-4</v>
      </c>
      <c r="L33" s="86"/>
      <c r="M33" s="86">
        <f t="shared" si="7"/>
        <v>3.8338010274381091E-4</v>
      </c>
      <c r="N33" s="86"/>
      <c r="O33" s="86">
        <f t="shared" si="1"/>
        <v>4.0174236804219933E-4</v>
      </c>
      <c r="P33" s="86"/>
      <c r="Q33" s="86">
        <f t="shared" si="5"/>
        <v>3.6342966163968555E-4</v>
      </c>
      <c r="R33" s="24"/>
    </row>
    <row r="34" spans="1:22" x14ac:dyDescent="0.25">
      <c r="A34" s="83">
        <v>28</v>
      </c>
      <c r="B34" s="86">
        <f>'Liczymy metody dla kobiet'!S35</f>
        <v>2.730151796439882E-4</v>
      </c>
      <c r="C34" s="86">
        <f t="shared" si="0"/>
        <v>3.8302185031098194E-4</v>
      </c>
      <c r="D34" s="86"/>
      <c r="E34" s="86">
        <f t="shared" si="2"/>
        <v>3.8724567245792955E-4</v>
      </c>
      <c r="F34" s="86"/>
      <c r="G34" s="86">
        <f t="shared" si="3"/>
        <v>3.957359608997494E-4</v>
      </c>
      <c r="H34" s="86"/>
      <c r="I34" s="86">
        <f t="shared" si="4"/>
        <v>3.8118635604726257E-4</v>
      </c>
      <c r="J34" s="86"/>
      <c r="K34" s="86">
        <f t="shared" si="6"/>
        <v>3.8220900454593486E-4</v>
      </c>
      <c r="L34" s="86"/>
      <c r="M34" s="86">
        <f t="shared" si="7"/>
        <v>3.9732013822481739E-4</v>
      </c>
      <c r="N34" s="86"/>
      <c r="O34" s="86">
        <f t="shared" si="1"/>
        <v>3.6023474541458354E-4</v>
      </c>
      <c r="P34" s="86"/>
      <c r="Q34" s="86">
        <f t="shared" si="5"/>
        <v>3.7817198202681973E-4</v>
      </c>
      <c r="R34" s="24"/>
    </row>
    <row r="35" spans="1:22" x14ac:dyDescent="0.25">
      <c r="A35" s="83">
        <v>29</v>
      </c>
      <c r="B35" s="86">
        <f>'Liczymy metody dla kobiet'!S36</f>
        <v>4.2860969729440124E-4</v>
      </c>
      <c r="C35" s="86">
        <f t="shared" si="0"/>
        <v>4.0206499511250227E-4</v>
      </c>
      <c r="D35" s="86"/>
      <c r="E35" s="86">
        <f t="shared" si="2"/>
        <v>4.1871450713593951E-4</v>
      </c>
      <c r="F35" s="86"/>
      <c r="G35" s="86">
        <f t="shared" si="3"/>
        <v>4.1575127046196523E-4</v>
      </c>
      <c r="H35" s="86"/>
      <c r="I35" s="86">
        <f t="shared" si="4"/>
        <v>4.0535723983008788E-4</v>
      </c>
      <c r="J35" s="86"/>
      <c r="K35" s="86">
        <f t="shared" si="6"/>
        <v>4.0590582359841345E-4</v>
      </c>
      <c r="L35" s="86"/>
      <c r="M35" s="86">
        <f t="shared" si="7"/>
        <v>4.1527910396352237E-4</v>
      </c>
      <c r="N35" s="86"/>
      <c r="O35" s="86">
        <f t="shared" si="1"/>
        <v>3.9801395863229297E-4</v>
      </c>
      <c r="P35" s="86"/>
      <c r="Q35" s="86">
        <f t="shared" si="5"/>
        <v>3.9860031823520982E-4</v>
      </c>
      <c r="R35" s="24"/>
      <c r="V35" t="s">
        <v>72</v>
      </c>
    </row>
    <row r="36" spans="1:22" x14ac:dyDescent="0.25">
      <c r="A36" s="83">
        <v>30</v>
      </c>
      <c r="B36" s="86">
        <f>'Liczymy metody dla kobiet'!S37</f>
        <v>4.5741004269160394E-4</v>
      </c>
      <c r="C36" s="86">
        <f t="shared" si="0"/>
        <v>4.320531393731614E-4</v>
      </c>
      <c r="D36" s="86"/>
      <c r="E36" s="86">
        <f t="shared" si="2"/>
        <v>4.4054720723230446E-4</v>
      </c>
      <c r="F36" s="86"/>
      <c r="G36" s="86">
        <f t="shared" si="3"/>
        <v>4.3923125690147351E-4</v>
      </c>
      <c r="H36" s="86"/>
      <c r="I36" s="86">
        <f t="shared" si="4"/>
        <v>4.2704116867347804E-4</v>
      </c>
      <c r="J36" s="86"/>
      <c r="K36" s="86">
        <f t="shared" si="6"/>
        <v>4.3229876998520132E-4</v>
      </c>
      <c r="L36" s="86"/>
      <c r="M36" s="86">
        <f t="shared" si="7"/>
        <v>4.3710195405729591E-4</v>
      </c>
      <c r="N36" s="86"/>
      <c r="O36" s="86">
        <f t="shared" si="1"/>
        <v>4.2046216853070748E-4</v>
      </c>
      <c r="P36" s="86"/>
      <c r="Q36" s="86">
        <f t="shared" si="5"/>
        <v>4.2798977663049612E-4</v>
      </c>
      <c r="R36" s="24"/>
    </row>
    <row r="37" spans="1:22" x14ac:dyDescent="0.25">
      <c r="A37" s="83">
        <v>31</v>
      </c>
      <c r="B37" s="86">
        <f>'Liczymy metody dla kobiet'!S38</f>
        <v>3.3814791555963479E-4</v>
      </c>
      <c r="C37" s="86">
        <f t="shared" si="0"/>
        <v>5.0824233064914706E-4</v>
      </c>
      <c r="D37" s="86"/>
      <c r="E37" s="86">
        <f t="shared" si="2"/>
        <v>4.6036982684458528E-4</v>
      </c>
      <c r="F37" s="86"/>
      <c r="G37" s="86">
        <f t="shared" si="3"/>
        <v>4.6677460608364718E-4</v>
      </c>
      <c r="H37" s="86"/>
      <c r="I37" s="86">
        <f t="shared" si="4"/>
        <v>4.7628586249844794E-4</v>
      </c>
      <c r="J37" s="86"/>
      <c r="K37" s="86">
        <f t="shared" si="6"/>
        <v>4.5549401488013464E-4</v>
      </c>
      <c r="L37" s="86"/>
      <c r="M37" s="86">
        <f t="shared" si="7"/>
        <v>4.6274924326792152E-4</v>
      </c>
      <c r="N37" s="86"/>
      <c r="O37" s="86">
        <f t="shared" si="1"/>
        <v>4.1839147638473445E-4</v>
      </c>
      <c r="P37" s="86"/>
      <c r="Q37" s="86">
        <f t="shared" si="5"/>
        <v>5.1141274945408065E-4</v>
      </c>
      <c r="R37" s="24"/>
    </row>
    <row r="38" spans="1:22" x14ac:dyDescent="0.25">
      <c r="A38" s="83">
        <v>32</v>
      </c>
      <c r="B38" s="86">
        <f>'Liczymy metody dla kobiet'!S39</f>
        <v>6.6308286167617871E-4</v>
      </c>
      <c r="C38" s="86">
        <f t="shared" si="0"/>
        <v>4.7735372071572996E-4</v>
      </c>
      <c r="D38" s="86"/>
      <c r="E38" s="86">
        <f t="shared" si="2"/>
        <v>4.8927907083660916E-4</v>
      </c>
      <c r="F38" s="86"/>
      <c r="G38" s="86">
        <f t="shared" si="3"/>
        <v>4.9114753646088704E-4</v>
      </c>
      <c r="H38" s="86"/>
      <c r="I38" s="86">
        <f t="shared" si="4"/>
        <v>4.7375417021747873E-4</v>
      </c>
      <c r="J38" s="86"/>
      <c r="K38" s="86">
        <f t="shared" si="6"/>
        <v>4.7753929693246589E-4</v>
      </c>
      <c r="L38" s="86"/>
      <c r="M38" s="86">
        <f t="shared" si="7"/>
        <v>4.8900737573951108E-4</v>
      </c>
      <c r="N38" s="86"/>
      <c r="O38" s="86">
        <f t="shared" si="1"/>
        <v>6.2105470709838181E-4</v>
      </c>
      <c r="P38" s="86"/>
      <c r="Q38" s="86">
        <f t="shared" si="5"/>
        <v>4.7155593196792717E-4</v>
      </c>
      <c r="R38" s="24"/>
    </row>
    <row r="39" spans="1:22" x14ac:dyDescent="0.25">
      <c r="A39" s="83">
        <v>33</v>
      </c>
      <c r="B39" s="86">
        <f>'Liczymy metody dla kobiet'!S40</f>
        <v>6.5396113602391619E-4</v>
      </c>
      <c r="C39" s="86">
        <f t="shared" si="0"/>
        <v>4.8213494837238605E-4</v>
      </c>
      <c r="D39" s="86"/>
      <c r="E39" s="86">
        <f t="shared" si="2"/>
        <v>5.249624183687972E-4</v>
      </c>
      <c r="F39" s="86"/>
      <c r="G39" s="86">
        <f t="shared" si="3"/>
        <v>5.213182555859297E-4</v>
      </c>
      <c r="H39" s="86"/>
      <c r="I39" s="86">
        <f t="shared" si="4"/>
        <v>4.9200787651207053E-4</v>
      </c>
      <c r="J39" s="86"/>
      <c r="K39" s="86">
        <f t="shared" si="6"/>
        <v>5.0414544282874514E-4</v>
      </c>
      <c r="L39" s="86"/>
      <c r="M39" s="86">
        <f t="shared" si="7"/>
        <v>5.2042439824589494E-4</v>
      </c>
      <c r="N39" s="86"/>
      <c r="O39" s="86">
        <f t="shared" si="1"/>
        <v>5.963434802663029E-4</v>
      </c>
      <c r="P39" s="86"/>
      <c r="Q39" s="86">
        <f t="shared" si="5"/>
        <v>4.7236482201443294E-4</v>
      </c>
      <c r="R39" s="24"/>
    </row>
    <row r="40" spans="1:22" x14ac:dyDescent="0.25">
      <c r="A40" s="83">
        <v>34</v>
      </c>
      <c r="B40" s="86">
        <f>'Liczymy metody dla kobiet'!S41</f>
        <v>2.7416664762731615E-4</v>
      </c>
      <c r="C40" s="86">
        <f t="shared" si="0"/>
        <v>5.4661121507262097E-4</v>
      </c>
      <c r="D40" s="86"/>
      <c r="E40" s="86">
        <f t="shared" si="2"/>
        <v>5.4057915902213901E-4</v>
      </c>
      <c r="F40" s="86"/>
      <c r="G40" s="86">
        <f t="shared" si="3"/>
        <v>5.6125910106892551E-4</v>
      </c>
      <c r="H40" s="86"/>
      <c r="I40" s="86">
        <f t="shared" si="4"/>
        <v>5.3707568751699074E-4</v>
      </c>
      <c r="J40" s="86"/>
      <c r="K40" s="86">
        <f t="shared" si="6"/>
        <v>5.3887386156062562E-4</v>
      </c>
      <c r="L40" s="86"/>
      <c r="M40" s="86">
        <f t="shared" si="7"/>
        <v>5.6294022710213273E-4</v>
      </c>
      <c r="N40" s="86"/>
      <c r="O40" s="86">
        <f t="shared" si="1"/>
        <v>3.67114481545241E-4</v>
      </c>
      <c r="P40" s="86"/>
      <c r="Q40" s="86">
        <f t="shared" si="5"/>
        <v>5.3855007722197615E-4</v>
      </c>
      <c r="R40" s="24"/>
    </row>
    <row r="41" spans="1:22" x14ac:dyDescent="0.25">
      <c r="A41" s="83">
        <v>35</v>
      </c>
      <c r="B41" s="86">
        <f>'Liczymy metody dla kobiet'!S42</f>
        <v>4.8131618097488403E-4</v>
      </c>
      <c r="C41" s="86">
        <f t="shared" si="0"/>
        <v>6.1046987703410223E-4</v>
      </c>
      <c r="D41" s="86"/>
      <c r="E41" s="86">
        <f t="shared" si="2"/>
        <v>5.9140080285751794E-4</v>
      </c>
      <c r="F41" s="86"/>
      <c r="G41" s="86">
        <f t="shared" si="3"/>
        <v>6.0926108440256626E-4</v>
      </c>
      <c r="H41" s="86"/>
      <c r="I41" s="86">
        <f t="shared" si="4"/>
        <v>5.9807286051035595E-4</v>
      </c>
      <c r="J41" s="86"/>
      <c r="K41" s="86">
        <f t="shared" si="6"/>
        <v>5.8791592590639555E-4</v>
      </c>
      <c r="L41" s="86"/>
      <c r="M41" s="86">
        <f t="shared" si="7"/>
        <v>6.1390187899123747E-4</v>
      </c>
      <c r="N41" s="86"/>
      <c r="O41" s="86">
        <f t="shared" si="1"/>
        <v>4.279841735086203E-4</v>
      </c>
      <c r="P41" s="86"/>
      <c r="Q41" s="86">
        <f t="shared" si="5"/>
        <v>6.0674046907003209E-4</v>
      </c>
      <c r="R41" s="24"/>
    </row>
    <row r="42" spans="1:22" x14ac:dyDescent="0.25">
      <c r="A42" s="83">
        <v>36</v>
      </c>
      <c r="B42" s="86">
        <f>'Liczymy metody dla kobiet'!S43</f>
        <v>6.6052924906081004E-4</v>
      </c>
      <c r="C42" s="86">
        <f t="shared" si="0"/>
        <v>5.8632603391585642E-4</v>
      </c>
      <c r="D42" s="86"/>
      <c r="E42" s="86">
        <f t="shared" si="2"/>
        <v>6.6007405425956404E-4</v>
      </c>
      <c r="F42" s="86"/>
      <c r="G42" s="86">
        <f t="shared" si="3"/>
        <v>6.609924757002767E-4</v>
      </c>
      <c r="H42" s="86"/>
      <c r="I42" s="86">
        <f t="shared" si="4"/>
        <v>6.2776887189147635E-4</v>
      </c>
      <c r="J42" s="86"/>
      <c r="K42" s="86">
        <f t="shared" si="6"/>
        <v>6.5155402344014776E-4</v>
      </c>
      <c r="L42" s="86"/>
      <c r="M42" s="86">
        <f t="shared" si="7"/>
        <v>6.742341033179498E-4</v>
      </c>
      <c r="N42" s="86"/>
      <c r="O42" s="86">
        <f t="shared" si="1"/>
        <v>7.3304635991918506E-4</v>
      </c>
      <c r="P42" s="86"/>
      <c r="Q42" s="86">
        <f t="shared" si="5"/>
        <v>5.7525149931292308E-4</v>
      </c>
      <c r="R42" s="24"/>
    </row>
    <row r="43" spans="1:22" x14ac:dyDescent="0.25">
      <c r="A43" s="83">
        <v>37</v>
      </c>
      <c r="B43" s="86">
        <f>'Liczymy metody dla kobiet'!S44</f>
        <v>9.8237617148358458E-4</v>
      </c>
      <c r="C43" s="86">
        <f t="shared" si="0"/>
        <v>7.3146193989262367E-4</v>
      </c>
      <c r="D43" s="86"/>
      <c r="E43" s="86">
        <f t="shared" si="2"/>
        <v>7.2928898750481222E-4</v>
      </c>
      <c r="F43" s="86"/>
      <c r="G43" s="86">
        <f t="shared" si="3"/>
        <v>7.2379840160092092E-4</v>
      </c>
      <c r="H43" s="86"/>
      <c r="I43" s="86">
        <f t="shared" si="4"/>
        <v>7.2461646251328622E-4</v>
      </c>
      <c r="J43" s="86"/>
      <c r="K43" s="86">
        <f t="shared" si="6"/>
        <v>7.2134690132334646E-4</v>
      </c>
      <c r="L43" s="86"/>
      <c r="M43" s="86">
        <f t="shared" si="7"/>
        <v>7.3612987788180878E-4</v>
      </c>
      <c r="N43" s="86"/>
      <c r="O43" s="86">
        <f t="shared" si="1"/>
        <v>8.237579394714911E-4</v>
      </c>
      <c r="P43" s="86"/>
      <c r="Q43" s="86">
        <f t="shared" si="5"/>
        <v>7.3173462686341225E-4</v>
      </c>
      <c r="R43" s="24"/>
    </row>
    <row r="44" spans="1:22" x14ac:dyDescent="0.25">
      <c r="A44" s="83">
        <v>38</v>
      </c>
      <c r="B44" s="86">
        <f>'Liczymy metody dla kobiet'!S45</f>
        <v>5.332419204326877E-4</v>
      </c>
      <c r="C44" s="86">
        <f t="shared" si="0"/>
        <v>8.2550120538261681E-4</v>
      </c>
      <c r="D44" s="86"/>
      <c r="E44" s="86">
        <f t="shared" si="2"/>
        <v>7.8361937485735061E-4</v>
      </c>
      <c r="F44" s="86"/>
      <c r="G44" s="86">
        <f t="shared" si="3"/>
        <v>7.8633164053077656E-4</v>
      </c>
      <c r="H44" s="86"/>
      <c r="I44" s="86">
        <f t="shared" si="4"/>
        <v>8.1030239380463348E-4</v>
      </c>
      <c r="J44" s="86"/>
      <c r="K44" s="86">
        <f t="shared" si="6"/>
        <v>7.8672319819898101E-4</v>
      </c>
      <c r="L44" s="86"/>
      <c r="M44" s="86">
        <f t="shared" si="7"/>
        <v>7.9636025767358546E-4</v>
      </c>
      <c r="N44" s="86"/>
      <c r="O44" s="86">
        <f t="shared" si="1"/>
        <v>7.2184648481446955E-4</v>
      </c>
      <c r="P44" s="86"/>
      <c r="Q44" s="86">
        <f t="shared" si="5"/>
        <v>8.3349145647390241E-4</v>
      </c>
      <c r="R44" s="24"/>
    </row>
    <row r="45" spans="1:22" x14ac:dyDescent="0.25">
      <c r="A45" s="83">
        <v>39</v>
      </c>
      <c r="B45" s="86">
        <f>'Liczymy metody dla kobiet'!S46</f>
        <v>9.9984617751115203E-4</v>
      </c>
      <c r="C45" s="86">
        <f t="shared" si="0"/>
        <v>8.9268588129886163E-4</v>
      </c>
      <c r="D45" s="86"/>
      <c r="E45" s="86">
        <f t="shared" si="2"/>
        <v>8.5460878852535989E-4</v>
      </c>
      <c r="F45" s="86"/>
      <c r="G45" s="86">
        <f t="shared" si="3"/>
        <v>8.408746283693466E-4</v>
      </c>
      <c r="H45" s="86"/>
      <c r="I45" s="86">
        <f t="shared" si="4"/>
        <v>8.5095520988108769E-4</v>
      </c>
      <c r="J45" s="86"/>
      <c r="K45" s="86">
        <f t="shared" si="6"/>
        <v>8.3936655614262926E-4</v>
      </c>
      <c r="L45" s="86"/>
      <c r="M45" s="86">
        <f t="shared" si="7"/>
        <v>8.4417326953633892E-4</v>
      </c>
      <c r="N45" s="86"/>
      <c r="O45" s="86">
        <f t="shared" si="1"/>
        <v>8.7299011254151075E-4</v>
      </c>
      <c r="P45" s="86"/>
      <c r="Q45" s="86">
        <f t="shared" si="5"/>
        <v>8.9604607513610888E-4</v>
      </c>
      <c r="R45" s="24"/>
    </row>
    <row r="46" spans="1:22" x14ac:dyDescent="0.25">
      <c r="A46" s="83">
        <v>40</v>
      </c>
      <c r="B46" s="86">
        <f>'Liczymy metody dla kobiet'!S47</f>
        <v>9.5151250842485024E-4</v>
      </c>
      <c r="C46" s="86">
        <f t="shared" si="0"/>
        <v>8.8212181379679377E-4</v>
      </c>
      <c r="D46" s="86"/>
      <c r="E46" s="86">
        <f t="shared" si="2"/>
        <v>9.0406699750679637E-4</v>
      </c>
      <c r="F46" s="86"/>
      <c r="G46" s="86">
        <f t="shared" si="3"/>
        <v>8.9205742237066939E-4</v>
      </c>
      <c r="H46" s="86"/>
      <c r="I46" s="86">
        <f t="shared" si="4"/>
        <v>8.7046429393200454E-4</v>
      </c>
      <c r="J46" s="86"/>
      <c r="K46" s="86">
        <f t="shared" si="6"/>
        <v>8.7517206131324952E-4</v>
      </c>
      <c r="L46" s="86"/>
      <c r="M46" s="86">
        <f t="shared" si="7"/>
        <v>8.8820255889388662E-4</v>
      </c>
      <c r="N46" s="86"/>
      <c r="O46" s="86">
        <f t="shared" si="1"/>
        <v>1.0050620747040283E-3</v>
      </c>
      <c r="P46" s="86"/>
      <c r="Q46" s="86">
        <f t="shared" si="5"/>
        <v>8.7492410431723878E-4</v>
      </c>
      <c r="R46" s="24"/>
    </row>
    <row r="47" spans="1:22" x14ac:dyDescent="0.25">
      <c r="A47" s="83">
        <v>41</v>
      </c>
      <c r="B47" s="86">
        <f>'Liczymy metody dla kobiet'!S48</f>
        <v>9.9645262864203436E-4</v>
      </c>
      <c r="C47" s="86">
        <f t="shared" si="0"/>
        <v>9.4127310225590303E-4</v>
      </c>
      <c r="D47" s="86"/>
      <c r="E47" s="86">
        <f t="shared" si="2"/>
        <v>9.3278899345241402E-4</v>
      </c>
      <c r="F47" s="86"/>
      <c r="G47" s="86">
        <f t="shared" si="3"/>
        <v>9.504379258515475E-4</v>
      </c>
      <c r="H47" s="86"/>
      <c r="I47" s="86">
        <f t="shared" si="4"/>
        <v>9.1843320130080824E-4</v>
      </c>
      <c r="J47" s="86"/>
      <c r="K47" s="86">
        <f t="shared" si="6"/>
        <v>9.0407400457531532E-4</v>
      </c>
      <c r="L47" s="86"/>
      <c r="M47" s="86">
        <f t="shared" si="7"/>
        <v>9.3652700888826647E-4</v>
      </c>
      <c r="N47" s="86"/>
      <c r="O47" s="86">
        <f t="shared" si="1"/>
        <v>9.7940165021378144E-4</v>
      </c>
      <c r="P47" s="86"/>
      <c r="Q47" s="86">
        <f t="shared" si="5"/>
        <v>9.3060486073898976E-4</v>
      </c>
      <c r="R47" s="24"/>
    </row>
    <row r="48" spans="1:22" x14ac:dyDescent="0.25">
      <c r="A48" s="83">
        <v>42</v>
      </c>
      <c r="B48" s="86">
        <f>'Liczymy metody dla kobiet'!S49</f>
        <v>9.2955583397324494E-4</v>
      </c>
      <c r="C48" s="86">
        <f t="shared" si="0"/>
        <v>9.7875298479980556E-4</v>
      </c>
      <c r="D48" s="86"/>
      <c r="E48" s="86">
        <f t="shared" si="2"/>
        <v>9.8520295751142704E-4</v>
      </c>
      <c r="F48" s="86"/>
      <c r="G48" s="86">
        <f t="shared" si="3"/>
        <v>1.0194866708493383E-3</v>
      </c>
      <c r="H48" s="86"/>
      <c r="I48" s="86">
        <f t="shared" si="4"/>
        <v>9.4511368838082373E-4</v>
      </c>
      <c r="J48" s="86"/>
      <c r="K48" s="86">
        <f t="shared" si="6"/>
        <v>9.4821724875929019E-4</v>
      </c>
      <c r="L48" s="86"/>
      <c r="M48" s="86">
        <f t="shared" si="7"/>
        <v>1.0009577785567213E-3</v>
      </c>
      <c r="N48" s="86"/>
      <c r="O48" s="86">
        <f t="shared" si="1"/>
        <v>9.0178153570168087E-4</v>
      </c>
      <c r="P48" s="86"/>
      <c r="Q48" s="86">
        <f t="shared" si="5"/>
        <v>9.5396199064363377E-4</v>
      </c>
      <c r="R48" s="24"/>
    </row>
    <row r="49" spans="1:18" x14ac:dyDescent="0.25">
      <c r="A49" s="83">
        <v>43</v>
      </c>
      <c r="B49" s="86">
        <f>'Liczymy metody dla kobiet'!S50</f>
        <v>8.2899836272823358E-4</v>
      </c>
      <c r="C49" s="86">
        <f t="shared" si="0"/>
        <v>9.6911118511070621E-4</v>
      </c>
      <c r="D49" s="86"/>
      <c r="E49" s="86">
        <f t="shared" si="2"/>
        <v>1.07552189226174E-3</v>
      </c>
      <c r="F49" s="86"/>
      <c r="G49" s="86">
        <f t="shared" si="3"/>
        <v>1.113326410003301E-3</v>
      </c>
      <c r="H49" s="86"/>
      <c r="I49" s="86">
        <f t="shared" si="4"/>
        <v>9.9545572756028927E-4</v>
      </c>
      <c r="J49" s="86"/>
      <c r="K49" s="86">
        <f t="shared" si="6"/>
        <v>1.0285509639649621E-3</v>
      </c>
      <c r="L49" s="86"/>
      <c r="M49" s="86">
        <f t="shared" si="7"/>
        <v>1.0986393058929147E-3</v>
      </c>
      <c r="N49" s="86"/>
      <c r="O49" s="86">
        <f t="shared" si="1"/>
        <v>9.2966718139286971E-4</v>
      </c>
      <c r="P49" s="86"/>
      <c r="Q49" s="86">
        <f t="shared" si="5"/>
        <v>9.2982095762970192E-4</v>
      </c>
      <c r="R49" s="24"/>
    </row>
    <row r="50" spans="1:18" x14ac:dyDescent="0.25">
      <c r="A50" s="83">
        <v>44</v>
      </c>
      <c r="B50" s="86">
        <f>'Liczymy metody dla kobiet'!S51</f>
        <v>1.1872455902306649E-3</v>
      </c>
      <c r="C50" s="86">
        <f t="shared" si="0"/>
        <v>1.1547557015939261E-3</v>
      </c>
      <c r="D50" s="86"/>
      <c r="E50" s="86">
        <f t="shared" si="2"/>
        <v>1.199852513514315E-3</v>
      </c>
      <c r="F50" s="86"/>
      <c r="G50" s="86">
        <f t="shared" si="3"/>
        <v>1.2464563766382674E-3</v>
      </c>
      <c r="H50" s="86"/>
      <c r="I50" s="86">
        <f t="shared" si="4"/>
        <v>1.1448391270918459E-3</v>
      </c>
      <c r="J50" s="86"/>
      <c r="K50" s="86">
        <f t="shared" si="6"/>
        <v>1.1531777067513196E-3</v>
      </c>
      <c r="L50" s="86"/>
      <c r="M50" s="86">
        <f t="shared" si="7"/>
        <v>1.2291862147391557E-3</v>
      </c>
      <c r="N50" s="86"/>
      <c r="O50" s="86">
        <f t="shared" si="1"/>
        <v>9.9721854828214692E-4</v>
      </c>
      <c r="P50" s="86"/>
      <c r="Q50" s="86">
        <f t="shared" si="5"/>
        <v>1.1208832850784522E-3</v>
      </c>
      <c r="R50" s="24"/>
    </row>
    <row r="51" spans="1:18" x14ac:dyDescent="0.25">
      <c r="A51" s="83">
        <v>45</v>
      </c>
      <c r="B51" s="86">
        <f>'Liczymy metody dla kobiet'!S52</f>
        <v>9.0330350997935307E-4</v>
      </c>
      <c r="C51" s="86">
        <f t="shared" si="0"/>
        <v>1.3337164875483591E-3</v>
      </c>
      <c r="D51" s="86"/>
      <c r="E51" s="86">
        <f t="shared" si="2"/>
        <v>1.3732656932766089E-3</v>
      </c>
      <c r="F51" s="86"/>
      <c r="G51" s="86">
        <f t="shared" si="3"/>
        <v>1.4134587597887077E-3</v>
      </c>
      <c r="H51" s="86"/>
      <c r="I51" s="86">
        <f t="shared" si="4"/>
        <v>1.3384341267462961E-3</v>
      </c>
      <c r="J51" s="86"/>
      <c r="K51" s="86">
        <f t="shared" si="6"/>
        <v>1.3251159491175905E-3</v>
      </c>
      <c r="L51" s="86"/>
      <c r="M51" s="86">
        <f t="shared" si="7"/>
        <v>1.3937699959428111E-3</v>
      </c>
      <c r="N51" s="86"/>
      <c r="O51" s="86">
        <f t="shared" si="1"/>
        <v>1.169284932198579E-3</v>
      </c>
      <c r="P51" s="86"/>
      <c r="Q51" s="86">
        <f t="shared" si="5"/>
        <v>1.3087082765342222E-3</v>
      </c>
      <c r="R51" s="24"/>
    </row>
    <row r="52" spans="1:18" x14ac:dyDescent="0.25">
      <c r="A52" s="83">
        <v>46</v>
      </c>
      <c r="B52" s="86">
        <f>'Liczymy metody dla kobiet'!S53</f>
        <v>1.9246752110581337E-3</v>
      </c>
      <c r="C52" s="86">
        <f t="shared" si="0"/>
        <v>1.5629262085187778E-3</v>
      </c>
      <c r="D52" s="86"/>
      <c r="E52" s="86">
        <f t="shared" si="2"/>
        <v>1.5984388266272462E-3</v>
      </c>
      <c r="F52" s="86"/>
      <c r="G52" s="86">
        <f t="shared" si="3"/>
        <v>1.6054693539532853E-3</v>
      </c>
      <c r="H52" s="86"/>
      <c r="I52" s="86">
        <f t="shared" si="4"/>
        <v>1.5184688175601706E-3</v>
      </c>
      <c r="J52" s="86"/>
      <c r="K52" s="86">
        <f t="shared" si="6"/>
        <v>1.5356996706495742E-3</v>
      </c>
      <c r="L52" s="86"/>
      <c r="M52" s="86">
        <f t="shared" si="7"/>
        <v>1.5849490235417152E-3</v>
      </c>
      <c r="N52" s="86"/>
      <c r="O52" s="86">
        <f t="shared" si="1"/>
        <v>1.6953084458828812E-3</v>
      </c>
      <c r="P52" s="86"/>
      <c r="Q52" s="86">
        <f t="shared" si="5"/>
        <v>1.533926029721073E-3</v>
      </c>
      <c r="R52" s="24"/>
    </row>
    <row r="53" spans="1:18" x14ac:dyDescent="0.25">
      <c r="A53" s="83">
        <v>47</v>
      </c>
      <c r="B53" s="86">
        <f>'Liczymy metody dla kobiet'!S54</f>
        <v>1.8243597637454105E-3</v>
      </c>
      <c r="C53" s="86">
        <f t="shared" si="0"/>
        <v>1.8458188836112748E-3</v>
      </c>
      <c r="D53" s="86"/>
      <c r="E53" s="86">
        <f t="shared" si="2"/>
        <v>1.8202148732636284E-3</v>
      </c>
      <c r="F53" s="86"/>
      <c r="G53" s="86">
        <f t="shared" si="3"/>
        <v>1.8264801269155678E-3</v>
      </c>
      <c r="H53" s="86"/>
      <c r="I53" s="86">
        <f t="shared" si="4"/>
        <v>1.7715522507678882E-3</v>
      </c>
      <c r="J53" s="86"/>
      <c r="K53" s="86">
        <f t="shared" si="6"/>
        <v>1.7644104710174027E-3</v>
      </c>
      <c r="L53" s="86"/>
      <c r="M53" s="86">
        <f t="shared" si="7"/>
        <v>1.8089549198418212E-3</v>
      </c>
      <c r="N53" s="86"/>
      <c r="O53" s="86">
        <f t="shared" si="1"/>
        <v>1.8950141128431187E-3</v>
      </c>
      <c r="P53" s="86"/>
      <c r="Q53" s="86">
        <f t="shared" si="5"/>
        <v>1.8275095915620491E-3</v>
      </c>
      <c r="R53" s="24"/>
    </row>
    <row r="54" spans="1:18" x14ac:dyDescent="0.25">
      <c r="A54" s="83">
        <v>48</v>
      </c>
      <c r="B54" s="86">
        <f>'Liczymy metody dla kobiet'!S55</f>
        <v>1.9750469675803269E-3</v>
      </c>
      <c r="C54" s="86">
        <f t="shared" si="0"/>
        <v>2.0949768518638934E-3</v>
      </c>
      <c r="D54" s="86"/>
      <c r="E54" s="86">
        <f t="shared" si="2"/>
        <v>2.0355748630846273E-3</v>
      </c>
      <c r="F54" s="86"/>
      <c r="G54" s="86">
        <f t="shared" si="3"/>
        <v>2.0658001919270758E-3</v>
      </c>
      <c r="H54" s="86"/>
      <c r="I54" s="86">
        <f t="shared" si="4"/>
        <v>2.0345506396655193E-3</v>
      </c>
      <c r="J54" s="86"/>
      <c r="K54" s="86">
        <f t="shared" si="6"/>
        <v>1.9970943866273738E-3</v>
      </c>
      <c r="L54" s="86"/>
      <c r="M54" s="86">
        <f t="shared" si="7"/>
        <v>2.0572992458026554E-3</v>
      </c>
      <c r="N54" s="86"/>
      <c r="O54" s="86">
        <f t="shared" si="1"/>
        <v>2.0823963775468352E-3</v>
      </c>
      <c r="P54" s="86"/>
      <c r="Q54" s="86">
        <f t="shared" si="5"/>
        <v>2.0845603344433745E-3</v>
      </c>
      <c r="R54" s="24"/>
    </row>
    <row r="55" spans="1:18" x14ac:dyDescent="0.25">
      <c r="A55" s="83">
        <v>49</v>
      </c>
      <c r="B55" s="86">
        <f>'Liczymy metody dla kobiet'!S56</f>
        <v>2.6017089656931516E-3</v>
      </c>
      <c r="C55" s="86">
        <f t="shared" si="0"/>
        <v>2.263635934775837E-3</v>
      </c>
      <c r="D55" s="86"/>
      <c r="E55" s="86">
        <f t="shared" si="2"/>
        <v>2.3049063783257269E-3</v>
      </c>
      <c r="F55" s="86"/>
      <c r="G55" s="86">
        <f t="shared" si="3"/>
        <v>2.3155367743591042E-3</v>
      </c>
      <c r="H55" s="86"/>
      <c r="I55" s="86">
        <f t="shared" si="4"/>
        <v>2.2439309796961405E-3</v>
      </c>
      <c r="J55" s="86"/>
      <c r="K55" s="86">
        <f t="shared" si="6"/>
        <v>2.2440589361539852E-3</v>
      </c>
      <c r="L55" s="86"/>
      <c r="M55" s="86">
        <f t="shared" si="7"/>
        <v>2.3198431824558901E-3</v>
      </c>
      <c r="N55" s="86"/>
      <c r="O55" s="86">
        <f t="shared" si="1"/>
        <v>2.3762601599029839E-3</v>
      </c>
      <c r="P55" s="86"/>
      <c r="Q55" s="86">
        <f t="shared" si="5"/>
        <v>2.2397673365548492E-3</v>
      </c>
      <c r="R55" s="24"/>
    </row>
    <row r="56" spans="1:18" x14ac:dyDescent="0.25">
      <c r="A56" s="83">
        <v>50</v>
      </c>
      <c r="B56" s="86">
        <f>'Liczymy metody dla kobiet'!S57</f>
        <v>2.1490933512424443E-3</v>
      </c>
      <c r="C56" s="86">
        <f t="shared" si="0"/>
        <v>2.4105164366533538E-3</v>
      </c>
      <c r="D56" s="86"/>
      <c r="E56" s="86">
        <f t="shared" si="2"/>
        <v>2.5698660183341533E-3</v>
      </c>
      <c r="F56" s="86"/>
      <c r="G56" s="86">
        <f t="shared" si="3"/>
        <v>2.5891419550121198E-3</v>
      </c>
      <c r="H56" s="86"/>
      <c r="I56" s="86">
        <f t="shared" si="4"/>
        <v>2.4607906216710831E-3</v>
      </c>
      <c r="J56" s="86"/>
      <c r="K56" s="86">
        <f t="shared" si="6"/>
        <v>2.5140650329970151E-3</v>
      </c>
      <c r="L56" s="86"/>
      <c r="M56" s="86">
        <f t="shared" si="7"/>
        <v>2.6092871336161742E-3</v>
      </c>
      <c r="N56" s="86"/>
      <c r="O56" s="86">
        <f t="shared" si="1"/>
        <v>2.4040128945124789E-3</v>
      </c>
      <c r="P56" s="86"/>
      <c r="Q56" s="86">
        <f t="shared" si="5"/>
        <v>2.3677326588730082E-3</v>
      </c>
      <c r="R56" s="24"/>
    </row>
    <row r="57" spans="1:18" x14ac:dyDescent="0.25">
      <c r="A57" s="83">
        <v>51</v>
      </c>
      <c r="B57" s="86">
        <f>'Liczymy metody dla kobiet'!S58</f>
        <v>2.7679706256178503E-3</v>
      </c>
      <c r="C57" s="86">
        <f t="shared" si="0"/>
        <v>2.9095837847242746E-3</v>
      </c>
      <c r="D57" s="86"/>
      <c r="E57" s="86">
        <f t="shared" si="2"/>
        <v>2.8471217387873852E-3</v>
      </c>
      <c r="F57" s="86"/>
      <c r="G57" s="86">
        <f t="shared" si="3"/>
        <v>2.9055309134454815E-3</v>
      </c>
      <c r="H57" s="86"/>
      <c r="I57" s="86">
        <f t="shared" si="4"/>
        <v>2.8509854662543957E-3</v>
      </c>
      <c r="J57" s="86"/>
      <c r="K57" s="86">
        <f t="shared" si="6"/>
        <v>2.8085929124122208E-3</v>
      </c>
      <c r="L57" s="86"/>
      <c r="M57" s="86">
        <f t="shared" si="7"/>
        <v>2.9230543548942724E-3</v>
      </c>
      <c r="N57" s="86"/>
      <c r="O57" s="86">
        <f t="shared" si="1"/>
        <v>2.4575247704671636E-3</v>
      </c>
      <c r="P57" s="86"/>
      <c r="Q57" s="86">
        <f t="shared" si="5"/>
        <v>2.8914019689939129E-3</v>
      </c>
      <c r="R57" s="24"/>
    </row>
    <row r="58" spans="1:18" x14ac:dyDescent="0.25">
      <c r="A58" s="83">
        <v>52</v>
      </c>
      <c r="B58" s="86">
        <f>'Liczymy metody dla kobiet'!S59</f>
        <v>2.5587622731329963E-3</v>
      </c>
      <c r="C58" s="86">
        <f t="shared" si="0"/>
        <v>3.1706170836534064E-3</v>
      </c>
      <c r="D58" s="86"/>
      <c r="E58" s="86">
        <f t="shared" si="2"/>
        <v>3.188240776528707E-3</v>
      </c>
      <c r="F58" s="86"/>
      <c r="G58" s="86">
        <f t="shared" si="3"/>
        <v>3.240101687609204E-3</v>
      </c>
      <c r="H58" s="86"/>
      <c r="I58" s="86">
        <f t="shared" si="4"/>
        <v>3.1531038084771316E-3</v>
      </c>
      <c r="J58" s="86"/>
      <c r="K58" s="86">
        <f t="shared" si="6"/>
        <v>3.1394027989856501E-3</v>
      </c>
      <c r="L58" s="86"/>
      <c r="M58" s="86">
        <f t="shared" si="7"/>
        <v>3.2580768046540955E-3</v>
      </c>
      <c r="N58" s="86"/>
      <c r="O58" s="86">
        <f t="shared" si="1"/>
        <v>3.019335513158175E-3</v>
      </c>
      <c r="P58" s="86"/>
      <c r="Q58" s="86">
        <f t="shared" si="5"/>
        <v>3.1416177906093824E-3</v>
      </c>
      <c r="R58" s="24"/>
    </row>
    <row r="59" spans="1:18" x14ac:dyDescent="0.25">
      <c r="A59" s="83">
        <v>53</v>
      </c>
      <c r="B59" s="86">
        <f>'Liczymy metody dla kobiet'!S60</f>
        <v>4.4703837079349308E-3</v>
      </c>
      <c r="C59" s="86">
        <f t="shared" si="0"/>
        <v>3.4812554541300547E-3</v>
      </c>
      <c r="D59" s="86"/>
      <c r="E59" s="86">
        <f t="shared" si="2"/>
        <v>3.6175196552514334E-3</v>
      </c>
      <c r="F59" s="86"/>
      <c r="G59" s="86">
        <f t="shared" si="3"/>
        <v>3.6036717548169504E-3</v>
      </c>
      <c r="H59" s="86"/>
      <c r="I59" s="86">
        <f t="shared" si="4"/>
        <v>3.4607591374633015E-3</v>
      </c>
      <c r="J59" s="86"/>
      <c r="K59" s="86">
        <f t="shared" si="6"/>
        <v>3.508968693990323E-3</v>
      </c>
      <c r="L59" s="86"/>
      <c r="M59" s="86">
        <f t="shared" si="7"/>
        <v>3.6186085088479483E-3</v>
      </c>
      <c r="N59" s="86"/>
      <c r="O59" s="86">
        <f t="shared" si="1"/>
        <v>4.0287907918253553E-3</v>
      </c>
      <c r="P59" s="86"/>
      <c r="Q59" s="86">
        <f t="shared" si="5"/>
        <v>3.4336179150121714E-3</v>
      </c>
      <c r="R59" s="24"/>
    </row>
    <row r="60" spans="1:18" x14ac:dyDescent="0.25">
      <c r="A60" s="83">
        <v>54</v>
      </c>
      <c r="B60" s="86">
        <f>'Liczymy metody dla kobiet'!S61</f>
        <v>3.9068754603388094E-3</v>
      </c>
      <c r="C60" s="86">
        <f t="shared" si="0"/>
        <v>3.9692311234824449E-3</v>
      </c>
      <c r="D60" s="86"/>
      <c r="E60" s="86">
        <f t="shared" si="2"/>
        <v>3.9777602491443409E-3</v>
      </c>
      <c r="F60" s="86"/>
      <c r="G60" s="86">
        <f t="shared" si="3"/>
        <v>4.0148793611425801E-3</v>
      </c>
      <c r="H60" s="86"/>
      <c r="I60" s="86">
        <f t="shared" si="4"/>
        <v>3.9134019775945343E-3</v>
      </c>
      <c r="J60" s="86"/>
      <c r="K60" s="86">
        <f t="shared" si="6"/>
        <v>3.9020465006039543E-3</v>
      </c>
      <c r="L60" s="86"/>
      <c r="M60" s="86">
        <f t="shared" si="7"/>
        <v>4.0243034381729206E-3</v>
      </c>
      <c r="N60" s="86"/>
      <c r="O60" s="86">
        <f t="shared" si="1"/>
        <v>4.0002806481926828E-3</v>
      </c>
      <c r="P60" s="86"/>
      <c r="Q60" s="86">
        <f t="shared" si="5"/>
        <v>3.9354053289664291E-3</v>
      </c>
      <c r="R60" s="24"/>
    </row>
    <row r="61" spans="1:18" x14ac:dyDescent="0.25">
      <c r="A61" s="83">
        <v>55</v>
      </c>
      <c r="B61" s="86">
        <f>'Liczymy metody dla kobiet'!S62</f>
        <v>3.7022852036256862E-3</v>
      </c>
      <c r="C61" s="86">
        <f t="shared" si="0"/>
        <v>4.5569108302669845E-3</v>
      </c>
      <c r="D61" s="86"/>
      <c r="E61" s="86">
        <f t="shared" si="2"/>
        <v>4.3877163543728876E-3</v>
      </c>
      <c r="F61" s="86"/>
      <c r="G61" s="86">
        <f t="shared" si="3"/>
        <v>4.4599127619842256E-3</v>
      </c>
      <c r="H61" s="86"/>
      <c r="I61" s="86">
        <f t="shared" si="4"/>
        <v>4.3955047043663159E-3</v>
      </c>
      <c r="J61" s="86"/>
      <c r="K61" s="86">
        <f t="shared" si="6"/>
        <v>4.3270345680665647E-3</v>
      </c>
      <c r="L61" s="86"/>
      <c r="M61" s="86">
        <f t="shared" si="7"/>
        <v>4.469269682271992E-3</v>
      </c>
      <c r="N61" s="86"/>
      <c r="O61" s="86">
        <f t="shared" si="1"/>
        <v>3.9444731913544171E-3</v>
      </c>
      <c r="P61" s="86"/>
      <c r="Q61" s="86">
        <f t="shared" si="5"/>
        <v>4.5354414777276824E-3</v>
      </c>
      <c r="R61" s="24"/>
    </row>
    <row r="62" spans="1:18" x14ac:dyDescent="0.25">
      <c r="A62" s="83">
        <v>56</v>
      </c>
      <c r="B62" s="86">
        <f>'Liczymy metody dla kobiet'!S63</f>
        <v>5.207848972379801E-3</v>
      </c>
      <c r="C62" s="86">
        <f t="shared" si="0"/>
        <v>4.7107867541888154E-3</v>
      </c>
      <c r="D62" s="86"/>
      <c r="E62" s="86">
        <f t="shared" si="2"/>
        <v>4.903159770415535E-3</v>
      </c>
      <c r="F62" s="86"/>
      <c r="G62" s="86">
        <f t="shared" si="3"/>
        <v>4.926415515365175E-3</v>
      </c>
      <c r="H62" s="86"/>
      <c r="I62" s="86">
        <f t="shared" si="4"/>
        <v>4.734024365722741E-3</v>
      </c>
      <c r="J62" s="86"/>
      <c r="K62" s="86">
        <f t="shared" si="6"/>
        <v>4.8030934199169472E-3</v>
      </c>
      <c r="L62" s="86"/>
      <c r="M62" s="86">
        <f t="shared" si="7"/>
        <v>4.9655180670305117E-3</v>
      </c>
      <c r="N62" s="86"/>
      <c r="O62" s="86">
        <f t="shared" si="1"/>
        <v>4.9997583804985649E-3</v>
      </c>
      <c r="P62" s="86"/>
      <c r="Q62" s="86">
        <f t="shared" si="5"/>
        <v>4.6466563709746693E-3</v>
      </c>
      <c r="R62" s="24"/>
    </row>
    <row r="63" spans="1:18" x14ac:dyDescent="0.25">
      <c r="A63" s="83">
        <v>57</v>
      </c>
      <c r="B63" s="86">
        <f>'Liczymy metody dla kobiet'!S64</f>
        <v>5.4971608070556958E-3</v>
      </c>
      <c r="C63" s="86">
        <f t="shared" si="0"/>
        <v>5.2203976097961362E-3</v>
      </c>
      <c r="D63" s="86"/>
      <c r="E63" s="86">
        <f t="shared" si="2"/>
        <v>5.4134077807369337E-3</v>
      </c>
      <c r="F63" s="86"/>
      <c r="G63" s="86">
        <f t="shared" si="3"/>
        <v>5.4570486519602687E-3</v>
      </c>
      <c r="H63" s="86"/>
      <c r="I63" s="86">
        <f t="shared" si="4"/>
        <v>5.2877239677392796E-3</v>
      </c>
      <c r="J63" s="86"/>
      <c r="K63" s="86">
        <f t="shared" si="6"/>
        <v>5.3318045448437082E-3</v>
      </c>
      <c r="L63" s="86"/>
      <c r="M63" s="86">
        <f t="shared" si="7"/>
        <v>5.5217151031890128E-3</v>
      </c>
      <c r="N63" s="86"/>
      <c r="O63" s="86">
        <f t="shared" si="1"/>
        <v>5.4246234905586683E-3</v>
      </c>
      <c r="P63" s="86"/>
      <c r="Q63" s="86">
        <f t="shared" si="5"/>
        <v>5.1639560483891381E-3</v>
      </c>
      <c r="R63" s="24"/>
    </row>
    <row r="64" spans="1:18" x14ac:dyDescent="0.25">
      <c r="A64" s="83">
        <v>58</v>
      </c>
      <c r="B64" s="86">
        <f>'Liczymy metody dla kobiet'!S65</f>
        <v>5.239763327544081E-3</v>
      </c>
      <c r="C64" s="86">
        <f t="shared" si="0"/>
        <v>6.0584725343432949E-3</v>
      </c>
      <c r="D64" s="86"/>
      <c r="E64" s="86">
        <f t="shared" si="2"/>
        <v>5.9500334221561767E-3</v>
      </c>
      <c r="F64" s="86"/>
      <c r="G64" s="86">
        <f t="shared" si="3"/>
        <v>6.0441233499623596E-3</v>
      </c>
      <c r="H64" s="86"/>
      <c r="I64" s="86">
        <f t="shared" si="4"/>
        <v>5.9767372257901472E-3</v>
      </c>
      <c r="J64" s="86"/>
      <c r="K64" s="86">
        <f t="shared" si="6"/>
        <v>5.9208014520053713E-3</v>
      </c>
      <c r="L64" s="86"/>
      <c r="M64" s="86">
        <f t="shared" si="7"/>
        <v>6.1244427097735038E-3</v>
      </c>
      <c r="N64" s="86"/>
      <c r="O64" s="86">
        <f t="shared" si="1"/>
        <v>5.4207572620382123E-3</v>
      </c>
      <c r="P64" s="86"/>
      <c r="Q64" s="86">
        <f t="shared" si="5"/>
        <v>6.0360104929525569E-3</v>
      </c>
      <c r="R64" s="24"/>
    </row>
    <row r="65" spans="1:18" x14ac:dyDescent="0.25">
      <c r="A65" s="83">
        <v>59</v>
      </c>
      <c r="B65" s="86">
        <f>'Liczymy metody dla kobiet'!S66</f>
        <v>6.4549297383754145E-3</v>
      </c>
      <c r="C65" s="86">
        <f t="shared" si="0"/>
        <v>6.5204711750894411E-3</v>
      </c>
      <c r="D65" s="86"/>
      <c r="E65" s="86">
        <f t="shared" si="2"/>
        <v>6.6309259321198112E-3</v>
      </c>
      <c r="F65" s="86"/>
      <c r="G65" s="86">
        <f t="shared" si="3"/>
        <v>6.6536600893551861E-3</v>
      </c>
      <c r="H65" s="86"/>
      <c r="I65" s="86">
        <f t="shared" si="4"/>
        <v>6.5522789175596671E-3</v>
      </c>
      <c r="J65" s="86"/>
      <c r="K65" s="86">
        <f t="shared" si="6"/>
        <v>6.5667119457956035E-3</v>
      </c>
      <c r="L65" s="86"/>
      <c r="M65" s="86">
        <f t="shared" si="7"/>
        <v>6.754659151292578E-3</v>
      </c>
      <c r="N65" s="86"/>
      <c r="O65" s="86">
        <f t="shared" si="1"/>
        <v>6.5077497311852757E-3</v>
      </c>
      <c r="P65" s="86"/>
      <c r="Q65" s="86">
        <f t="shared" si="5"/>
        <v>6.4866774511576006E-3</v>
      </c>
      <c r="R65" s="24"/>
    </row>
    <row r="66" spans="1:18" x14ac:dyDescent="0.25">
      <c r="A66" s="83">
        <v>60</v>
      </c>
      <c r="B66" s="86">
        <f>'Liczymy metody dla kobiet'!S67</f>
        <v>7.8926598263614825E-3</v>
      </c>
      <c r="C66" s="86">
        <f t="shared" si="0"/>
        <v>7.2400390373631978E-3</v>
      </c>
      <c r="D66" s="86"/>
      <c r="E66" s="86">
        <f t="shared" si="2"/>
        <v>7.3230898443833381E-3</v>
      </c>
      <c r="F66" s="86"/>
      <c r="G66" s="86">
        <f t="shared" si="3"/>
        <v>7.2969905526798521E-3</v>
      </c>
      <c r="H66" s="86"/>
      <c r="I66" s="86">
        <f t="shared" si="4"/>
        <v>7.2069583659362122E-3</v>
      </c>
      <c r="J66" s="86"/>
      <c r="K66" s="86">
        <f t="shared" si="6"/>
        <v>7.2277406482763066E-3</v>
      </c>
      <c r="L66" s="86"/>
      <c r="M66" s="86">
        <f t="shared" si="7"/>
        <v>7.3990098388782982E-3</v>
      </c>
      <c r="N66" s="86"/>
      <c r="O66" s="86">
        <f t="shared" si="1"/>
        <v>7.5459690452198535E-3</v>
      </c>
      <c r="P66" s="86"/>
      <c r="Q66" s="86">
        <f t="shared" si="5"/>
        <v>7.2100283084486506E-3</v>
      </c>
      <c r="R66" s="24"/>
    </row>
    <row r="67" spans="1:18" x14ac:dyDescent="0.25">
      <c r="A67" s="83">
        <v>61</v>
      </c>
      <c r="B67" s="86">
        <f>'Liczymy metody dla kobiet'!S68</f>
        <v>7.5178421761105327E-3</v>
      </c>
      <c r="C67" s="86">
        <f t="shared" si="0"/>
        <v>8.1152493040069825E-3</v>
      </c>
      <c r="D67" s="86"/>
      <c r="E67" s="86">
        <f t="shared" si="2"/>
        <v>7.9508434673796705E-3</v>
      </c>
      <c r="F67" s="86"/>
      <c r="G67" s="86">
        <f t="shared" si="3"/>
        <v>7.9703317449190663E-3</v>
      </c>
      <c r="H67" s="86"/>
      <c r="I67" s="86">
        <f t="shared" si="4"/>
        <v>7.9544537319681738E-3</v>
      </c>
      <c r="J67" s="86"/>
      <c r="K67" s="86">
        <f t="shared" si="6"/>
        <v>7.8766280776450068E-3</v>
      </c>
      <c r="L67" s="86"/>
      <c r="M67" s="86">
        <f t="shared" si="7"/>
        <v>8.0518460534031566E-3</v>
      </c>
      <c r="N67" s="86"/>
      <c r="O67" s="86">
        <f t="shared" si="1"/>
        <v>7.9234368227367388E-3</v>
      </c>
      <c r="P67" s="86"/>
      <c r="Q67" s="86">
        <f t="shared" si="5"/>
        <v>8.1099566330233488E-3</v>
      </c>
      <c r="R67" s="24"/>
    </row>
    <row r="68" spans="1:18" x14ac:dyDescent="0.25">
      <c r="A68" s="83">
        <v>62</v>
      </c>
      <c r="B68" s="86">
        <f>'Liczymy metody dla kobiet'!S69</f>
        <v>9.0950001184244792E-3</v>
      </c>
      <c r="C68" s="86">
        <f t="shared" si="0"/>
        <v>8.6812171711137722E-3</v>
      </c>
      <c r="D68" s="86"/>
      <c r="E68" s="86">
        <f t="shared" si="2"/>
        <v>8.630060097360271E-3</v>
      </c>
      <c r="F68" s="86"/>
      <c r="G68" s="86">
        <f t="shared" si="3"/>
        <v>8.6489656081419116E-3</v>
      </c>
      <c r="H68" s="86"/>
      <c r="I68" s="86">
        <f t="shared" si="4"/>
        <v>8.566544098895814E-3</v>
      </c>
      <c r="J68" s="86"/>
      <c r="K68" s="86">
        <f t="shared" si="6"/>
        <v>8.518311617972979E-3</v>
      </c>
      <c r="L68" s="86"/>
      <c r="M68" s="86">
        <f t="shared" si="7"/>
        <v>8.7228171334702963E-3</v>
      </c>
      <c r="N68" s="86"/>
      <c r="O68" s="86">
        <f t="shared" si="1"/>
        <v>8.9013061988108023E-3</v>
      </c>
      <c r="P68" s="86"/>
      <c r="Q68" s="86">
        <f t="shared" si="5"/>
        <v>8.6537433346984063E-3</v>
      </c>
      <c r="R68" s="24"/>
    </row>
    <row r="69" spans="1:18" x14ac:dyDescent="0.25">
      <c r="A69" s="83">
        <v>63</v>
      </c>
      <c r="B69" s="86">
        <f>'Liczymy metody dla kobiet'!S70</f>
        <v>9.6158146607630036E-3</v>
      </c>
      <c r="C69" s="86">
        <f t="shared" si="0"/>
        <v>9.1972406493249607E-3</v>
      </c>
      <c r="D69" s="86"/>
      <c r="E69" s="86">
        <f t="shared" si="2"/>
        <v>9.3167393833522433E-3</v>
      </c>
      <c r="F69" s="86"/>
      <c r="G69" s="86">
        <f t="shared" si="3"/>
        <v>9.3550733077801228E-3</v>
      </c>
      <c r="H69" s="86"/>
      <c r="I69" s="86">
        <f t="shared" si="4"/>
        <v>9.1224013864260132E-3</v>
      </c>
      <c r="J69" s="86"/>
      <c r="K69" s="86">
        <f t="shared" si="6"/>
        <v>9.1666017125140477E-3</v>
      </c>
      <c r="L69" s="86"/>
      <c r="M69" s="86">
        <f t="shared" si="7"/>
        <v>9.4306389661826459E-3</v>
      </c>
      <c r="N69" s="86"/>
      <c r="O69" s="86">
        <f t="shared" si="1"/>
        <v>9.4925585342948097E-3</v>
      </c>
      <c r="P69" s="86"/>
      <c r="Q69" s="86">
        <f t="shared" si="5"/>
        <v>9.1196833422069259E-3</v>
      </c>
      <c r="R69" s="24"/>
    </row>
    <row r="70" spans="1:18" x14ac:dyDescent="0.25">
      <c r="A70" s="83">
        <v>64</v>
      </c>
      <c r="B70" s="86">
        <f>'Liczymy metody dla kobiet'!S71</f>
        <v>9.2847690739093647E-3</v>
      </c>
      <c r="C70" s="86">
        <f t="shared" si="0"/>
        <v>9.9165543249924333E-3</v>
      </c>
      <c r="D70" s="86"/>
      <c r="E70" s="86">
        <f t="shared" si="2"/>
        <v>1.0024095248234034E-2</v>
      </c>
      <c r="F70" s="86"/>
      <c r="G70" s="86">
        <f t="shared" si="3"/>
        <v>1.0138738314536369E-2</v>
      </c>
      <c r="H70" s="86"/>
      <c r="I70" s="86">
        <f t="shared" si="4"/>
        <v>9.8695977074921629E-3</v>
      </c>
      <c r="J70" s="86"/>
      <c r="K70" s="86">
        <f t="shared" si="6"/>
        <v>9.8595788137148341E-3</v>
      </c>
      <c r="L70" s="86"/>
      <c r="M70" s="86">
        <f t="shared" si="7"/>
        <v>1.020465007150303E-2</v>
      </c>
      <c r="N70" s="86"/>
      <c r="O70" s="86">
        <f t="shared" si="1"/>
        <v>9.5504346575819889E-3</v>
      </c>
      <c r="P70" s="86"/>
      <c r="Q70" s="86">
        <f t="shared" si="5"/>
        <v>9.8268407893110331E-3</v>
      </c>
      <c r="R70" s="24"/>
    </row>
    <row r="71" spans="1:18" x14ac:dyDescent="0.25">
      <c r="A71" s="83">
        <v>65</v>
      </c>
      <c r="B71" s="86">
        <f>'Liczymy metody dla kobiet'!S72</f>
        <v>1.047277721741743E-2</v>
      </c>
      <c r="C71" s="86">
        <f t="shared" si="0"/>
        <v>1.0673435467323078E-2</v>
      </c>
      <c r="D71" s="86"/>
      <c r="E71" s="86">
        <f t="shared" si="2"/>
        <v>1.0853628342574391E-2</v>
      </c>
      <c r="F71" s="86"/>
      <c r="G71" s="86">
        <f t="shared" si="3"/>
        <v>1.1012116856974018E-2</v>
      </c>
      <c r="H71" s="86"/>
      <c r="I71" s="86">
        <f t="shared" si="4"/>
        <v>1.066659002004112E-2</v>
      </c>
      <c r="J71" s="86"/>
      <c r="K71" s="86">
        <f t="shared" si="6"/>
        <v>1.0652783177860527E-2</v>
      </c>
      <c r="L71" s="86"/>
      <c r="M71" s="86">
        <f t="shared" si="7"/>
        <v>1.1053976889608201E-2</v>
      </c>
      <c r="N71" s="86"/>
      <c r="O71" s="86">
        <f t="shared" si="1"/>
        <v>1.0239740593720644E-2</v>
      </c>
      <c r="P71" s="86"/>
      <c r="Q71" s="86">
        <f t="shared" si="5"/>
        <v>1.0558259855012114E-2</v>
      </c>
      <c r="R71" s="24"/>
    </row>
    <row r="72" spans="1:18" x14ac:dyDescent="0.25">
      <c r="A72" s="83">
        <v>66</v>
      </c>
      <c r="B72" s="86">
        <f>'Liczymy metody dla kobiet'!S73</f>
        <v>1.1114410554447885E-2</v>
      </c>
      <c r="C72" s="86">
        <f t="shared" si="0"/>
        <v>1.1652028628415934E-2</v>
      </c>
      <c r="D72" s="86"/>
      <c r="E72" s="86">
        <f t="shared" si="2"/>
        <v>1.1869168501160907E-2</v>
      </c>
      <c r="F72" s="86"/>
      <c r="G72" s="86">
        <f t="shared" si="3"/>
        <v>1.2000671011722636E-2</v>
      </c>
      <c r="H72" s="86"/>
      <c r="I72" s="86">
        <f t="shared" si="4"/>
        <v>1.1549504691947536E-2</v>
      </c>
      <c r="J72" s="86"/>
      <c r="K72" s="86">
        <f t="shared" si="6"/>
        <v>1.1575048441812744E-2</v>
      </c>
      <c r="L72" s="86"/>
      <c r="M72" s="86">
        <f t="shared" si="7"/>
        <v>1.1996494138822348E-2</v>
      </c>
      <c r="N72" s="86"/>
      <c r="O72" s="86">
        <f t="shared" si="1"/>
        <v>1.1290827441429133E-2</v>
      </c>
      <c r="P72" s="86"/>
      <c r="Q72" s="86">
        <f t="shared" si="5"/>
        <v>1.1501639855157569E-2</v>
      </c>
      <c r="R72" s="24"/>
    </row>
    <row r="73" spans="1:18" x14ac:dyDescent="0.25">
      <c r="A73" s="83">
        <v>67</v>
      </c>
      <c r="B73" s="86">
        <f>'Liczymy metody dla kobiet'!S74</f>
        <v>1.2879405830077706E-2</v>
      </c>
      <c r="C73" s="86">
        <f t="shared" ref="C73:C103" si="8">(B71+B72+B73+B74+B75)/5</f>
        <v>1.2828882642815554E-2</v>
      </c>
      <c r="D73" s="86"/>
      <c r="E73" s="86">
        <f t="shared" si="2"/>
        <v>1.2996952809548514E-2</v>
      </c>
      <c r="F73" s="86"/>
      <c r="G73" s="86">
        <f t="shared" si="3"/>
        <v>1.3139613939729613E-2</v>
      </c>
      <c r="H73" s="86"/>
      <c r="I73" s="86">
        <f t="shared" si="4"/>
        <v>1.2636187376770497E-2</v>
      </c>
      <c r="J73" s="86"/>
      <c r="K73" s="86">
        <f t="shared" si="6"/>
        <v>1.2637798299446364E-2</v>
      </c>
      <c r="L73" s="86"/>
      <c r="M73" s="86">
        <f t="shared" si="7"/>
        <v>1.308070606629828E-2</v>
      </c>
      <c r="N73" s="86"/>
      <c r="O73" s="86">
        <f t="shared" si="1"/>
        <v>1.2859057563218625E-2</v>
      </c>
      <c r="P73" s="86"/>
      <c r="Q73" s="86">
        <f t="shared" si="5"/>
        <v>1.266107378849585E-2</v>
      </c>
      <c r="R73" s="24"/>
    </row>
    <row r="74" spans="1:18" x14ac:dyDescent="0.25">
      <c r="A74" s="83">
        <v>68</v>
      </c>
      <c r="B74" s="86">
        <f>'Liczymy metody dla kobiet'!S75</f>
        <v>1.4508780466227276E-2</v>
      </c>
      <c r="C74" s="86">
        <f t="shared" si="8"/>
        <v>1.4274941442257546E-2</v>
      </c>
      <c r="D74" s="86"/>
      <c r="E74" s="86">
        <f t="shared" si="2"/>
        <v>1.4259510157095321E-2</v>
      </c>
      <c r="F74" s="86"/>
      <c r="G74" s="86">
        <f t="shared" si="3"/>
        <v>1.4446365722056301E-2</v>
      </c>
      <c r="H74" s="86"/>
      <c r="I74" s="86">
        <f t="shared" si="4"/>
        <v>1.389799333422298E-2</v>
      </c>
      <c r="J74" s="86"/>
      <c r="K74" s="86">
        <f t="shared" si="6"/>
        <v>1.3867635136154152E-2</v>
      </c>
      <c r="L74" s="86"/>
      <c r="M74" s="86">
        <f t="shared" si="7"/>
        <v>1.4345710918848779E-2</v>
      </c>
      <c r="N74" s="86"/>
      <c r="O74" s="86">
        <f t="shared" ref="O74:O102" si="9">SUMPRODUCT(B71:B77,$N$6:$N$12)/256</f>
        <v>1.4280340695313339E-2</v>
      </c>
      <c r="P74" s="86"/>
      <c r="Q74" s="86">
        <f t="shared" si="5"/>
        <v>1.4092150646313107E-2</v>
      </c>
      <c r="R74" s="24"/>
    </row>
    <row r="75" spans="1:18" x14ac:dyDescent="0.25">
      <c r="A75" s="83">
        <v>69</v>
      </c>
      <c r="B75" s="86">
        <f>'Liczymy metody dla kobiet'!S76</f>
        <v>1.5169039145907474E-2</v>
      </c>
      <c r="C75" s="86">
        <f t="shared" si="8"/>
        <v>1.5555475866930462E-2</v>
      </c>
      <c r="D75" s="86"/>
      <c r="E75" s="86">
        <f t="shared" ref="E75:E101" si="10">SUMPRODUCT(B71:B79,$D$6:$D$14)/25</f>
        <v>1.5718809888268945E-2</v>
      </c>
      <c r="F75" s="86"/>
      <c r="G75" s="86">
        <f t="shared" si="3"/>
        <v>1.5935908300327432E-2</v>
      </c>
      <c r="H75" s="86"/>
      <c r="I75" s="86">
        <f t="shared" si="4"/>
        <v>1.5272035094791438E-2</v>
      </c>
      <c r="J75" s="86"/>
      <c r="K75" s="86">
        <f t="shared" si="6"/>
        <v>1.5293876749153805E-2</v>
      </c>
      <c r="L75" s="86"/>
      <c r="M75" s="86">
        <f t="shared" si="7"/>
        <v>1.5854801328081584E-2</v>
      </c>
      <c r="N75" s="86"/>
      <c r="O75" s="86">
        <f t="shared" si="9"/>
        <v>1.5629218088889864E-2</v>
      </c>
      <c r="P75" s="86"/>
      <c r="Q75" s="86">
        <f t="shared" si="5"/>
        <v>1.5334184798418466E-2</v>
      </c>
      <c r="R75" s="24"/>
    </row>
    <row r="76" spans="1:18" x14ac:dyDescent="0.25">
      <c r="A76" s="83">
        <v>70</v>
      </c>
      <c r="B76" s="86">
        <f>'Liczymy metody dla kobiet'!S77</f>
        <v>1.7703071214627386E-2</v>
      </c>
      <c r="C76" s="86">
        <f t="shared" si="8"/>
        <v>1.6986222205057112E-2</v>
      </c>
      <c r="D76" s="86"/>
      <c r="E76" s="86">
        <f t="shared" si="10"/>
        <v>1.7387387254207836E-2</v>
      </c>
      <c r="F76" s="86"/>
      <c r="G76" s="86">
        <f t="shared" si="3"/>
        <v>1.7646741947110561E-2</v>
      </c>
      <c r="H76" s="86"/>
      <c r="I76" s="86">
        <f t="shared" si="4"/>
        <v>1.6914586991359733E-2</v>
      </c>
      <c r="J76" s="86"/>
      <c r="K76" s="86">
        <f t="shared" si="6"/>
        <v>1.6949596083434534E-2</v>
      </c>
      <c r="L76" s="86"/>
      <c r="M76" s="86">
        <f t="shared" si="7"/>
        <v>1.7617934856606687E-2</v>
      </c>
      <c r="N76" s="86"/>
      <c r="O76" s="86">
        <f t="shared" si="9"/>
        <v>1.7101463054768746E-2</v>
      </c>
      <c r="P76" s="86"/>
      <c r="Q76" s="86">
        <f t="shared" si="5"/>
        <v>1.6742170553140173E-2</v>
      </c>
      <c r="R76" s="24"/>
    </row>
    <row r="77" spans="1:18" x14ac:dyDescent="0.25">
      <c r="A77" s="83">
        <v>71</v>
      </c>
      <c r="B77" s="86">
        <f>'Liczymy metody dla kobiet'!S78</f>
        <v>1.7517082677812476E-2</v>
      </c>
      <c r="C77" s="86">
        <f t="shared" si="8"/>
        <v>1.8948527284284044E-2</v>
      </c>
      <c r="D77" s="86"/>
      <c r="E77" s="86">
        <f t="shared" si="10"/>
        <v>1.9316881392516555E-2</v>
      </c>
      <c r="F77" s="86"/>
      <c r="G77" s="86">
        <f t="shared" ref="G77:G99" si="11">SUMPRODUCT(B71:B83,$F$6:$F$18)/125</f>
        <v>1.9601627245810629E-2</v>
      </c>
      <c r="H77" s="86"/>
      <c r="I77" s="86">
        <f t="shared" si="4"/>
        <v>1.8846681670439812E-2</v>
      </c>
      <c r="J77" s="86"/>
      <c r="K77" s="86">
        <f t="shared" si="6"/>
        <v>1.888814544008444E-2</v>
      </c>
      <c r="L77" s="86"/>
      <c r="M77" s="86">
        <f t="shared" si="7"/>
        <v>1.9624935372901671E-2</v>
      </c>
      <c r="N77" s="86"/>
      <c r="O77" s="86">
        <f t="shared" si="9"/>
        <v>1.7891283319890532E-2</v>
      </c>
      <c r="P77" s="86"/>
      <c r="Q77" s="86">
        <f t="shared" si="5"/>
        <v>1.8696878759160439E-2</v>
      </c>
      <c r="R77" s="24"/>
    </row>
    <row r="78" spans="1:18" x14ac:dyDescent="0.25">
      <c r="A78" s="83">
        <v>72</v>
      </c>
      <c r="B78" s="86">
        <f>'Liczymy metody dla kobiet'!S79</f>
        <v>2.003313752071095E-2</v>
      </c>
      <c r="C78" s="86">
        <f t="shared" si="8"/>
        <v>2.117176947251E-2</v>
      </c>
      <c r="D78" s="86"/>
      <c r="E78" s="86">
        <f t="shared" si="10"/>
        <v>2.1551121043464155E-2</v>
      </c>
      <c r="F78" s="86"/>
      <c r="G78" s="86">
        <f t="shared" si="11"/>
        <v>2.1808161069634301E-2</v>
      </c>
      <c r="H78" s="86"/>
      <c r="I78" s="86">
        <f t="shared" ref="I78:I98" si="12">SUMPRODUCT(B71:B85,$H$6:$H$20)/125</f>
        <v>2.1063809475337286E-2</v>
      </c>
      <c r="J78" s="86"/>
      <c r="K78" s="86">
        <f t="shared" si="6"/>
        <v>2.1134326799006568E-2</v>
      </c>
      <c r="L78" s="86"/>
      <c r="M78" s="86">
        <f t="shared" si="7"/>
        <v>2.1895588922809388E-2</v>
      </c>
      <c r="N78" s="86"/>
      <c r="O78" s="86">
        <f t="shared" si="9"/>
        <v>2.0218849889314886E-2</v>
      </c>
      <c r="P78" s="86"/>
      <c r="Q78" s="86">
        <f t="shared" ref="Q78:Q98" si="13">SUMPRODUCT($P$6:$P$20,B71:B85)</f>
        <v>2.0923652274410995E-2</v>
      </c>
      <c r="R78" s="24"/>
    </row>
    <row r="79" spans="1:18" x14ac:dyDescent="0.25">
      <c r="A79" s="83">
        <v>73</v>
      </c>
      <c r="B79" s="86">
        <f>'Liczymy metody dla kobiet'!S80</f>
        <v>2.4320305862361939E-2</v>
      </c>
      <c r="C79" s="86">
        <f t="shared" si="8"/>
        <v>2.3922412133801148E-2</v>
      </c>
      <c r="D79" s="86"/>
      <c r="E79" s="86">
        <f t="shared" si="10"/>
        <v>2.4033936650595663E-2</v>
      </c>
      <c r="F79" s="86"/>
      <c r="G79" s="86">
        <f t="shared" si="11"/>
        <v>2.4262812091556982E-2</v>
      </c>
      <c r="H79" s="86"/>
      <c r="I79" s="86">
        <f t="shared" si="12"/>
        <v>2.3661003217298446E-2</v>
      </c>
      <c r="J79" s="86"/>
      <c r="K79" s="86">
        <f t="shared" si="6"/>
        <v>2.362596269539646E-2</v>
      </c>
      <c r="L79" s="86"/>
      <c r="M79" s="86">
        <f t="shared" si="7"/>
        <v>2.4393362764656503E-2</v>
      </c>
      <c r="N79" s="86"/>
      <c r="O79" s="86">
        <f t="shared" si="9"/>
        <v>2.3727771230340429E-2</v>
      </c>
      <c r="P79" s="86"/>
      <c r="Q79" s="86">
        <f t="shared" si="13"/>
        <v>2.3721809175714967E-2</v>
      </c>
      <c r="R79" s="24"/>
    </row>
    <row r="80" spans="1:18" x14ac:dyDescent="0.25">
      <c r="A80" s="83">
        <v>74</v>
      </c>
      <c r="B80" s="86">
        <f>'Liczymy metody dla kobiet'!S81</f>
        <v>2.6285250087037249E-2</v>
      </c>
      <c r="C80" s="86">
        <f t="shared" si="8"/>
        <v>2.6726674121668452E-2</v>
      </c>
      <c r="D80" s="86"/>
      <c r="E80" s="86">
        <f t="shared" si="10"/>
        <v>2.6751479007387311E-2</v>
      </c>
      <c r="F80" s="86"/>
      <c r="G80" s="86">
        <f t="shared" si="11"/>
        <v>2.6918066071565831E-2</v>
      </c>
      <c r="H80" s="86"/>
      <c r="I80" s="86">
        <f t="shared" si="12"/>
        <v>2.6426500288312879E-2</v>
      </c>
      <c r="J80" s="86"/>
      <c r="K80" s="86">
        <f t="shared" ref="K80:K96" si="14">SUMPRODUCT(B71:B89,$J$6:$J$24)/1250</f>
        <v>2.629543381993954E-2</v>
      </c>
      <c r="L80" s="86"/>
      <c r="M80" s="86">
        <f t="shared" si="7"/>
        <v>2.7078375179435562E-2</v>
      </c>
      <c r="N80" s="86"/>
      <c r="O80" s="86">
        <f t="shared" si="9"/>
        <v>2.7138035221653999E-2</v>
      </c>
      <c r="P80" s="86"/>
      <c r="Q80" s="86">
        <f t="shared" si="13"/>
        <v>2.6562818860584134E-2</v>
      </c>
      <c r="R80" s="24"/>
    </row>
    <row r="81" spans="1:18" x14ac:dyDescent="0.25">
      <c r="A81" s="83">
        <v>75</v>
      </c>
      <c r="B81" s="86">
        <f>'Liczymy metody dla kobiet'!S82</f>
        <v>3.1456284521083122E-2</v>
      </c>
      <c r="C81" s="86">
        <f t="shared" si="8"/>
        <v>2.9400300240714668E-2</v>
      </c>
      <c r="D81" s="86"/>
      <c r="E81" s="86">
        <f t="shared" si="10"/>
        <v>2.9660642363821217E-2</v>
      </c>
      <c r="F81" s="86"/>
      <c r="G81" s="86">
        <f t="shared" si="11"/>
        <v>2.9737175312659004E-2</v>
      </c>
      <c r="H81" s="86"/>
      <c r="I81" s="86">
        <f t="shared" si="12"/>
        <v>2.9090298483313626E-2</v>
      </c>
      <c r="J81" s="86"/>
      <c r="K81" s="86">
        <f t="shared" si="14"/>
        <v>2.9084550241474966E-2</v>
      </c>
      <c r="L81" s="86"/>
      <c r="M81" s="86">
        <f t="shared" ref="M81:M95" si="15">SUMPRODUCT(B71:B90,$L$6:$L$25)/350</f>
        <v>2.9895379703596379E-2</v>
      </c>
      <c r="N81" s="86"/>
      <c r="O81" s="86">
        <f t="shared" si="9"/>
        <v>3.055767561614299E-2</v>
      </c>
      <c r="P81" s="86"/>
      <c r="Q81" s="86">
        <f t="shared" si="13"/>
        <v>2.9184674630932876E-2</v>
      </c>
      <c r="R81" s="24"/>
    </row>
    <row r="82" spans="1:18" x14ac:dyDescent="0.25">
      <c r="A82" s="83">
        <v>76</v>
      </c>
      <c r="B82" s="86">
        <f>'Liczymy metody dla kobiet'!S83</f>
        <v>3.1538392617149004E-2</v>
      </c>
      <c r="C82" s="86">
        <f t="shared" si="8"/>
        <v>3.2536239068242281E-2</v>
      </c>
      <c r="D82" s="86"/>
      <c r="E82" s="86">
        <f t="shared" si="10"/>
        <v>3.2593151292560824E-2</v>
      </c>
      <c r="F82" s="86"/>
      <c r="G82" s="86">
        <f t="shared" si="11"/>
        <v>3.2771910163533965E-2</v>
      </c>
      <c r="H82" s="86"/>
      <c r="I82" s="86">
        <f t="shared" si="12"/>
        <v>3.2081239952721032E-2</v>
      </c>
      <c r="J82" s="86"/>
      <c r="K82" s="86">
        <f t="shared" si="14"/>
        <v>3.1935430436636401E-2</v>
      </c>
      <c r="L82" s="86"/>
      <c r="M82" s="86">
        <f t="shared" si="15"/>
        <v>3.2870765304205796E-2</v>
      </c>
      <c r="N82" s="86"/>
      <c r="O82" s="86">
        <f t="shared" si="9"/>
        <v>3.1764453108046625E-2</v>
      </c>
      <c r="P82" s="86"/>
      <c r="Q82" s="86">
        <f t="shared" si="13"/>
        <v>3.2306015664637963E-2</v>
      </c>
      <c r="R82" s="24"/>
    </row>
    <row r="83" spans="1:18" x14ac:dyDescent="0.25">
      <c r="A83" s="83">
        <v>77</v>
      </c>
      <c r="B83" s="86">
        <f>'Liczymy metody dla kobiet'!S84</f>
        <v>3.3401268115942025E-2</v>
      </c>
      <c r="C83" s="86">
        <f t="shared" si="8"/>
        <v>3.5717586254679544E-2</v>
      </c>
      <c r="D83" s="86"/>
      <c r="E83" s="86">
        <f t="shared" si="10"/>
        <v>3.5646667248930008E-2</v>
      </c>
      <c r="F83" s="86"/>
      <c r="G83" s="86">
        <f t="shared" si="11"/>
        <v>3.6036868418013249E-2</v>
      </c>
      <c r="H83" s="86"/>
      <c r="I83" s="86">
        <f t="shared" si="12"/>
        <v>3.5078776490541308E-2</v>
      </c>
      <c r="J83" s="86"/>
      <c r="K83" s="86">
        <f t="shared" si="14"/>
        <v>3.4867623730123892E-2</v>
      </c>
      <c r="L83" s="86"/>
      <c r="M83" s="86">
        <f t="shared" si="15"/>
        <v>3.601800803441764E-2</v>
      </c>
      <c r="N83" s="86"/>
      <c r="O83" s="86">
        <f t="shared" si="9"/>
        <v>3.4106000872623346E-2</v>
      </c>
      <c r="P83" s="86"/>
      <c r="Q83" s="86">
        <f t="shared" si="13"/>
        <v>3.5398222278855557E-2</v>
      </c>
      <c r="R83" s="24"/>
    </row>
    <row r="84" spans="1:18" x14ac:dyDescent="0.25">
      <c r="A84" s="83">
        <v>78</v>
      </c>
      <c r="B84" s="86">
        <f>'Liczymy metody dla kobiet'!S85</f>
        <v>3.9999999999999994E-2</v>
      </c>
      <c r="C84" s="86">
        <f t="shared" si="8"/>
        <v>3.8584956777499194E-2</v>
      </c>
      <c r="D84" s="86"/>
      <c r="E84" s="86">
        <f t="shared" si="10"/>
        <v>3.9207610904970491E-2</v>
      </c>
      <c r="F84" s="86"/>
      <c r="G84" s="86">
        <f t="shared" si="11"/>
        <v>3.9621190648316498E-2</v>
      </c>
      <c r="H84" s="86"/>
      <c r="I84" s="86">
        <f t="shared" si="12"/>
        <v>3.8085101309691699E-2</v>
      </c>
      <c r="J84" s="86"/>
      <c r="K84" s="86">
        <f t="shared" si="14"/>
        <v>3.8050347137749289E-2</v>
      </c>
      <c r="L84" s="86"/>
      <c r="M84" s="86">
        <f t="shared" si="15"/>
        <v>3.9450260721025497E-2</v>
      </c>
      <c r="N84" s="86"/>
      <c r="O84" s="86">
        <f t="shared" si="9"/>
        <v>3.9103314991178875E-2</v>
      </c>
      <c r="P84" s="86"/>
      <c r="Q84" s="86">
        <f t="shared" si="13"/>
        <v>3.8072926997957585E-2</v>
      </c>
      <c r="R84" s="24"/>
    </row>
    <row r="85" spans="1:18" x14ac:dyDescent="0.25">
      <c r="A85" s="83">
        <v>79</v>
      </c>
      <c r="B85" s="86">
        <f>'Liczymy metody dla kobiet'!S86</f>
        <v>4.2191986019223568E-2</v>
      </c>
      <c r="C85" s="86">
        <f t="shared" si="8"/>
        <v>4.1994253903514377E-2</v>
      </c>
      <c r="D85" s="86"/>
      <c r="E85" s="86">
        <f t="shared" si="10"/>
        <v>4.307627027978371E-2</v>
      </c>
      <c r="F85" s="86"/>
      <c r="G85" s="86">
        <f t="shared" si="11"/>
        <v>4.3717542658161357E-2</v>
      </c>
      <c r="H85" s="86"/>
      <c r="I85" s="86">
        <f t="shared" si="12"/>
        <v>4.1485741318420054E-2</v>
      </c>
      <c r="J85" s="86"/>
      <c r="K85" s="86">
        <f t="shared" si="14"/>
        <v>4.16676909039203E-2</v>
      </c>
      <c r="L85" s="86"/>
      <c r="M85" s="86">
        <f t="shared" si="15"/>
        <v>4.3374250523858328E-2</v>
      </c>
      <c r="N85" s="86"/>
      <c r="O85" s="86">
        <f t="shared" si="9"/>
        <v>4.2733188265438239E-2</v>
      </c>
      <c r="P85" s="86"/>
      <c r="Q85" s="86">
        <f t="shared" si="13"/>
        <v>4.1250320123600609E-2</v>
      </c>
      <c r="R85" s="24"/>
    </row>
    <row r="86" spans="1:18" x14ac:dyDescent="0.25">
      <c r="A86" s="83">
        <v>80</v>
      </c>
      <c r="B86" s="86">
        <f>'Liczymy metody dla kobiet'!S87</f>
        <v>4.5793137135181343E-2</v>
      </c>
      <c r="C86" s="86">
        <f t="shared" si="8"/>
        <v>4.7205018520917061E-2</v>
      </c>
      <c r="D86" s="86"/>
      <c r="E86" s="86">
        <f t="shared" si="10"/>
        <v>4.7582253515337493E-2</v>
      </c>
      <c r="F86" s="86"/>
      <c r="G86" s="86">
        <f t="shared" si="11"/>
        <v>4.8557828447919997E-2</v>
      </c>
      <c r="H86" s="86"/>
      <c r="I86" s="86">
        <f t="shared" si="12"/>
        <v>4.6151092871842561E-2</v>
      </c>
      <c r="J86" s="86"/>
      <c r="K86" s="86">
        <f t="shared" si="14"/>
        <v>4.5962627173986408E-2</v>
      </c>
      <c r="L86" s="86"/>
      <c r="M86" s="86">
        <f t="shared" si="15"/>
        <v>4.8015458836610708E-2</v>
      </c>
      <c r="N86" s="86"/>
      <c r="O86" s="86">
        <f t="shared" si="9"/>
        <v>4.5060934189553509E-2</v>
      </c>
      <c r="P86" s="86"/>
      <c r="Q86" s="86">
        <f t="shared" si="13"/>
        <v>4.6402773328891242E-2</v>
      </c>
      <c r="R86" s="24"/>
    </row>
    <row r="87" spans="1:18" x14ac:dyDescent="0.25">
      <c r="A87" s="83">
        <v>81</v>
      </c>
      <c r="B87" s="86">
        <f>'Liczymy metody dla kobiet'!S88</f>
        <v>4.8584878247224968E-2</v>
      </c>
      <c r="C87" s="86">
        <f t="shared" si="8"/>
        <v>5.187953594230834E-2</v>
      </c>
      <c r="D87" s="86"/>
      <c r="E87" s="86">
        <f t="shared" si="10"/>
        <v>5.3074911341785123E-2</v>
      </c>
      <c r="F87" s="86"/>
      <c r="G87" s="86">
        <f t="shared" si="11"/>
        <v>5.4200359429704442E-2</v>
      </c>
      <c r="H87" s="86"/>
      <c r="I87" s="86">
        <f t="shared" si="12"/>
        <v>5.1017915039384867E-2</v>
      </c>
      <c r="J87" s="86"/>
      <c r="K87" s="86">
        <f t="shared" si="14"/>
        <v>5.1206156603111889E-2</v>
      </c>
      <c r="L87" s="86"/>
      <c r="M87" s="86">
        <f t="shared" si="15"/>
        <v>5.3553889969372659E-2</v>
      </c>
      <c r="N87" s="86"/>
      <c r="O87" s="86">
        <f t="shared" si="9"/>
        <v>5.0048546562680457E-2</v>
      </c>
      <c r="P87" s="86"/>
      <c r="Q87" s="86">
        <f t="shared" si="13"/>
        <v>5.0818721145535158E-2</v>
      </c>
      <c r="R87" s="24"/>
    </row>
    <row r="88" spans="1:18" x14ac:dyDescent="0.25">
      <c r="A88" s="83">
        <v>82</v>
      </c>
      <c r="B88" s="86">
        <f>'Liczymy metody dla kobiet'!S89</f>
        <v>5.9455091202955432E-2</v>
      </c>
      <c r="C88" s="86">
        <f t="shared" si="8"/>
        <v>5.8247502432448549E-2</v>
      </c>
      <c r="D88" s="86"/>
      <c r="E88" s="86">
        <f t="shared" si="10"/>
        <v>5.9848096197723161E-2</v>
      </c>
      <c r="F88" s="86"/>
      <c r="G88" s="86">
        <f t="shared" si="11"/>
        <v>6.0903705208262063E-2</v>
      </c>
      <c r="H88" s="86"/>
      <c r="I88" s="86">
        <f t="shared" si="12"/>
        <v>5.7414379816622868E-2</v>
      </c>
      <c r="J88" s="86"/>
      <c r="K88" s="86">
        <f t="shared" si="14"/>
        <v>5.7555389696382166E-2</v>
      </c>
      <c r="L88" s="86"/>
      <c r="M88" s="86">
        <f t="shared" si="15"/>
        <v>6.0172018334338995E-2</v>
      </c>
      <c r="N88" s="86"/>
      <c r="O88" s="86">
        <f t="shared" si="9"/>
        <v>5.7711308258777586E-2</v>
      </c>
      <c r="P88" s="86"/>
      <c r="Q88" s="86">
        <f t="shared" si="13"/>
        <v>5.708439396856882E-2</v>
      </c>
      <c r="R88" s="24"/>
    </row>
    <row r="89" spans="1:18" x14ac:dyDescent="0.25">
      <c r="A89" s="83">
        <v>83</v>
      </c>
      <c r="B89" s="86">
        <f>'Liczymy metody dla kobiet'!S90</f>
        <v>6.3372587106956424E-2</v>
      </c>
      <c r="C89" s="86">
        <f t="shared" si="8"/>
        <v>6.6048245909737319E-2</v>
      </c>
      <c r="D89" s="86"/>
      <c r="E89" s="86">
        <f t="shared" si="10"/>
        <v>6.7420265813892696E-2</v>
      </c>
      <c r="F89" s="86"/>
      <c r="G89" s="86">
        <f t="shared" si="11"/>
        <v>6.8770159450699433E-2</v>
      </c>
      <c r="H89" s="86"/>
      <c r="I89" s="86">
        <f t="shared" si="12"/>
        <v>6.5111228111909267E-2</v>
      </c>
      <c r="J89" s="86"/>
      <c r="K89" s="86">
        <f t="shared" si="14"/>
        <v>6.5101143111355675E-2</v>
      </c>
      <c r="L89" s="86"/>
      <c r="M89" s="86">
        <f t="shared" si="15"/>
        <v>6.7987498344414102E-2</v>
      </c>
      <c r="N89" s="86"/>
      <c r="O89" s="86">
        <f t="shared" si="9"/>
        <v>6.4630258132198179E-2</v>
      </c>
      <c r="P89" s="86"/>
      <c r="Q89" s="86">
        <f t="shared" si="13"/>
        <v>6.4828602130140592E-2</v>
      </c>
      <c r="R89" s="24"/>
    </row>
    <row r="90" spans="1:18" x14ac:dyDescent="0.25">
      <c r="A90" s="83">
        <v>84</v>
      </c>
      <c r="B90" s="86">
        <f>'Liczymy metody dla kobiet'!S91</f>
        <v>7.4031818469924571E-2</v>
      </c>
      <c r="C90" s="86">
        <f t="shared" si="8"/>
        <v>7.5860178183204535E-2</v>
      </c>
      <c r="D90" s="86"/>
      <c r="E90" s="86">
        <f t="shared" si="10"/>
        <v>7.6592999172571841E-2</v>
      </c>
      <c r="F90" s="86"/>
      <c r="G90" s="86">
        <f t="shared" si="11"/>
        <v>7.7856257472733489E-2</v>
      </c>
      <c r="H90" s="86"/>
      <c r="I90" s="86">
        <f t="shared" si="12"/>
        <v>7.4067366255389802E-2</v>
      </c>
      <c r="J90" s="86"/>
      <c r="K90" s="86">
        <f t="shared" si="14"/>
        <v>7.4021589810655403E-2</v>
      </c>
      <c r="L90" s="86"/>
      <c r="M90" s="86">
        <f t="shared" si="15"/>
        <v>7.7093804624296283E-2</v>
      </c>
      <c r="N90" s="86"/>
      <c r="O90" s="86">
        <f t="shared" si="9"/>
        <v>7.3445969173812325E-2</v>
      </c>
      <c r="P90" s="86"/>
      <c r="Q90" s="86">
        <f t="shared" si="13"/>
        <v>7.4597214444089954E-2</v>
      </c>
      <c r="R90" s="24"/>
    </row>
    <row r="91" spans="1:18" x14ac:dyDescent="0.25">
      <c r="A91" s="83">
        <v>85</v>
      </c>
      <c r="B91" s="86">
        <f>'Liczymy metody dla kobiet'!S92</f>
        <v>8.4796854521625165E-2</v>
      </c>
      <c r="C91" s="86">
        <f t="shared" si="8"/>
        <v>8.5065866601764739E-2</v>
      </c>
      <c r="D91" s="86"/>
      <c r="E91" s="86">
        <f t="shared" si="10"/>
        <v>8.6914524727524298E-2</v>
      </c>
      <c r="F91" s="86"/>
      <c r="G91" s="86">
        <f t="shared" si="11"/>
        <v>8.8205319233882154E-2</v>
      </c>
      <c r="H91" s="86"/>
      <c r="I91" s="86">
        <f t="shared" si="12"/>
        <v>8.391497130527456E-2</v>
      </c>
      <c r="J91" s="86"/>
      <c r="K91" s="86">
        <f t="shared" si="14"/>
        <v>8.4320880045572671E-2</v>
      </c>
      <c r="L91" s="86"/>
      <c r="M91" s="86">
        <f t="shared" si="15"/>
        <v>8.7704522472313071E-2</v>
      </c>
      <c r="N91" s="86"/>
      <c r="O91" s="86">
        <f t="shared" si="9"/>
        <v>8.5426167549218349E-2</v>
      </c>
      <c r="P91" s="86"/>
      <c r="Q91" s="86">
        <f t="shared" si="13"/>
        <v>8.3635750625562222E-2</v>
      </c>
      <c r="R91" s="24"/>
    </row>
    <row r="92" spans="1:18" x14ac:dyDescent="0.25">
      <c r="A92" s="83">
        <v>86</v>
      </c>
      <c r="B92" s="86">
        <f>'Liczymy metody dla kobiet'!S93</f>
        <v>9.7644539614561029E-2</v>
      </c>
      <c r="C92" s="86">
        <f t="shared" si="8"/>
        <v>9.7743202735704152E-2</v>
      </c>
      <c r="D92" s="86"/>
      <c r="E92" s="86">
        <f t="shared" si="10"/>
        <v>9.8505401451955507E-2</v>
      </c>
      <c r="F92" s="86"/>
      <c r="G92" s="86">
        <f t="shared" si="11"/>
        <v>9.9984496971233294E-2</v>
      </c>
      <c r="H92" s="86"/>
      <c r="I92" s="86">
        <f t="shared" si="12"/>
        <v>9.6295710258097827E-2</v>
      </c>
      <c r="J92" s="86"/>
      <c r="K92" s="86">
        <f t="shared" si="14"/>
        <v>9.5977615798056068E-2</v>
      </c>
      <c r="L92" s="86"/>
      <c r="M92" s="86">
        <f t="shared" si="15"/>
        <v>9.9775760258941845E-2</v>
      </c>
      <c r="N92" s="86"/>
      <c r="O92" s="86">
        <f t="shared" si="9"/>
        <v>9.6035521171011981E-2</v>
      </c>
      <c r="P92" s="86"/>
      <c r="Q92" s="86">
        <f t="shared" si="13"/>
        <v>9.6513607164658968E-2</v>
      </c>
      <c r="R92" s="24"/>
    </row>
    <row r="93" spans="1:18" x14ac:dyDescent="0.25">
      <c r="A93" s="83">
        <v>87</v>
      </c>
      <c r="B93" s="86">
        <f>'Liczymy metody dla kobiet'!S94</f>
        <v>0.10548353329575651</v>
      </c>
      <c r="C93" s="86">
        <f t="shared" si="8"/>
        <v>0.10985513020721074</v>
      </c>
      <c r="D93" s="86"/>
      <c r="E93" s="86">
        <f t="shared" si="10"/>
        <v>0.11159340500346636</v>
      </c>
      <c r="F93" s="86"/>
      <c r="G93" s="86">
        <f t="shared" si="11"/>
        <v>0.11299327027962962</v>
      </c>
      <c r="H93" s="86"/>
      <c r="I93" s="86">
        <f t="shared" si="12"/>
        <v>0.10890978545996843</v>
      </c>
      <c r="J93" s="86"/>
      <c r="K93" s="86">
        <f t="shared" si="14"/>
        <v>0.10914427334141066</v>
      </c>
      <c r="L93" s="86"/>
      <c r="M93" s="86">
        <f t="shared" si="15"/>
        <v>0.11325067674585773</v>
      </c>
      <c r="N93" s="86"/>
      <c r="O93" s="86">
        <f t="shared" si="9"/>
        <v>0.10827076527141428</v>
      </c>
      <c r="P93" s="86"/>
      <c r="Q93" s="86">
        <f t="shared" si="13"/>
        <v>0.10849396860065699</v>
      </c>
      <c r="R93" s="24"/>
    </row>
    <row r="94" spans="1:18" x14ac:dyDescent="0.25">
      <c r="A94" s="83">
        <v>88</v>
      </c>
      <c r="B94" s="86">
        <f>'Liczymy metody dla kobiet'!S95</f>
        <v>0.12675926777665347</v>
      </c>
      <c r="C94" s="86">
        <f t="shared" si="8"/>
        <v>0.12400262953189331</v>
      </c>
      <c r="D94" s="86"/>
      <c r="E94" s="86">
        <f t="shared" si="10"/>
        <v>0.12631615450064848</v>
      </c>
      <c r="F94" s="86"/>
      <c r="G94" s="86">
        <f t="shared" si="11"/>
        <v>0.12736320519457964</v>
      </c>
      <c r="H94" s="86"/>
      <c r="I94" s="86">
        <f t="shared" si="12"/>
        <v>0.12338133317933486</v>
      </c>
      <c r="J94" s="86"/>
      <c r="K94" s="86">
        <f t="shared" si="14"/>
        <v>0.12367693616993056</v>
      </c>
      <c r="L94" s="86"/>
      <c r="M94" s="86">
        <f t="shared" si="15"/>
        <v>0.12802172623723071</v>
      </c>
      <c r="N94" s="86"/>
      <c r="O94" s="86">
        <f t="shared" si="9"/>
        <v>0.12353497430719287</v>
      </c>
      <c r="P94" s="86"/>
      <c r="Q94" s="86">
        <f t="shared" si="13"/>
        <v>0.12267533886014506</v>
      </c>
      <c r="R94" s="24"/>
    </row>
    <row r="95" spans="1:18" x14ac:dyDescent="0.25">
      <c r="A95" s="83">
        <v>89</v>
      </c>
      <c r="B95" s="86">
        <f>'Liczymy metody dla kobiet'!S96</f>
        <v>0.13459145582745749</v>
      </c>
      <c r="C95" s="86">
        <f t="shared" si="8"/>
        <v>0.14130019594075882</v>
      </c>
      <c r="D95" s="86"/>
      <c r="E95" s="86">
        <f t="shared" si="10"/>
        <v>0.14163686571455347</v>
      </c>
      <c r="F95" s="86"/>
      <c r="G95" s="86">
        <f t="shared" si="11"/>
        <v>0.14306043078127798</v>
      </c>
      <c r="H95" s="86"/>
      <c r="I95" s="86">
        <f t="shared" si="12"/>
        <v>0.13994984635949573</v>
      </c>
      <c r="J95" s="86"/>
      <c r="K95" s="86">
        <f t="shared" si="14"/>
        <v>0.13941776631187697</v>
      </c>
      <c r="L95" s="86"/>
      <c r="M95" s="86">
        <f t="shared" si="15"/>
        <v>0.1440811800110996</v>
      </c>
      <c r="N95" s="86"/>
      <c r="O95" s="86">
        <f t="shared" si="9"/>
        <v>0.13646263914933945</v>
      </c>
      <c r="P95" s="86"/>
      <c r="Q95" s="86">
        <f t="shared" si="13"/>
        <v>0.14026333446683142</v>
      </c>
      <c r="R95" s="24"/>
    </row>
    <row r="96" spans="1:18" x14ac:dyDescent="0.25">
      <c r="A96" s="83">
        <v>90</v>
      </c>
      <c r="B96" s="86">
        <f>'Liczymy metody dla kobiet'!S97</f>
        <v>0.15553435114503816</v>
      </c>
      <c r="C96" s="86">
        <f t="shared" si="8"/>
        <v>0.15867961408767545</v>
      </c>
      <c r="D96" s="86"/>
      <c r="E96" s="86">
        <f t="shared" si="10"/>
        <v>0.15876419930227453</v>
      </c>
      <c r="F96" s="86"/>
      <c r="G96" s="86">
        <f t="shared" si="11"/>
        <v>0.15979451784190374</v>
      </c>
      <c r="H96" s="86"/>
      <c r="I96" s="86">
        <f t="shared" si="12"/>
        <v>0.15619723337592495</v>
      </c>
      <c r="J96" s="86"/>
      <c r="K96" s="86">
        <f t="shared" si="14"/>
        <v>0.1566067237711565</v>
      </c>
      <c r="L96" s="86"/>
      <c r="M96" s="86"/>
      <c r="N96" s="86"/>
      <c r="O96" s="86">
        <f t="shared" si="9"/>
        <v>0.1568488093420326</v>
      </c>
      <c r="P96" s="86"/>
      <c r="Q96" s="86">
        <f t="shared" si="13"/>
        <v>0.15748051926568254</v>
      </c>
      <c r="R96" s="24"/>
    </row>
    <row r="97" spans="1:18" x14ac:dyDescent="0.25">
      <c r="A97" s="83">
        <v>91</v>
      </c>
      <c r="B97" s="86">
        <f>'Liczymy metody dla kobiet'!S98</f>
        <v>0.18413237165888841</v>
      </c>
      <c r="C97" s="86">
        <f t="shared" si="8"/>
        <v>0.17434675880522904</v>
      </c>
      <c r="D97" s="86"/>
      <c r="E97" s="86">
        <f t="shared" si="10"/>
        <v>0.1769915293854471</v>
      </c>
      <c r="F97" s="86"/>
      <c r="G97" s="86">
        <f t="shared" si="11"/>
        <v>0.1777276997245224</v>
      </c>
      <c r="H97" s="86"/>
      <c r="I97" s="86">
        <f t="shared" si="12"/>
        <v>0.17431539061879645</v>
      </c>
      <c r="J97" s="86"/>
      <c r="K97" s="86"/>
      <c r="L97" s="86"/>
      <c r="M97" s="86"/>
      <c r="N97" s="86"/>
      <c r="O97" s="86">
        <f t="shared" si="9"/>
        <v>0.18112918851156143</v>
      </c>
      <c r="P97" s="86"/>
      <c r="Q97" s="86">
        <f t="shared" si="13"/>
        <v>0.17320932243665374</v>
      </c>
      <c r="R97" s="24"/>
    </row>
    <row r="98" spans="1:18" x14ac:dyDescent="0.25">
      <c r="A98" s="83">
        <v>92</v>
      </c>
      <c r="B98" s="86">
        <f>'Liczymy metody dla kobiet'!S99</f>
        <v>0.19238062403033959</v>
      </c>
      <c r="C98" s="86">
        <f t="shared" si="8"/>
        <v>0.1954917981458161</v>
      </c>
      <c r="D98" s="86"/>
      <c r="E98" s="86">
        <f t="shared" si="10"/>
        <v>0.19526384030659508</v>
      </c>
      <c r="F98" s="86"/>
      <c r="G98" s="86">
        <f t="shared" si="11"/>
        <v>0.19679831797571637</v>
      </c>
      <c r="H98" s="86"/>
      <c r="I98" s="86">
        <f t="shared" si="12"/>
        <v>0.19531344821434152</v>
      </c>
      <c r="J98" s="86"/>
      <c r="K98" s="86"/>
      <c r="L98" s="86"/>
      <c r="M98" s="86"/>
      <c r="N98" s="86"/>
      <c r="O98" s="86">
        <f t="shared" si="9"/>
        <v>0.19271402875495566</v>
      </c>
      <c r="P98" s="86"/>
      <c r="Q98" s="86">
        <f t="shared" si="13"/>
        <v>0.19499684155869118</v>
      </c>
      <c r="R98" s="24"/>
    </row>
    <row r="99" spans="1:18" x14ac:dyDescent="0.25">
      <c r="A99" s="83">
        <v>93</v>
      </c>
      <c r="B99" s="86">
        <f>'Liczymy metody dla kobiet'!S100</f>
        <v>0.20509499136442141</v>
      </c>
      <c r="C99" s="86">
        <f t="shared" si="8"/>
        <v>0.21513927994775628</v>
      </c>
      <c r="D99" s="86"/>
      <c r="E99" s="86">
        <f t="shared" si="10"/>
        <v>0.21598206391374181</v>
      </c>
      <c r="F99" s="86"/>
      <c r="G99" s="86">
        <f t="shared" si="11"/>
        <v>0.21636389281403526</v>
      </c>
      <c r="H99" s="86"/>
      <c r="I99" s="86"/>
      <c r="J99" s="86"/>
      <c r="K99" s="86"/>
      <c r="L99" s="86"/>
      <c r="M99" s="86"/>
      <c r="N99" s="86"/>
      <c r="O99" s="86">
        <f t="shared" si="9"/>
        <v>0.20875199886813908</v>
      </c>
      <c r="P99" s="86"/>
      <c r="Q99" s="86"/>
      <c r="R99" s="24"/>
    </row>
    <row r="100" spans="1:18" x14ac:dyDescent="0.25">
      <c r="A100" s="83">
        <v>94</v>
      </c>
      <c r="B100" s="86">
        <f>'Liczymy metody dla kobiet'!S101</f>
        <v>0.24031665253039297</v>
      </c>
      <c r="C100" s="86">
        <f t="shared" si="8"/>
        <v>0.23266175054649837</v>
      </c>
      <c r="D100" s="86"/>
      <c r="E100" s="86">
        <f t="shared" si="10"/>
        <v>0.23698995697052336</v>
      </c>
      <c r="F100" s="86"/>
      <c r="G100" s="86"/>
      <c r="H100" s="86"/>
      <c r="I100" s="86"/>
      <c r="J100" s="86"/>
      <c r="K100" s="86"/>
      <c r="L100" s="86"/>
      <c r="M100" s="86"/>
      <c r="N100" s="86"/>
      <c r="O100" s="86">
        <f t="shared" si="9"/>
        <v>0.23629233589051732</v>
      </c>
      <c r="P100" s="86"/>
      <c r="Q100" s="86"/>
      <c r="R100" s="24"/>
    </row>
    <row r="101" spans="1:18" x14ac:dyDescent="0.25">
      <c r="A101" s="83">
        <v>95</v>
      </c>
      <c r="B101" s="86">
        <f>'Liczymy metody dla kobiet'!S102</f>
        <v>0.2537717601547389</v>
      </c>
      <c r="C101" s="86">
        <f t="shared" si="8"/>
        <v>0.26227073212340918</v>
      </c>
      <c r="D101" s="86"/>
      <c r="E101" s="86">
        <f t="shared" si="10"/>
        <v>0.25659207349386914</v>
      </c>
      <c r="F101" s="86"/>
      <c r="G101" s="86"/>
      <c r="H101" s="86"/>
      <c r="I101" s="86"/>
      <c r="J101" s="86"/>
      <c r="K101" s="86"/>
      <c r="L101" s="86"/>
      <c r="M101" s="86"/>
      <c r="N101" s="86"/>
      <c r="O101" s="86">
        <f t="shared" si="9"/>
        <v>0.25211765267227115</v>
      </c>
      <c r="P101" s="86"/>
      <c r="Q101" s="86"/>
      <c r="R101" s="24"/>
    </row>
    <row r="102" spans="1:18" x14ac:dyDescent="0.25">
      <c r="A102" s="83">
        <v>96</v>
      </c>
      <c r="B102" s="86">
        <f>'Liczymy metody dla kobiet'!S103</f>
        <v>0.27174472465259908</v>
      </c>
      <c r="C102" s="86">
        <f t="shared" si="8"/>
        <v>0.2793862240891366</v>
      </c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>
        <f t="shared" si="9"/>
        <v>0.28499512813926881</v>
      </c>
      <c r="P102" s="86"/>
      <c r="Q102" s="86"/>
      <c r="R102" s="24"/>
    </row>
    <row r="103" spans="1:18" x14ac:dyDescent="0.25">
      <c r="A103" s="83">
        <v>97</v>
      </c>
      <c r="B103" s="86">
        <f>'Liczymy metody dla kobiet'!S104</f>
        <v>0.34042553191489361</v>
      </c>
      <c r="C103" s="86">
        <f t="shared" si="8"/>
        <v>0.2935023807625452</v>
      </c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24"/>
    </row>
    <row r="104" spans="1:18" x14ac:dyDescent="0.25">
      <c r="A104" s="83">
        <v>98</v>
      </c>
      <c r="B104" s="86">
        <f>'Liczymy metody dla kobiet'!S105</f>
        <v>0.29067245119305857</v>
      </c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24"/>
    </row>
    <row r="105" spans="1:18" x14ac:dyDescent="0.25">
      <c r="A105" s="83">
        <v>99</v>
      </c>
      <c r="B105" s="86">
        <f>'Liczymy metody dla kobiet'!S106</f>
        <v>0.3108974358974359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24"/>
    </row>
    <row r="111" spans="1:18" x14ac:dyDescent="0.25">
      <c r="E111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32"/>
  <sheetViews>
    <sheetView topLeftCell="B1" zoomScale="97" zoomScaleNormal="100" workbookViewId="0">
      <selection activeCell="O10" sqref="O10"/>
    </sheetView>
  </sheetViews>
  <sheetFormatPr defaultRowHeight="13.2" x14ac:dyDescent="0.25"/>
  <cols>
    <col min="1" max="1" width="10.5546875" bestFit="1" customWidth="1"/>
    <col min="2" max="2" width="12.5546875" customWidth="1"/>
    <col min="3" max="3" width="12.33203125" bestFit="1" customWidth="1"/>
    <col min="4" max="4" width="12" bestFit="1" customWidth="1"/>
    <col min="5" max="5" width="27.6640625" customWidth="1"/>
    <col min="6" max="6" width="10.109375" bestFit="1" customWidth="1"/>
    <col min="7" max="7" width="9.5546875" bestFit="1" customWidth="1"/>
    <col min="8" max="8" width="10.109375" bestFit="1" customWidth="1"/>
    <col min="9" max="9" width="9.5546875" bestFit="1" customWidth="1"/>
    <col min="11" max="11" width="12.33203125" bestFit="1" customWidth="1"/>
    <col min="12" max="12" width="12" bestFit="1" customWidth="1"/>
    <col min="13" max="13" width="10.109375" bestFit="1" customWidth="1"/>
    <col min="14" max="14" width="11.6640625" bestFit="1" customWidth="1"/>
    <col min="15" max="15" width="10.109375" bestFit="1" customWidth="1"/>
    <col min="16" max="16" width="9.5546875" bestFit="1" customWidth="1"/>
    <col min="17" max="17" width="10.109375" bestFit="1" customWidth="1"/>
    <col min="18" max="18" width="9.5546875" bestFit="1" customWidth="1"/>
    <col min="20" max="20" width="10.5546875" customWidth="1"/>
    <col min="21" max="21" width="11" bestFit="1" customWidth="1"/>
    <col min="22" max="22" width="10.109375" bestFit="1" customWidth="1"/>
    <col min="23" max="24" width="12.6640625" bestFit="1" customWidth="1"/>
    <col min="25" max="25" width="9.5546875" bestFit="1" customWidth="1"/>
    <col min="26" max="26" width="10.109375" bestFit="1" customWidth="1"/>
    <col min="27" max="28" width="9.5546875" bestFit="1" customWidth="1"/>
    <col min="29" max="29" width="10.109375" customWidth="1"/>
    <col min="30" max="30" width="10.6640625" bestFit="1" customWidth="1"/>
    <col min="31" max="31" width="10.109375" bestFit="1" customWidth="1"/>
    <col min="32" max="32" width="9.5546875" bestFit="1" customWidth="1"/>
    <col min="33" max="33" width="10.109375" bestFit="1" customWidth="1"/>
    <col min="34" max="34" width="9.5546875" bestFit="1" customWidth="1"/>
    <col min="35" max="35" width="10.109375" bestFit="1" customWidth="1"/>
    <col min="36" max="36" width="9.5546875" bestFit="1" customWidth="1"/>
    <col min="38" max="38" width="9.6640625" bestFit="1" customWidth="1"/>
    <col min="39" max="39" width="10.6640625" bestFit="1" customWidth="1"/>
    <col min="40" max="40" width="10.109375" bestFit="1" customWidth="1"/>
    <col min="41" max="41" width="9.5546875" bestFit="1" customWidth="1"/>
    <col min="42" max="42" width="10.109375" bestFit="1" customWidth="1"/>
    <col min="43" max="43" width="9.5546875" bestFit="1" customWidth="1"/>
    <col min="44" max="44" width="10.109375" bestFit="1" customWidth="1"/>
    <col min="45" max="45" width="9.5546875" bestFit="1" customWidth="1"/>
    <col min="47" max="47" width="9.88671875" bestFit="1" customWidth="1"/>
    <col min="48" max="48" width="10.6640625" bestFit="1" customWidth="1"/>
    <col min="49" max="49" width="10.109375" bestFit="1" customWidth="1"/>
    <col min="50" max="50" width="9.554687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9.5546875" bestFit="1" customWidth="1"/>
    <col min="56" max="56" width="9.6640625" bestFit="1" customWidth="1"/>
    <col min="57" max="57" width="10.6640625" bestFit="1" customWidth="1"/>
    <col min="58" max="58" width="10.109375" bestFit="1" customWidth="1"/>
    <col min="59" max="59" width="9.5546875" bestFit="1" customWidth="1"/>
    <col min="60" max="60" width="10.109375" bestFit="1" customWidth="1"/>
    <col min="61" max="61" width="9.5546875" bestFit="1" customWidth="1"/>
    <col min="62" max="62" width="10.109375" bestFit="1" customWidth="1"/>
    <col min="63" max="63" width="9.5546875" bestFit="1" customWidth="1"/>
    <col min="65" max="65" width="9.88671875" bestFit="1" customWidth="1"/>
    <col min="66" max="66" width="10.6640625" bestFit="1" customWidth="1"/>
    <col min="67" max="67" width="10.109375" bestFit="1" customWidth="1"/>
    <col min="68" max="68" width="9.5546875" bestFit="1" customWidth="1"/>
    <col min="69" max="69" width="10.109375" bestFit="1" customWidth="1"/>
    <col min="70" max="70" width="9.5546875" bestFit="1" customWidth="1"/>
    <col min="71" max="71" width="10.109375" bestFit="1" customWidth="1"/>
    <col min="72" max="72" width="9.6640625" bestFit="1" customWidth="1"/>
  </cols>
  <sheetData>
    <row r="2" spans="1:72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</row>
    <row r="3" spans="1:72" x14ac:dyDescent="0.25">
      <c r="A3" s="90"/>
      <c r="B3" s="121" t="s">
        <v>65</v>
      </c>
      <c r="C3" s="121"/>
      <c r="D3" s="121"/>
      <c r="E3" s="121"/>
      <c r="F3" s="121"/>
      <c r="G3" s="121"/>
      <c r="H3" s="121"/>
      <c r="I3" s="121"/>
      <c r="J3" s="91"/>
      <c r="K3" s="121" t="s">
        <v>89</v>
      </c>
      <c r="L3" s="121"/>
      <c r="M3" s="121"/>
      <c r="N3" s="121"/>
      <c r="O3" s="121"/>
      <c r="P3" s="121"/>
      <c r="Q3" s="121"/>
      <c r="R3" s="121"/>
      <c r="S3" s="91"/>
      <c r="T3" s="121" t="s">
        <v>94</v>
      </c>
      <c r="U3" s="121"/>
      <c r="V3" s="121"/>
      <c r="W3" s="121"/>
      <c r="X3" s="121"/>
      <c r="Y3" s="121"/>
      <c r="Z3" s="121"/>
      <c r="AA3" s="121"/>
      <c r="AB3" s="91"/>
      <c r="AC3" s="121" t="s">
        <v>97</v>
      </c>
      <c r="AD3" s="121"/>
      <c r="AE3" s="121"/>
      <c r="AF3" s="121"/>
      <c r="AG3" s="121"/>
      <c r="AH3" s="121"/>
      <c r="AI3" s="121"/>
      <c r="AJ3" s="121"/>
      <c r="AK3" s="91"/>
      <c r="AL3" s="121" t="s">
        <v>102</v>
      </c>
      <c r="AM3" s="121"/>
      <c r="AN3" s="121"/>
      <c r="AO3" s="121"/>
      <c r="AP3" s="121"/>
      <c r="AQ3" s="121"/>
      <c r="AR3" s="121"/>
      <c r="AS3" s="121"/>
      <c r="AT3" s="91"/>
      <c r="AU3" s="121" t="s">
        <v>103</v>
      </c>
      <c r="AV3" s="121"/>
      <c r="AW3" s="121"/>
      <c r="AX3" s="121"/>
      <c r="AY3" s="121"/>
      <c r="AZ3" s="121"/>
      <c r="BA3" s="121"/>
      <c r="BB3" s="121"/>
      <c r="BC3" s="91"/>
      <c r="BD3" s="121" t="s">
        <v>104</v>
      </c>
      <c r="BE3" s="121"/>
      <c r="BF3" s="121"/>
      <c r="BG3" s="121"/>
      <c r="BH3" s="121"/>
      <c r="BI3" s="121"/>
      <c r="BJ3" s="121"/>
      <c r="BK3" s="121"/>
      <c r="BL3" s="91"/>
      <c r="BM3" s="121" t="s">
        <v>105</v>
      </c>
      <c r="BN3" s="121"/>
      <c r="BO3" s="121"/>
      <c r="BP3" s="121"/>
      <c r="BQ3" s="121"/>
      <c r="BR3" s="121"/>
      <c r="BS3" s="121"/>
      <c r="BT3" s="121"/>
    </row>
    <row r="4" spans="1:72" ht="15.75" customHeight="1" x14ac:dyDescent="0.25">
      <c r="A4" s="92"/>
      <c r="B4" s="122" t="s">
        <v>76</v>
      </c>
      <c r="C4" s="122"/>
      <c r="D4" s="122" t="s">
        <v>82</v>
      </c>
      <c r="E4" s="122"/>
      <c r="F4" s="122"/>
      <c r="G4" s="122"/>
      <c r="H4" s="122"/>
      <c r="I4" s="122"/>
      <c r="J4" s="90"/>
      <c r="K4" s="122" t="s">
        <v>76</v>
      </c>
      <c r="L4" s="122"/>
      <c r="M4" s="122" t="s">
        <v>82</v>
      </c>
      <c r="N4" s="122"/>
      <c r="O4" s="122"/>
      <c r="P4" s="122"/>
      <c r="Q4" s="122"/>
      <c r="R4" s="122"/>
      <c r="S4" s="90"/>
      <c r="T4" s="122" t="s">
        <v>76</v>
      </c>
      <c r="U4" s="122"/>
      <c r="V4" s="122" t="s">
        <v>82</v>
      </c>
      <c r="W4" s="122"/>
      <c r="X4" s="122"/>
      <c r="Y4" s="122"/>
      <c r="Z4" s="122"/>
      <c r="AA4" s="122"/>
      <c r="AB4" s="90"/>
      <c r="AC4" s="122" t="s">
        <v>76</v>
      </c>
      <c r="AD4" s="122"/>
      <c r="AE4" s="122" t="s">
        <v>82</v>
      </c>
      <c r="AF4" s="122"/>
      <c r="AG4" s="122"/>
      <c r="AH4" s="122"/>
      <c r="AI4" s="122"/>
      <c r="AJ4" s="122"/>
      <c r="AK4" s="90"/>
      <c r="AL4" s="122" t="s">
        <v>76</v>
      </c>
      <c r="AM4" s="122"/>
      <c r="AN4" s="122" t="s">
        <v>82</v>
      </c>
      <c r="AO4" s="122"/>
      <c r="AP4" s="122"/>
      <c r="AQ4" s="122"/>
      <c r="AR4" s="122"/>
      <c r="AS4" s="122"/>
      <c r="AT4" s="90"/>
      <c r="AU4" s="122" t="s">
        <v>76</v>
      </c>
      <c r="AV4" s="122"/>
      <c r="AW4" s="122" t="s">
        <v>82</v>
      </c>
      <c r="AX4" s="122"/>
      <c r="AY4" s="122"/>
      <c r="AZ4" s="122"/>
      <c r="BA4" s="122"/>
      <c r="BB4" s="122"/>
      <c r="BC4" s="90"/>
      <c r="BD4" s="122" t="s">
        <v>76</v>
      </c>
      <c r="BE4" s="122"/>
      <c r="BF4" s="122" t="s">
        <v>82</v>
      </c>
      <c r="BG4" s="122"/>
      <c r="BH4" s="122"/>
      <c r="BI4" s="122"/>
      <c r="BJ4" s="122"/>
      <c r="BK4" s="122"/>
      <c r="BL4" s="90"/>
      <c r="BM4" s="122" t="s">
        <v>76</v>
      </c>
      <c r="BN4" s="122"/>
      <c r="BO4" s="122" t="s">
        <v>82</v>
      </c>
      <c r="BP4" s="122"/>
      <c r="BQ4" s="122"/>
      <c r="BR4" s="122"/>
      <c r="BS4" s="122"/>
      <c r="BT4" s="122"/>
    </row>
    <row r="5" spans="1:72" ht="16.5" customHeight="1" x14ac:dyDescent="0.25">
      <c r="A5" s="92" t="s">
        <v>81</v>
      </c>
      <c r="B5" s="92" t="s">
        <v>95</v>
      </c>
      <c r="C5" s="92" t="s">
        <v>96</v>
      </c>
      <c r="D5" s="92" t="s">
        <v>78</v>
      </c>
      <c r="E5" s="92" t="s">
        <v>83</v>
      </c>
      <c r="F5" s="92" t="s">
        <v>79</v>
      </c>
      <c r="G5" s="92" t="s">
        <v>83</v>
      </c>
      <c r="H5" s="92" t="s">
        <v>80</v>
      </c>
      <c r="I5" s="92" t="s">
        <v>83</v>
      </c>
      <c r="J5" s="90"/>
      <c r="K5" s="92" t="s">
        <v>95</v>
      </c>
      <c r="L5" s="92" t="s">
        <v>96</v>
      </c>
      <c r="M5" s="92" t="s">
        <v>78</v>
      </c>
      <c r="N5" s="92" t="s">
        <v>83</v>
      </c>
      <c r="O5" s="92" t="s">
        <v>79</v>
      </c>
      <c r="P5" s="92" t="s">
        <v>83</v>
      </c>
      <c r="Q5" s="92" t="s">
        <v>80</v>
      </c>
      <c r="R5" s="92" t="s">
        <v>83</v>
      </c>
      <c r="S5" s="90"/>
      <c r="T5" s="92" t="s">
        <v>95</v>
      </c>
      <c r="U5" s="92" t="s">
        <v>77</v>
      </c>
      <c r="V5" s="92" t="s">
        <v>78</v>
      </c>
      <c r="W5" s="92" t="s">
        <v>83</v>
      </c>
      <c r="X5" s="92" t="s">
        <v>79</v>
      </c>
      <c r="Y5" s="92" t="s">
        <v>83</v>
      </c>
      <c r="Z5" s="92" t="s">
        <v>80</v>
      </c>
      <c r="AA5" s="92" t="s">
        <v>83</v>
      </c>
      <c r="AB5" s="90"/>
      <c r="AC5" s="92" t="s">
        <v>95</v>
      </c>
      <c r="AD5" s="92" t="s">
        <v>77</v>
      </c>
      <c r="AE5" s="92" t="s">
        <v>78</v>
      </c>
      <c r="AF5" s="92" t="s">
        <v>83</v>
      </c>
      <c r="AG5" s="92" t="s">
        <v>79</v>
      </c>
      <c r="AH5" s="92" t="s">
        <v>83</v>
      </c>
      <c r="AI5" s="92" t="s">
        <v>80</v>
      </c>
      <c r="AJ5" s="92" t="s">
        <v>83</v>
      </c>
      <c r="AK5" s="90"/>
      <c r="AL5" s="92" t="s">
        <v>95</v>
      </c>
      <c r="AM5" s="92" t="s">
        <v>77</v>
      </c>
      <c r="AN5" s="92" t="s">
        <v>78</v>
      </c>
      <c r="AO5" s="92" t="s">
        <v>83</v>
      </c>
      <c r="AP5" s="92" t="s">
        <v>79</v>
      </c>
      <c r="AQ5" s="92" t="s">
        <v>83</v>
      </c>
      <c r="AR5" s="92" t="s">
        <v>80</v>
      </c>
      <c r="AS5" s="92" t="s">
        <v>83</v>
      </c>
      <c r="AT5" s="90"/>
      <c r="AU5" s="92" t="s">
        <v>95</v>
      </c>
      <c r="AV5" s="92" t="s">
        <v>77</v>
      </c>
      <c r="AW5" s="92" t="s">
        <v>78</v>
      </c>
      <c r="AX5" s="92" t="s">
        <v>83</v>
      </c>
      <c r="AY5" s="92" t="s">
        <v>79</v>
      </c>
      <c r="AZ5" s="92" t="s">
        <v>83</v>
      </c>
      <c r="BA5" s="92" t="s">
        <v>80</v>
      </c>
      <c r="BB5" s="92" t="s">
        <v>83</v>
      </c>
      <c r="BC5" s="90"/>
      <c r="BD5" s="92" t="s">
        <v>95</v>
      </c>
      <c r="BE5" s="92" t="s">
        <v>77</v>
      </c>
      <c r="BF5" s="92" t="s">
        <v>78</v>
      </c>
      <c r="BG5" s="92" t="s">
        <v>83</v>
      </c>
      <c r="BH5" s="92" t="s">
        <v>79</v>
      </c>
      <c r="BI5" s="92" t="s">
        <v>83</v>
      </c>
      <c r="BJ5" s="92" t="s">
        <v>80</v>
      </c>
      <c r="BK5" s="92" t="s">
        <v>83</v>
      </c>
      <c r="BL5" s="90"/>
      <c r="BM5" s="92" t="s">
        <v>95</v>
      </c>
      <c r="BN5" s="92" t="s">
        <v>77</v>
      </c>
      <c r="BO5" s="92" t="s">
        <v>78</v>
      </c>
      <c r="BP5" s="92" t="s">
        <v>83</v>
      </c>
      <c r="BQ5" s="92" t="s">
        <v>79</v>
      </c>
      <c r="BR5" s="92" t="s">
        <v>83</v>
      </c>
      <c r="BS5" s="92" t="s">
        <v>80</v>
      </c>
      <c r="BT5" s="92" t="s">
        <v>83</v>
      </c>
    </row>
    <row r="6" spans="1:72" x14ac:dyDescent="0.25">
      <c r="A6" s="42">
        <v>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</row>
    <row r="7" spans="1:72" x14ac:dyDescent="0.25">
      <c r="A7" s="42">
        <v>1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</row>
    <row r="8" spans="1:72" s="29" customFormat="1" x14ac:dyDescent="0.25">
      <c r="A8" s="42">
        <v>2</v>
      </c>
      <c r="B8" s="93">
        <f>ABS(('Wyrównanie 22 Part 1'!B8-'Wyrównanie 22 Part 1'!C8)/'Wyrównanie 22 Part 1'!C8)</f>
        <v>0.60954871444764613</v>
      </c>
      <c r="C8" s="93">
        <f>B8^2</f>
        <v>0.37154963528477802</v>
      </c>
      <c r="D8" s="93">
        <f>'Wyrównanie 22 Part 1'!C9-'Wyrównanie 22 Part 1'!C8</f>
        <v>-9.4788991364044611E-4</v>
      </c>
      <c r="E8" s="93">
        <f>ABS(D8)</f>
        <v>9.4788991364044611E-4</v>
      </c>
      <c r="F8" s="93">
        <f>D9-D8</f>
        <v>9.1660202596396284E-4</v>
      </c>
      <c r="G8" s="93">
        <f>ABS(F8)</f>
        <v>9.1660202596396284E-4</v>
      </c>
      <c r="H8" s="93">
        <f>F9-F8</f>
        <v>-9.6150209089640101E-4</v>
      </c>
      <c r="I8" s="93">
        <f>ABS(H8)</f>
        <v>9.6150209089640101E-4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</row>
    <row r="9" spans="1:72" s="29" customFormat="1" x14ac:dyDescent="0.25">
      <c r="A9" s="42">
        <v>3</v>
      </c>
      <c r="B9" s="93">
        <f>ABS(('Wyrównanie 22 Part 1'!B9-'Wyrównanie 22 Part 1'!C9)/'Wyrównanie 22 Part 1'!C9)</f>
        <v>3.7509751259128934E-2</v>
      </c>
      <c r="C9" s="93">
        <f t="shared" ref="C9:C72" si="0">B9^2</f>
        <v>1.4069814395217246E-3</v>
      </c>
      <c r="D9" s="93">
        <f>'Wyrównanie 22 Part 1'!C10-'Wyrównanie 22 Part 1'!C9</f>
        <v>-3.128788767648325E-5</v>
      </c>
      <c r="E9" s="93">
        <f t="shared" ref="E9:E72" si="1">ABS(D9)</f>
        <v>3.128788767648325E-5</v>
      </c>
      <c r="F9" s="93">
        <f t="shared" ref="F9:F72" si="2">D10-D9</f>
        <v>-4.4900064932438204E-5</v>
      </c>
      <c r="G9" s="93">
        <f t="shared" ref="G9:G72" si="3">ABS(F9)</f>
        <v>4.4900064932438204E-5</v>
      </c>
      <c r="H9" s="93">
        <f t="shared" ref="H9:H72" si="4">F10-F9</f>
        <v>7.8828544376125122E-5</v>
      </c>
      <c r="I9" s="93">
        <f t="shared" ref="I9:I72" si="5">ABS(H9)</f>
        <v>7.8828544376125122E-5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>
        <f>ABS(('Wyrównanie 22 Part 1'!B9-'Wyrównanie 22 Part 1'!O9)/'Wyrównanie 22 Part 1'!O9)</f>
        <v>0.19158814708363814</v>
      </c>
      <c r="BE9" s="93">
        <f>BD9^2</f>
        <v>3.6706018102941759E-2</v>
      </c>
      <c r="BF9" s="93">
        <f>'Wyrównanie 22 Part 1'!B10-'Wyrównanie 22 Part 1'!B9</f>
        <v>-1.4348696371048816E-4</v>
      </c>
      <c r="BG9" s="93">
        <f>ABS(BF9)</f>
        <v>1.4348696371048816E-4</v>
      </c>
      <c r="BH9" s="93">
        <f>BF10-BF9</f>
        <v>2.0879690238287602E-4</v>
      </c>
      <c r="BI9" s="93">
        <f>ABS(BH9)</f>
        <v>2.0879690238287602E-4</v>
      </c>
      <c r="BJ9" s="93">
        <f>BH10-BH9</f>
        <v>-4.0722718184333631E-4</v>
      </c>
      <c r="BK9" s="93">
        <f>ABS(BJ9)</f>
        <v>4.0722718184333631E-4</v>
      </c>
      <c r="BL9" s="93"/>
      <c r="BM9" s="93"/>
      <c r="BN9" s="93"/>
      <c r="BO9" s="93"/>
      <c r="BP9" s="93"/>
      <c r="BQ9" s="93"/>
      <c r="BR9" s="93"/>
      <c r="BS9" s="93"/>
      <c r="BT9" s="93"/>
    </row>
    <row r="10" spans="1:72" s="29" customFormat="1" x14ac:dyDescent="0.25">
      <c r="A10" s="42">
        <v>4</v>
      </c>
      <c r="B10" s="93">
        <f>ABS(('Wyrównanie 22 Part 1'!B10-'Wyrównanie 22 Part 1'!C10)/'Wyrównanie 22 Part 1'!C10)</f>
        <v>0.60660045116467576</v>
      </c>
      <c r="C10" s="93">
        <f t="shared" si="0"/>
        <v>0.36796410735318819</v>
      </c>
      <c r="D10" s="93">
        <f>'Wyrównanie 22 Part 1'!C11-'Wyrównanie 22 Part 1'!C10</f>
        <v>-7.6187952608921454E-5</v>
      </c>
      <c r="E10" s="93">
        <f t="shared" si="1"/>
        <v>7.6187952608921454E-5</v>
      </c>
      <c r="F10" s="93">
        <f t="shared" si="2"/>
        <v>3.3928479443686918E-5</v>
      </c>
      <c r="G10" s="93">
        <f t="shared" si="3"/>
        <v>3.3928479443686918E-5</v>
      </c>
      <c r="H10" s="93">
        <f t="shared" si="4"/>
        <v>8.6159725292065718E-6</v>
      </c>
      <c r="I10" s="93">
        <f t="shared" si="5"/>
        <v>8.6159725292065718E-6</v>
      </c>
      <c r="J10" s="93"/>
      <c r="K10" s="93">
        <f>ABS(('Wyrównanie 22 Part 1'!B10-'Wyrównanie 22 Part 1'!E10)/'Wyrównanie 22 Part 1'!E10)</f>
        <v>0.79790446644202173</v>
      </c>
      <c r="L10" s="93">
        <f>K10^2</f>
        <v>0.63665153756812742</v>
      </c>
      <c r="M10" s="93">
        <f>'Wyrównanie 22 Part 1'!C11-'Wyrównanie 22 Part 1'!C10</f>
        <v>-7.6187952608921454E-5</v>
      </c>
      <c r="N10" s="93">
        <f>ABS(M10)</f>
        <v>7.6187952608921454E-5</v>
      </c>
      <c r="O10" s="93">
        <f>M11-M10</f>
        <v>3.3928479443686918E-5</v>
      </c>
      <c r="P10" s="93">
        <f>ABS(O10)</f>
        <v>3.3928479443686918E-5</v>
      </c>
      <c r="Q10" s="93">
        <f>O11-O10</f>
        <v>8.6159725292065718E-6</v>
      </c>
      <c r="R10" s="93">
        <f>ABS(Q10)</f>
        <v>8.6159725292065718E-6</v>
      </c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>
        <f>ABS(('Wyrównanie 22 Part 1'!B10-'Wyrównanie 22 Part 1'!O10)/'Wyrównanie 22 Part 1'!O10)</f>
        <v>0.30426124775154845</v>
      </c>
      <c r="BE10" s="93">
        <f t="shared" ref="BE10:BE73" si="6">BD10^2</f>
        <v>9.2574906883329144E-2</v>
      </c>
      <c r="BF10" s="93">
        <f>'Wyrównanie 22 Part 1'!B11-'Wyrównanie 22 Part 1'!B10</f>
        <v>6.5309938672387859E-5</v>
      </c>
      <c r="BG10" s="93">
        <f t="shared" ref="BG10:BG73" si="7">ABS(BF10)</f>
        <v>6.5309938672387859E-5</v>
      </c>
      <c r="BH10" s="93">
        <f t="shared" ref="BH10:BH73" si="8">BF11-BF10</f>
        <v>-1.9843027946046026E-4</v>
      </c>
      <c r="BI10" s="93">
        <f t="shared" ref="BI10:BI73" si="9">ABS(BH10)</f>
        <v>1.9843027946046026E-4</v>
      </c>
      <c r="BJ10" s="93">
        <f t="shared" ref="BJ10:BJ73" si="10">BH11-BH10</f>
        <v>4.0023429757261658E-4</v>
      </c>
      <c r="BK10" s="93">
        <f t="shared" ref="BK10:BK73" si="11">ABS(BJ10)</f>
        <v>4.0023429757261658E-4</v>
      </c>
      <c r="BL10" s="93"/>
      <c r="BM10" s="93"/>
      <c r="BN10" s="93"/>
      <c r="BO10" s="93"/>
      <c r="BP10" s="93"/>
      <c r="BQ10" s="93"/>
      <c r="BR10" s="93"/>
      <c r="BS10" s="93"/>
      <c r="BT10" s="93"/>
    </row>
    <row r="11" spans="1:72" s="29" customFormat="1" x14ac:dyDescent="0.25">
      <c r="A11" s="42">
        <v>5</v>
      </c>
      <c r="B11" s="93">
        <f>ABS(('Wyrównanie 22 Part 1'!B11-'Wyrównanie 22 Part 1'!C11)/'Wyrównanie 22 Part 1'!C11)</f>
        <v>0.38404115524339644</v>
      </c>
      <c r="C11" s="93">
        <f t="shared" si="0"/>
        <v>0.14748760892068252</v>
      </c>
      <c r="D11" s="93">
        <f>'Wyrównanie 22 Part 1'!C12-'Wyrównanie 22 Part 1'!C11</f>
        <v>-4.2259473165234536E-5</v>
      </c>
      <c r="E11" s="93">
        <f t="shared" si="1"/>
        <v>4.2259473165234536E-5</v>
      </c>
      <c r="F11" s="93">
        <f t="shared" si="2"/>
        <v>4.254445197289349E-5</v>
      </c>
      <c r="G11" s="93">
        <f t="shared" si="3"/>
        <v>4.254445197289349E-5</v>
      </c>
      <c r="H11" s="93">
        <f t="shared" si="4"/>
        <v>-6.9453498938166933E-5</v>
      </c>
      <c r="I11" s="93">
        <f t="shared" si="5"/>
        <v>6.9453498938166933E-5</v>
      </c>
      <c r="J11" s="93"/>
      <c r="K11" s="93">
        <f>ABS(('Wyrównanie 22 Part 1'!B11-'Wyrównanie 22 Part 1'!E11)/'Wyrównanie 22 Part 1'!E11)</f>
        <v>0.14691362955243334</v>
      </c>
      <c r="L11" s="93">
        <f t="shared" ref="L11:L74" si="12">K11^2</f>
        <v>2.1583614548269615E-2</v>
      </c>
      <c r="M11" s="93">
        <f>'Wyrównanie 22 Part 1'!C12-'Wyrównanie 22 Part 1'!C11</f>
        <v>-4.2259473165234536E-5</v>
      </c>
      <c r="N11" s="93">
        <f t="shared" ref="N11:N74" si="13">ABS(M11)</f>
        <v>4.2259473165234536E-5</v>
      </c>
      <c r="O11" s="93">
        <f t="shared" ref="O11:O74" si="14">M12-M11</f>
        <v>4.254445197289349E-5</v>
      </c>
      <c r="P11" s="93">
        <f t="shared" ref="P11:P74" si="15">ABS(O11)</f>
        <v>4.254445197289349E-5</v>
      </c>
      <c r="Q11" s="93">
        <f t="shared" ref="Q11:Q74" si="16">O12-O11</f>
        <v>-6.9453498938166933E-5</v>
      </c>
      <c r="R11" s="93">
        <f t="shared" ref="R11:R74" si="17">ABS(Q11)</f>
        <v>6.9453498938166933E-5</v>
      </c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>
        <f>ABS(('Wyrównanie 22 Part 1'!B11-'Wyrównanie 22 Part 1'!O11)/'Wyrównanie 22 Part 1'!O11)</f>
        <v>0.58404731475142413</v>
      </c>
      <c r="BE11" s="93">
        <f t="shared" si="6"/>
        <v>0.34111126586834911</v>
      </c>
      <c r="BF11" s="93">
        <f>'Wyrównanie 22 Part 1'!B12-'Wyrównanie 22 Part 1'!B11</f>
        <v>-1.331203407880724E-4</v>
      </c>
      <c r="BG11" s="93">
        <f t="shared" si="7"/>
        <v>1.331203407880724E-4</v>
      </c>
      <c r="BH11" s="93">
        <f t="shared" si="8"/>
        <v>2.0180401811215634E-4</v>
      </c>
      <c r="BI11" s="93">
        <f t="shared" si="9"/>
        <v>2.0180401811215634E-4</v>
      </c>
      <c r="BJ11" s="93">
        <f t="shared" si="10"/>
        <v>-3.3917137276032422E-4</v>
      </c>
      <c r="BK11" s="93">
        <f t="shared" si="11"/>
        <v>3.3917137276032422E-4</v>
      </c>
      <c r="BL11" s="93"/>
      <c r="BM11" s="93"/>
      <c r="BN11" s="93"/>
      <c r="BO11" s="93"/>
      <c r="BP11" s="93"/>
      <c r="BQ11" s="93"/>
      <c r="BR11" s="93"/>
      <c r="BS11" s="93"/>
      <c r="BT11" s="93"/>
    </row>
    <row r="12" spans="1:72" s="29" customFormat="1" x14ac:dyDescent="0.25">
      <c r="A12" s="42">
        <v>6</v>
      </c>
      <c r="B12" s="93">
        <f>ABS(('Wyrównanie 22 Part 1'!B12-'Wyrównanie 22 Part 1'!C12)/'Wyrównanie 22 Part 1'!C12)</f>
        <v>1</v>
      </c>
      <c r="C12" s="93">
        <f t="shared" si="0"/>
        <v>1</v>
      </c>
      <c r="D12" s="93">
        <f>'Wyrównanie 22 Part 1'!C13-'Wyrównanie 22 Part 1'!C12</f>
        <v>2.8497880765895406E-7</v>
      </c>
      <c r="E12" s="93">
        <f t="shared" si="1"/>
        <v>2.8497880765895406E-7</v>
      </c>
      <c r="F12" s="93">
        <f t="shared" si="2"/>
        <v>-2.6909046965273436E-5</v>
      </c>
      <c r="G12" s="93">
        <f t="shared" si="3"/>
        <v>2.6909046965273436E-5</v>
      </c>
      <c r="H12" s="93">
        <f t="shared" si="4"/>
        <v>6.6514648891102628E-5</v>
      </c>
      <c r="I12" s="93">
        <f t="shared" si="5"/>
        <v>6.6514648891102628E-5</v>
      </c>
      <c r="J12" s="93"/>
      <c r="K12" s="93">
        <f>ABS(('Wyrównanie 22 Part 1'!B12-'Wyrównanie 22 Part 1'!E12)/'Wyrównanie 22 Part 1'!E12)</f>
        <v>1</v>
      </c>
      <c r="L12" s="93">
        <f t="shared" si="12"/>
        <v>1</v>
      </c>
      <c r="M12" s="93">
        <f>'Wyrównanie 22 Part 1'!C13-'Wyrównanie 22 Part 1'!C12</f>
        <v>2.8497880765895406E-7</v>
      </c>
      <c r="N12" s="93">
        <f t="shared" si="13"/>
        <v>2.8497880765895406E-7</v>
      </c>
      <c r="O12" s="93">
        <f t="shared" si="14"/>
        <v>-2.6909046965273436E-5</v>
      </c>
      <c r="P12" s="93">
        <f t="shared" si="15"/>
        <v>2.6909046965273436E-5</v>
      </c>
      <c r="Q12" s="93">
        <f t="shared" si="16"/>
        <v>6.6514648891102628E-5</v>
      </c>
      <c r="R12" s="93">
        <f t="shared" si="17"/>
        <v>6.6514648891102628E-5</v>
      </c>
      <c r="S12" s="93"/>
      <c r="T12" s="93">
        <f>ABS(('Wyrównanie 22 Part 1'!B12-'Wyrównanie 22 Part 1'!G12)/'Wyrównanie 22 Part 1'!G12)</f>
        <v>1</v>
      </c>
      <c r="U12" s="93">
        <f>T12^2</f>
        <v>1</v>
      </c>
      <c r="V12" s="93">
        <f>'Wyrównanie 22 Part 1'!C13-'Wyrównanie 22 Part 1'!C12</f>
        <v>2.8497880765895406E-7</v>
      </c>
      <c r="W12" s="93">
        <f>ABS(V12)</f>
        <v>2.8497880765895406E-7</v>
      </c>
      <c r="X12" s="93">
        <f>V13-V12</f>
        <v>-2.6909046965273436E-5</v>
      </c>
      <c r="Y12" s="93">
        <f>ABS(X12)</f>
        <v>2.6909046965273436E-5</v>
      </c>
      <c r="Z12" s="93">
        <f>X13-X12</f>
        <v>6.6514648891102628E-5</v>
      </c>
      <c r="AA12" s="93">
        <f t="shared" ref="AA12:AA43" si="18">ABS(Z12)</f>
        <v>6.6514648891102628E-5</v>
      </c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>
        <f>ABS(('Wyrównanie 22 Part 1'!B12-'Wyrównanie 22 Part 1'!O12)/'Wyrównanie 22 Part 1'!O12)</f>
        <v>1</v>
      </c>
      <c r="BE12" s="93">
        <f t="shared" si="6"/>
        <v>1</v>
      </c>
      <c r="BF12" s="93">
        <f>'Wyrównanie 22 Part 1'!B13-'Wyrównanie 22 Part 1'!B12</f>
        <v>6.8683677324083925E-5</v>
      </c>
      <c r="BG12" s="93">
        <f t="shared" si="7"/>
        <v>6.8683677324083925E-5</v>
      </c>
      <c r="BH12" s="93">
        <f t="shared" si="8"/>
        <v>-1.3736735464816785E-4</v>
      </c>
      <c r="BI12" s="93">
        <f t="shared" si="9"/>
        <v>1.3736735464816785E-4</v>
      </c>
      <c r="BJ12" s="93">
        <f t="shared" si="10"/>
        <v>2.7528632812623107E-4</v>
      </c>
      <c r="BK12" s="93">
        <f t="shared" si="11"/>
        <v>2.7528632812623107E-4</v>
      </c>
      <c r="BL12" s="93"/>
      <c r="BM12" s="93"/>
      <c r="BN12" s="93"/>
      <c r="BO12" s="93"/>
      <c r="BP12" s="93"/>
      <c r="BQ12" s="93"/>
      <c r="BR12" s="93"/>
      <c r="BS12" s="93"/>
      <c r="BT12" s="93"/>
    </row>
    <row r="13" spans="1:72" s="29" customFormat="1" x14ac:dyDescent="0.25">
      <c r="A13" s="42">
        <v>7</v>
      </c>
      <c r="B13" s="93">
        <f>ABS(('Wyrównanie 22 Part 1'!B13-'Wyrównanie 22 Part 1'!C13)/'Wyrównanie 22 Part 1'!C13)</f>
        <v>0.26704270762437959</v>
      </c>
      <c r="C13" s="93">
        <f t="shared" si="0"/>
        <v>7.1311807695359886E-2</v>
      </c>
      <c r="D13" s="93">
        <f>'Wyrównanie 22 Part 1'!C14-'Wyrównanie 22 Part 1'!C13</f>
        <v>-2.6624068157614482E-5</v>
      </c>
      <c r="E13" s="93">
        <f t="shared" si="1"/>
        <v>2.6624068157614482E-5</v>
      </c>
      <c r="F13" s="93">
        <f t="shared" si="2"/>
        <v>3.9605601925829199E-5</v>
      </c>
      <c r="G13" s="93">
        <f t="shared" si="3"/>
        <v>3.9605601925829199E-5</v>
      </c>
      <c r="H13" s="93">
        <f t="shared" si="4"/>
        <v>-5.3644377070674818E-5</v>
      </c>
      <c r="I13" s="93">
        <f t="shared" si="5"/>
        <v>5.3644377070674818E-5</v>
      </c>
      <c r="J13" s="93"/>
      <c r="K13" s="93">
        <f>ABS(('Wyrównanie 22 Part 1'!B13-'Wyrównanie 22 Part 1'!E13)/'Wyrównanie 22 Part 1'!E13)</f>
        <v>0.26042567464339639</v>
      </c>
      <c r="L13" s="93">
        <f t="shared" si="12"/>
        <v>6.7821532013468147E-2</v>
      </c>
      <c r="M13" s="93">
        <f>'Wyrównanie 22 Part 1'!C14-'Wyrównanie 22 Part 1'!C13</f>
        <v>-2.6624068157614482E-5</v>
      </c>
      <c r="N13" s="93">
        <f t="shared" si="13"/>
        <v>2.6624068157614482E-5</v>
      </c>
      <c r="O13" s="93">
        <f t="shared" si="14"/>
        <v>3.9605601925829199E-5</v>
      </c>
      <c r="P13" s="93">
        <f t="shared" si="15"/>
        <v>3.9605601925829199E-5</v>
      </c>
      <c r="Q13" s="93">
        <f t="shared" si="16"/>
        <v>-5.3644377070674818E-5</v>
      </c>
      <c r="R13" s="93">
        <f t="shared" si="17"/>
        <v>5.3644377070674818E-5</v>
      </c>
      <c r="S13" s="93"/>
      <c r="T13" s="93">
        <f>ABS(('Wyrównanie 22 Part 1'!B13-'Wyrównanie 22 Part 1'!G13)/'Wyrównanie 22 Part 1'!G13)</f>
        <v>2.5599656579894214E-2</v>
      </c>
      <c r="U13" s="93">
        <f t="shared" ref="U13:U76" si="19">T13^2</f>
        <v>6.5534241700852119E-4</v>
      </c>
      <c r="V13" s="93">
        <f>'Wyrównanie 22 Part 1'!C14-'Wyrównanie 22 Part 1'!C13</f>
        <v>-2.6624068157614482E-5</v>
      </c>
      <c r="W13" s="93">
        <f t="shared" ref="W13:W76" si="20">ABS(V13)</f>
        <v>2.6624068157614482E-5</v>
      </c>
      <c r="X13" s="93">
        <f t="shared" ref="X13:X76" si="21">V14-V13</f>
        <v>3.9605601925829199E-5</v>
      </c>
      <c r="Y13" s="93">
        <f t="shared" ref="Y13:Y76" si="22">ABS(X13)</f>
        <v>3.9605601925829199E-5</v>
      </c>
      <c r="Z13" s="93">
        <f t="shared" ref="Z13:Z76" si="23">X14-X13</f>
        <v>-5.3644377070674818E-5</v>
      </c>
      <c r="AA13" s="93">
        <f t="shared" si="18"/>
        <v>5.3644377070674818E-5</v>
      </c>
      <c r="AB13" s="93"/>
      <c r="AC13" s="93">
        <f>ABS(('Wyrównanie 22 Part 1'!B13-'Wyrównanie 22 Part 1'!I13)/'Wyrównanie 22 Part 1'!I13)</f>
        <v>1.992461125063153</v>
      </c>
      <c r="AD13" s="93">
        <f>AC13^2</f>
        <v>3.9699013348879255</v>
      </c>
      <c r="AE13" s="93">
        <f>'Wyrównanie 22 Part 1'!C14-'Wyrównanie 22 Part 1'!C13</f>
        <v>-2.6624068157614482E-5</v>
      </c>
      <c r="AF13" s="93">
        <f>ABS(AE13)</f>
        <v>2.6624068157614482E-5</v>
      </c>
      <c r="AG13" s="93">
        <f>AE14-AE13</f>
        <v>3.9605601925829199E-5</v>
      </c>
      <c r="AH13" s="93">
        <f>ABS(AG13)</f>
        <v>3.9605601925829199E-5</v>
      </c>
      <c r="AI13" s="93">
        <f>AG14-AG13</f>
        <v>-5.3644377070674818E-5</v>
      </c>
      <c r="AJ13" s="93">
        <f>ABS(AI13)</f>
        <v>5.3644377070674818E-5</v>
      </c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>
        <f>ABS(('Wyrównanie 22 Part 1'!B13-'Wyrównanie 22 Part 1'!O13)/'Wyrównanie 22 Part 1'!O13)</f>
        <v>1.2866178790986114</v>
      </c>
      <c r="BE13" s="93">
        <f t="shared" si="6"/>
        <v>1.655385566816209</v>
      </c>
      <c r="BF13" s="93">
        <f>'Wyrównanie 22 Part 1'!B14-'Wyrównanie 22 Part 1'!B13</f>
        <v>-6.8683677324083925E-5</v>
      </c>
      <c r="BG13" s="93">
        <f t="shared" si="7"/>
        <v>6.8683677324083925E-5</v>
      </c>
      <c r="BH13" s="93">
        <f t="shared" si="8"/>
        <v>1.3791897347806322E-4</v>
      </c>
      <c r="BI13" s="93">
        <f t="shared" si="9"/>
        <v>1.3791897347806322E-4</v>
      </c>
      <c r="BJ13" s="93">
        <f t="shared" si="10"/>
        <v>-2.7638956578602181E-4</v>
      </c>
      <c r="BK13" s="93">
        <f t="shared" si="11"/>
        <v>2.7638956578602181E-4</v>
      </c>
      <c r="BL13" s="93"/>
      <c r="BM13" s="93">
        <f>ABS(('Wyrównanie 22 Part 1'!B13-'Wyrównanie 22 Part 1'!Q13)/'Wyrównanie 22 Part 1'!Q13)</f>
        <v>6.7905349865080558</v>
      </c>
      <c r="BN13" s="93">
        <f>BM13^2</f>
        <v>46.111365402989961</v>
      </c>
      <c r="BO13" s="93">
        <f>'Wyrównanie 22 Part 1'!B14-'Wyrównanie 22 Part 1'!B13</f>
        <v>-6.8683677324083925E-5</v>
      </c>
      <c r="BP13" s="93">
        <f>ABS(BO13)</f>
        <v>6.8683677324083925E-5</v>
      </c>
      <c r="BQ13" s="93">
        <f>BO14-BO13</f>
        <v>1.3791897347806322E-4</v>
      </c>
      <c r="BR13" s="93">
        <f>ABS(BQ13)</f>
        <v>1.3791897347806322E-4</v>
      </c>
      <c r="BS13" s="93">
        <f>BQ14-BQ13</f>
        <v>-2.7638956578602181E-4</v>
      </c>
      <c r="BT13" s="93">
        <f>ABS(BS13)</f>
        <v>2.7638956578602181E-4</v>
      </c>
    </row>
    <row r="14" spans="1:72" s="29" customFormat="1" x14ac:dyDescent="0.25">
      <c r="A14" s="42">
        <v>8</v>
      </c>
      <c r="B14" s="93">
        <f>ABS(('Wyrównanie 22 Part 1'!B14-'Wyrównanie 22 Part 1'!C14)/'Wyrównanie 22 Part 1'!C14)</f>
        <v>1</v>
      </c>
      <c r="C14" s="93">
        <f t="shared" si="0"/>
        <v>1</v>
      </c>
      <c r="D14" s="93">
        <f>'Wyrównanie 22 Part 1'!C15-'Wyrównanie 22 Part 1'!C14</f>
        <v>1.2981533768214717E-5</v>
      </c>
      <c r="E14" s="93">
        <f t="shared" si="1"/>
        <v>1.2981533768214717E-5</v>
      </c>
      <c r="F14" s="93">
        <f t="shared" si="2"/>
        <v>-1.4038775144845619E-5</v>
      </c>
      <c r="G14" s="93">
        <f t="shared" si="3"/>
        <v>1.4038775144845619E-5</v>
      </c>
      <c r="H14" s="93">
        <f t="shared" si="4"/>
        <v>1.5096016521476521E-5</v>
      </c>
      <c r="I14" s="93">
        <f t="shared" si="5"/>
        <v>1.5096016521476521E-5</v>
      </c>
      <c r="J14" s="93"/>
      <c r="K14" s="93">
        <f>ABS(('Wyrównanie 22 Part 1'!B14-'Wyrównanie 22 Part 1'!E14)/'Wyrównanie 22 Part 1'!E14)</f>
        <v>1</v>
      </c>
      <c r="L14" s="93">
        <f t="shared" si="12"/>
        <v>1</v>
      </c>
      <c r="M14" s="93">
        <f>'Wyrównanie 22 Part 1'!C15-'Wyrównanie 22 Part 1'!C14</f>
        <v>1.2981533768214717E-5</v>
      </c>
      <c r="N14" s="93">
        <f t="shared" si="13"/>
        <v>1.2981533768214717E-5</v>
      </c>
      <c r="O14" s="93">
        <f t="shared" si="14"/>
        <v>-1.4038775144845619E-5</v>
      </c>
      <c r="P14" s="93">
        <f t="shared" si="15"/>
        <v>1.4038775144845619E-5</v>
      </c>
      <c r="Q14" s="93">
        <f t="shared" si="16"/>
        <v>1.5096016521476521E-5</v>
      </c>
      <c r="R14" s="93">
        <f t="shared" si="17"/>
        <v>1.5096016521476521E-5</v>
      </c>
      <c r="S14" s="93"/>
      <c r="T14" s="93">
        <f>ABS(('Wyrównanie 22 Part 1'!B14-'Wyrównanie 22 Part 1'!G14)/'Wyrównanie 22 Part 1'!G14)</f>
        <v>1</v>
      </c>
      <c r="U14" s="93">
        <f t="shared" si="19"/>
        <v>1</v>
      </c>
      <c r="V14" s="93">
        <f>'Wyrównanie 22 Part 1'!C15-'Wyrównanie 22 Part 1'!C14</f>
        <v>1.2981533768214717E-5</v>
      </c>
      <c r="W14" s="93">
        <f t="shared" si="20"/>
        <v>1.2981533768214717E-5</v>
      </c>
      <c r="X14" s="93">
        <f t="shared" si="21"/>
        <v>-1.4038775144845619E-5</v>
      </c>
      <c r="Y14" s="93">
        <f t="shared" si="22"/>
        <v>1.4038775144845619E-5</v>
      </c>
      <c r="Z14" s="93">
        <f t="shared" si="23"/>
        <v>1.5096016521476521E-5</v>
      </c>
      <c r="AA14" s="93">
        <f t="shared" si="18"/>
        <v>1.5096016521476521E-5</v>
      </c>
      <c r="AB14" s="93"/>
      <c r="AC14" s="93">
        <f>ABS(('Wyrównanie 22 Part 1'!B14-'Wyrównanie 22 Part 1'!I14)/'Wyrównanie 22 Part 1'!I14)</f>
        <v>1</v>
      </c>
      <c r="AD14" s="93">
        <f t="shared" ref="AD14:AD77" si="24">AC14^2</f>
        <v>1</v>
      </c>
      <c r="AE14" s="93">
        <f>'Wyrównanie 22 Part 1'!C15-'Wyrównanie 22 Part 1'!C14</f>
        <v>1.2981533768214717E-5</v>
      </c>
      <c r="AF14" s="93">
        <f t="shared" ref="AF14:AF77" si="25">ABS(AE14)</f>
        <v>1.2981533768214717E-5</v>
      </c>
      <c r="AG14" s="93">
        <f t="shared" ref="AG14:AG77" si="26">AE15-AE14</f>
        <v>-1.4038775144845619E-5</v>
      </c>
      <c r="AH14" s="93">
        <f t="shared" ref="AH14:AH77" si="27">ABS(AG14)</f>
        <v>1.4038775144845619E-5</v>
      </c>
      <c r="AI14" s="93">
        <f t="shared" ref="AI14:AI77" si="28">AG15-AG14</f>
        <v>1.5096016521476521E-5</v>
      </c>
      <c r="AJ14" s="93">
        <f t="shared" ref="AJ14:AJ77" si="29">ABS(AI14)</f>
        <v>1.5096016521476521E-5</v>
      </c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>
        <f>ABS(('Wyrównanie 22 Part 1'!B14-'Wyrównanie 22 Part 1'!O14)/'Wyrównanie 22 Part 1'!O14)</f>
        <v>1</v>
      </c>
      <c r="BE14" s="93">
        <f t="shared" si="6"/>
        <v>1</v>
      </c>
      <c r="BF14" s="93">
        <f>'Wyrównanie 22 Part 1'!B15-'Wyrównanie 22 Part 1'!B14</f>
        <v>6.9235296153979294E-5</v>
      </c>
      <c r="BG14" s="93">
        <f t="shared" si="7"/>
        <v>6.9235296153979294E-5</v>
      </c>
      <c r="BH14" s="93">
        <f t="shared" si="8"/>
        <v>-1.3847059230795859E-4</v>
      </c>
      <c r="BI14" s="93">
        <f t="shared" si="9"/>
        <v>1.3847059230795859E-4</v>
      </c>
      <c r="BJ14" s="93">
        <f t="shared" si="10"/>
        <v>2.7261355730301147E-4</v>
      </c>
      <c r="BK14" s="93">
        <f t="shared" si="11"/>
        <v>2.7261355730301147E-4</v>
      </c>
      <c r="BL14" s="93"/>
      <c r="BM14" s="93">
        <f>ABS(('Wyrównanie 22 Part 1'!B14-'Wyrównanie 22 Part 1'!Q14)/'Wyrównanie 22 Part 1'!Q14)</f>
        <v>1</v>
      </c>
      <c r="BN14" s="93">
        <f t="shared" ref="BN14:BN77" si="30">BM14^2</f>
        <v>1</v>
      </c>
      <c r="BO14" s="93">
        <f>'Wyrównanie 22 Part 1'!B15-'Wyrównanie 22 Part 1'!B14</f>
        <v>6.9235296153979294E-5</v>
      </c>
      <c r="BP14" s="93">
        <f t="shared" ref="BP14:BP77" si="31">ABS(BO14)</f>
        <v>6.9235296153979294E-5</v>
      </c>
      <c r="BQ14" s="93">
        <f t="shared" ref="BQ14:BQ77" si="32">BO15-BO14</f>
        <v>-1.3847059230795859E-4</v>
      </c>
      <c r="BR14" s="93">
        <f t="shared" ref="BR14:BR77" si="33">ABS(BQ14)</f>
        <v>1.3847059230795859E-4</v>
      </c>
      <c r="BS14" s="93">
        <f t="shared" ref="BS14:BS77" si="34">BQ15-BQ14</f>
        <v>2.7261355730301147E-4</v>
      </c>
      <c r="BT14" s="93">
        <f t="shared" ref="BT14:BT77" si="35">ABS(BS14)</f>
        <v>2.7261355730301147E-4</v>
      </c>
    </row>
    <row r="15" spans="1:72" s="29" customFormat="1" x14ac:dyDescent="0.25">
      <c r="A15" s="42">
        <v>9</v>
      </c>
      <c r="B15" s="93">
        <f>ABS(('Wyrównanie 22 Part 1'!B15-'Wyrównanie 22 Part 1'!C15)/'Wyrównanie 22 Part 1'!C15)</f>
        <v>0.70676039800139479</v>
      </c>
      <c r="C15" s="93">
        <f t="shared" si="0"/>
        <v>0.49951026018308997</v>
      </c>
      <c r="D15" s="93">
        <f>'Wyrównanie 22 Part 1'!C16-'Wyrównanie 22 Part 1'!C15</f>
        <v>-1.0572413766309023E-6</v>
      </c>
      <c r="E15" s="93">
        <f t="shared" si="1"/>
        <v>1.0572413766309023E-6</v>
      </c>
      <c r="F15" s="93">
        <f t="shared" si="2"/>
        <v>1.0572413766309023E-6</v>
      </c>
      <c r="G15" s="93">
        <f t="shared" si="3"/>
        <v>1.0572413766309023E-6</v>
      </c>
      <c r="H15" s="93">
        <f t="shared" si="4"/>
        <v>5.1091409671405106E-5</v>
      </c>
      <c r="I15" s="93">
        <f t="shared" si="5"/>
        <v>5.1091409671405106E-5</v>
      </c>
      <c r="J15" s="93"/>
      <c r="K15" s="93">
        <f>ABS(('Wyrównanie 22 Part 1'!B15-'Wyrównanie 22 Part 1'!E15)/'Wyrównanie 22 Part 1'!E15)</f>
        <v>0.719079545895418</v>
      </c>
      <c r="L15" s="93">
        <f t="shared" si="12"/>
        <v>0.51707539332516061</v>
      </c>
      <c r="M15" s="93">
        <f>'Wyrównanie 22 Part 1'!C16-'Wyrównanie 22 Part 1'!C15</f>
        <v>-1.0572413766309023E-6</v>
      </c>
      <c r="N15" s="93">
        <f t="shared" si="13"/>
        <v>1.0572413766309023E-6</v>
      </c>
      <c r="O15" s="93">
        <f t="shared" si="14"/>
        <v>1.0572413766309023E-6</v>
      </c>
      <c r="P15" s="93">
        <f t="shared" si="15"/>
        <v>1.0572413766309023E-6</v>
      </c>
      <c r="Q15" s="93">
        <f t="shared" si="16"/>
        <v>5.1091409671405106E-5</v>
      </c>
      <c r="R15" s="93">
        <f t="shared" si="17"/>
        <v>5.1091409671405106E-5</v>
      </c>
      <c r="S15" s="93"/>
      <c r="T15" s="93">
        <f>ABS(('Wyrównanie 22 Part 1'!B15-'Wyrównanie 22 Part 1'!G15)/'Wyrównanie 22 Part 1'!G15)</f>
        <v>0.34372316134386061</v>
      </c>
      <c r="U15" s="93">
        <f t="shared" si="19"/>
        <v>0.11814561164421764</v>
      </c>
      <c r="V15" s="93">
        <f>'Wyrównanie 22 Part 1'!C16-'Wyrównanie 22 Part 1'!C15</f>
        <v>-1.0572413766309023E-6</v>
      </c>
      <c r="W15" s="93">
        <f t="shared" si="20"/>
        <v>1.0572413766309023E-6</v>
      </c>
      <c r="X15" s="93">
        <f t="shared" si="21"/>
        <v>1.0572413766309023E-6</v>
      </c>
      <c r="Y15" s="93">
        <f t="shared" si="22"/>
        <v>1.0572413766309023E-6</v>
      </c>
      <c r="Z15" s="93">
        <f t="shared" si="23"/>
        <v>5.1091409671405106E-5</v>
      </c>
      <c r="AA15" s="93">
        <f t="shared" si="18"/>
        <v>5.1091409671405106E-5</v>
      </c>
      <c r="AB15" s="93"/>
      <c r="AC15" s="93">
        <f>ABS(('Wyrównanie 22 Part 1'!B15-'Wyrównanie 22 Part 1'!I15)/'Wyrównanie 22 Part 1'!I15)</f>
        <v>3.0472855880070511</v>
      </c>
      <c r="AD15" s="93">
        <f t="shared" si="24"/>
        <v>9.2859494548754782</v>
      </c>
      <c r="AE15" s="93">
        <f>'Wyrównanie 22 Part 1'!C16-'Wyrównanie 22 Part 1'!C15</f>
        <v>-1.0572413766309023E-6</v>
      </c>
      <c r="AF15" s="93">
        <f t="shared" si="25"/>
        <v>1.0572413766309023E-6</v>
      </c>
      <c r="AG15" s="93">
        <f t="shared" si="26"/>
        <v>1.0572413766309023E-6</v>
      </c>
      <c r="AH15" s="93">
        <f t="shared" si="27"/>
        <v>1.0572413766309023E-6</v>
      </c>
      <c r="AI15" s="93">
        <f t="shared" si="28"/>
        <v>5.1091409671405106E-5</v>
      </c>
      <c r="AJ15" s="93">
        <f t="shared" si="29"/>
        <v>5.1091409671405106E-5</v>
      </c>
      <c r="AK15" s="93"/>
      <c r="AL15" s="93">
        <f>ABS(('Wyrównanie 22 Part 1'!B15-'Wyrównanie 22 Part 1'!K15)/'Wyrównanie 22 Part 1'!K15)</f>
        <v>27.992968981846442</v>
      </c>
      <c r="AM15" s="93">
        <f>AL15^2</f>
        <v>783.60631241861699</v>
      </c>
      <c r="AN15" s="93">
        <f>'Wyrównanie 22 Part 1'!B16-'Wyrównanie 22 Part 1'!B15</f>
        <v>-6.9235296153979294E-5</v>
      </c>
      <c r="AO15" s="93">
        <f>ABS(AN15)</f>
        <v>6.9235296153979294E-5</v>
      </c>
      <c r="AP15" s="93">
        <f>AN16-AN15</f>
        <v>1.3414296499505288E-4</v>
      </c>
      <c r="AQ15" s="93">
        <f>ABS(AP15)</f>
        <v>1.3414296499505288E-4</v>
      </c>
      <c r="AR15" s="93">
        <f>AP16-AP15</f>
        <v>-2.0056083223627064E-4</v>
      </c>
      <c r="AS15" s="93">
        <f>ABS(AR15)</f>
        <v>2.0056083223627064E-4</v>
      </c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>
        <f>ABS(('Wyrównanie 22 Part 1'!B15-'Wyrównanie 22 Part 1'!O15)/'Wyrównanie 22 Part 1'!O15)</f>
        <v>0.96644443221602139</v>
      </c>
      <c r="BE15" s="93">
        <f t="shared" si="6"/>
        <v>0.93401484056134798</v>
      </c>
      <c r="BF15" s="93">
        <f>'Wyrównanie 22 Part 1'!B16-'Wyrównanie 22 Part 1'!B15</f>
        <v>-6.9235296153979294E-5</v>
      </c>
      <c r="BG15" s="93">
        <f t="shared" si="7"/>
        <v>6.9235296153979294E-5</v>
      </c>
      <c r="BH15" s="93">
        <f t="shared" si="8"/>
        <v>1.3414296499505288E-4</v>
      </c>
      <c r="BI15" s="93">
        <f t="shared" si="9"/>
        <v>1.3414296499505288E-4</v>
      </c>
      <c r="BJ15" s="93">
        <f t="shared" si="10"/>
        <v>-2.0056083223627064E-4</v>
      </c>
      <c r="BK15" s="93">
        <f t="shared" si="11"/>
        <v>2.0056083223627064E-4</v>
      </c>
      <c r="BL15" s="93"/>
      <c r="BM15" s="93">
        <f>ABS(('Wyrównanie 22 Part 1'!B15-'Wyrównanie 22 Part 1'!Q15)/'Wyrównanie 22 Part 1'!Q15)</f>
        <v>1.3798300199955063</v>
      </c>
      <c r="BN15" s="93">
        <f t="shared" si="30"/>
        <v>1.9039308840807991</v>
      </c>
      <c r="BO15" s="93">
        <f>'Wyrównanie 22 Part 1'!B16-'Wyrównanie 22 Part 1'!B15</f>
        <v>-6.9235296153979294E-5</v>
      </c>
      <c r="BP15" s="93">
        <f t="shared" si="31"/>
        <v>6.9235296153979294E-5</v>
      </c>
      <c r="BQ15" s="93">
        <f t="shared" si="32"/>
        <v>1.3414296499505288E-4</v>
      </c>
      <c r="BR15" s="93">
        <f t="shared" si="33"/>
        <v>1.3414296499505288E-4</v>
      </c>
      <c r="BS15" s="93">
        <f t="shared" si="34"/>
        <v>-2.0056083223627064E-4</v>
      </c>
      <c r="BT15" s="93">
        <f t="shared" si="35"/>
        <v>2.0056083223627064E-4</v>
      </c>
    </row>
    <row r="16" spans="1:72" s="29" customFormat="1" x14ac:dyDescent="0.25">
      <c r="A16" s="42">
        <v>10</v>
      </c>
      <c r="B16" s="93">
        <f>ABS(('Wyrównanie 22 Part 1'!B16-'Wyrównanie 22 Part 1'!C16)/'Wyrównanie 22 Part 1'!C16)</f>
        <v>1</v>
      </c>
      <c r="C16" s="93">
        <f t="shared" si="0"/>
        <v>1</v>
      </c>
      <c r="D16" s="93">
        <f>'Wyrównanie 22 Part 1'!C17-'Wyrównanie 22 Part 1'!C16</f>
        <v>0</v>
      </c>
      <c r="E16" s="93">
        <f t="shared" si="1"/>
        <v>0</v>
      </c>
      <c r="F16" s="93">
        <f t="shared" si="2"/>
        <v>5.2148651048036008E-5</v>
      </c>
      <c r="G16" s="93">
        <f t="shared" si="3"/>
        <v>5.2148651048036008E-5</v>
      </c>
      <c r="H16" s="93">
        <f t="shared" si="4"/>
        <v>-4.7513400332222075E-5</v>
      </c>
      <c r="I16" s="93">
        <f t="shared" si="5"/>
        <v>4.7513400332222075E-5</v>
      </c>
      <c r="J16" s="93"/>
      <c r="K16" s="93">
        <f>ABS(('Wyrównanie 22 Part 1'!B16-'Wyrównanie 22 Part 1'!E16)/'Wyrównanie 22 Part 1'!E16)</f>
        <v>1</v>
      </c>
      <c r="L16" s="93">
        <f t="shared" si="12"/>
        <v>1</v>
      </c>
      <c r="M16" s="93">
        <f>'Wyrównanie 22 Part 1'!C17-'Wyrównanie 22 Part 1'!C16</f>
        <v>0</v>
      </c>
      <c r="N16" s="93">
        <f t="shared" si="13"/>
        <v>0</v>
      </c>
      <c r="O16" s="93">
        <f t="shared" si="14"/>
        <v>5.2148651048036008E-5</v>
      </c>
      <c r="P16" s="93">
        <f t="shared" si="15"/>
        <v>5.2148651048036008E-5</v>
      </c>
      <c r="Q16" s="93">
        <f t="shared" si="16"/>
        <v>-4.7513400332222075E-5</v>
      </c>
      <c r="R16" s="93">
        <f t="shared" si="17"/>
        <v>4.7513400332222075E-5</v>
      </c>
      <c r="S16" s="93"/>
      <c r="T16" s="93">
        <f>ABS(('Wyrównanie 22 Part 1'!B16-'Wyrównanie 22 Part 1'!G16)/'Wyrównanie 22 Part 1'!G16)</f>
        <v>1</v>
      </c>
      <c r="U16" s="93">
        <f t="shared" si="19"/>
        <v>1</v>
      </c>
      <c r="V16" s="93">
        <f>'Wyrównanie 22 Part 1'!C17-'Wyrównanie 22 Part 1'!C16</f>
        <v>0</v>
      </c>
      <c r="W16" s="93">
        <f t="shared" si="20"/>
        <v>0</v>
      </c>
      <c r="X16" s="93">
        <f t="shared" si="21"/>
        <v>5.2148651048036008E-5</v>
      </c>
      <c r="Y16" s="93">
        <f t="shared" si="22"/>
        <v>5.2148651048036008E-5</v>
      </c>
      <c r="Z16" s="93">
        <f t="shared" si="23"/>
        <v>-4.7513400332222075E-5</v>
      </c>
      <c r="AA16" s="93">
        <f t="shared" si="18"/>
        <v>4.7513400332222075E-5</v>
      </c>
      <c r="AB16" s="93"/>
      <c r="AC16" s="93">
        <f>ABS(('Wyrównanie 22 Part 1'!B16-'Wyrównanie 22 Part 1'!I16)/'Wyrównanie 22 Part 1'!I16)</f>
        <v>1</v>
      </c>
      <c r="AD16" s="93">
        <f t="shared" si="24"/>
        <v>1</v>
      </c>
      <c r="AE16" s="93">
        <f>'Wyrównanie 22 Part 1'!C17-'Wyrównanie 22 Part 1'!C16</f>
        <v>0</v>
      </c>
      <c r="AF16" s="93">
        <f t="shared" si="25"/>
        <v>0</v>
      </c>
      <c r="AG16" s="93">
        <f t="shared" si="26"/>
        <v>5.2148651048036008E-5</v>
      </c>
      <c r="AH16" s="93">
        <f t="shared" si="27"/>
        <v>5.2148651048036008E-5</v>
      </c>
      <c r="AI16" s="93">
        <f t="shared" si="28"/>
        <v>-4.7513400332222075E-5</v>
      </c>
      <c r="AJ16" s="93">
        <f t="shared" si="29"/>
        <v>4.7513400332222075E-5</v>
      </c>
      <c r="AK16" s="93"/>
      <c r="AL16" s="93">
        <f>ABS(('Wyrównanie 22 Part 1'!B16-'Wyrównanie 22 Part 1'!K16)/'Wyrównanie 22 Part 1'!K16)</f>
        <v>1</v>
      </c>
      <c r="AM16" s="93">
        <f t="shared" ref="AM16:AM79" si="36">AL16^2</f>
        <v>1</v>
      </c>
      <c r="AN16" s="93">
        <f>'Wyrównanie 22 Part 1'!B17-'Wyrównanie 22 Part 1'!B16</f>
        <v>6.4907668841073584E-5</v>
      </c>
      <c r="AO16" s="93">
        <f t="shared" ref="AO16:AO79" si="37">ABS(AN16)</f>
        <v>6.4907668841073584E-5</v>
      </c>
      <c r="AP16" s="93">
        <f t="shared" ref="AP16:AP79" si="38">AN17-AN16</f>
        <v>-6.6417867241217761E-5</v>
      </c>
      <c r="AQ16" s="93">
        <f t="shared" ref="AQ16:AQ79" si="39">ABS(AP16)</f>
        <v>6.6417867241217761E-5</v>
      </c>
      <c r="AR16" s="93">
        <f t="shared" ref="AR16:AR79" si="40">AP17-AP16</f>
        <v>4.5305952004325321E-6</v>
      </c>
      <c r="AS16" s="93">
        <f t="shared" ref="AS16:AS79" si="41">ABS(AR16)</f>
        <v>4.5305952004325321E-6</v>
      </c>
      <c r="AT16" s="93"/>
      <c r="AU16" s="93">
        <f>ABS(('Wyrównanie 22 Part 1'!B16-'Wyrównanie 22 Part 1'!M16)/'Wyrównanie 22 Part 1'!M16)</f>
        <v>1</v>
      </c>
      <c r="AV16" s="93">
        <f>AU16^2</f>
        <v>1</v>
      </c>
      <c r="AW16" s="93">
        <f>'Wyrównanie 22 Part 1'!B17-'Wyrównanie 22 Part 1'!B16</f>
        <v>6.4907668841073584E-5</v>
      </c>
      <c r="AX16" s="93">
        <f>ABS(AW16)</f>
        <v>6.4907668841073584E-5</v>
      </c>
      <c r="AY16" s="93">
        <f>AW17-AW16</f>
        <v>-6.6417867241217761E-5</v>
      </c>
      <c r="AZ16" s="93">
        <f>ABS(AY16)</f>
        <v>6.6417867241217761E-5</v>
      </c>
      <c r="BA16" s="93">
        <f>AY17-AY16</f>
        <v>4.5305952004325321E-6</v>
      </c>
      <c r="BB16" s="93">
        <f>ABS(BA16)</f>
        <v>4.5305952004325321E-6</v>
      </c>
      <c r="BC16" s="93"/>
      <c r="BD16" s="93">
        <f>ABS(('Wyrównanie 22 Part 1'!B16-'Wyrównanie 22 Part 1'!O16)/'Wyrównanie 22 Part 1'!O16)</f>
        <v>1</v>
      </c>
      <c r="BE16" s="93">
        <f t="shared" si="6"/>
        <v>1</v>
      </c>
      <c r="BF16" s="93">
        <f>'Wyrównanie 22 Part 1'!B17-'Wyrównanie 22 Part 1'!B16</f>
        <v>6.4907668841073584E-5</v>
      </c>
      <c r="BG16" s="93">
        <f t="shared" si="7"/>
        <v>6.4907668841073584E-5</v>
      </c>
      <c r="BH16" s="93">
        <f t="shared" si="8"/>
        <v>-6.6417867241217761E-5</v>
      </c>
      <c r="BI16" s="93">
        <f t="shared" si="9"/>
        <v>6.6417867241217761E-5</v>
      </c>
      <c r="BJ16" s="93">
        <f t="shared" si="10"/>
        <v>4.5305952004325321E-6</v>
      </c>
      <c r="BK16" s="93">
        <f t="shared" si="11"/>
        <v>4.5305952004325321E-6</v>
      </c>
      <c r="BL16" s="93"/>
      <c r="BM16" s="93">
        <f>ABS(('Wyrównanie 22 Part 1'!B16-'Wyrównanie 22 Part 1'!Q16)/'Wyrównanie 22 Part 1'!Q16)</f>
        <v>1</v>
      </c>
      <c r="BN16" s="93">
        <f t="shared" si="30"/>
        <v>1</v>
      </c>
      <c r="BO16" s="93">
        <f>'Wyrównanie 22 Part 1'!B17-'Wyrównanie 22 Part 1'!B16</f>
        <v>6.4907668841073584E-5</v>
      </c>
      <c r="BP16" s="93">
        <f t="shared" si="31"/>
        <v>6.4907668841073584E-5</v>
      </c>
      <c r="BQ16" s="93">
        <f t="shared" si="32"/>
        <v>-6.6417867241217761E-5</v>
      </c>
      <c r="BR16" s="93">
        <f t="shared" si="33"/>
        <v>6.6417867241217761E-5</v>
      </c>
      <c r="BS16" s="93">
        <f t="shared" si="34"/>
        <v>4.5305952004325321E-6</v>
      </c>
      <c r="BT16" s="93">
        <f t="shared" si="35"/>
        <v>4.5305952004325321E-6</v>
      </c>
    </row>
    <row r="17" spans="1:72" s="29" customFormat="1" x14ac:dyDescent="0.25">
      <c r="A17" s="42">
        <v>11</v>
      </c>
      <c r="B17" s="93">
        <f>ABS(('Wyrównanie 22 Part 1'!B17-'Wyrównanie 22 Part 1'!C17)/'Wyrównanie 22 Part 1'!C17)</f>
        <v>0.6428957620200364</v>
      </c>
      <c r="C17" s="93">
        <f t="shared" si="0"/>
        <v>0.41331496082332325</v>
      </c>
      <c r="D17" s="93">
        <f>'Wyrównanie 22 Part 1'!C18-'Wyrównanie 22 Part 1'!C17</f>
        <v>5.2148651048036008E-5</v>
      </c>
      <c r="E17" s="93">
        <f t="shared" si="1"/>
        <v>5.2148651048036008E-5</v>
      </c>
      <c r="F17" s="93">
        <f t="shared" si="2"/>
        <v>4.635250715813933E-6</v>
      </c>
      <c r="G17" s="93">
        <f t="shared" si="3"/>
        <v>4.635250715813933E-6</v>
      </c>
      <c r="H17" s="93">
        <f t="shared" si="4"/>
        <v>-1.4279692748460982E-5</v>
      </c>
      <c r="I17" s="93">
        <f t="shared" si="5"/>
        <v>1.4279692748460982E-5</v>
      </c>
      <c r="J17" s="93"/>
      <c r="K17" s="93">
        <f>ABS(('Wyrównanie 22 Part 1'!B17-'Wyrównanie 22 Part 1'!E17)/'Wyrównanie 22 Part 1'!E17)</f>
        <v>9.7699749291536672E-2</v>
      </c>
      <c r="L17" s="93">
        <f t="shared" si="12"/>
        <v>9.5452410116291207E-3</v>
      </c>
      <c r="M17" s="93">
        <f>'Wyrównanie 22 Part 1'!C18-'Wyrównanie 22 Part 1'!C17</f>
        <v>5.2148651048036008E-5</v>
      </c>
      <c r="N17" s="93">
        <f t="shared" si="13"/>
        <v>5.2148651048036008E-5</v>
      </c>
      <c r="O17" s="93">
        <f t="shared" si="14"/>
        <v>4.635250715813933E-6</v>
      </c>
      <c r="P17" s="93">
        <f t="shared" si="15"/>
        <v>4.635250715813933E-6</v>
      </c>
      <c r="Q17" s="93">
        <f t="shared" si="16"/>
        <v>-1.4279692748460982E-5</v>
      </c>
      <c r="R17" s="93">
        <f t="shared" si="17"/>
        <v>1.4279692748460982E-5</v>
      </c>
      <c r="S17" s="93"/>
      <c r="T17" s="93">
        <f>ABS(('Wyrównanie 22 Part 1'!B17-'Wyrównanie 22 Part 1'!G17)/'Wyrównanie 22 Part 1'!G17)</f>
        <v>0.20296001291869528</v>
      </c>
      <c r="U17" s="93">
        <f t="shared" si="19"/>
        <v>4.1192766843956959E-2</v>
      </c>
      <c r="V17" s="93">
        <f>'Wyrównanie 22 Part 1'!C18-'Wyrównanie 22 Part 1'!C17</f>
        <v>5.2148651048036008E-5</v>
      </c>
      <c r="W17" s="93">
        <f t="shared" si="20"/>
        <v>5.2148651048036008E-5</v>
      </c>
      <c r="X17" s="93">
        <f t="shared" si="21"/>
        <v>4.635250715813933E-6</v>
      </c>
      <c r="Y17" s="93">
        <f t="shared" si="22"/>
        <v>4.635250715813933E-6</v>
      </c>
      <c r="Z17" s="93">
        <f t="shared" si="23"/>
        <v>-1.4279692748460982E-5</v>
      </c>
      <c r="AA17" s="93">
        <f t="shared" si="18"/>
        <v>1.4279692748460982E-5</v>
      </c>
      <c r="AB17" s="93"/>
      <c r="AC17" s="93">
        <f>ABS(('Wyrównanie 22 Part 1'!B17-'Wyrównanie 22 Part 1'!I17)/'Wyrównanie 22 Part 1'!I17)</f>
        <v>0.84559907589512184</v>
      </c>
      <c r="AD17" s="93">
        <f t="shared" si="24"/>
        <v>0.71503779715468407</v>
      </c>
      <c r="AE17" s="93">
        <f>'Wyrównanie 22 Part 1'!C18-'Wyrównanie 22 Part 1'!C17</f>
        <v>5.2148651048036008E-5</v>
      </c>
      <c r="AF17" s="93">
        <f t="shared" si="25"/>
        <v>5.2148651048036008E-5</v>
      </c>
      <c r="AG17" s="93">
        <f t="shared" si="26"/>
        <v>4.635250715813933E-6</v>
      </c>
      <c r="AH17" s="93">
        <f t="shared" si="27"/>
        <v>4.635250715813933E-6</v>
      </c>
      <c r="AI17" s="93">
        <f t="shared" si="28"/>
        <v>-1.4279692748460982E-5</v>
      </c>
      <c r="AJ17" s="93">
        <f t="shared" si="29"/>
        <v>1.4279692748460982E-5</v>
      </c>
      <c r="AK17" s="93"/>
      <c r="AL17" s="93">
        <f>ABS(('Wyrównanie 22 Part 1'!B17-'Wyrównanie 22 Part 1'!K17)/'Wyrównanie 22 Part 1'!K17)</f>
        <v>0.53353858265400578</v>
      </c>
      <c r="AM17" s="93">
        <f t="shared" si="36"/>
        <v>0.28466341918044535</v>
      </c>
      <c r="AN17" s="93">
        <f>'Wyrównanie 22 Part 1'!B18-'Wyrównanie 22 Part 1'!B17</f>
        <v>-1.5101984001441774E-6</v>
      </c>
      <c r="AO17" s="93">
        <f t="shared" si="37"/>
        <v>1.5101984001441774E-6</v>
      </c>
      <c r="AP17" s="93">
        <f t="shared" si="38"/>
        <v>-6.1887272040785229E-5</v>
      </c>
      <c r="AQ17" s="93">
        <f t="shared" si="39"/>
        <v>6.1887272040785229E-5</v>
      </c>
      <c r="AR17" s="93">
        <f t="shared" si="40"/>
        <v>4.5526329387587402E-4</v>
      </c>
      <c r="AS17" s="93">
        <f t="shared" si="41"/>
        <v>4.5526329387587402E-4</v>
      </c>
      <c r="AT17" s="93"/>
      <c r="AU17" s="93">
        <f>ABS(('Wyrównanie 22 Part 1'!B17-'Wyrównanie 22 Part 1'!M17)/'Wyrównanie 22 Part 1'!M17)</f>
        <v>0.43769147264059532</v>
      </c>
      <c r="AV17" s="93">
        <f t="shared" ref="AV17:AV80" si="42">AU17^2</f>
        <v>0.19157382522229299</v>
      </c>
      <c r="AW17" s="93">
        <f>'Wyrównanie 22 Part 1'!B18-'Wyrównanie 22 Part 1'!B17</f>
        <v>-1.5101984001441774E-6</v>
      </c>
      <c r="AX17" s="93">
        <f t="shared" ref="AX17:AX80" si="43">ABS(AW17)</f>
        <v>1.5101984001441774E-6</v>
      </c>
      <c r="AY17" s="93">
        <f t="shared" ref="AY17:AY80" si="44">AW18-AW17</f>
        <v>-6.1887272040785229E-5</v>
      </c>
      <c r="AZ17" s="93">
        <f t="shared" ref="AZ17:AZ80" si="45">ABS(AY17)</f>
        <v>6.1887272040785229E-5</v>
      </c>
      <c r="BA17" s="93">
        <f t="shared" ref="BA17:BA80" si="46">AY18-AY17</f>
        <v>4.5526329387587402E-4</v>
      </c>
      <c r="BB17" s="93">
        <f t="shared" ref="BB17:BB80" si="47">ABS(BA17)</f>
        <v>4.5526329387587402E-4</v>
      </c>
      <c r="BC17" s="93"/>
      <c r="BD17" s="93">
        <f>ABS(('Wyrównanie 22 Part 1'!B17-'Wyrównanie 22 Part 1'!O17)/'Wyrównanie 22 Part 1'!O17)</f>
        <v>0.21087205876395809</v>
      </c>
      <c r="BE17" s="93">
        <f t="shared" si="6"/>
        <v>4.4467025167350197E-2</v>
      </c>
      <c r="BF17" s="93">
        <f>'Wyrównanie 22 Part 1'!B18-'Wyrównanie 22 Part 1'!B17</f>
        <v>-1.5101984001441774E-6</v>
      </c>
      <c r="BG17" s="93">
        <f t="shared" si="7"/>
        <v>1.5101984001441774E-6</v>
      </c>
      <c r="BH17" s="93">
        <f t="shared" si="8"/>
        <v>-6.1887272040785229E-5</v>
      </c>
      <c r="BI17" s="93">
        <f t="shared" si="9"/>
        <v>6.1887272040785229E-5</v>
      </c>
      <c r="BJ17" s="93">
        <f t="shared" si="10"/>
        <v>4.5526329387587402E-4</v>
      </c>
      <c r="BK17" s="93">
        <f t="shared" si="11"/>
        <v>4.5526329387587402E-4</v>
      </c>
      <c r="BL17" s="93"/>
      <c r="BM17" s="93">
        <f>ABS(('Wyrównanie 22 Part 1'!B17-'Wyrównanie 22 Part 1'!Q17)/'Wyrównanie 22 Part 1'!Q17)</f>
        <v>1.6948577013104034</v>
      </c>
      <c r="BN17" s="93">
        <f t="shared" si="30"/>
        <v>2.8725426276911845</v>
      </c>
      <c r="BO17" s="93">
        <f>'Wyrównanie 22 Part 1'!B18-'Wyrównanie 22 Part 1'!B17</f>
        <v>-1.5101984001441774E-6</v>
      </c>
      <c r="BP17" s="93">
        <f t="shared" si="31"/>
        <v>1.5101984001441774E-6</v>
      </c>
      <c r="BQ17" s="93">
        <f t="shared" si="32"/>
        <v>-6.1887272040785229E-5</v>
      </c>
      <c r="BR17" s="93">
        <f t="shared" si="33"/>
        <v>6.1887272040785229E-5</v>
      </c>
      <c r="BS17" s="93">
        <f t="shared" si="34"/>
        <v>4.5526329387587402E-4</v>
      </c>
      <c r="BT17" s="93">
        <f t="shared" si="35"/>
        <v>4.5526329387587402E-4</v>
      </c>
    </row>
    <row r="18" spans="1:72" s="29" customFormat="1" x14ac:dyDescent="0.25">
      <c r="A18" s="42">
        <v>12</v>
      </c>
      <c r="B18" s="93">
        <f>ABS(('Wyrównanie 22 Part 1'!B18-'Wyrównanie 22 Part 1'!C18)/'Wyrównanie 22 Part 1'!C18)</f>
        <v>0.3083163144275185</v>
      </c>
      <c r="C18" s="93">
        <f t="shared" si="0"/>
        <v>9.5058949742168455E-2</v>
      </c>
      <c r="D18" s="93">
        <f>'Wyrównanie 22 Part 1'!C19-'Wyrównanie 22 Part 1'!C18</f>
        <v>5.6783901763849941E-5</v>
      </c>
      <c r="E18" s="93">
        <f t="shared" si="1"/>
        <v>5.6783901763849941E-5</v>
      </c>
      <c r="F18" s="93">
        <f t="shared" si="2"/>
        <v>-9.6444420326470488E-6</v>
      </c>
      <c r="G18" s="93">
        <f t="shared" si="3"/>
        <v>9.6444420326470488E-6</v>
      </c>
      <c r="H18" s="93">
        <f t="shared" si="4"/>
        <v>1.3069094679917016E-5</v>
      </c>
      <c r="I18" s="93">
        <f t="shared" si="5"/>
        <v>1.3069094679917016E-5</v>
      </c>
      <c r="J18" s="93"/>
      <c r="K18" s="93">
        <f>ABS(('Wyrównanie 22 Part 1'!B18-'Wyrównanie 22 Part 1'!E18)/'Wyrównanie 22 Part 1'!E18)</f>
        <v>0.38412422404656493</v>
      </c>
      <c r="L18" s="93">
        <f t="shared" si="12"/>
        <v>0.14755141949937561</v>
      </c>
      <c r="M18" s="93">
        <f>'Wyrównanie 22 Part 1'!C19-'Wyrównanie 22 Part 1'!C18</f>
        <v>5.6783901763849941E-5</v>
      </c>
      <c r="N18" s="93">
        <f t="shared" si="13"/>
        <v>5.6783901763849941E-5</v>
      </c>
      <c r="O18" s="93">
        <f t="shared" si="14"/>
        <v>-9.6444420326470488E-6</v>
      </c>
      <c r="P18" s="93">
        <f t="shared" si="15"/>
        <v>9.6444420326470488E-6</v>
      </c>
      <c r="Q18" s="93">
        <f t="shared" si="16"/>
        <v>1.3069094679917016E-5</v>
      </c>
      <c r="R18" s="93">
        <f t="shared" si="17"/>
        <v>1.3069094679917016E-5</v>
      </c>
      <c r="S18" s="93"/>
      <c r="T18" s="93">
        <f>ABS(('Wyrównanie 22 Part 1'!B18-'Wyrównanie 22 Part 1'!G18)/'Wyrównanie 22 Part 1'!G18)</f>
        <v>0.45851111095049274</v>
      </c>
      <c r="U18" s="93">
        <f t="shared" si="19"/>
        <v>0.21023243886505508</v>
      </c>
      <c r="V18" s="93">
        <f>'Wyrównanie 22 Part 1'!C19-'Wyrównanie 22 Part 1'!C18</f>
        <v>5.6783901763849941E-5</v>
      </c>
      <c r="W18" s="93">
        <f t="shared" si="20"/>
        <v>5.6783901763849941E-5</v>
      </c>
      <c r="X18" s="93">
        <f t="shared" si="21"/>
        <v>-9.6444420326470488E-6</v>
      </c>
      <c r="Y18" s="93">
        <f t="shared" si="22"/>
        <v>9.6444420326470488E-6</v>
      </c>
      <c r="Z18" s="93">
        <f t="shared" si="23"/>
        <v>1.3069094679917016E-5</v>
      </c>
      <c r="AA18" s="93">
        <f t="shared" si="18"/>
        <v>1.3069094679917016E-5</v>
      </c>
      <c r="AB18" s="93"/>
      <c r="AC18" s="93">
        <f>ABS(('Wyrównanie 22 Part 1'!B18-'Wyrównanie 22 Part 1'!I18)/'Wyrównanie 22 Part 1'!I18)</f>
        <v>0.13718746710314247</v>
      </c>
      <c r="AD18" s="93">
        <f t="shared" si="24"/>
        <v>1.8820401130175798E-2</v>
      </c>
      <c r="AE18" s="93">
        <f>'Wyrównanie 22 Part 1'!C19-'Wyrównanie 22 Part 1'!C18</f>
        <v>5.6783901763849941E-5</v>
      </c>
      <c r="AF18" s="93">
        <f t="shared" si="25"/>
        <v>5.6783901763849941E-5</v>
      </c>
      <c r="AG18" s="93">
        <f t="shared" si="26"/>
        <v>-9.6444420326470488E-6</v>
      </c>
      <c r="AH18" s="93">
        <f t="shared" si="27"/>
        <v>9.6444420326470488E-6</v>
      </c>
      <c r="AI18" s="93">
        <f t="shared" si="28"/>
        <v>1.3069094679917016E-5</v>
      </c>
      <c r="AJ18" s="93">
        <f t="shared" si="29"/>
        <v>1.3069094679917016E-5</v>
      </c>
      <c r="AK18" s="93"/>
      <c r="AL18" s="93">
        <f>ABS(('Wyrównanie 22 Part 1'!B18-'Wyrównanie 22 Part 1'!K18)/'Wyrównanie 22 Part 1'!K18)</f>
        <v>0.15972960662821289</v>
      </c>
      <c r="AM18" s="93">
        <f t="shared" si="36"/>
        <v>2.5513547233603634E-2</v>
      </c>
      <c r="AN18" s="93">
        <f>'Wyrównanie 22 Part 1'!B19-'Wyrównanie 22 Part 1'!B18</f>
        <v>-6.3397470440929406E-5</v>
      </c>
      <c r="AO18" s="93">
        <f t="shared" si="37"/>
        <v>6.3397470440929406E-5</v>
      </c>
      <c r="AP18" s="93">
        <f t="shared" si="38"/>
        <v>3.9337602183508877E-4</v>
      </c>
      <c r="AQ18" s="93">
        <f t="shared" si="39"/>
        <v>3.9337602183508877E-4</v>
      </c>
      <c r="AR18" s="93">
        <f t="shared" si="40"/>
        <v>-7.6941361580415782E-4</v>
      </c>
      <c r="AS18" s="93">
        <f t="shared" si="41"/>
        <v>7.6941361580415782E-4</v>
      </c>
      <c r="AT18" s="93"/>
      <c r="AU18" s="93">
        <f>ABS(('Wyrównanie 22 Part 1'!B18-'Wyrównanie 22 Part 1'!M18)/'Wyrównanie 22 Part 1'!M18)</f>
        <v>0.21253864781118689</v>
      </c>
      <c r="AV18" s="93">
        <f t="shared" si="42"/>
        <v>4.5172676813407739E-2</v>
      </c>
      <c r="AW18" s="93">
        <f>'Wyrównanie 22 Part 1'!B19-'Wyrównanie 22 Part 1'!B18</f>
        <v>-6.3397470440929406E-5</v>
      </c>
      <c r="AX18" s="93">
        <f t="shared" si="43"/>
        <v>6.3397470440929406E-5</v>
      </c>
      <c r="AY18" s="93">
        <f t="shared" si="44"/>
        <v>3.9337602183508877E-4</v>
      </c>
      <c r="AZ18" s="93">
        <f t="shared" si="45"/>
        <v>3.9337602183508877E-4</v>
      </c>
      <c r="BA18" s="93">
        <f t="shared" si="46"/>
        <v>-7.6941361580415782E-4</v>
      </c>
      <c r="BB18" s="93">
        <f t="shared" si="47"/>
        <v>7.6941361580415782E-4</v>
      </c>
      <c r="BC18" s="93"/>
      <c r="BD18" s="93">
        <f>ABS(('Wyrównanie 22 Part 1'!B18-'Wyrównanie 22 Part 1'!O18)/'Wyrównanie 22 Part 1'!O18)</f>
        <v>0.82358630008087552</v>
      </c>
      <c r="BE18" s="93">
        <f t="shared" si="6"/>
        <v>0.67829439368090594</v>
      </c>
      <c r="BF18" s="93">
        <f>'Wyrównanie 22 Part 1'!B19-'Wyrównanie 22 Part 1'!B18</f>
        <v>-6.3397470440929406E-5</v>
      </c>
      <c r="BG18" s="93">
        <f t="shared" si="7"/>
        <v>6.3397470440929406E-5</v>
      </c>
      <c r="BH18" s="93">
        <f t="shared" si="8"/>
        <v>3.9337602183508877E-4</v>
      </c>
      <c r="BI18" s="93">
        <f t="shared" si="9"/>
        <v>3.9337602183508877E-4</v>
      </c>
      <c r="BJ18" s="93">
        <f t="shared" si="10"/>
        <v>-7.6941361580415782E-4</v>
      </c>
      <c r="BK18" s="93">
        <f t="shared" si="11"/>
        <v>7.6941361580415782E-4</v>
      </c>
      <c r="BL18" s="93"/>
      <c r="BM18" s="93">
        <f>ABS(('Wyrównanie 22 Part 1'!B18-'Wyrównanie 22 Part 1'!Q18)/'Wyrównanie 22 Part 1'!Q18)</f>
        <v>0.17796576318237953</v>
      </c>
      <c r="BN18" s="93">
        <f t="shared" si="30"/>
        <v>3.1671812865086794E-2</v>
      </c>
      <c r="BO18" s="93">
        <f>'Wyrównanie 22 Part 1'!B19-'Wyrównanie 22 Part 1'!B18</f>
        <v>-6.3397470440929406E-5</v>
      </c>
      <c r="BP18" s="93">
        <f t="shared" si="31"/>
        <v>6.3397470440929406E-5</v>
      </c>
      <c r="BQ18" s="93">
        <f t="shared" si="32"/>
        <v>3.9337602183508877E-4</v>
      </c>
      <c r="BR18" s="93">
        <f t="shared" si="33"/>
        <v>3.9337602183508877E-4</v>
      </c>
      <c r="BS18" s="93">
        <f t="shared" si="34"/>
        <v>-7.6941361580415782E-4</v>
      </c>
      <c r="BT18" s="93">
        <f t="shared" si="35"/>
        <v>7.6941361580415782E-4</v>
      </c>
    </row>
    <row r="19" spans="1:72" s="29" customFormat="1" x14ac:dyDescent="0.25">
      <c r="A19" s="42">
        <v>13</v>
      </c>
      <c r="B19" s="93">
        <f>ABS(('Wyrównanie 22 Part 1'!B19-'Wyrównanie 22 Part 1'!C19)/'Wyrównanie 22 Part 1'!C19)</f>
        <v>1</v>
      </c>
      <c r="C19" s="93">
        <f t="shared" si="0"/>
        <v>1</v>
      </c>
      <c r="D19" s="93">
        <f>'Wyrównanie 22 Part 1'!C20-'Wyrównanie 22 Part 1'!C19</f>
        <v>4.7139459731202892E-5</v>
      </c>
      <c r="E19" s="93">
        <f t="shared" si="1"/>
        <v>4.7139459731202892E-5</v>
      </c>
      <c r="F19" s="93">
        <f t="shared" si="2"/>
        <v>3.4246526472699675E-6</v>
      </c>
      <c r="G19" s="93">
        <f t="shared" si="3"/>
        <v>3.4246526472699675E-6</v>
      </c>
      <c r="H19" s="93">
        <f t="shared" si="4"/>
        <v>1.105187406292027E-4</v>
      </c>
      <c r="I19" s="93">
        <f t="shared" si="5"/>
        <v>1.105187406292027E-4</v>
      </c>
      <c r="J19" s="93"/>
      <c r="K19" s="93">
        <f>ABS(('Wyrównanie 22 Part 1'!B19-'Wyrównanie 22 Part 1'!E19)/'Wyrównanie 22 Part 1'!E19)</f>
        <v>1</v>
      </c>
      <c r="L19" s="93">
        <f t="shared" si="12"/>
        <v>1</v>
      </c>
      <c r="M19" s="93">
        <f>'Wyrównanie 22 Part 1'!C20-'Wyrównanie 22 Part 1'!C19</f>
        <v>4.7139459731202892E-5</v>
      </c>
      <c r="N19" s="93">
        <f t="shared" si="13"/>
        <v>4.7139459731202892E-5</v>
      </c>
      <c r="O19" s="93">
        <f t="shared" si="14"/>
        <v>3.4246526472699675E-6</v>
      </c>
      <c r="P19" s="93">
        <f t="shared" si="15"/>
        <v>3.4246526472699675E-6</v>
      </c>
      <c r="Q19" s="93">
        <f t="shared" si="16"/>
        <v>1.105187406292027E-4</v>
      </c>
      <c r="R19" s="93">
        <f t="shared" si="17"/>
        <v>1.105187406292027E-4</v>
      </c>
      <c r="S19" s="93"/>
      <c r="T19" s="93">
        <f>ABS(('Wyrównanie 22 Part 1'!B19-'Wyrównanie 22 Part 1'!G19)/'Wyrównanie 22 Part 1'!G19)</f>
        <v>1</v>
      </c>
      <c r="U19" s="93">
        <f t="shared" si="19"/>
        <v>1</v>
      </c>
      <c r="V19" s="93">
        <f>'Wyrównanie 22 Part 1'!C20-'Wyrównanie 22 Part 1'!C19</f>
        <v>4.7139459731202892E-5</v>
      </c>
      <c r="W19" s="93">
        <f t="shared" si="20"/>
        <v>4.7139459731202892E-5</v>
      </c>
      <c r="X19" s="93">
        <f t="shared" si="21"/>
        <v>3.4246526472699675E-6</v>
      </c>
      <c r="Y19" s="93">
        <f t="shared" si="22"/>
        <v>3.4246526472699675E-6</v>
      </c>
      <c r="Z19" s="93">
        <f t="shared" si="23"/>
        <v>1.105187406292027E-4</v>
      </c>
      <c r="AA19" s="93">
        <f t="shared" si="18"/>
        <v>1.105187406292027E-4</v>
      </c>
      <c r="AB19" s="93"/>
      <c r="AC19" s="93">
        <f>ABS(('Wyrównanie 22 Part 1'!B19-'Wyrównanie 22 Part 1'!I19)/'Wyrównanie 22 Part 1'!I19)</f>
        <v>1</v>
      </c>
      <c r="AD19" s="93">
        <f t="shared" si="24"/>
        <v>1</v>
      </c>
      <c r="AE19" s="93">
        <f>'Wyrównanie 22 Part 1'!C20-'Wyrównanie 22 Part 1'!C19</f>
        <v>4.7139459731202892E-5</v>
      </c>
      <c r="AF19" s="93">
        <f t="shared" si="25"/>
        <v>4.7139459731202892E-5</v>
      </c>
      <c r="AG19" s="93">
        <f t="shared" si="26"/>
        <v>3.4246526472699675E-6</v>
      </c>
      <c r="AH19" s="93">
        <f t="shared" si="27"/>
        <v>3.4246526472699675E-6</v>
      </c>
      <c r="AI19" s="93">
        <f t="shared" si="28"/>
        <v>1.105187406292027E-4</v>
      </c>
      <c r="AJ19" s="93">
        <f t="shared" si="29"/>
        <v>1.105187406292027E-4</v>
      </c>
      <c r="AK19" s="93"/>
      <c r="AL19" s="93">
        <f>ABS(('Wyrównanie 22 Part 1'!B19-'Wyrównanie 22 Part 1'!K19)/'Wyrównanie 22 Part 1'!K19)</f>
        <v>1</v>
      </c>
      <c r="AM19" s="93">
        <f t="shared" si="36"/>
        <v>1</v>
      </c>
      <c r="AN19" s="93">
        <f>'Wyrównanie 22 Part 1'!B20-'Wyrównanie 22 Part 1'!B19</f>
        <v>3.2997855139415937E-4</v>
      </c>
      <c r="AO19" s="93">
        <f t="shared" si="37"/>
        <v>3.2997855139415937E-4</v>
      </c>
      <c r="AP19" s="93">
        <f t="shared" si="38"/>
        <v>-3.7603759396906904E-4</v>
      </c>
      <c r="AQ19" s="93">
        <f t="shared" si="39"/>
        <v>3.7603759396906904E-4</v>
      </c>
      <c r="AR19" s="93">
        <f t="shared" si="40"/>
        <v>4.3878209522181695E-4</v>
      </c>
      <c r="AS19" s="93">
        <f t="shared" si="41"/>
        <v>4.3878209522181695E-4</v>
      </c>
      <c r="AT19" s="93"/>
      <c r="AU19" s="93">
        <f>ABS(('Wyrównanie 22 Part 1'!B19-'Wyrównanie 22 Part 1'!M19)/'Wyrównanie 22 Part 1'!M19)</f>
        <v>1</v>
      </c>
      <c r="AV19" s="93">
        <f t="shared" si="42"/>
        <v>1</v>
      </c>
      <c r="AW19" s="93">
        <f>'Wyrównanie 22 Part 1'!B20-'Wyrównanie 22 Part 1'!B19</f>
        <v>3.2997855139415937E-4</v>
      </c>
      <c r="AX19" s="93">
        <f t="shared" si="43"/>
        <v>3.2997855139415937E-4</v>
      </c>
      <c r="AY19" s="93">
        <f t="shared" si="44"/>
        <v>-3.7603759396906904E-4</v>
      </c>
      <c r="AZ19" s="93">
        <f t="shared" si="45"/>
        <v>3.7603759396906904E-4</v>
      </c>
      <c r="BA19" s="93">
        <f t="shared" si="46"/>
        <v>4.3878209522181695E-4</v>
      </c>
      <c r="BB19" s="93">
        <f t="shared" si="47"/>
        <v>4.3878209522181695E-4</v>
      </c>
      <c r="BC19" s="93"/>
      <c r="BD19" s="93">
        <f>ABS(('Wyrównanie 22 Part 1'!B19-'Wyrównanie 22 Part 1'!O19)/'Wyrównanie 22 Part 1'!O19)</f>
        <v>1</v>
      </c>
      <c r="BE19" s="93">
        <f t="shared" si="6"/>
        <v>1</v>
      </c>
      <c r="BF19" s="93">
        <f>'Wyrównanie 22 Part 1'!B20-'Wyrównanie 22 Part 1'!B19</f>
        <v>3.2997855139415937E-4</v>
      </c>
      <c r="BG19" s="93">
        <f t="shared" si="7"/>
        <v>3.2997855139415937E-4</v>
      </c>
      <c r="BH19" s="93">
        <f t="shared" si="8"/>
        <v>-3.7603759396906904E-4</v>
      </c>
      <c r="BI19" s="93">
        <f t="shared" si="9"/>
        <v>3.7603759396906904E-4</v>
      </c>
      <c r="BJ19" s="93">
        <f t="shared" si="10"/>
        <v>4.3878209522181695E-4</v>
      </c>
      <c r="BK19" s="93">
        <f t="shared" si="11"/>
        <v>4.3878209522181695E-4</v>
      </c>
      <c r="BL19" s="93"/>
      <c r="BM19" s="93">
        <f>ABS(('Wyrównanie 22 Part 1'!B19-'Wyrównanie 22 Part 1'!Q19)/'Wyrównanie 22 Part 1'!Q19)</f>
        <v>1</v>
      </c>
      <c r="BN19" s="93">
        <f t="shared" si="30"/>
        <v>1</v>
      </c>
      <c r="BO19" s="93">
        <f>'Wyrównanie 22 Part 1'!B20-'Wyrównanie 22 Part 1'!B19</f>
        <v>3.2997855139415937E-4</v>
      </c>
      <c r="BP19" s="93">
        <f t="shared" si="31"/>
        <v>3.2997855139415937E-4</v>
      </c>
      <c r="BQ19" s="93">
        <f t="shared" si="32"/>
        <v>-3.7603759396906904E-4</v>
      </c>
      <c r="BR19" s="93">
        <f t="shared" si="33"/>
        <v>3.7603759396906904E-4</v>
      </c>
      <c r="BS19" s="93">
        <f t="shared" si="34"/>
        <v>4.3878209522181695E-4</v>
      </c>
      <c r="BT19" s="93">
        <f t="shared" si="35"/>
        <v>4.3878209522181695E-4</v>
      </c>
    </row>
    <row r="20" spans="1:72" s="29" customFormat="1" x14ac:dyDescent="0.25">
      <c r="A20" s="42">
        <v>14</v>
      </c>
      <c r="B20" s="93">
        <f>ABS(('Wyrównanie 22 Part 1'!B20-'Wyrównanie 22 Part 1'!C20)/'Wyrównanie 22 Part 1'!C20)</f>
        <v>0.68717856273687394</v>
      </c>
      <c r="C20" s="93">
        <f t="shared" si="0"/>
        <v>0.47221437708511582</v>
      </c>
      <c r="D20" s="93">
        <f>'Wyrównanie 22 Part 1'!C21-'Wyrównanie 22 Part 1'!C20</f>
        <v>5.0564112378472859E-5</v>
      </c>
      <c r="E20" s="93">
        <f t="shared" si="1"/>
        <v>5.0564112378472859E-5</v>
      </c>
      <c r="F20" s="93">
        <f t="shared" si="2"/>
        <v>1.1394339327647267E-4</v>
      </c>
      <c r="G20" s="93">
        <f t="shared" si="3"/>
        <v>1.1394339327647267E-4</v>
      </c>
      <c r="H20" s="93">
        <f t="shared" si="4"/>
        <v>-1.9664515582929192E-4</v>
      </c>
      <c r="I20" s="93">
        <f t="shared" si="5"/>
        <v>1.9664515582929192E-4</v>
      </c>
      <c r="J20" s="93"/>
      <c r="K20" s="93">
        <f>ABS(('Wyrównanie 22 Part 1'!B20-'Wyrównanie 22 Part 1'!E20)/'Wyrównanie 22 Part 1'!E20)</f>
        <v>0.5102360807046662</v>
      </c>
      <c r="L20" s="93">
        <f t="shared" si="12"/>
        <v>0.26034085805285861</v>
      </c>
      <c r="M20" s="93">
        <f>'Wyrównanie 22 Part 1'!C21-'Wyrównanie 22 Part 1'!C20</f>
        <v>5.0564112378472859E-5</v>
      </c>
      <c r="N20" s="93">
        <f t="shared" si="13"/>
        <v>5.0564112378472859E-5</v>
      </c>
      <c r="O20" s="93">
        <f t="shared" si="14"/>
        <v>1.1394339327647267E-4</v>
      </c>
      <c r="P20" s="93">
        <f t="shared" si="15"/>
        <v>1.1394339327647267E-4</v>
      </c>
      <c r="Q20" s="93">
        <f t="shared" si="16"/>
        <v>-1.9664515582929192E-4</v>
      </c>
      <c r="R20" s="93">
        <f t="shared" si="17"/>
        <v>1.9664515582929192E-4</v>
      </c>
      <c r="S20" s="93"/>
      <c r="T20" s="93">
        <f>ABS(('Wyrównanie 22 Part 1'!B20-'Wyrównanie 22 Part 1'!G20)/'Wyrównanie 22 Part 1'!G20)</f>
        <v>0.43174496369260584</v>
      </c>
      <c r="U20" s="93">
        <f t="shared" si="19"/>
        <v>0.18640371367392955</v>
      </c>
      <c r="V20" s="93">
        <f>'Wyrównanie 22 Part 1'!C21-'Wyrównanie 22 Part 1'!C20</f>
        <v>5.0564112378472859E-5</v>
      </c>
      <c r="W20" s="93">
        <f t="shared" si="20"/>
        <v>5.0564112378472859E-5</v>
      </c>
      <c r="X20" s="93">
        <f t="shared" si="21"/>
        <v>1.1394339327647267E-4</v>
      </c>
      <c r="Y20" s="93">
        <f t="shared" si="22"/>
        <v>1.1394339327647267E-4</v>
      </c>
      <c r="Z20" s="93">
        <f t="shared" si="23"/>
        <v>-1.9664515582929192E-4</v>
      </c>
      <c r="AA20" s="93">
        <f t="shared" si="18"/>
        <v>1.9664515582929192E-4</v>
      </c>
      <c r="AB20" s="93"/>
      <c r="AC20" s="93">
        <f>ABS(('Wyrównanie 22 Part 1'!B20-'Wyrównanie 22 Part 1'!I20)/'Wyrównanie 22 Part 1'!I20)</f>
        <v>0.77411184539337874</v>
      </c>
      <c r="AD20" s="93">
        <f t="shared" si="24"/>
        <v>0.59924914917834227</v>
      </c>
      <c r="AE20" s="93">
        <f>'Wyrównanie 22 Part 1'!C21-'Wyrównanie 22 Part 1'!C20</f>
        <v>5.0564112378472859E-5</v>
      </c>
      <c r="AF20" s="93">
        <f t="shared" si="25"/>
        <v>5.0564112378472859E-5</v>
      </c>
      <c r="AG20" s="93">
        <f t="shared" si="26"/>
        <v>1.1394339327647267E-4</v>
      </c>
      <c r="AH20" s="93">
        <f t="shared" si="27"/>
        <v>1.1394339327647267E-4</v>
      </c>
      <c r="AI20" s="93">
        <f t="shared" si="28"/>
        <v>-1.9664515582929192E-4</v>
      </c>
      <c r="AJ20" s="93">
        <f t="shared" si="29"/>
        <v>1.9664515582929192E-4</v>
      </c>
      <c r="AK20" s="93"/>
      <c r="AL20" s="93">
        <f>ABS(('Wyrównanie 22 Part 1'!B20-'Wyrównanie 22 Part 1'!K20)/'Wyrównanie 22 Part 1'!K20)</f>
        <v>0.75641733105938691</v>
      </c>
      <c r="AM20" s="93">
        <f t="shared" si="36"/>
        <v>0.57216717872700618</v>
      </c>
      <c r="AN20" s="93">
        <f>'Wyrównanie 22 Part 1'!B21-'Wyrównanie 22 Part 1'!B20</f>
        <v>-4.6059042574909676E-5</v>
      </c>
      <c r="AO20" s="93">
        <f t="shared" si="37"/>
        <v>4.6059042574909676E-5</v>
      </c>
      <c r="AP20" s="93">
        <f t="shared" si="38"/>
        <v>6.2744501252747908E-5</v>
      </c>
      <c r="AQ20" s="93">
        <f t="shared" si="39"/>
        <v>6.2744501252747908E-5</v>
      </c>
      <c r="AR20" s="93">
        <f t="shared" si="40"/>
        <v>-6.3816895094380302E-5</v>
      </c>
      <c r="AS20" s="93">
        <f t="shared" si="41"/>
        <v>6.3816895094380302E-5</v>
      </c>
      <c r="AT20" s="93"/>
      <c r="AU20" s="93">
        <f>ABS(('Wyrównanie 22 Part 1'!B20-'Wyrównanie 22 Part 1'!M20)/'Wyrównanie 22 Part 1'!M20)</f>
        <v>0.69195884171769428</v>
      </c>
      <c r="AV20" s="93">
        <f t="shared" si="42"/>
        <v>0.47880703863129309</v>
      </c>
      <c r="AW20" s="93">
        <f>'Wyrównanie 22 Part 1'!B21-'Wyrównanie 22 Part 1'!B20</f>
        <v>-4.6059042574909676E-5</v>
      </c>
      <c r="AX20" s="93">
        <f t="shared" si="43"/>
        <v>4.6059042574909676E-5</v>
      </c>
      <c r="AY20" s="93">
        <f t="shared" si="44"/>
        <v>6.2744501252747908E-5</v>
      </c>
      <c r="AZ20" s="93">
        <f t="shared" si="45"/>
        <v>6.2744501252747908E-5</v>
      </c>
      <c r="BA20" s="93">
        <f t="shared" si="46"/>
        <v>-6.3816895094380302E-5</v>
      </c>
      <c r="BB20" s="93">
        <f t="shared" si="47"/>
        <v>6.3816895094380302E-5</v>
      </c>
      <c r="BC20" s="93"/>
      <c r="BD20" s="93">
        <f>ABS(('Wyrównanie 22 Part 1'!B20-'Wyrównanie 22 Part 1'!O20)/'Wyrównanie 22 Part 1'!O20)</f>
        <v>0.28317347436147033</v>
      </c>
      <c r="BE20" s="93">
        <f t="shared" si="6"/>
        <v>8.0187216581946302E-2</v>
      </c>
      <c r="BF20" s="93">
        <f>'Wyrównanie 22 Part 1'!B21-'Wyrównanie 22 Part 1'!B20</f>
        <v>-4.6059042574909676E-5</v>
      </c>
      <c r="BG20" s="93">
        <f t="shared" si="7"/>
        <v>4.6059042574909676E-5</v>
      </c>
      <c r="BH20" s="93">
        <f t="shared" si="8"/>
        <v>6.2744501252747908E-5</v>
      </c>
      <c r="BI20" s="93">
        <f t="shared" si="9"/>
        <v>6.2744501252747908E-5</v>
      </c>
      <c r="BJ20" s="93">
        <f t="shared" si="10"/>
        <v>-6.3816895094380302E-5</v>
      </c>
      <c r="BK20" s="93">
        <f t="shared" si="11"/>
        <v>6.3816895094380302E-5</v>
      </c>
      <c r="BL20" s="93"/>
      <c r="BM20" s="93">
        <f>ABS(('Wyrównanie 22 Part 1'!B20-'Wyrównanie 22 Part 1'!Q20)/'Wyrównanie 22 Part 1'!Q20)</f>
        <v>0.82556108802853279</v>
      </c>
      <c r="BN20" s="93">
        <f t="shared" si="30"/>
        <v>0.68155111006685487</v>
      </c>
      <c r="BO20" s="93">
        <f>'Wyrównanie 22 Part 1'!B21-'Wyrównanie 22 Part 1'!B20</f>
        <v>-4.6059042574909676E-5</v>
      </c>
      <c r="BP20" s="93">
        <f t="shared" si="31"/>
        <v>4.6059042574909676E-5</v>
      </c>
      <c r="BQ20" s="93">
        <f t="shared" si="32"/>
        <v>6.2744501252747908E-5</v>
      </c>
      <c r="BR20" s="93">
        <f t="shared" si="33"/>
        <v>6.2744501252747908E-5</v>
      </c>
      <c r="BS20" s="93">
        <f t="shared" si="34"/>
        <v>-6.3816895094380302E-5</v>
      </c>
      <c r="BT20" s="93">
        <f t="shared" si="35"/>
        <v>6.3816895094380302E-5</v>
      </c>
    </row>
    <row r="21" spans="1:72" s="29" customFormat="1" x14ac:dyDescent="0.25">
      <c r="A21" s="42">
        <v>15</v>
      </c>
      <c r="B21" s="93">
        <f>ABS(('Wyrównanie 22 Part 1'!B21-'Wyrównanie 22 Part 1'!C21)/'Wyrównanie 22 Part 1'!C21)</f>
        <v>0.15346814983871096</v>
      </c>
      <c r="C21" s="93">
        <f t="shared" si="0"/>
        <v>2.3552473014917037E-2</v>
      </c>
      <c r="D21" s="93">
        <f>'Wyrównanie 22 Part 1'!C22-'Wyrównanie 22 Part 1'!C21</f>
        <v>1.6450750565494553E-4</v>
      </c>
      <c r="E21" s="93">
        <f t="shared" si="1"/>
        <v>1.6450750565494553E-4</v>
      </c>
      <c r="F21" s="93">
        <f t="shared" si="2"/>
        <v>-8.2701762552819249E-5</v>
      </c>
      <c r="G21" s="93">
        <f t="shared" si="3"/>
        <v>8.2701762552819249E-5</v>
      </c>
      <c r="H21" s="93">
        <f t="shared" si="4"/>
        <v>1.0365900452821356E-4</v>
      </c>
      <c r="I21" s="93">
        <f t="shared" si="5"/>
        <v>1.0365900452821356E-4</v>
      </c>
      <c r="J21" s="93"/>
      <c r="K21" s="93">
        <f>ABS(('Wyrównanie 22 Part 1'!B21-'Wyrównanie 22 Part 1'!E21)/'Wyrównanie 22 Part 1'!E21)</f>
        <v>4.9338955515827967E-2</v>
      </c>
      <c r="L21" s="93">
        <f t="shared" si="12"/>
        <v>2.4343325313928512E-3</v>
      </c>
      <c r="M21" s="93">
        <f>'Wyrównanie 22 Part 1'!C22-'Wyrównanie 22 Part 1'!C21</f>
        <v>1.6450750565494553E-4</v>
      </c>
      <c r="N21" s="93">
        <f t="shared" si="13"/>
        <v>1.6450750565494553E-4</v>
      </c>
      <c r="O21" s="93">
        <f t="shared" si="14"/>
        <v>-8.2701762552819249E-5</v>
      </c>
      <c r="P21" s="93">
        <f t="shared" si="15"/>
        <v>8.2701762552819249E-5</v>
      </c>
      <c r="Q21" s="93">
        <f t="shared" si="16"/>
        <v>1.0365900452821356E-4</v>
      </c>
      <c r="R21" s="93">
        <f t="shared" si="17"/>
        <v>1.0365900452821356E-4</v>
      </c>
      <c r="S21" s="93"/>
      <c r="T21" s="93">
        <f>ABS(('Wyrównanie 22 Part 1'!B21-'Wyrównanie 22 Part 1'!G21)/'Wyrównanie 22 Part 1'!G21)</f>
        <v>7.9717729488228195E-2</v>
      </c>
      <c r="U21" s="93">
        <f t="shared" si="19"/>
        <v>6.3549163947583271E-3</v>
      </c>
      <c r="V21" s="93">
        <f>'Wyrównanie 22 Part 1'!C22-'Wyrównanie 22 Part 1'!C21</f>
        <v>1.6450750565494553E-4</v>
      </c>
      <c r="W21" s="93">
        <f t="shared" si="20"/>
        <v>1.6450750565494553E-4</v>
      </c>
      <c r="X21" s="93">
        <f t="shared" si="21"/>
        <v>-8.2701762552819249E-5</v>
      </c>
      <c r="Y21" s="93">
        <f t="shared" si="22"/>
        <v>8.2701762552819249E-5</v>
      </c>
      <c r="Z21" s="93">
        <f t="shared" si="23"/>
        <v>1.0365900452821356E-4</v>
      </c>
      <c r="AA21" s="93">
        <f t="shared" si="18"/>
        <v>1.0365900452821356E-4</v>
      </c>
      <c r="AB21" s="93"/>
      <c r="AC21" s="93">
        <f>ABS(('Wyrównanie 22 Part 1'!B21-'Wyrównanie 22 Part 1'!I21)/'Wyrównanie 22 Part 1'!I21)</f>
        <v>0.10619934967998974</v>
      </c>
      <c r="AD21" s="93">
        <f t="shared" si="24"/>
        <v>1.1278301872452738E-2</v>
      </c>
      <c r="AE21" s="93">
        <f>'Wyrównanie 22 Part 1'!C22-'Wyrównanie 22 Part 1'!C21</f>
        <v>1.6450750565494553E-4</v>
      </c>
      <c r="AF21" s="93">
        <f t="shared" si="25"/>
        <v>1.6450750565494553E-4</v>
      </c>
      <c r="AG21" s="93">
        <f t="shared" si="26"/>
        <v>-8.2701762552819249E-5</v>
      </c>
      <c r="AH21" s="93">
        <f t="shared" si="27"/>
        <v>8.2701762552819249E-5</v>
      </c>
      <c r="AI21" s="93">
        <f t="shared" si="28"/>
        <v>1.0365900452821356E-4</v>
      </c>
      <c r="AJ21" s="93">
        <f t="shared" si="29"/>
        <v>1.0365900452821356E-4</v>
      </c>
      <c r="AK21" s="93"/>
      <c r="AL21" s="93">
        <f>ABS(('Wyrównanie 22 Part 1'!B21-'Wyrównanie 22 Part 1'!K21)/'Wyrównanie 22 Part 1'!K21)</f>
        <v>4.9111756374937893E-2</v>
      </c>
      <c r="AM21" s="93">
        <f t="shared" si="36"/>
        <v>2.4119646142312526E-3</v>
      </c>
      <c r="AN21" s="93">
        <f>'Wyrównanie 22 Part 1'!B22-'Wyrównanie 22 Part 1'!B21</f>
        <v>1.6685458677838231E-5</v>
      </c>
      <c r="AO21" s="93">
        <f t="shared" si="37"/>
        <v>1.6685458677838231E-5</v>
      </c>
      <c r="AP21" s="93">
        <f t="shared" si="38"/>
        <v>-1.0723938416323949E-6</v>
      </c>
      <c r="AQ21" s="93">
        <f t="shared" si="39"/>
        <v>1.0723938416323949E-6</v>
      </c>
      <c r="AR21" s="93">
        <f t="shared" si="40"/>
        <v>4.917788249468604E-4</v>
      </c>
      <c r="AS21" s="93">
        <f t="shared" si="41"/>
        <v>4.917788249468604E-4</v>
      </c>
      <c r="AT21" s="93"/>
      <c r="AU21" s="93">
        <f>ABS(('Wyrównanie 22 Part 1'!B21-'Wyrównanie 22 Part 1'!M21)/'Wyrównanie 22 Part 1'!M21)</f>
        <v>1.8992240140319624E-2</v>
      </c>
      <c r="AV21" s="93">
        <f t="shared" si="42"/>
        <v>3.6070518554756799E-4</v>
      </c>
      <c r="AW21" s="93">
        <f>'Wyrównanie 22 Part 1'!B22-'Wyrównanie 22 Part 1'!B21</f>
        <v>1.6685458677838231E-5</v>
      </c>
      <c r="AX21" s="93">
        <f t="shared" si="43"/>
        <v>1.6685458677838231E-5</v>
      </c>
      <c r="AY21" s="93">
        <f t="shared" si="44"/>
        <v>-1.0723938416323949E-6</v>
      </c>
      <c r="AZ21" s="93">
        <f t="shared" si="45"/>
        <v>1.0723938416323949E-6</v>
      </c>
      <c r="BA21" s="93">
        <f t="shared" si="46"/>
        <v>4.917788249468604E-4</v>
      </c>
      <c r="BB21" s="93">
        <f t="shared" si="47"/>
        <v>4.917788249468604E-4</v>
      </c>
      <c r="BC21" s="93"/>
      <c r="BD21" s="93">
        <f>ABS(('Wyrównanie 22 Part 1'!B21-'Wyrównanie 22 Part 1'!O21)/'Wyrównanie 22 Part 1'!O21)</f>
        <v>0.1079994056194019</v>
      </c>
      <c r="BE21" s="93">
        <f t="shared" si="6"/>
        <v>1.1663871614144098E-2</v>
      </c>
      <c r="BF21" s="93">
        <f>'Wyrównanie 22 Part 1'!B22-'Wyrównanie 22 Part 1'!B21</f>
        <v>1.6685458677838231E-5</v>
      </c>
      <c r="BG21" s="93">
        <f t="shared" si="7"/>
        <v>1.6685458677838231E-5</v>
      </c>
      <c r="BH21" s="93">
        <f t="shared" si="8"/>
        <v>-1.0723938416323949E-6</v>
      </c>
      <c r="BI21" s="93">
        <f t="shared" si="9"/>
        <v>1.0723938416323949E-6</v>
      </c>
      <c r="BJ21" s="93">
        <f t="shared" si="10"/>
        <v>4.917788249468604E-4</v>
      </c>
      <c r="BK21" s="93">
        <f t="shared" si="11"/>
        <v>4.917788249468604E-4</v>
      </c>
      <c r="BL21" s="93"/>
      <c r="BM21" s="93">
        <f>ABS(('Wyrównanie 22 Part 1'!B21-'Wyrównanie 22 Part 1'!Q21)/'Wyrównanie 22 Part 1'!Q21)</f>
        <v>0.24057929319743551</v>
      </c>
      <c r="BN21" s="93">
        <f t="shared" si="30"/>
        <v>5.7878396315377639E-2</v>
      </c>
      <c r="BO21" s="93">
        <f>'Wyrównanie 22 Part 1'!B22-'Wyrównanie 22 Part 1'!B21</f>
        <v>1.6685458677838231E-5</v>
      </c>
      <c r="BP21" s="93">
        <f t="shared" si="31"/>
        <v>1.6685458677838231E-5</v>
      </c>
      <c r="BQ21" s="93">
        <f t="shared" si="32"/>
        <v>-1.0723938416323949E-6</v>
      </c>
      <c r="BR21" s="93">
        <f t="shared" si="33"/>
        <v>1.0723938416323949E-6</v>
      </c>
      <c r="BS21" s="93">
        <f t="shared" si="34"/>
        <v>4.917788249468604E-4</v>
      </c>
      <c r="BT21" s="93">
        <f t="shared" si="35"/>
        <v>4.917788249468604E-4</v>
      </c>
    </row>
    <row r="22" spans="1:72" s="29" customFormat="1" x14ac:dyDescent="0.25">
      <c r="A22" s="42">
        <v>16</v>
      </c>
      <c r="B22" s="93">
        <f>ABS(('Wyrównanie 22 Part 1'!B22-'Wyrównanie 22 Part 1'!C22)/'Wyrównanie 22 Part 1'!C22)</f>
        <v>0.26798073752789392</v>
      </c>
      <c r="C22" s="93">
        <f t="shared" si="0"/>
        <v>7.1813675685993977E-2</v>
      </c>
      <c r="D22" s="93">
        <f>'Wyrównanie 22 Part 1'!C23-'Wyrównanie 22 Part 1'!C22</f>
        <v>8.1805743102126281E-5</v>
      </c>
      <c r="E22" s="93">
        <f t="shared" si="1"/>
        <v>8.1805743102126281E-5</v>
      </c>
      <c r="F22" s="93">
        <f t="shared" si="2"/>
        <v>2.0957241975394308E-5</v>
      </c>
      <c r="G22" s="93">
        <f t="shared" si="3"/>
        <v>2.0957241975394308E-5</v>
      </c>
      <c r="H22" s="93">
        <f t="shared" si="4"/>
        <v>2.2918646035539761E-6</v>
      </c>
      <c r="I22" s="93">
        <f t="shared" si="5"/>
        <v>2.2918646035539761E-6</v>
      </c>
      <c r="J22" s="93"/>
      <c r="K22" s="93">
        <f>ABS(('Wyrównanie 22 Part 1'!B22-'Wyrównanie 22 Part 1'!E22)/'Wyrównanie 22 Part 1'!E22)</f>
        <v>0.22526646828561572</v>
      </c>
      <c r="L22" s="93">
        <f t="shared" si="12"/>
        <v>5.0744981733874317E-2</v>
      </c>
      <c r="M22" s="93">
        <f>'Wyrównanie 22 Part 1'!C23-'Wyrównanie 22 Part 1'!C22</f>
        <v>8.1805743102126281E-5</v>
      </c>
      <c r="N22" s="93">
        <f t="shared" si="13"/>
        <v>8.1805743102126281E-5</v>
      </c>
      <c r="O22" s="93">
        <f t="shared" si="14"/>
        <v>2.0957241975394308E-5</v>
      </c>
      <c r="P22" s="93">
        <f t="shared" si="15"/>
        <v>2.0957241975394308E-5</v>
      </c>
      <c r="Q22" s="93">
        <f t="shared" si="16"/>
        <v>2.2918646035539761E-6</v>
      </c>
      <c r="R22" s="93">
        <f t="shared" si="17"/>
        <v>2.2918646035539761E-6</v>
      </c>
      <c r="S22" s="93"/>
      <c r="T22" s="93">
        <f>ABS(('Wyrównanie 22 Part 1'!B22-'Wyrównanie 22 Part 1'!G22)/'Wyrównanie 22 Part 1'!G22)</f>
        <v>0.25562943936052812</v>
      </c>
      <c r="U22" s="93">
        <f t="shared" si="19"/>
        <v>6.5346410267777919E-2</v>
      </c>
      <c r="V22" s="93">
        <f>'Wyrównanie 22 Part 1'!C23-'Wyrównanie 22 Part 1'!C22</f>
        <v>8.1805743102126281E-5</v>
      </c>
      <c r="W22" s="93">
        <f t="shared" si="20"/>
        <v>8.1805743102126281E-5</v>
      </c>
      <c r="X22" s="93">
        <f t="shared" si="21"/>
        <v>2.0957241975394308E-5</v>
      </c>
      <c r="Y22" s="93">
        <f t="shared" si="22"/>
        <v>2.0957241975394308E-5</v>
      </c>
      <c r="Z22" s="93">
        <f t="shared" si="23"/>
        <v>2.2918646035539761E-6</v>
      </c>
      <c r="AA22" s="93">
        <f t="shared" si="18"/>
        <v>2.2918646035539761E-6</v>
      </c>
      <c r="AB22" s="93"/>
      <c r="AC22" s="93">
        <f>ABS(('Wyrównanie 22 Part 1'!B22-'Wyrównanie 22 Part 1'!I22)/'Wyrównanie 22 Part 1'!I22)</f>
        <v>0.20170418145108726</v>
      </c>
      <c r="AD22" s="93">
        <f t="shared" si="24"/>
        <v>4.0684576814853136E-2</v>
      </c>
      <c r="AE22" s="93">
        <f>'Wyrównanie 22 Part 1'!C23-'Wyrównanie 22 Part 1'!C22</f>
        <v>8.1805743102126281E-5</v>
      </c>
      <c r="AF22" s="93">
        <f t="shared" si="25"/>
        <v>8.1805743102126281E-5</v>
      </c>
      <c r="AG22" s="93">
        <f t="shared" si="26"/>
        <v>2.0957241975394308E-5</v>
      </c>
      <c r="AH22" s="93">
        <f t="shared" si="27"/>
        <v>2.0957241975394308E-5</v>
      </c>
      <c r="AI22" s="93">
        <f t="shared" si="28"/>
        <v>2.2918646035539761E-6</v>
      </c>
      <c r="AJ22" s="93">
        <f t="shared" si="29"/>
        <v>2.2918646035539761E-6</v>
      </c>
      <c r="AK22" s="93"/>
      <c r="AL22" s="93">
        <f>ABS(('Wyrównanie 22 Part 1'!B22-'Wyrównanie 22 Part 1'!K22)/'Wyrównanie 22 Part 1'!K22)</f>
        <v>0.18935906793401655</v>
      </c>
      <c r="AM22" s="93">
        <f t="shared" si="36"/>
        <v>3.5856856608839492E-2</v>
      </c>
      <c r="AN22" s="93">
        <f>'Wyrównanie 22 Part 1'!B23-'Wyrównanie 22 Part 1'!B22</f>
        <v>1.5613064836205836E-5</v>
      </c>
      <c r="AO22" s="93">
        <f t="shared" si="37"/>
        <v>1.5613064836205836E-5</v>
      </c>
      <c r="AP22" s="93">
        <f t="shared" si="38"/>
        <v>4.9070643110522795E-4</v>
      </c>
      <c r="AQ22" s="93">
        <f t="shared" si="39"/>
        <v>4.9070643110522795E-4</v>
      </c>
      <c r="AR22" s="93">
        <f t="shared" si="40"/>
        <v>-1.080556188416598E-3</v>
      </c>
      <c r="AS22" s="93">
        <f t="shared" si="41"/>
        <v>1.080556188416598E-3</v>
      </c>
      <c r="AT22" s="93"/>
      <c r="AU22" s="93">
        <f>ABS(('Wyrównanie 22 Part 1'!B22-'Wyrównanie 22 Part 1'!M22)/'Wyrównanie 22 Part 1'!M22)</f>
        <v>0.21162401463932523</v>
      </c>
      <c r="AV22" s="93">
        <f t="shared" si="42"/>
        <v>4.4784723572065338E-2</v>
      </c>
      <c r="AW22" s="93">
        <f>'Wyrównanie 22 Part 1'!B23-'Wyrównanie 22 Part 1'!B22</f>
        <v>1.5613064836205836E-5</v>
      </c>
      <c r="AX22" s="93">
        <f t="shared" si="43"/>
        <v>1.5613064836205836E-5</v>
      </c>
      <c r="AY22" s="93">
        <f t="shared" si="44"/>
        <v>4.9070643110522795E-4</v>
      </c>
      <c r="AZ22" s="93">
        <f t="shared" si="45"/>
        <v>4.9070643110522795E-4</v>
      </c>
      <c r="BA22" s="93">
        <f t="shared" si="46"/>
        <v>-1.080556188416598E-3</v>
      </c>
      <c r="BB22" s="93">
        <f t="shared" si="47"/>
        <v>1.080556188416598E-3</v>
      </c>
      <c r="BC22" s="93"/>
      <c r="BD22" s="93">
        <f>ABS(('Wyrównanie 22 Part 1'!B22-'Wyrównanie 22 Part 1'!O22)/'Wyrównanie 22 Part 1'!O22)</f>
        <v>0.14684112506125491</v>
      </c>
      <c r="BE22" s="93">
        <f t="shared" si="6"/>
        <v>2.1562316009255105E-2</v>
      </c>
      <c r="BF22" s="93">
        <f>'Wyrównanie 22 Part 1'!B23-'Wyrównanie 22 Part 1'!B22</f>
        <v>1.5613064836205836E-5</v>
      </c>
      <c r="BG22" s="93">
        <f t="shared" si="7"/>
        <v>1.5613064836205836E-5</v>
      </c>
      <c r="BH22" s="93">
        <f t="shared" si="8"/>
        <v>4.9070643110522795E-4</v>
      </c>
      <c r="BI22" s="93">
        <f t="shared" si="9"/>
        <v>4.9070643110522795E-4</v>
      </c>
      <c r="BJ22" s="93">
        <f t="shared" si="10"/>
        <v>-1.080556188416598E-3</v>
      </c>
      <c r="BK22" s="93">
        <f t="shared" si="11"/>
        <v>1.080556188416598E-3</v>
      </c>
      <c r="BL22" s="93"/>
      <c r="BM22" s="93">
        <f>ABS(('Wyrównanie 22 Part 1'!B22-'Wyrównanie 22 Part 1'!Q22)/'Wyrównanie 22 Part 1'!Q22)</f>
        <v>0.25140443391358225</v>
      </c>
      <c r="BN22" s="93">
        <f t="shared" si="30"/>
        <v>6.3204189391408747E-2</v>
      </c>
      <c r="BO22" s="93">
        <f>'Wyrównanie 22 Part 1'!B23-'Wyrównanie 22 Part 1'!B22</f>
        <v>1.5613064836205836E-5</v>
      </c>
      <c r="BP22" s="93">
        <f t="shared" si="31"/>
        <v>1.5613064836205836E-5</v>
      </c>
      <c r="BQ22" s="93">
        <f t="shared" si="32"/>
        <v>4.9070643110522795E-4</v>
      </c>
      <c r="BR22" s="93">
        <f t="shared" si="33"/>
        <v>4.9070643110522795E-4</v>
      </c>
      <c r="BS22" s="93">
        <f t="shared" si="34"/>
        <v>-1.080556188416598E-3</v>
      </c>
      <c r="BT22" s="93">
        <f t="shared" si="35"/>
        <v>1.080556188416598E-3</v>
      </c>
    </row>
    <row r="23" spans="1:72" s="29" customFormat="1" x14ac:dyDescent="0.25">
      <c r="A23" s="42">
        <v>17</v>
      </c>
      <c r="B23" s="93">
        <f>ABS(('Wyrównanie 22 Part 1'!B23-'Wyrównanie 22 Part 1'!C23)/'Wyrównanie 22 Part 1'!C23)</f>
        <v>0.35787746652972408</v>
      </c>
      <c r="C23" s="93">
        <f t="shared" si="0"/>
        <v>0.12807628104973379</v>
      </c>
      <c r="D23" s="93">
        <f>'Wyrównanie 22 Part 1'!C24-'Wyrównanie 22 Part 1'!C23</f>
        <v>1.0276298507752059E-4</v>
      </c>
      <c r="E23" s="93">
        <f t="shared" si="1"/>
        <v>1.0276298507752059E-4</v>
      </c>
      <c r="F23" s="93">
        <f t="shared" si="2"/>
        <v>2.3249106578948284E-5</v>
      </c>
      <c r="G23" s="93">
        <f t="shared" si="3"/>
        <v>2.3249106578948284E-5</v>
      </c>
      <c r="H23" s="93">
        <f t="shared" si="4"/>
        <v>1.4381185088054526E-5</v>
      </c>
      <c r="I23" s="93">
        <f t="shared" si="5"/>
        <v>1.4381185088054526E-5</v>
      </c>
      <c r="J23" s="93"/>
      <c r="K23" s="93">
        <f>ABS(('Wyrównanie 22 Part 1'!B23-'Wyrównanie 22 Part 1'!E23)/'Wyrównanie 22 Part 1'!E23)</f>
        <v>0.35876786527437426</v>
      </c>
      <c r="L23" s="93">
        <f t="shared" si="12"/>
        <v>0.12871438115353157</v>
      </c>
      <c r="M23" s="93">
        <f>'Wyrównanie 22 Part 1'!C24-'Wyrównanie 22 Part 1'!C23</f>
        <v>1.0276298507752059E-4</v>
      </c>
      <c r="N23" s="93">
        <f t="shared" si="13"/>
        <v>1.0276298507752059E-4</v>
      </c>
      <c r="O23" s="93">
        <f t="shared" si="14"/>
        <v>2.3249106578948284E-5</v>
      </c>
      <c r="P23" s="93">
        <f t="shared" si="15"/>
        <v>2.3249106578948284E-5</v>
      </c>
      <c r="Q23" s="93">
        <f t="shared" si="16"/>
        <v>1.4381185088054526E-5</v>
      </c>
      <c r="R23" s="93">
        <f t="shared" si="17"/>
        <v>1.4381185088054526E-5</v>
      </c>
      <c r="S23" s="93"/>
      <c r="T23" s="93">
        <f>ABS(('Wyrównanie 22 Part 1'!B23-'Wyrównanie 22 Part 1'!G23)/'Wyrównanie 22 Part 1'!G23)</f>
        <v>0.37783615137307697</v>
      </c>
      <c r="U23" s="93">
        <f t="shared" si="19"/>
        <v>0.14276015728441874</v>
      </c>
      <c r="V23" s="93">
        <f>'Wyrównanie 22 Part 1'!C24-'Wyrównanie 22 Part 1'!C23</f>
        <v>1.0276298507752059E-4</v>
      </c>
      <c r="W23" s="93">
        <f t="shared" si="20"/>
        <v>1.0276298507752059E-4</v>
      </c>
      <c r="X23" s="93">
        <f t="shared" si="21"/>
        <v>2.3249106578948284E-5</v>
      </c>
      <c r="Y23" s="93">
        <f t="shared" si="22"/>
        <v>2.3249106578948284E-5</v>
      </c>
      <c r="Z23" s="93">
        <f t="shared" si="23"/>
        <v>1.4381185088054526E-5</v>
      </c>
      <c r="AA23" s="93">
        <f t="shared" si="18"/>
        <v>1.4381185088054526E-5</v>
      </c>
      <c r="AB23" s="93"/>
      <c r="AC23" s="93">
        <f>ABS(('Wyrównanie 22 Part 1'!B23-'Wyrównanie 22 Part 1'!I23)/'Wyrównanie 22 Part 1'!I23)</f>
        <v>0.34735430917502419</v>
      </c>
      <c r="AD23" s="93">
        <f t="shared" si="24"/>
        <v>0.1206550161024583</v>
      </c>
      <c r="AE23" s="93">
        <f>'Wyrównanie 22 Part 1'!C24-'Wyrównanie 22 Part 1'!C23</f>
        <v>1.0276298507752059E-4</v>
      </c>
      <c r="AF23" s="93">
        <f t="shared" si="25"/>
        <v>1.0276298507752059E-4</v>
      </c>
      <c r="AG23" s="93">
        <f t="shared" si="26"/>
        <v>2.3249106578948284E-5</v>
      </c>
      <c r="AH23" s="93">
        <f t="shared" si="27"/>
        <v>2.3249106578948284E-5</v>
      </c>
      <c r="AI23" s="93">
        <f t="shared" si="28"/>
        <v>1.4381185088054526E-5</v>
      </c>
      <c r="AJ23" s="93">
        <f t="shared" si="29"/>
        <v>1.4381185088054526E-5</v>
      </c>
      <c r="AK23" s="93"/>
      <c r="AL23" s="93">
        <f>ABS(('Wyrównanie 22 Part 1'!B23-'Wyrównanie 22 Part 1'!K23)/'Wyrównanie 22 Part 1'!K23)</f>
        <v>0.35087281772119955</v>
      </c>
      <c r="AM23" s="93">
        <f t="shared" si="36"/>
        <v>0.12311173421561412</v>
      </c>
      <c r="AN23" s="93">
        <f>'Wyrównanie 22 Part 1'!B24-'Wyrównanie 22 Part 1'!B23</f>
        <v>5.0631949594143373E-4</v>
      </c>
      <c r="AO23" s="93">
        <f t="shared" si="37"/>
        <v>5.0631949594143373E-4</v>
      </c>
      <c r="AP23" s="93">
        <f t="shared" si="38"/>
        <v>-5.8984975731137001E-4</v>
      </c>
      <c r="AQ23" s="93">
        <f t="shared" si="39"/>
        <v>5.8984975731137001E-4</v>
      </c>
      <c r="AR23" s="93">
        <f t="shared" si="40"/>
        <v>7.3210718598336756E-4</v>
      </c>
      <c r="AS23" s="93">
        <f t="shared" si="41"/>
        <v>7.3210718598336756E-4</v>
      </c>
      <c r="AT23" s="93"/>
      <c r="AU23" s="93">
        <f>ABS(('Wyrównanie 22 Part 1'!B23-'Wyrównanie 22 Part 1'!M23)/'Wyrównanie 22 Part 1'!M23)</f>
        <v>0.36472636346318471</v>
      </c>
      <c r="AV23" s="93">
        <f t="shared" si="42"/>
        <v>0.13302532020507912</v>
      </c>
      <c r="AW23" s="93">
        <f>'Wyrównanie 22 Part 1'!B24-'Wyrównanie 22 Part 1'!B23</f>
        <v>5.0631949594143373E-4</v>
      </c>
      <c r="AX23" s="93">
        <f t="shared" si="43"/>
        <v>5.0631949594143373E-4</v>
      </c>
      <c r="AY23" s="93">
        <f t="shared" si="44"/>
        <v>-5.8984975731137001E-4</v>
      </c>
      <c r="AZ23" s="93">
        <f t="shared" si="45"/>
        <v>5.8984975731137001E-4</v>
      </c>
      <c r="BA23" s="93">
        <f t="shared" si="46"/>
        <v>7.3210718598336756E-4</v>
      </c>
      <c r="BB23" s="93">
        <f t="shared" si="47"/>
        <v>7.3210718598336756E-4</v>
      </c>
      <c r="BC23" s="93"/>
      <c r="BD23" s="93">
        <f>ABS(('Wyrównanie 22 Part 1'!B23-'Wyrównanie 22 Part 1'!O23)/'Wyrównanie 22 Part 1'!O23)</f>
        <v>0.23146595603157494</v>
      </c>
      <c r="BE23" s="93">
        <f t="shared" si="6"/>
        <v>5.3576488801610984E-2</v>
      </c>
      <c r="BF23" s="93">
        <f>'Wyrównanie 22 Part 1'!B24-'Wyrównanie 22 Part 1'!B23</f>
        <v>5.0631949594143373E-4</v>
      </c>
      <c r="BG23" s="93">
        <f t="shared" si="7"/>
        <v>5.0631949594143373E-4</v>
      </c>
      <c r="BH23" s="93">
        <f t="shared" si="8"/>
        <v>-5.8984975731137001E-4</v>
      </c>
      <c r="BI23" s="93">
        <f t="shared" si="9"/>
        <v>5.8984975731137001E-4</v>
      </c>
      <c r="BJ23" s="93">
        <f t="shared" si="10"/>
        <v>7.3210718598336756E-4</v>
      </c>
      <c r="BK23" s="93">
        <f t="shared" si="11"/>
        <v>7.3210718598336756E-4</v>
      </c>
      <c r="BL23" s="93"/>
      <c r="BM23" s="93">
        <f>ABS(('Wyrównanie 22 Part 1'!B23-'Wyrównanie 22 Part 1'!Q23)/'Wyrównanie 22 Part 1'!Q23)</f>
        <v>0.34739150299875082</v>
      </c>
      <c r="BN23" s="93">
        <f t="shared" si="30"/>
        <v>0.1206808563557311</v>
      </c>
      <c r="BO23" s="93">
        <f>'Wyrównanie 22 Part 1'!B24-'Wyrównanie 22 Part 1'!B23</f>
        <v>5.0631949594143373E-4</v>
      </c>
      <c r="BP23" s="93">
        <f t="shared" si="31"/>
        <v>5.0631949594143373E-4</v>
      </c>
      <c r="BQ23" s="93">
        <f t="shared" si="32"/>
        <v>-5.8984975731137001E-4</v>
      </c>
      <c r="BR23" s="93">
        <f t="shared" si="33"/>
        <v>5.8984975731137001E-4</v>
      </c>
      <c r="BS23" s="93">
        <f t="shared" si="34"/>
        <v>7.3210718598336756E-4</v>
      </c>
      <c r="BT23" s="93">
        <f t="shared" si="35"/>
        <v>7.3210718598336756E-4</v>
      </c>
    </row>
    <row r="24" spans="1:72" s="29" customFormat="1" x14ac:dyDescent="0.25">
      <c r="A24" s="42">
        <v>18</v>
      </c>
      <c r="B24" s="93">
        <f>ABS(('Wyrównanie 22 Part 1'!B24-'Wyrównanie 22 Part 1'!C24)/'Wyrównanie 22 Part 1'!C24)</f>
        <v>0.38190402231445186</v>
      </c>
      <c r="C24" s="93">
        <f t="shared" si="0"/>
        <v>0.14585068225995734</v>
      </c>
      <c r="D24" s="93">
        <f>'Wyrównanie 22 Part 1'!C25-'Wyrównanie 22 Part 1'!C24</f>
        <v>1.2601209165646887E-4</v>
      </c>
      <c r="E24" s="93">
        <f t="shared" si="1"/>
        <v>1.2601209165646887E-4</v>
      </c>
      <c r="F24" s="93">
        <f t="shared" si="2"/>
        <v>3.7630291667002809E-5</v>
      </c>
      <c r="G24" s="93">
        <f t="shared" si="3"/>
        <v>3.7630291667002809E-5</v>
      </c>
      <c r="H24" s="93">
        <f t="shared" si="4"/>
        <v>-7.7023638505012058E-5</v>
      </c>
      <c r="I24" s="93">
        <f t="shared" si="5"/>
        <v>7.7023638505012058E-5</v>
      </c>
      <c r="J24" s="93"/>
      <c r="K24" s="93">
        <f>ABS(('Wyrównanie 22 Part 1'!B24-'Wyrównanie 22 Part 1'!E24)/'Wyrównanie 22 Part 1'!E24)</f>
        <v>0.32477725653712469</v>
      </c>
      <c r="L24" s="93">
        <f t="shared" si="12"/>
        <v>0.1054802663637813</v>
      </c>
      <c r="M24" s="93">
        <f>'Wyrównanie 22 Part 1'!C25-'Wyrównanie 22 Part 1'!C24</f>
        <v>1.2601209165646887E-4</v>
      </c>
      <c r="N24" s="93">
        <f t="shared" si="13"/>
        <v>1.2601209165646887E-4</v>
      </c>
      <c r="O24" s="93">
        <f t="shared" si="14"/>
        <v>3.7630291667002809E-5</v>
      </c>
      <c r="P24" s="93">
        <f t="shared" si="15"/>
        <v>3.7630291667002809E-5</v>
      </c>
      <c r="Q24" s="93">
        <f t="shared" si="16"/>
        <v>-7.7023638505012058E-5</v>
      </c>
      <c r="R24" s="93">
        <f t="shared" si="17"/>
        <v>7.7023638505012058E-5</v>
      </c>
      <c r="S24" s="93"/>
      <c r="T24" s="93">
        <f>ABS(('Wyrównanie 22 Part 1'!B24-'Wyrównanie 22 Part 1'!G24)/'Wyrównanie 22 Part 1'!G24)</f>
        <v>0.32542205509763011</v>
      </c>
      <c r="U24" s="93">
        <f t="shared" si="19"/>
        <v>0.105899513943965</v>
      </c>
      <c r="V24" s="93">
        <f>'Wyrównanie 22 Part 1'!C25-'Wyrównanie 22 Part 1'!C24</f>
        <v>1.2601209165646887E-4</v>
      </c>
      <c r="W24" s="93">
        <f t="shared" si="20"/>
        <v>1.2601209165646887E-4</v>
      </c>
      <c r="X24" s="93">
        <f t="shared" si="21"/>
        <v>3.7630291667002809E-5</v>
      </c>
      <c r="Y24" s="93">
        <f t="shared" si="22"/>
        <v>3.7630291667002809E-5</v>
      </c>
      <c r="Z24" s="93">
        <f t="shared" si="23"/>
        <v>-7.7023638505012058E-5</v>
      </c>
      <c r="AA24" s="93">
        <f t="shared" si="18"/>
        <v>7.7023638505012058E-5</v>
      </c>
      <c r="AB24" s="93"/>
      <c r="AC24" s="93">
        <f>ABS(('Wyrównanie 22 Part 1'!B24-'Wyrównanie 22 Part 1'!I24)/'Wyrównanie 22 Part 1'!I24)</f>
        <v>0.34940642736710581</v>
      </c>
      <c r="AD24" s="93">
        <f t="shared" si="24"/>
        <v>0.12208485148544458</v>
      </c>
      <c r="AE24" s="93">
        <f>'Wyrównanie 22 Part 1'!C25-'Wyrównanie 22 Part 1'!C24</f>
        <v>1.2601209165646887E-4</v>
      </c>
      <c r="AF24" s="93">
        <f t="shared" si="25"/>
        <v>1.2601209165646887E-4</v>
      </c>
      <c r="AG24" s="93">
        <f t="shared" si="26"/>
        <v>3.7630291667002809E-5</v>
      </c>
      <c r="AH24" s="93">
        <f t="shared" si="27"/>
        <v>3.7630291667002809E-5</v>
      </c>
      <c r="AI24" s="93">
        <f t="shared" si="28"/>
        <v>-7.7023638505012058E-5</v>
      </c>
      <c r="AJ24" s="93">
        <f t="shared" si="29"/>
        <v>7.7023638505012058E-5</v>
      </c>
      <c r="AK24" s="93"/>
      <c r="AL24" s="93">
        <f>ABS(('Wyrównanie 22 Part 1'!B24-'Wyrównanie 22 Part 1'!K24)/'Wyrównanie 22 Part 1'!K24)</f>
        <v>0.33842569454273064</v>
      </c>
      <c r="AM24" s="93">
        <f t="shared" si="36"/>
        <v>0.11453195072672963</v>
      </c>
      <c r="AN24" s="93">
        <f>'Wyrównanie 22 Part 1'!B25-'Wyrównanie 22 Part 1'!B24</f>
        <v>-8.3530261369936282E-5</v>
      </c>
      <c r="AO24" s="93">
        <f t="shared" si="37"/>
        <v>8.3530261369936282E-5</v>
      </c>
      <c r="AP24" s="93">
        <f t="shared" si="38"/>
        <v>1.4225742867199755E-4</v>
      </c>
      <c r="AQ24" s="93">
        <f t="shared" si="39"/>
        <v>1.4225742867199755E-4</v>
      </c>
      <c r="AR24" s="93">
        <f t="shared" si="40"/>
        <v>-6.8053604401478946E-5</v>
      </c>
      <c r="AS24" s="93">
        <f t="shared" si="41"/>
        <v>6.8053604401478946E-5</v>
      </c>
      <c r="AT24" s="93"/>
      <c r="AU24" s="93">
        <f>ABS(('Wyrównanie 22 Part 1'!B24-'Wyrównanie 22 Part 1'!M24)/'Wyrównanie 22 Part 1'!M24)</f>
        <v>0.32070265505974355</v>
      </c>
      <c r="AV24" s="93">
        <f t="shared" si="42"/>
        <v>0.10285019296236886</v>
      </c>
      <c r="AW24" s="93">
        <f>'Wyrównanie 22 Part 1'!B25-'Wyrównanie 22 Part 1'!B24</f>
        <v>-8.3530261369936282E-5</v>
      </c>
      <c r="AX24" s="93">
        <f t="shared" si="43"/>
        <v>8.3530261369936282E-5</v>
      </c>
      <c r="AY24" s="93">
        <f t="shared" si="44"/>
        <v>1.4225742867199755E-4</v>
      </c>
      <c r="AZ24" s="93">
        <f t="shared" si="45"/>
        <v>1.4225742867199755E-4</v>
      </c>
      <c r="BA24" s="93">
        <f t="shared" si="46"/>
        <v>-6.8053604401478946E-5</v>
      </c>
      <c r="BB24" s="93">
        <f t="shared" si="47"/>
        <v>6.8053604401478946E-5</v>
      </c>
      <c r="BC24" s="93"/>
      <c r="BD24" s="93">
        <f>ABS(('Wyrównanie 22 Part 1'!B24-'Wyrównanie 22 Part 1'!O24)/'Wyrównanie 22 Part 1'!O24)</f>
        <v>0.15178760382164846</v>
      </c>
      <c r="BE24" s="93">
        <f t="shared" si="6"/>
        <v>2.3039476673917713E-2</v>
      </c>
      <c r="BF24" s="93">
        <f>'Wyrównanie 22 Part 1'!B25-'Wyrównanie 22 Part 1'!B24</f>
        <v>-8.3530261369936282E-5</v>
      </c>
      <c r="BG24" s="93">
        <f t="shared" si="7"/>
        <v>8.3530261369936282E-5</v>
      </c>
      <c r="BH24" s="93">
        <f t="shared" si="8"/>
        <v>1.4225742867199755E-4</v>
      </c>
      <c r="BI24" s="93">
        <f t="shared" si="9"/>
        <v>1.4225742867199755E-4</v>
      </c>
      <c r="BJ24" s="93">
        <f t="shared" si="10"/>
        <v>-6.8053604401478946E-5</v>
      </c>
      <c r="BK24" s="93">
        <f t="shared" si="11"/>
        <v>6.8053604401478946E-5</v>
      </c>
      <c r="BL24" s="93"/>
      <c r="BM24" s="93">
        <f>ABS(('Wyrównanie 22 Part 1'!B24-'Wyrównanie 22 Part 1'!Q24)/'Wyrównanie 22 Part 1'!Q24)</f>
        <v>0.39049330542003852</v>
      </c>
      <c r="BN24" s="93">
        <f t="shared" si="30"/>
        <v>0.15248502157786747</v>
      </c>
      <c r="BO24" s="93">
        <f>'Wyrównanie 22 Part 1'!B25-'Wyrównanie 22 Part 1'!B24</f>
        <v>-8.3530261369936282E-5</v>
      </c>
      <c r="BP24" s="93">
        <f t="shared" si="31"/>
        <v>8.3530261369936282E-5</v>
      </c>
      <c r="BQ24" s="93">
        <f t="shared" si="32"/>
        <v>1.4225742867199755E-4</v>
      </c>
      <c r="BR24" s="93">
        <f t="shared" si="33"/>
        <v>1.4225742867199755E-4</v>
      </c>
      <c r="BS24" s="93">
        <f t="shared" si="34"/>
        <v>-6.8053604401478946E-5</v>
      </c>
      <c r="BT24" s="93">
        <f t="shared" si="35"/>
        <v>6.8053604401478946E-5</v>
      </c>
    </row>
    <row r="25" spans="1:72" s="29" customFormat="1" x14ac:dyDescent="0.25">
      <c r="A25" s="42">
        <v>19</v>
      </c>
      <c r="B25" s="93">
        <f>ABS(('Wyrównanie 22 Part 1'!B25-'Wyrównanie 22 Part 1'!C25)/'Wyrównanie 22 Part 1'!C25)</f>
        <v>2.4644935552392801E-2</v>
      </c>
      <c r="C25" s="93">
        <f t="shared" si="0"/>
        <v>6.073728483815947E-4</v>
      </c>
      <c r="D25" s="93">
        <f>'Wyrównanie 22 Part 1'!C26-'Wyrównanie 22 Part 1'!C25</f>
        <v>1.6364238332347168E-4</v>
      </c>
      <c r="E25" s="93">
        <f t="shared" si="1"/>
        <v>1.6364238332347168E-4</v>
      </c>
      <c r="F25" s="93">
        <f t="shared" si="2"/>
        <v>-3.9393346838009248E-5</v>
      </c>
      <c r="G25" s="93">
        <f t="shared" si="3"/>
        <v>3.9393346838009248E-5</v>
      </c>
      <c r="H25" s="93">
        <f t="shared" si="4"/>
        <v>-2.9041275200828972E-6</v>
      </c>
      <c r="I25" s="93">
        <f t="shared" si="5"/>
        <v>2.9041275200828972E-6</v>
      </c>
      <c r="J25" s="93"/>
      <c r="K25" s="93">
        <f>ABS(('Wyrównanie 22 Part 1'!B25-'Wyrównanie 22 Part 1'!E25)/'Wyrównanie 22 Part 1'!E25)</f>
        <v>2.1261627093594757E-3</v>
      </c>
      <c r="L25" s="93">
        <f t="shared" si="12"/>
        <v>4.520567866670826E-6</v>
      </c>
      <c r="M25" s="93">
        <f>'Wyrównanie 22 Part 1'!C26-'Wyrównanie 22 Part 1'!C25</f>
        <v>1.6364238332347168E-4</v>
      </c>
      <c r="N25" s="93">
        <f t="shared" si="13"/>
        <v>1.6364238332347168E-4</v>
      </c>
      <c r="O25" s="93">
        <f t="shared" si="14"/>
        <v>-3.9393346838009248E-5</v>
      </c>
      <c r="P25" s="93">
        <f t="shared" si="15"/>
        <v>3.9393346838009248E-5</v>
      </c>
      <c r="Q25" s="93">
        <f t="shared" si="16"/>
        <v>-2.9041275200828972E-6</v>
      </c>
      <c r="R25" s="93">
        <f t="shared" si="17"/>
        <v>2.9041275200828972E-6</v>
      </c>
      <c r="S25" s="93"/>
      <c r="T25" s="93">
        <f>ABS(('Wyrównanie 22 Part 1'!B25-'Wyrównanie 22 Part 1'!G25)/'Wyrównanie 22 Part 1'!G25)</f>
        <v>3.2786228250130727E-3</v>
      </c>
      <c r="U25" s="93">
        <f t="shared" si="19"/>
        <v>1.0749367628696702E-5</v>
      </c>
      <c r="V25" s="93">
        <f>'Wyrównanie 22 Part 1'!C26-'Wyrównanie 22 Part 1'!C25</f>
        <v>1.6364238332347168E-4</v>
      </c>
      <c r="W25" s="93">
        <f t="shared" si="20"/>
        <v>1.6364238332347168E-4</v>
      </c>
      <c r="X25" s="93">
        <f t="shared" si="21"/>
        <v>-3.9393346838009248E-5</v>
      </c>
      <c r="Y25" s="93">
        <f t="shared" si="22"/>
        <v>3.9393346838009248E-5</v>
      </c>
      <c r="Z25" s="93">
        <f t="shared" si="23"/>
        <v>-2.9041275200828972E-6</v>
      </c>
      <c r="AA25" s="93">
        <f t="shared" si="18"/>
        <v>2.9041275200828972E-6</v>
      </c>
      <c r="AB25" s="93"/>
      <c r="AC25" s="93">
        <f>ABS(('Wyrównanie 22 Part 1'!B25-'Wyrównanie 22 Part 1'!I25)/'Wyrównanie 22 Part 1'!I25)</f>
        <v>4.4781563309591512E-3</v>
      </c>
      <c r="AD25" s="93">
        <f t="shared" si="24"/>
        <v>2.0053884124509528E-5</v>
      </c>
      <c r="AE25" s="93">
        <f>'Wyrównanie 22 Part 1'!C26-'Wyrównanie 22 Part 1'!C25</f>
        <v>1.6364238332347168E-4</v>
      </c>
      <c r="AF25" s="93">
        <f t="shared" si="25"/>
        <v>1.6364238332347168E-4</v>
      </c>
      <c r="AG25" s="93">
        <f t="shared" si="26"/>
        <v>-3.9393346838009248E-5</v>
      </c>
      <c r="AH25" s="93">
        <f t="shared" si="27"/>
        <v>3.9393346838009248E-5</v>
      </c>
      <c r="AI25" s="93">
        <f t="shared" si="28"/>
        <v>-2.9041275200828972E-6</v>
      </c>
      <c r="AJ25" s="93">
        <f t="shared" si="29"/>
        <v>2.9041275200828972E-6</v>
      </c>
      <c r="AK25" s="93"/>
      <c r="AL25" s="93">
        <f>ABS(('Wyrównanie 22 Part 1'!B25-'Wyrównanie 22 Part 1'!K25)/'Wyrównanie 22 Part 1'!K25)</f>
        <v>1.1021928695519332E-2</v>
      </c>
      <c r="AM25" s="93">
        <f t="shared" si="36"/>
        <v>1.2148291216911247E-4</v>
      </c>
      <c r="AN25" s="93">
        <f>'Wyrównanie 22 Part 1'!B26-'Wyrównanie 22 Part 1'!B25</f>
        <v>5.8727167302061265E-5</v>
      </c>
      <c r="AO25" s="93">
        <f t="shared" si="37"/>
        <v>5.8727167302061265E-5</v>
      </c>
      <c r="AP25" s="93">
        <f t="shared" si="38"/>
        <v>7.4203824270518601E-5</v>
      </c>
      <c r="AQ25" s="93">
        <f t="shared" si="39"/>
        <v>7.4203824270518601E-5</v>
      </c>
      <c r="AR25" s="93">
        <f t="shared" si="40"/>
        <v>-3.3702926718786382E-6</v>
      </c>
      <c r="AS25" s="93">
        <f t="shared" si="41"/>
        <v>3.3702926718786382E-6</v>
      </c>
      <c r="AT25" s="93"/>
      <c r="AU25" s="93">
        <f>ABS(('Wyrównanie 22 Part 1'!B25-'Wyrównanie 22 Part 1'!M25)/'Wyrównanie 22 Part 1'!M25)</f>
        <v>1.6905082426862599E-2</v>
      </c>
      <c r="AV25" s="93">
        <f t="shared" si="42"/>
        <v>2.8578181185901869E-4</v>
      </c>
      <c r="AW25" s="93">
        <f>'Wyrównanie 22 Part 1'!B26-'Wyrównanie 22 Part 1'!B25</f>
        <v>5.8727167302061265E-5</v>
      </c>
      <c r="AX25" s="93">
        <f t="shared" si="43"/>
        <v>5.8727167302061265E-5</v>
      </c>
      <c r="AY25" s="93">
        <f t="shared" si="44"/>
        <v>7.4203824270518601E-5</v>
      </c>
      <c r="AZ25" s="93">
        <f t="shared" si="45"/>
        <v>7.4203824270518601E-5</v>
      </c>
      <c r="BA25" s="93">
        <f t="shared" si="46"/>
        <v>-3.3702926718786382E-6</v>
      </c>
      <c r="BB25" s="93">
        <f t="shared" si="47"/>
        <v>3.3702926718786382E-6</v>
      </c>
      <c r="BC25" s="93"/>
      <c r="BD25" s="93">
        <f>ABS(('Wyrównanie 22 Part 1'!B25-'Wyrównanie 22 Part 1'!O25)/'Wyrównanie 22 Part 1'!O25)</f>
        <v>6.4665503817263478E-2</v>
      </c>
      <c r="BE25" s="93">
        <f t="shared" si="6"/>
        <v>4.1816273839405177E-3</v>
      </c>
      <c r="BF25" s="93">
        <f>'Wyrównanie 22 Part 1'!B26-'Wyrównanie 22 Part 1'!B25</f>
        <v>5.8727167302061265E-5</v>
      </c>
      <c r="BG25" s="93">
        <f t="shared" si="7"/>
        <v>5.8727167302061265E-5</v>
      </c>
      <c r="BH25" s="93">
        <f t="shared" si="8"/>
        <v>7.4203824270518601E-5</v>
      </c>
      <c r="BI25" s="93">
        <f t="shared" si="9"/>
        <v>7.4203824270518601E-5</v>
      </c>
      <c r="BJ25" s="93">
        <f t="shared" si="10"/>
        <v>-3.3702926718786382E-6</v>
      </c>
      <c r="BK25" s="93">
        <f t="shared" si="11"/>
        <v>3.3702926718786382E-6</v>
      </c>
      <c r="BL25" s="93"/>
      <c r="BM25" s="93">
        <f>ABS(('Wyrównanie 22 Part 1'!B25-'Wyrównanie 22 Part 1'!Q25)/'Wyrównanie 22 Part 1'!Q25)</f>
        <v>2.1934218680560218E-2</v>
      </c>
      <c r="BN25" s="93">
        <f t="shared" si="30"/>
        <v>4.8110994912663684E-4</v>
      </c>
      <c r="BO25" s="93">
        <f>'Wyrównanie 22 Part 1'!B26-'Wyrównanie 22 Part 1'!B25</f>
        <v>5.8727167302061265E-5</v>
      </c>
      <c r="BP25" s="93">
        <f t="shared" si="31"/>
        <v>5.8727167302061265E-5</v>
      </c>
      <c r="BQ25" s="93">
        <f t="shared" si="32"/>
        <v>7.4203824270518601E-5</v>
      </c>
      <c r="BR25" s="93">
        <f t="shared" si="33"/>
        <v>7.4203824270518601E-5</v>
      </c>
      <c r="BS25" s="93">
        <f t="shared" si="34"/>
        <v>-3.3702926718786382E-6</v>
      </c>
      <c r="BT25" s="93">
        <f t="shared" si="35"/>
        <v>3.3702926718786382E-6</v>
      </c>
    </row>
    <row r="26" spans="1:72" s="29" customFormat="1" x14ac:dyDescent="0.25">
      <c r="A26" s="42">
        <v>20</v>
      </c>
      <c r="B26" s="93">
        <f>ABS(('Wyrównanie 22 Part 1'!B26-'Wyrównanie 22 Part 1'!C26)/'Wyrównanie 22 Part 1'!C26)</f>
        <v>9.8477744781559393E-2</v>
      </c>
      <c r="C26" s="93">
        <f t="shared" si="0"/>
        <v>9.6978662172619474E-3</v>
      </c>
      <c r="D26" s="93">
        <f>'Wyrównanie 22 Part 1'!C27-'Wyrównanie 22 Part 1'!C26</f>
        <v>1.2424903648546243E-4</v>
      </c>
      <c r="E26" s="93">
        <f t="shared" si="1"/>
        <v>1.2424903648546243E-4</v>
      </c>
      <c r="F26" s="93">
        <f t="shared" si="2"/>
        <v>-4.2297474358092145E-5</v>
      </c>
      <c r="G26" s="93">
        <f t="shared" si="3"/>
        <v>4.2297474358092145E-5</v>
      </c>
      <c r="H26" s="93">
        <f t="shared" si="4"/>
        <v>3.1897660129678049E-6</v>
      </c>
      <c r="I26" s="93">
        <f t="shared" si="5"/>
        <v>3.1897660129678049E-6</v>
      </c>
      <c r="J26" s="93"/>
      <c r="K26" s="93">
        <f>ABS(('Wyrównanie 22 Part 1'!B26-'Wyrównanie 22 Part 1'!E26)/'Wyrównanie 22 Part 1'!E26)</f>
        <v>7.2731191080037672E-2</v>
      </c>
      <c r="L26" s="93">
        <f t="shared" si="12"/>
        <v>5.2898261559209516E-3</v>
      </c>
      <c r="M26" s="93">
        <f>'Wyrównanie 22 Part 1'!C27-'Wyrównanie 22 Part 1'!C26</f>
        <v>1.2424903648546243E-4</v>
      </c>
      <c r="N26" s="93">
        <f t="shared" si="13"/>
        <v>1.2424903648546243E-4</v>
      </c>
      <c r="O26" s="93">
        <f t="shared" si="14"/>
        <v>-4.2297474358092145E-5</v>
      </c>
      <c r="P26" s="93">
        <f t="shared" si="15"/>
        <v>4.2297474358092145E-5</v>
      </c>
      <c r="Q26" s="93">
        <f t="shared" si="16"/>
        <v>3.1897660129678049E-6</v>
      </c>
      <c r="R26" s="93">
        <f t="shared" si="17"/>
        <v>3.1897660129678049E-6</v>
      </c>
      <c r="S26" s="93"/>
      <c r="T26" s="93">
        <f>ABS(('Wyrównanie 22 Part 1'!B26-'Wyrównanie 22 Part 1'!G26)/'Wyrównanie 22 Part 1'!G26)</f>
        <v>6.2245788441195167E-2</v>
      </c>
      <c r="U26" s="93">
        <f t="shared" si="19"/>
        <v>3.8745381786660258E-3</v>
      </c>
      <c r="V26" s="93">
        <f>'Wyrównanie 22 Part 1'!C27-'Wyrównanie 22 Part 1'!C26</f>
        <v>1.2424903648546243E-4</v>
      </c>
      <c r="W26" s="93">
        <f t="shared" si="20"/>
        <v>1.2424903648546243E-4</v>
      </c>
      <c r="X26" s="93">
        <f t="shared" si="21"/>
        <v>-4.2297474358092145E-5</v>
      </c>
      <c r="Y26" s="93">
        <f t="shared" si="22"/>
        <v>4.2297474358092145E-5</v>
      </c>
      <c r="Z26" s="93">
        <f t="shared" si="23"/>
        <v>3.1897660129678049E-6</v>
      </c>
      <c r="AA26" s="93">
        <f t="shared" si="18"/>
        <v>3.1897660129678049E-6</v>
      </c>
      <c r="AB26" s="93"/>
      <c r="AC26" s="93">
        <f>ABS(('Wyrównanie 22 Part 1'!B26-'Wyrównanie 22 Part 1'!I26)/'Wyrównanie 22 Part 1'!I26)</f>
        <v>9.8898626680204063E-2</v>
      </c>
      <c r="AD26" s="93">
        <f t="shared" si="24"/>
        <v>9.7809383592303706E-3</v>
      </c>
      <c r="AE26" s="93">
        <f>'Wyrównanie 22 Part 1'!C27-'Wyrównanie 22 Part 1'!C26</f>
        <v>1.2424903648546243E-4</v>
      </c>
      <c r="AF26" s="93">
        <f t="shared" si="25"/>
        <v>1.2424903648546243E-4</v>
      </c>
      <c r="AG26" s="93">
        <f t="shared" si="26"/>
        <v>-4.2297474358092145E-5</v>
      </c>
      <c r="AH26" s="93">
        <f t="shared" si="27"/>
        <v>4.2297474358092145E-5</v>
      </c>
      <c r="AI26" s="93">
        <f t="shared" si="28"/>
        <v>3.1897660129678049E-6</v>
      </c>
      <c r="AJ26" s="93">
        <f t="shared" si="29"/>
        <v>3.1897660129678049E-6</v>
      </c>
      <c r="AK26" s="93"/>
      <c r="AL26" s="93">
        <f>ABS(('Wyrównanie 22 Part 1'!B26-'Wyrównanie 22 Part 1'!K26)/'Wyrównanie 22 Part 1'!K26)</f>
        <v>9.1171613405777466E-2</v>
      </c>
      <c r="AM26" s="93">
        <f t="shared" si="36"/>
        <v>8.3122630910125415E-3</v>
      </c>
      <c r="AN26" s="93">
        <f>'Wyrównanie 22 Part 1'!B27-'Wyrównanie 22 Part 1'!B26</f>
        <v>1.3293099157257987E-4</v>
      </c>
      <c r="AO26" s="93">
        <f t="shared" si="37"/>
        <v>1.3293099157257987E-4</v>
      </c>
      <c r="AP26" s="93">
        <f t="shared" si="38"/>
        <v>7.0833531598639963E-5</v>
      </c>
      <c r="AQ26" s="93">
        <f t="shared" si="39"/>
        <v>7.0833531598639963E-5</v>
      </c>
      <c r="AR26" s="93">
        <f t="shared" si="40"/>
        <v>3.475470698152737E-5</v>
      </c>
      <c r="AS26" s="93">
        <f t="shared" si="41"/>
        <v>3.475470698152737E-5</v>
      </c>
      <c r="AT26" s="93"/>
      <c r="AU26" s="93">
        <f>ABS(('Wyrównanie 22 Part 1'!B26-'Wyrównanie 22 Part 1'!M26)/'Wyrównanie 22 Part 1'!M26)</f>
        <v>8.8604717885874984E-2</v>
      </c>
      <c r="AV26" s="93">
        <f t="shared" si="42"/>
        <v>7.8507960316354947E-3</v>
      </c>
      <c r="AW26" s="93">
        <f>'Wyrównanie 22 Part 1'!B27-'Wyrównanie 22 Part 1'!B26</f>
        <v>1.3293099157257987E-4</v>
      </c>
      <c r="AX26" s="93">
        <f t="shared" si="43"/>
        <v>1.3293099157257987E-4</v>
      </c>
      <c r="AY26" s="93">
        <f t="shared" si="44"/>
        <v>7.0833531598639963E-5</v>
      </c>
      <c r="AZ26" s="93">
        <f t="shared" si="45"/>
        <v>7.0833531598639963E-5</v>
      </c>
      <c r="BA26" s="93">
        <f t="shared" si="46"/>
        <v>3.475470698152737E-5</v>
      </c>
      <c r="BB26" s="93">
        <f t="shared" si="47"/>
        <v>3.475470698152737E-5</v>
      </c>
      <c r="BC26" s="93"/>
      <c r="BD26" s="93">
        <f>ABS(('Wyrównanie 22 Part 1'!B26-'Wyrównanie 22 Part 1'!O26)/'Wyrównanie 22 Part 1'!O26)</f>
        <v>8.2329414408374244E-3</v>
      </c>
      <c r="BE26" s="93">
        <f t="shared" si="6"/>
        <v>6.7781324768258206E-5</v>
      </c>
      <c r="BF26" s="93">
        <f>'Wyrównanie 22 Part 1'!B27-'Wyrównanie 22 Part 1'!B26</f>
        <v>1.3293099157257987E-4</v>
      </c>
      <c r="BG26" s="93">
        <f t="shared" si="7"/>
        <v>1.3293099157257987E-4</v>
      </c>
      <c r="BH26" s="93">
        <f t="shared" si="8"/>
        <v>7.0833531598639963E-5</v>
      </c>
      <c r="BI26" s="93">
        <f t="shared" si="9"/>
        <v>7.0833531598639963E-5</v>
      </c>
      <c r="BJ26" s="93">
        <f t="shared" si="10"/>
        <v>3.475470698152737E-5</v>
      </c>
      <c r="BK26" s="93">
        <f t="shared" si="11"/>
        <v>3.475470698152737E-5</v>
      </c>
      <c r="BL26" s="93"/>
      <c r="BM26" s="93">
        <f>ABS(('Wyrównanie 22 Part 1'!B26-'Wyrównanie 22 Part 1'!Q26)/'Wyrównanie 22 Part 1'!Q26)</f>
        <v>0.11007759215950268</v>
      </c>
      <c r="BN26" s="93">
        <f t="shared" si="30"/>
        <v>1.2117076295633805E-2</v>
      </c>
      <c r="BO26" s="93">
        <f>'Wyrównanie 22 Part 1'!B27-'Wyrównanie 22 Part 1'!B26</f>
        <v>1.3293099157257987E-4</v>
      </c>
      <c r="BP26" s="93">
        <f t="shared" si="31"/>
        <v>1.3293099157257987E-4</v>
      </c>
      <c r="BQ26" s="93">
        <f t="shared" si="32"/>
        <v>7.0833531598639963E-5</v>
      </c>
      <c r="BR26" s="93">
        <f t="shared" si="33"/>
        <v>7.0833531598639963E-5</v>
      </c>
      <c r="BS26" s="93">
        <f t="shared" si="34"/>
        <v>3.475470698152737E-5</v>
      </c>
      <c r="BT26" s="93">
        <f t="shared" si="35"/>
        <v>3.475470698152737E-5</v>
      </c>
    </row>
    <row r="27" spans="1:72" s="29" customFormat="1" x14ac:dyDescent="0.25">
      <c r="A27" s="42">
        <v>21</v>
      </c>
      <c r="B27" s="93">
        <f>ABS(('Wyrównanie 22 Part 1'!B27-'Wyrównanie 22 Part 1'!C27)/'Wyrównanie 22 Part 1'!C27)</f>
        <v>7.7749151589427468E-2</v>
      </c>
      <c r="C27" s="93">
        <f t="shared" si="0"/>
        <v>6.0449305728757716E-3</v>
      </c>
      <c r="D27" s="93">
        <f>'Wyrównanie 22 Part 1'!C28-'Wyrównanie 22 Part 1'!C27</f>
        <v>8.1951562127370288E-5</v>
      </c>
      <c r="E27" s="93">
        <f t="shared" si="1"/>
        <v>8.1951562127370288E-5</v>
      </c>
      <c r="F27" s="93">
        <f t="shared" si="2"/>
        <v>-3.910770834512434E-5</v>
      </c>
      <c r="G27" s="93">
        <f t="shared" si="3"/>
        <v>3.910770834512434E-5</v>
      </c>
      <c r="H27" s="93">
        <f t="shared" si="4"/>
        <v>6.1402082598735908E-5</v>
      </c>
      <c r="I27" s="93">
        <f t="shared" si="5"/>
        <v>6.1402082598735908E-5</v>
      </c>
      <c r="J27" s="93"/>
      <c r="K27" s="93">
        <f>ABS(('Wyrównanie 22 Part 1'!B27-'Wyrównanie 22 Part 1'!E27)/'Wyrównanie 22 Part 1'!E27)</f>
        <v>3.8613727434444092E-2</v>
      </c>
      <c r="L27" s="93">
        <f t="shared" si="12"/>
        <v>1.4910199463815403E-3</v>
      </c>
      <c r="M27" s="93">
        <f>'Wyrównanie 22 Part 1'!C28-'Wyrównanie 22 Part 1'!C27</f>
        <v>8.1951562127370288E-5</v>
      </c>
      <c r="N27" s="93">
        <f t="shared" si="13"/>
        <v>8.1951562127370288E-5</v>
      </c>
      <c r="O27" s="93">
        <f t="shared" si="14"/>
        <v>-3.910770834512434E-5</v>
      </c>
      <c r="P27" s="93">
        <f t="shared" si="15"/>
        <v>3.910770834512434E-5</v>
      </c>
      <c r="Q27" s="93">
        <f t="shared" si="16"/>
        <v>6.1402082598735908E-5</v>
      </c>
      <c r="R27" s="93">
        <f t="shared" si="17"/>
        <v>6.1402082598735908E-5</v>
      </c>
      <c r="S27" s="93"/>
      <c r="T27" s="93">
        <f>ABS(('Wyrównanie 22 Part 1'!B27-'Wyrównanie 22 Part 1'!G27)/'Wyrównanie 22 Part 1'!G27)</f>
        <v>2.3687885825269608E-2</v>
      </c>
      <c r="U27" s="93">
        <f t="shared" si="19"/>
        <v>5.6111593487100878E-4</v>
      </c>
      <c r="V27" s="93">
        <f>'Wyrównanie 22 Part 1'!C28-'Wyrównanie 22 Part 1'!C27</f>
        <v>8.1951562127370288E-5</v>
      </c>
      <c r="W27" s="93">
        <f t="shared" si="20"/>
        <v>8.1951562127370288E-5</v>
      </c>
      <c r="X27" s="93">
        <f t="shared" si="21"/>
        <v>-3.910770834512434E-5</v>
      </c>
      <c r="Y27" s="93">
        <f t="shared" si="22"/>
        <v>3.910770834512434E-5</v>
      </c>
      <c r="Z27" s="93">
        <f t="shared" si="23"/>
        <v>6.1402082598735908E-5</v>
      </c>
      <c r="AA27" s="93">
        <f t="shared" si="18"/>
        <v>6.1402082598735908E-5</v>
      </c>
      <c r="AB27" s="93"/>
      <c r="AC27" s="93">
        <f>ABS(('Wyrównanie 22 Part 1'!B27-'Wyrównanie 22 Part 1'!I27)/'Wyrównanie 22 Part 1'!I27)</f>
        <v>7.0370411308199488E-2</v>
      </c>
      <c r="AD27" s="93">
        <f t="shared" si="24"/>
        <v>4.9519947876851701E-3</v>
      </c>
      <c r="AE27" s="93">
        <f>'Wyrównanie 22 Part 1'!C28-'Wyrównanie 22 Part 1'!C27</f>
        <v>8.1951562127370288E-5</v>
      </c>
      <c r="AF27" s="93">
        <f t="shared" si="25"/>
        <v>8.1951562127370288E-5</v>
      </c>
      <c r="AG27" s="93">
        <f t="shared" si="26"/>
        <v>-3.910770834512434E-5</v>
      </c>
      <c r="AH27" s="93">
        <f t="shared" si="27"/>
        <v>3.910770834512434E-5</v>
      </c>
      <c r="AI27" s="93">
        <f t="shared" si="28"/>
        <v>6.1402082598735908E-5</v>
      </c>
      <c r="AJ27" s="93">
        <f t="shared" si="29"/>
        <v>6.1402082598735908E-5</v>
      </c>
      <c r="AK27" s="93"/>
      <c r="AL27" s="93">
        <f>ABS(('Wyrównanie 22 Part 1'!B27-'Wyrównanie 22 Part 1'!K27)/'Wyrównanie 22 Part 1'!K27)</f>
        <v>6.3651148938977914E-2</v>
      </c>
      <c r="AM27" s="93">
        <f t="shared" si="36"/>
        <v>4.0514687612519494E-3</v>
      </c>
      <c r="AN27" s="93">
        <f>'Wyrównanie 22 Part 1'!B28-'Wyrównanie 22 Part 1'!B27</f>
        <v>2.0376452317121983E-4</v>
      </c>
      <c r="AO27" s="93">
        <f t="shared" si="37"/>
        <v>2.0376452317121983E-4</v>
      </c>
      <c r="AP27" s="93">
        <f t="shared" si="38"/>
        <v>1.0558823858016733E-4</v>
      </c>
      <c r="AQ27" s="93">
        <f t="shared" si="39"/>
        <v>1.0558823858016733E-4</v>
      </c>
      <c r="AR27" s="93">
        <f t="shared" si="40"/>
        <v>-7.0995863349195107E-4</v>
      </c>
      <c r="AS27" s="93">
        <f t="shared" si="41"/>
        <v>7.0995863349195107E-4</v>
      </c>
      <c r="AT27" s="93"/>
      <c r="AU27" s="93">
        <f>ABS(('Wyrównanie 22 Part 1'!B27-'Wyrównanie 22 Part 1'!M27)/'Wyrównanie 22 Part 1'!M27)</f>
        <v>5.6652763600059851E-2</v>
      </c>
      <c r="AV27" s="93">
        <f t="shared" si="42"/>
        <v>3.2095356235242664E-3</v>
      </c>
      <c r="AW27" s="93">
        <f>'Wyrównanie 22 Part 1'!B28-'Wyrównanie 22 Part 1'!B27</f>
        <v>2.0376452317121983E-4</v>
      </c>
      <c r="AX27" s="93">
        <f t="shared" si="43"/>
        <v>2.0376452317121983E-4</v>
      </c>
      <c r="AY27" s="93">
        <f t="shared" si="44"/>
        <v>1.0558823858016733E-4</v>
      </c>
      <c r="AZ27" s="93">
        <f t="shared" si="45"/>
        <v>1.0558823858016733E-4</v>
      </c>
      <c r="BA27" s="93">
        <f t="shared" si="46"/>
        <v>-7.0995863349195107E-4</v>
      </c>
      <c r="BB27" s="93">
        <f t="shared" si="47"/>
        <v>7.0995863349195107E-4</v>
      </c>
      <c r="BC27" s="93"/>
      <c r="BD27" s="93">
        <f>ABS(('Wyrównanie 22 Part 1'!B27-'Wyrównanie 22 Part 1'!O27)/'Wyrównanie 22 Part 1'!O27)</f>
        <v>5.1206445871914219E-3</v>
      </c>
      <c r="BE27" s="93">
        <f t="shared" si="6"/>
        <v>2.6221000988332807E-5</v>
      </c>
      <c r="BF27" s="93">
        <f>'Wyrównanie 22 Part 1'!B28-'Wyrównanie 22 Part 1'!B27</f>
        <v>2.0376452317121983E-4</v>
      </c>
      <c r="BG27" s="93">
        <f t="shared" si="7"/>
        <v>2.0376452317121983E-4</v>
      </c>
      <c r="BH27" s="93">
        <f t="shared" si="8"/>
        <v>1.0558823858016733E-4</v>
      </c>
      <c r="BI27" s="93">
        <f t="shared" si="9"/>
        <v>1.0558823858016733E-4</v>
      </c>
      <c r="BJ27" s="93">
        <f t="shared" si="10"/>
        <v>-7.0995863349195107E-4</v>
      </c>
      <c r="BK27" s="93">
        <f t="shared" si="11"/>
        <v>7.0995863349195107E-4</v>
      </c>
      <c r="BL27" s="93"/>
      <c r="BM27" s="93">
        <f>ABS(('Wyrównanie 22 Part 1'!B27-'Wyrównanie 22 Part 1'!Q27)/'Wyrównanie 22 Part 1'!Q27)</f>
        <v>9.2104684222016828E-2</v>
      </c>
      <c r="BN27" s="93">
        <f t="shared" si="30"/>
        <v>8.4832728556374359E-3</v>
      </c>
      <c r="BO27" s="93">
        <f>'Wyrównanie 22 Part 1'!B28-'Wyrównanie 22 Part 1'!B27</f>
        <v>2.0376452317121983E-4</v>
      </c>
      <c r="BP27" s="93">
        <f t="shared" si="31"/>
        <v>2.0376452317121983E-4</v>
      </c>
      <c r="BQ27" s="93">
        <f t="shared" si="32"/>
        <v>1.0558823858016733E-4</v>
      </c>
      <c r="BR27" s="93">
        <f t="shared" si="33"/>
        <v>1.0558823858016733E-4</v>
      </c>
      <c r="BS27" s="93">
        <f t="shared" si="34"/>
        <v>-7.0995863349195107E-4</v>
      </c>
      <c r="BT27" s="93">
        <f t="shared" si="35"/>
        <v>7.0995863349195107E-4</v>
      </c>
    </row>
    <row r="28" spans="1:72" s="29" customFormat="1" x14ac:dyDescent="0.25">
      <c r="A28" s="42">
        <v>22</v>
      </c>
      <c r="B28" s="93">
        <f>ABS(('Wyrównanie 22 Part 1'!B28-'Wyrównanie 22 Part 1'!C28)/'Wyrównanie 22 Part 1'!C28)</f>
        <v>3.973549836122639E-2</v>
      </c>
      <c r="C28" s="93">
        <f t="shared" si="0"/>
        <v>1.5789098300150251E-3</v>
      </c>
      <c r="D28" s="93">
        <f>'Wyrównanie 22 Part 1'!C29-'Wyrównanie 22 Part 1'!C28</f>
        <v>4.2843853782245948E-5</v>
      </c>
      <c r="E28" s="93">
        <f t="shared" si="1"/>
        <v>4.2843853782245948E-5</v>
      </c>
      <c r="F28" s="93">
        <f t="shared" si="2"/>
        <v>2.2294374253611568E-5</v>
      </c>
      <c r="G28" s="93">
        <f t="shared" si="3"/>
        <v>2.2294374253611568E-5</v>
      </c>
      <c r="H28" s="93">
        <f t="shared" si="4"/>
        <v>-5.1235949814801198E-5</v>
      </c>
      <c r="I28" s="93">
        <f t="shared" si="5"/>
        <v>5.1235949814801198E-5</v>
      </c>
      <c r="J28" s="93"/>
      <c r="K28" s="93">
        <f>ABS(('Wyrównanie 22 Part 1'!B28-'Wyrównanie 22 Part 1'!E28)/'Wyrównanie 22 Part 1'!E28)</f>
        <v>6.658423319754668E-2</v>
      </c>
      <c r="L28" s="93">
        <f t="shared" si="12"/>
        <v>4.433460110505277E-3</v>
      </c>
      <c r="M28" s="93">
        <f>'Wyrównanie 22 Part 1'!C29-'Wyrównanie 22 Part 1'!C28</f>
        <v>4.2843853782245948E-5</v>
      </c>
      <c r="N28" s="93">
        <f t="shared" si="13"/>
        <v>4.2843853782245948E-5</v>
      </c>
      <c r="O28" s="93">
        <f t="shared" si="14"/>
        <v>2.2294374253611568E-5</v>
      </c>
      <c r="P28" s="93">
        <f t="shared" si="15"/>
        <v>2.2294374253611568E-5</v>
      </c>
      <c r="Q28" s="93">
        <f t="shared" si="16"/>
        <v>-5.1235949814801198E-5</v>
      </c>
      <c r="R28" s="93">
        <f t="shared" si="17"/>
        <v>5.1235949814801198E-5</v>
      </c>
      <c r="S28" s="93"/>
      <c r="T28" s="93">
        <f>ABS(('Wyrównanie 22 Part 1'!B28-'Wyrównanie 22 Part 1'!G28)/'Wyrównanie 22 Part 1'!G28)</f>
        <v>9.0956006059226685E-2</v>
      </c>
      <c r="U28" s="93">
        <f t="shared" si="19"/>
        <v>8.2729950382460817E-3</v>
      </c>
      <c r="V28" s="93">
        <f>'Wyrównanie 22 Part 1'!C29-'Wyrównanie 22 Part 1'!C28</f>
        <v>4.2843853782245948E-5</v>
      </c>
      <c r="W28" s="93">
        <f t="shared" si="20"/>
        <v>4.2843853782245948E-5</v>
      </c>
      <c r="X28" s="93">
        <f t="shared" si="21"/>
        <v>2.2294374253611568E-5</v>
      </c>
      <c r="Y28" s="93">
        <f t="shared" si="22"/>
        <v>2.2294374253611568E-5</v>
      </c>
      <c r="Z28" s="93">
        <f t="shared" si="23"/>
        <v>-5.1235949814801198E-5</v>
      </c>
      <c r="AA28" s="93">
        <f t="shared" si="18"/>
        <v>5.1235949814801198E-5</v>
      </c>
      <c r="AB28" s="93"/>
      <c r="AC28" s="93">
        <f>ABS(('Wyrównanie 22 Part 1'!B28-'Wyrównanie 22 Part 1'!I28)/'Wyrównanie 22 Part 1'!I28)</f>
        <v>3.6174024113780748E-2</v>
      </c>
      <c r="AD28" s="93">
        <f t="shared" si="24"/>
        <v>1.308560020584391E-3</v>
      </c>
      <c r="AE28" s="93">
        <f>'Wyrównanie 22 Part 1'!C29-'Wyrównanie 22 Part 1'!C28</f>
        <v>4.2843853782245948E-5</v>
      </c>
      <c r="AF28" s="93">
        <f t="shared" si="25"/>
        <v>4.2843853782245948E-5</v>
      </c>
      <c r="AG28" s="93">
        <f t="shared" si="26"/>
        <v>2.2294374253611568E-5</v>
      </c>
      <c r="AH28" s="93">
        <f t="shared" si="27"/>
        <v>2.2294374253611568E-5</v>
      </c>
      <c r="AI28" s="93">
        <f t="shared" si="28"/>
        <v>-5.1235949814801198E-5</v>
      </c>
      <c r="AJ28" s="93">
        <f t="shared" si="29"/>
        <v>5.1235949814801198E-5</v>
      </c>
      <c r="AK28" s="93"/>
      <c r="AL28" s="93">
        <f>ABS(('Wyrównanie 22 Part 1'!B28-'Wyrównanie 22 Part 1'!K28)/'Wyrównanie 22 Part 1'!K28)</f>
        <v>4.3794294644570048E-2</v>
      </c>
      <c r="AM28" s="93">
        <f t="shared" si="36"/>
        <v>1.9179402434154167E-3</v>
      </c>
      <c r="AN28" s="93">
        <f>'Wyrównanie 22 Part 1'!B29-'Wyrównanie 22 Part 1'!B28</f>
        <v>3.0935276175138716E-4</v>
      </c>
      <c r="AO28" s="93">
        <f t="shared" si="37"/>
        <v>3.0935276175138716E-4</v>
      </c>
      <c r="AP28" s="93">
        <f t="shared" si="38"/>
        <v>-6.0437039491178374E-4</v>
      </c>
      <c r="AQ28" s="93">
        <f t="shared" si="39"/>
        <v>6.0437039491178374E-4</v>
      </c>
      <c r="AR28" s="93">
        <f t="shared" si="40"/>
        <v>7.6257665364861987E-4</v>
      </c>
      <c r="AS28" s="93">
        <f t="shared" si="41"/>
        <v>7.6257665364861987E-4</v>
      </c>
      <c r="AT28" s="93"/>
      <c r="AU28" s="93">
        <f>ABS(('Wyrównanie 22 Part 1'!B28-'Wyrównanie 22 Part 1'!M28)/'Wyrównanie 22 Part 1'!M28)</f>
        <v>5.4107629706461963E-2</v>
      </c>
      <c r="AV28" s="93">
        <f t="shared" si="42"/>
        <v>2.9276355924516052E-3</v>
      </c>
      <c r="AW28" s="93">
        <f>'Wyrównanie 22 Part 1'!B29-'Wyrównanie 22 Part 1'!B28</f>
        <v>3.0935276175138716E-4</v>
      </c>
      <c r="AX28" s="93">
        <f t="shared" si="43"/>
        <v>3.0935276175138716E-4</v>
      </c>
      <c r="AY28" s="93">
        <f t="shared" si="44"/>
        <v>-6.0437039491178374E-4</v>
      </c>
      <c r="AZ28" s="93">
        <f t="shared" si="45"/>
        <v>6.0437039491178374E-4</v>
      </c>
      <c r="BA28" s="93">
        <f t="shared" si="46"/>
        <v>7.6257665364861987E-4</v>
      </c>
      <c r="BB28" s="93">
        <f t="shared" si="47"/>
        <v>7.6257665364861987E-4</v>
      </c>
      <c r="BC28" s="93"/>
      <c r="BD28" s="93">
        <f>ABS(('Wyrównanie 22 Part 1'!B28-'Wyrównanie 22 Part 1'!O28)/'Wyrównanie 22 Part 1'!O28)</f>
        <v>3.9479473675141298E-2</v>
      </c>
      <c r="BE28" s="93">
        <f t="shared" si="6"/>
        <v>1.5586288416661747E-3</v>
      </c>
      <c r="BF28" s="93">
        <f>'Wyrównanie 22 Part 1'!B29-'Wyrównanie 22 Part 1'!B28</f>
        <v>3.0935276175138716E-4</v>
      </c>
      <c r="BG28" s="93">
        <f t="shared" si="7"/>
        <v>3.0935276175138716E-4</v>
      </c>
      <c r="BH28" s="93">
        <f t="shared" si="8"/>
        <v>-6.0437039491178374E-4</v>
      </c>
      <c r="BI28" s="93">
        <f t="shared" si="9"/>
        <v>6.0437039491178374E-4</v>
      </c>
      <c r="BJ28" s="93">
        <f t="shared" si="10"/>
        <v>7.6257665364861987E-4</v>
      </c>
      <c r="BK28" s="93">
        <f t="shared" si="11"/>
        <v>7.6257665364861987E-4</v>
      </c>
      <c r="BL28" s="93"/>
      <c r="BM28" s="93">
        <f>ABS(('Wyrównanie 22 Part 1'!B28-'Wyrównanie 22 Part 1'!Q28)/'Wyrównanie 22 Part 1'!Q28)</f>
        <v>2.2560821745480606E-2</v>
      </c>
      <c r="BN28" s="93">
        <f t="shared" si="30"/>
        <v>5.0899067783135058E-4</v>
      </c>
      <c r="BO28" s="93">
        <f>'Wyrównanie 22 Part 1'!B29-'Wyrównanie 22 Part 1'!B28</f>
        <v>3.0935276175138716E-4</v>
      </c>
      <c r="BP28" s="93">
        <f t="shared" si="31"/>
        <v>3.0935276175138716E-4</v>
      </c>
      <c r="BQ28" s="93">
        <f t="shared" si="32"/>
        <v>-6.0437039491178374E-4</v>
      </c>
      <c r="BR28" s="93">
        <f t="shared" si="33"/>
        <v>6.0437039491178374E-4</v>
      </c>
      <c r="BS28" s="93">
        <f t="shared" si="34"/>
        <v>7.6257665364861987E-4</v>
      </c>
      <c r="BT28" s="93">
        <f t="shared" si="35"/>
        <v>7.6257665364861987E-4</v>
      </c>
    </row>
    <row r="29" spans="1:72" s="29" customFormat="1" x14ac:dyDescent="0.25">
      <c r="A29" s="42">
        <v>23</v>
      </c>
      <c r="B29" s="93">
        <f>ABS(('Wyrównanie 22 Part 1'!B29-'Wyrównanie 22 Part 1'!C29)/'Wyrównanie 22 Part 1'!C29)</f>
        <v>0.27326752219092404</v>
      </c>
      <c r="C29" s="93">
        <f t="shared" si="0"/>
        <v>7.4675138684367162E-2</v>
      </c>
      <c r="D29" s="93">
        <f>'Wyrównanie 22 Part 1'!C30-'Wyrównanie 22 Part 1'!C29</f>
        <v>6.5138228035857516E-5</v>
      </c>
      <c r="E29" s="93">
        <f t="shared" si="1"/>
        <v>6.5138228035857516E-5</v>
      </c>
      <c r="F29" s="93">
        <f t="shared" si="2"/>
        <v>-2.894157556118963E-5</v>
      </c>
      <c r="G29" s="93">
        <f t="shared" si="3"/>
        <v>2.894157556118963E-5</v>
      </c>
      <c r="H29" s="93">
        <f t="shared" si="4"/>
        <v>-3.3816830175314875E-5</v>
      </c>
      <c r="I29" s="93">
        <f t="shared" si="5"/>
        <v>3.3816830175314875E-5</v>
      </c>
      <c r="J29" s="93"/>
      <c r="K29" s="93">
        <f>ABS(('Wyrównanie 22 Part 1'!B29-'Wyrównanie 22 Part 1'!E29)/'Wyrównanie 22 Part 1'!E29)</f>
        <v>0.27352947037190567</v>
      </c>
      <c r="L29" s="93">
        <f t="shared" si="12"/>
        <v>7.4818371161935224E-2</v>
      </c>
      <c r="M29" s="93">
        <f>'Wyrównanie 22 Part 1'!C30-'Wyrównanie 22 Part 1'!C29</f>
        <v>6.5138228035857516E-5</v>
      </c>
      <c r="N29" s="93">
        <f t="shared" si="13"/>
        <v>6.5138228035857516E-5</v>
      </c>
      <c r="O29" s="93">
        <f t="shared" si="14"/>
        <v>-2.894157556118963E-5</v>
      </c>
      <c r="P29" s="93">
        <f t="shared" si="15"/>
        <v>2.894157556118963E-5</v>
      </c>
      <c r="Q29" s="93">
        <f t="shared" si="16"/>
        <v>-3.3816830175314875E-5</v>
      </c>
      <c r="R29" s="93">
        <f t="shared" si="17"/>
        <v>3.3816830175314875E-5</v>
      </c>
      <c r="S29" s="93"/>
      <c r="T29" s="93">
        <f>ABS(('Wyrównanie 22 Part 1'!B29-'Wyrównanie 22 Part 1'!G29)/'Wyrównanie 22 Part 1'!G29)</f>
        <v>0.3029029834017683</v>
      </c>
      <c r="U29" s="93">
        <f t="shared" si="19"/>
        <v>9.1750217353691918E-2</v>
      </c>
      <c r="V29" s="93">
        <f>'Wyrównanie 22 Part 1'!C30-'Wyrównanie 22 Part 1'!C29</f>
        <v>6.5138228035857516E-5</v>
      </c>
      <c r="W29" s="93">
        <f t="shared" si="20"/>
        <v>6.5138228035857516E-5</v>
      </c>
      <c r="X29" s="93">
        <f t="shared" si="21"/>
        <v>-2.894157556118963E-5</v>
      </c>
      <c r="Y29" s="93">
        <f t="shared" si="22"/>
        <v>2.894157556118963E-5</v>
      </c>
      <c r="Z29" s="93">
        <f t="shared" si="23"/>
        <v>-3.3816830175314875E-5</v>
      </c>
      <c r="AA29" s="93">
        <f t="shared" si="18"/>
        <v>3.3816830175314875E-5</v>
      </c>
      <c r="AB29" s="93"/>
      <c r="AC29" s="93">
        <f>ABS(('Wyrównanie 22 Part 1'!B29-'Wyrównanie 22 Part 1'!I29)/'Wyrównanie 22 Part 1'!I29)</f>
        <v>0.24834023652823317</v>
      </c>
      <c r="AD29" s="93">
        <f t="shared" si="24"/>
        <v>6.16728730788988E-2</v>
      </c>
      <c r="AE29" s="93">
        <f>'Wyrównanie 22 Part 1'!C30-'Wyrównanie 22 Part 1'!C29</f>
        <v>6.5138228035857516E-5</v>
      </c>
      <c r="AF29" s="93">
        <f t="shared" si="25"/>
        <v>6.5138228035857516E-5</v>
      </c>
      <c r="AG29" s="93">
        <f t="shared" si="26"/>
        <v>-2.894157556118963E-5</v>
      </c>
      <c r="AH29" s="93">
        <f t="shared" si="27"/>
        <v>2.894157556118963E-5</v>
      </c>
      <c r="AI29" s="93">
        <f t="shared" si="28"/>
        <v>-3.3816830175314875E-5</v>
      </c>
      <c r="AJ29" s="93">
        <f t="shared" si="29"/>
        <v>3.3816830175314875E-5</v>
      </c>
      <c r="AK29" s="93"/>
      <c r="AL29" s="93">
        <f>ABS(('Wyrównanie 22 Part 1'!B29-'Wyrównanie 22 Part 1'!K29)/'Wyrównanie 22 Part 1'!K29)</f>
        <v>0.25183712382424839</v>
      </c>
      <c r="AM29" s="93">
        <f t="shared" si="36"/>
        <v>6.3421936936069817E-2</v>
      </c>
      <c r="AN29" s="93">
        <f>'Wyrównanie 22 Part 1'!B30-'Wyrównanie 22 Part 1'!B29</f>
        <v>-2.9501763316039657E-4</v>
      </c>
      <c r="AO29" s="93">
        <f t="shared" si="37"/>
        <v>2.9501763316039657E-4</v>
      </c>
      <c r="AP29" s="93">
        <f t="shared" si="38"/>
        <v>1.5820625873683614E-4</v>
      </c>
      <c r="AQ29" s="93">
        <f t="shared" si="39"/>
        <v>1.5820625873683614E-4</v>
      </c>
      <c r="AR29" s="93">
        <f t="shared" si="40"/>
        <v>2.2300797852736168E-4</v>
      </c>
      <c r="AS29" s="93">
        <f t="shared" si="41"/>
        <v>2.2300797852736168E-4</v>
      </c>
      <c r="AT29" s="93"/>
      <c r="AU29" s="93">
        <f>ABS(('Wyrównanie 22 Part 1'!B29-'Wyrównanie 22 Part 1'!M29)/'Wyrównanie 22 Part 1'!M29)</f>
        <v>0.2634159531968</v>
      </c>
      <c r="AV29" s="93">
        <f t="shared" si="42"/>
        <v>6.9387964398578722E-2</v>
      </c>
      <c r="AW29" s="93">
        <f>'Wyrównanie 22 Part 1'!B30-'Wyrównanie 22 Part 1'!B29</f>
        <v>-2.9501763316039657E-4</v>
      </c>
      <c r="AX29" s="93">
        <f t="shared" si="43"/>
        <v>2.9501763316039657E-4</v>
      </c>
      <c r="AY29" s="93">
        <f t="shared" si="44"/>
        <v>1.5820625873683614E-4</v>
      </c>
      <c r="AZ29" s="93">
        <f t="shared" si="45"/>
        <v>1.5820625873683614E-4</v>
      </c>
      <c r="BA29" s="93">
        <f t="shared" si="46"/>
        <v>2.2300797852736168E-4</v>
      </c>
      <c r="BB29" s="93">
        <f t="shared" si="47"/>
        <v>2.2300797852736168E-4</v>
      </c>
      <c r="BC29" s="93"/>
      <c r="BD29" s="93">
        <f>ABS(('Wyrównanie 22 Part 1'!B29-'Wyrównanie 22 Part 1'!O29)/'Wyrównanie 22 Part 1'!O29)</f>
        <v>6.2983130608691609E-2</v>
      </c>
      <c r="BE29" s="93">
        <f t="shared" si="6"/>
        <v>3.9668747412715056E-3</v>
      </c>
      <c r="BF29" s="93">
        <f>'Wyrównanie 22 Part 1'!B30-'Wyrównanie 22 Part 1'!B29</f>
        <v>-2.9501763316039657E-4</v>
      </c>
      <c r="BG29" s="93">
        <f t="shared" si="7"/>
        <v>2.9501763316039657E-4</v>
      </c>
      <c r="BH29" s="93">
        <f t="shared" si="8"/>
        <v>1.5820625873683614E-4</v>
      </c>
      <c r="BI29" s="93">
        <f t="shared" si="9"/>
        <v>1.5820625873683614E-4</v>
      </c>
      <c r="BJ29" s="93">
        <f t="shared" si="10"/>
        <v>2.2300797852736168E-4</v>
      </c>
      <c r="BK29" s="93">
        <f t="shared" si="11"/>
        <v>2.2300797852736168E-4</v>
      </c>
      <c r="BL29" s="93"/>
      <c r="BM29" s="93">
        <f>ABS(('Wyrównanie 22 Part 1'!B29-'Wyrównanie 22 Part 1'!Q29)/'Wyrównanie 22 Part 1'!Q29)</f>
        <v>0.25539320911918256</v>
      </c>
      <c r="BN29" s="93">
        <f t="shared" si="30"/>
        <v>6.5225691264194516E-2</v>
      </c>
      <c r="BO29" s="93">
        <f>'Wyrównanie 22 Part 1'!B30-'Wyrównanie 22 Part 1'!B29</f>
        <v>-2.9501763316039657E-4</v>
      </c>
      <c r="BP29" s="93">
        <f t="shared" si="31"/>
        <v>2.9501763316039657E-4</v>
      </c>
      <c r="BQ29" s="93">
        <f t="shared" si="32"/>
        <v>1.5820625873683614E-4</v>
      </c>
      <c r="BR29" s="93">
        <f t="shared" si="33"/>
        <v>1.5820625873683614E-4</v>
      </c>
      <c r="BS29" s="93">
        <f t="shared" si="34"/>
        <v>2.2300797852736168E-4</v>
      </c>
      <c r="BT29" s="93">
        <f t="shared" si="35"/>
        <v>2.2300797852736168E-4</v>
      </c>
    </row>
    <row r="30" spans="1:72" s="29" customFormat="1" x14ac:dyDescent="0.25">
      <c r="A30" s="42">
        <v>24</v>
      </c>
      <c r="B30" s="93">
        <f>ABS(('Wyrównanie 22 Part 1'!B30-'Wyrównanie 22 Part 1'!C30)/'Wyrównanie 22 Part 1'!C30)</f>
        <v>4.1943375914533225E-2</v>
      </c>
      <c r="C30" s="93">
        <f t="shared" si="0"/>
        <v>1.7592467831078458E-3</v>
      </c>
      <c r="D30" s="93">
        <f>'Wyrównanie 22 Part 1'!C31-'Wyrównanie 22 Part 1'!C30</f>
        <v>3.6196652474667886E-5</v>
      </c>
      <c r="E30" s="93">
        <f t="shared" si="1"/>
        <v>3.6196652474667886E-5</v>
      </c>
      <c r="F30" s="93">
        <f t="shared" si="2"/>
        <v>-6.2758405736504505E-5</v>
      </c>
      <c r="G30" s="93">
        <f t="shared" si="3"/>
        <v>6.2758405736504505E-5</v>
      </c>
      <c r="H30" s="93">
        <f t="shared" si="4"/>
        <v>1.1218542673826245E-4</v>
      </c>
      <c r="I30" s="93">
        <f t="shared" si="5"/>
        <v>1.1218542673826245E-4</v>
      </c>
      <c r="J30" s="93"/>
      <c r="K30" s="93">
        <f>ABS(('Wyrównanie 22 Part 1'!B30-'Wyrównanie 22 Part 1'!E30)/'Wyrównanie 22 Part 1'!E30)</f>
        <v>2.1161192281435207E-2</v>
      </c>
      <c r="L30" s="93">
        <f t="shared" si="12"/>
        <v>4.4779605877187298E-4</v>
      </c>
      <c r="M30" s="93">
        <f>'Wyrównanie 22 Part 1'!C31-'Wyrównanie 22 Part 1'!C30</f>
        <v>3.6196652474667886E-5</v>
      </c>
      <c r="N30" s="93">
        <f t="shared" si="13"/>
        <v>3.6196652474667886E-5</v>
      </c>
      <c r="O30" s="93">
        <f t="shared" si="14"/>
        <v>-6.2758405736504505E-5</v>
      </c>
      <c r="P30" s="93">
        <f t="shared" si="15"/>
        <v>6.2758405736504505E-5</v>
      </c>
      <c r="Q30" s="93">
        <f t="shared" si="16"/>
        <v>1.1218542673826245E-4</v>
      </c>
      <c r="R30" s="93">
        <f t="shared" si="17"/>
        <v>1.1218542673826245E-4</v>
      </c>
      <c r="S30" s="93"/>
      <c r="T30" s="93">
        <f>ABS(('Wyrównanie 22 Part 1'!B30-'Wyrównanie 22 Part 1'!G30)/'Wyrównanie 22 Part 1'!G30)</f>
        <v>9.9080176337438715E-3</v>
      </c>
      <c r="U30" s="93">
        <f t="shared" si="19"/>
        <v>9.8168813430579512E-5</v>
      </c>
      <c r="V30" s="93">
        <f>'Wyrównanie 22 Part 1'!C31-'Wyrównanie 22 Part 1'!C30</f>
        <v>3.6196652474667886E-5</v>
      </c>
      <c r="W30" s="93">
        <f t="shared" si="20"/>
        <v>3.6196652474667886E-5</v>
      </c>
      <c r="X30" s="93">
        <f t="shared" si="21"/>
        <v>-6.2758405736504505E-5</v>
      </c>
      <c r="Y30" s="93">
        <f t="shared" si="22"/>
        <v>6.2758405736504505E-5</v>
      </c>
      <c r="Z30" s="93">
        <f t="shared" si="23"/>
        <v>1.1218542673826245E-4</v>
      </c>
      <c r="AA30" s="93">
        <f t="shared" si="18"/>
        <v>1.1218542673826245E-4</v>
      </c>
      <c r="AB30" s="93"/>
      <c r="AC30" s="93">
        <f>ABS(('Wyrównanie 22 Part 1'!B30-'Wyrównanie 22 Part 1'!I30)/'Wyrównanie 22 Part 1'!I30)</f>
        <v>4.5055189903563025E-2</v>
      </c>
      <c r="AD30" s="93">
        <f t="shared" si="24"/>
        <v>2.0299701372461275E-3</v>
      </c>
      <c r="AE30" s="93">
        <f>'Wyrównanie 22 Part 1'!C31-'Wyrównanie 22 Part 1'!C30</f>
        <v>3.6196652474667886E-5</v>
      </c>
      <c r="AF30" s="93">
        <f t="shared" si="25"/>
        <v>3.6196652474667886E-5</v>
      </c>
      <c r="AG30" s="93">
        <f t="shared" si="26"/>
        <v>-6.2758405736504505E-5</v>
      </c>
      <c r="AH30" s="93">
        <f t="shared" si="27"/>
        <v>6.2758405736504505E-5</v>
      </c>
      <c r="AI30" s="93">
        <f t="shared" si="28"/>
        <v>1.1218542673826245E-4</v>
      </c>
      <c r="AJ30" s="93">
        <f t="shared" si="29"/>
        <v>1.1218542673826245E-4</v>
      </c>
      <c r="AK30" s="93"/>
      <c r="AL30" s="93">
        <f>ABS(('Wyrównanie 22 Part 1'!B30-'Wyrównanie 22 Part 1'!K30)/'Wyrównanie 22 Part 1'!K30)</f>
        <v>3.8089472488846844E-2</v>
      </c>
      <c r="AM30" s="93">
        <f t="shared" si="36"/>
        <v>1.4508079144786206E-3</v>
      </c>
      <c r="AN30" s="93">
        <f>'Wyrównanie 22 Part 1'!B31-'Wyrównanie 22 Part 1'!B30</f>
        <v>-1.3681137442356044E-4</v>
      </c>
      <c r="AO30" s="93">
        <f t="shared" si="37"/>
        <v>1.3681137442356044E-4</v>
      </c>
      <c r="AP30" s="93">
        <f t="shared" si="38"/>
        <v>3.8121423726419782E-4</v>
      </c>
      <c r="AQ30" s="93">
        <f t="shared" si="39"/>
        <v>3.8121423726419782E-4</v>
      </c>
      <c r="AR30" s="93">
        <f t="shared" si="40"/>
        <v>-5.6656045473956309E-4</v>
      </c>
      <c r="AS30" s="93">
        <f t="shared" si="41"/>
        <v>5.6656045473956309E-4</v>
      </c>
      <c r="AT30" s="93"/>
      <c r="AU30" s="93">
        <f>ABS(('Wyrównanie 22 Part 1'!B30-'Wyrównanie 22 Part 1'!M30)/'Wyrównanie 22 Part 1'!M30)</f>
        <v>3.3551880744405183E-2</v>
      </c>
      <c r="AV30" s="93">
        <f t="shared" si="42"/>
        <v>1.1257287014867872E-3</v>
      </c>
      <c r="AW30" s="93">
        <f>'Wyrównanie 22 Part 1'!B31-'Wyrównanie 22 Part 1'!B30</f>
        <v>-1.3681137442356044E-4</v>
      </c>
      <c r="AX30" s="93">
        <f t="shared" si="43"/>
        <v>1.3681137442356044E-4</v>
      </c>
      <c r="AY30" s="93">
        <f t="shared" si="44"/>
        <v>3.8121423726419782E-4</v>
      </c>
      <c r="AZ30" s="93">
        <f t="shared" si="45"/>
        <v>3.8121423726419782E-4</v>
      </c>
      <c r="BA30" s="93">
        <f t="shared" si="46"/>
        <v>-5.6656045473956309E-4</v>
      </c>
      <c r="BB30" s="93">
        <f t="shared" si="47"/>
        <v>5.6656045473956309E-4</v>
      </c>
      <c r="BC30" s="93"/>
      <c r="BD30" s="93">
        <f>ABS(('Wyrównanie 22 Part 1'!B30-'Wyrównanie 22 Part 1'!O30)/'Wyrównanie 22 Part 1'!O30)</f>
        <v>2.7245656363248924E-2</v>
      </c>
      <c r="BE30" s="93">
        <f t="shared" si="6"/>
        <v>7.4232579066424659E-4</v>
      </c>
      <c r="BF30" s="93">
        <f>'Wyrównanie 22 Part 1'!B31-'Wyrównanie 22 Part 1'!B30</f>
        <v>-1.3681137442356044E-4</v>
      </c>
      <c r="BG30" s="93">
        <f t="shared" si="7"/>
        <v>1.3681137442356044E-4</v>
      </c>
      <c r="BH30" s="93">
        <f t="shared" si="8"/>
        <v>3.8121423726419782E-4</v>
      </c>
      <c r="BI30" s="93">
        <f t="shared" si="9"/>
        <v>3.8121423726419782E-4</v>
      </c>
      <c r="BJ30" s="93">
        <f t="shared" si="10"/>
        <v>-5.6656045473956309E-4</v>
      </c>
      <c r="BK30" s="93">
        <f t="shared" si="11"/>
        <v>5.6656045473956309E-4</v>
      </c>
      <c r="BL30" s="93"/>
      <c r="BM30" s="93">
        <f>ABS(('Wyrównanie 22 Part 1'!B30-'Wyrównanie 22 Part 1'!Q30)/'Wyrównanie 22 Part 1'!Q30)</f>
        <v>5.3183530920599811E-2</v>
      </c>
      <c r="BN30" s="93">
        <f t="shared" si="30"/>
        <v>2.828487961182396E-3</v>
      </c>
      <c r="BO30" s="93">
        <f>'Wyrównanie 22 Part 1'!B31-'Wyrównanie 22 Part 1'!B30</f>
        <v>-1.3681137442356044E-4</v>
      </c>
      <c r="BP30" s="93">
        <f t="shared" si="31"/>
        <v>1.3681137442356044E-4</v>
      </c>
      <c r="BQ30" s="93">
        <f t="shared" si="32"/>
        <v>3.8121423726419782E-4</v>
      </c>
      <c r="BR30" s="93">
        <f t="shared" si="33"/>
        <v>3.8121423726419782E-4</v>
      </c>
      <c r="BS30" s="93">
        <f t="shared" si="34"/>
        <v>-5.6656045473956309E-4</v>
      </c>
      <c r="BT30" s="93">
        <f t="shared" si="35"/>
        <v>5.6656045473956309E-4</v>
      </c>
    </row>
    <row r="31" spans="1:72" s="29" customFormat="1" x14ac:dyDescent="0.25">
      <c r="A31" s="42">
        <v>25</v>
      </c>
      <c r="B31" s="93">
        <f>ABS(('Wyrównanie 22 Part 1'!B31-'Wyrównanie 22 Part 1'!C31)/'Wyrównanie 22 Part 1'!C31)</f>
        <v>0.18077294608517194</v>
      </c>
      <c r="C31" s="93">
        <f t="shared" si="0"/>
        <v>3.2678858036312479E-2</v>
      </c>
      <c r="D31" s="93">
        <f>'Wyrównanie 22 Part 1'!C32-'Wyrównanie 22 Part 1'!C31</f>
        <v>-2.6561753261836619E-5</v>
      </c>
      <c r="E31" s="93">
        <f t="shared" si="1"/>
        <v>2.6561753261836619E-5</v>
      </c>
      <c r="F31" s="93">
        <f t="shared" si="2"/>
        <v>4.9427021001757949E-5</v>
      </c>
      <c r="G31" s="93">
        <f t="shared" si="3"/>
        <v>4.9427021001757949E-5</v>
      </c>
      <c r="H31" s="93">
        <f t="shared" si="4"/>
        <v>-3.4850911847558079E-5</v>
      </c>
      <c r="I31" s="93">
        <f t="shared" si="5"/>
        <v>3.4850911847558079E-5</v>
      </c>
      <c r="J31" s="93"/>
      <c r="K31" s="93">
        <f>ABS(('Wyrównanie 22 Part 1'!B31-'Wyrównanie 22 Part 1'!E31)/'Wyrównanie 22 Part 1'!E31)</f>
        <v>0.15789563166308485</v>
      </c>
      <c r="L31" s="93">
        <f t="shared" si="12"/>
        <v>2.4931030498284563E-2</v>
      </c>
      <c r="M31" s="93">
        <f>'Wyrównanie 22 Part 1'!C32-'Wyrównanie 22 Part 1'!C31</f>
        <v>-2.6561753261836619E-5</v>
      </c>
      <c r="N31" s="93">
        <f t="shared" si="13"/>
        <v>2.6561753261836619E-5</v>
      </c>
      <c r="O31" s="93">
        <f t="shared" si="14"/>
        <v>4.9427021001757949E-5</v>
      </c>
      <c r="P31" s="93">
        <f t="shared" si="15"/>
        <v>4.9427021001757949E-5</v>
      </c>
      <c r="Q31" s="93">
        <f t="shared" si="16"/>
        <v>-3.4850911847558079E-5</v>
      </c>
      <c r="R31" s="93">
        <f t="shared" si="17"/>
        <v>3.4850911847558079E-5</v>
      </c>
      <c r="S31" s="93"/>
      <c r="T31" s="93">
        <f>ABS(('Wyrównanie 22 Part 1'!B31-'Wyrównanie 22 Part 1'!G31)/'Wyrównanie 22 Part 1'!G31)</f>
        <v>0.15541001251563674</v>
      </c>
      <c r="U31" s="93">
        <f t="shared" si="19"/>
        <v>2.4152271990110368E-2</v>
      </c>
      <c r="V31" s="93">
        <f>'Wyrównanie 22 Part 1'!C32-'Wyrównanie 22 Part 1'!C31</f>
        <v>-2.6561753261836619E-5</v>
      </c>
      <c r="W31" s="93">
        <f t="shared" si="20"/>
        <v>2.6561753261836619E-5</v>
      </c>
      <c r="X31" s="93">
        <f t="shared" si="21"/>
        <v>4.9427021001757949E-5</v>
      </c>
      <c r="Y31" s="93">
        <f t="shared" si="22"/>
        <v>4.9427021001757949E-5</v>
      </c>
      <c r="Z31" s="93">
        <f t="shared" si="23"/>
        <v>-3.4850911847558079E-5</v>
      </c>
      <c r="AA31" s="93">
        <f t="shared" si="18"/>
        <v>3.4850911847558079E-5</v>
      </c>
      <c r="AB31" s="93"/>
      <c r="AC31" s="93">
        <f>ABS(('Wyrównanie 22 Part 1'!B31-'Wyrównanie 22 Part 1'!I31)/'Wyrównanie 22 Part 1'!I31)</f>
        <v>0.17141676761947025</v>
      </c>
      <c r="AD31" s="93">
        <f t="shared" si="24"/>
        <v>2.9383708221107464E-2</v>
      </c>
      <c r="AE31" s="93">
        <f>'Wyrównanie 22 Part 1'!C32-'Wyrównanie 22 Part 1'!C31</f>
        <v>-2.6561753261836619E-5</v>
      </c>
      <c r="AF31" s="93">
        <f t="shared" si="25"/>
        <v>2.6561753261836619E-5</v>
      </c>
      <c r="AG31" s="93">
        <f t="shared" si="26"/>
        <v>4.9427021001757949E-5</v>
      </c>
      <c r="AH31" s="93">
        <f t="shared" si="27"/>
        <v>4.9427021001757949E-5</v>
      </c>
      <c r="AI31" s="93">
        <f t="shared" si="28"/>
        <v>-3.4850911847558079E-5</v>
      </c>
      <c r="AJ31" s="93">
        <f t="shared" si="29"/>
        <v>3.4850911847558079E-5</v>
      </c>
      <c r="AK31" s="93"/>
      <c r="AL31" s="93">
        <f>ABS(('Wyrównanie 22 Part 1'!B31-'Wyrównanie 22 Part 1'!K31)/'Wyrównanie 22 Part 1'!K31)</f>
        <v>0.16814983389591859</v>
      </c>
      <c r="AM31" s="93">
        <f t="shared" si="36"/>
        <v>2.8274366639225012E-2</v>
      </c>
      <c r="AN31" s="93">
        <f>'Wyrównanie 22 Part 1'!B32-'Wyrównanie 22 Part 1'!B31</f>
        <v>2.4440286284063738E-4</v>
      </c>
      <c r="AO31" s="93">
        <f t="shared" si="37"/>
        <v>2.4440286284063738E-4</v>
      </c>
      <c r="AP31" s="93">
        <f t="shared" si="38"/>
        <v>-1.8534621747536527E-4</v>
      </c>
      <c r="AQ31" s="93">
        <f t="shared" si="39"/>
        <v>1.8534621747536527E-4</v>
      </c>
      <c r="AR31" s="93">
        <f t="shared" si="40"/>
        <v>1.2185030517895671E-4</v>
      </c>
      <c r="AS31" s="93">
        <f t="shared" si="41"/>
        <v>1.2185030517895671E-4</v>
      </c>
      <c r="AT31" s="93"/>
      <c r="AU31" s="93">
        <f>ABS(('Wyrównanie 22 Part 1'!B31-'Wyrównanie 22 Part 1'!M31)/'Wyrównanie 22 Part 1'!M31)</f>
        <v>0.17062728367206684</v>
      </c>
      <c r="AV31" s="93">
        <f t="shared" si="42"/>
        <v>2.9113669933307967E-2</v>
      </c>
      <c r="AW31" s="93">
        <f>'Wyrównanie 22 Part 1'!B32-'Wyrównanie 22 Part 1'!B31</f>
        <v>2.4440286284063738E-4</v>
      </c>
      <c r="AX31" s="93">
        <f t="shared" si="43"/>
        <v>2.4440286284063738E-4</v>
      </c>
      <c r="AY31" s="93">
        <f t="shared" si="44"/>
        <v>-1.8534621747536527E-4</v>
      </c>
      <c r="AZ31" s="93">
        <f t="shared" si="45"/>
        <v>1.8534621747536527E-4</v>
      </c>
      <c r="BA31" s="93">
        <f t="shared" si="46"/>
        <v>1.2185030517895671E-4</v>
      </c>
      <c r="BB31" s="93">
        <f t="shared" si="47"/>
        <v>1.2185030517895671E-4</v>
      </c>
      <c r="BC31" s="93"/>
      <c r="BD31" s="93">
        <f>ABS(('Wyrównanie 22 Part 1'!B31-'Wyrównanie 22 Part 1'!O31)/'Wyrównanie 22 Part 1'!O31)</f>
        <v>4.1451483554333722E-2</v>
      </c>
      <c r="BE31" s="93">
        <f t="shared" si="6"/>
        <v>1.718225488855199E-3</v>
      </c>
      <c r="BF31" s="93">
        <f>'Wyrównanie 22 Part 1'!B32-'Wyrównanie 22 Part 1'!B31</f>
        <v>2.4440286284063738E-4</v>
      </c>
      <c r="BG31" s="93">
        <f t="shared" si="7"/>
        <v>2.4440286284063738E-4</v>
      </c>
      <c r="BH31" s="93">
        <f t="shared" si="8"/>
        <v>-1.8534621747536527E-4</v>
      </c>
      <c r="BI31" s="93">
        <f t="shared" si="9"/>
        <v>1.8534621747536527E-4</v>
      </c>
      <c r="BJ31" s="93">
        <f t="shared" si="10"/>
        <v>1.2185030517895671E-4</v>
      </c>
      <c r="BK31" s="93">
        <f t="shared" si="11"/>
        <v>1.2185030517895671E-4</v>
      </c>
      <c r="BL31" s="93"/>
      <c r="BM31" s="93">
        <f>ABS(('Wyrównanie 22 Part 1'!B31-'Wyrównanie 22 Part 1'!Q31)/'Wyrównanie 22 Part 1'!Q31)</f>
        <v>0.18585810310112871</v>
      </c>
      <c r="BN31" s="93">
        <f t="shared" si="30"/>
        <v>3.454323448834979E-2</v>
      </c>
      <c r="BO31" s="93">
        <f>'Wyrównanie 22 Part 1'!B32-'Wyrównanie 22 Part 1'!B31</f>
        <v>2.4440286284063738E-4</v>
      </c>
      <c r="BP31" s="93">
        <f t="shared" si="31"/>
        <v>2.4440286284063738E-4</v>
      </c>
      <c r="BQ31" s="93">
        <f t="shared" si="32"/>
        <v>-1.8534621747536527E-4</v>
      </c>
      <c r="BR31" s="93">
        <f t="shared" si="33"/>
        <v>1.8534621747536527E-4</v>
      </c>
      <c r="BS31" s="93">
        <f t="shared" si="34"/>
        <v>1.2185030517895671E-4</v>
      </c>
      <c r="BT31" s="93">
        <f t="shared" si="35"/>
        <v>1.2185030517895671E-4</v>
      </c>
    </row>
    <row r="32" spans="1:72" s="29" customFormat="1" x14ac:dyDescent="0.25">
      <c r="A32" s="42">
        <v>26</v>
      </c>
      <c r="B32" s="93">
        <f>ABS(('Wyrównanie 22 Part 1'!B32-'Wyrównanie 22 Part 1'!C32)/'Wyrównanie 22 Part 1'!C32)</f>
        <v>3.9434401614341912E-2</v>
      </c>
      <c r="C32" s="93">
        <f t="shared" si="0"/>
        <v>1.5550720306812119E-3</v>
      </c>
      <c r="D32" s="93">
        <f>'Wyrównanie 22 Part 1'!C33-'Wyrównanie 22 Part 1'!C32</f>
        <v>2.2865267739921331E-5</v>
      </c>
      <c r="E32" s="93">
        <f t="shared" si="1"/>
        <v>2.2865267739921331E-5</v>
      </c>
      <c r="F32" s="93">
        <f t="shared" si="2"/>
        <v>1.457610915419987E-5</v>
      </c>
      <c r="G32" s="93">
        <f t="shared" si="3"/>
        <v>1.457610915419987E-5</v>
      </c>
      <c r="H32" s="93">
        <f t="shared" si="4"/>
        <v>-1.1447438700087909E-11</v>
      </c>
      <c r="I32" s="93">
        <f t="shared" si="5"/>
        <v>1.1447438700087909E-11</v>
      </c>
      <c r="J32" s="93"/>
      <c r="K32" s="93">
        <f>ABS(('Wyrównanie 22 Part 1'!B32-'Wyrównanie 22 Part 1'!E32)/'Wyrównanie 22 Part 1'!E32)</f>
        <v>2.2498605448639738E-2</v>
      </c>
      <c r="L32" s="93">
        <f t="shared" si="12"/>
        <v>5.0618724713356173E-4</v>
      </c>
      <c r="M32" s="93">
        <f>'Wyrównanie 22 Part 1'!C33-'Wyrównanie 22 Part 1'!C32</f>
        <v>2.2865267739921331E-5</v>
      </c>
      <c r="N32" s="93">
        <f t="shared" si="13"/>
        <v>2.2865267739921331E-5</v>
      </c>
      <c r="O32" s="93">
        <f t="shared" si="14"/>
        <v>1.457610915419987E-5</v>
      </c>
      <c r="P32" s="93">
        <f t="shared" si="15"/>
        <v>1.457610915419987E-5</v>
      </c>
      <c r="Q32" s="93">
        <f t="shared" si="16"/>
        <v>-1.1447438700087909E-11</v>
      </c>
      <c r="R32" s="93">
        <f t="shared" si="17"/>
        <v>1.1447438700087909E-11</v>
      </c>
      <c r="S32" s="93"/>
      <c r="T32" s="93">
        <f>ABS(('Wyrównanie 22 Part 1'!B32-'Wyrównanie 22 Part 1'!G32)/'Wyrównanie 22 Part 1'!G32)</f>
        <v>2.2805948229828229E-2</v>
      </c>
      <c r="U32" s="93">
        <f t="shared" si="19"/>
        <v>5.2011127466160528E-4</v>
      </c>
      <c r="V32" s="93">
        <f>'Wyrównanie 22 Part 1'!C33-'Wyrównanie 22 Part 1'!C32</f>
        <v>2.2865267739921331E-5</v>
      </c>
      <c r="W32" s="93">
        <f t="shared" si="20"/>
        <v>2.2865267739921331E-5</v>
      </c>
      <c r="X32" s="93">
        <f t="shared" si="21"/>
        <v>1.457610915419987E-5</v>
      </c>
      <c r="Y32" s="93">
        <f t="shared" si="22"/>
        <v>1.457610915419987E-5</v>
      </c>
      <c r="Z32" s="93">
        <f t="shared" si="23"/>
        <v>-1.1447438700087909E-11</v>
      </c>
      <c r="AA32" s="93">
        <f t="shared" si="18"/>
        <v>1.1447438700087909E-11</v>
      </c>
      <c r="AB32" s="93"/>
      <c r="AC32" s="93">
        <f>ABS(('Wyrównanie 22 Part 1'!B32-'Wyrównanie 22 Part 1'!I32)/'Wyrównanie 22 Part 1'!I32)</f>
        <v>2.8877728620399223E-2</v>
      </c>
      <c r="AD32" s="93">
        <f t="shared" si="24"/>
        <v>8.3392321027342441E-4</v>
      </c>
      <c r="AE32" s="93">
        <f>'Wyrównanie 22 Part 1'!C33-'Wyrównanie 22 Part 1'!C32</f>
        <v>2.2865267739921331E-5</v>
      </c>
      <c r="AF32" s="93">
        <f t="shared" si="25"/>
        <v>2.2865267739921331E-5</v>
      </c>
      <c r="AG32" s="93">
        <f t="shared" si="26"/>
        <v>1.457610915419987E-5</v>
      </c>
      <c r="AH32" s="93">
        <f t="shared" si="27"/>
        <v>1.457610915419987E-5</v>
      </c>
      <c r="AI32" s="93">
        <f t="shared" si="28"/>
        <v>-1.1447438700087909E-11</v>
      </c>
      <c r="AJ32" s="93">
        <f t="shared" si="29"/>
        <v>1.1447438700087909E-11</v>
      </c>
      <c r="AK32" s="93"/>
      <c r="AL32" s="93">
        <f>ABS(('Wyrównanie 22 Part 1'!B32-'Wyrównanie 22 Part 1'!K32)/'Wyrównanie 22 Part 1'!K32)</f>
        <v>2.0364111230716318E-2</v>
      </c>
      <c r="AM32" s="93">
        <f t="shared" si="36"/>
        <v>4.1469702621698649E-4</v>
      </c>
      <c r="AN32" s="93">
        <f>'Wyrównanie 22 Part 1'!B33-'Wyrównanie 22 Part 1'!B32</f>
        <v>5.9056645365272113E-5</v>
      </c>
      <c r="AO32" s="93">
        <f t="shared" si="37"/>
        <v>5.9056645365272113E-5</v>
      </c>
      <c r="AP32" s="93">
        <f t="shared" si="38"/>
        <v>-6.3495912296408557E-5</v>
      </c>
      <c r="AQ32" s="93">
        <f t="shared" si="39"/>
        <v>6.3495912296408557E-5</v>
      </c>
      <c r="AR32" s="93">
        <f t="shared" si="40"/>
        <v>2.0052651075940127E-5</v>
      </c>
      <c r="AS32" s="93">
        <f t="shared" si="41"/>
        <v>2.0052651075940127E-5</v>
      </c>
      <c r="AT32" s="93"/>
      <c r="AU32" s="93">
        <f>ABS(('Wyrównanie 22 Part 1'!B32-'Wyrównanie 22 Part 1'!M32)/'Wyrównanie 22 Part 1'!M32)</f>
        <v>1.094926179243714E-2</v>
      </c>
      <c r="AV32" s="93">
        <f t="shared" si="42"/>
        <v>1.1988633379932378E-4</v>
      </c>
      <c r="AW32" s="93">
        <f>'Wyrównanie 22 Part 1'!B33-'Wyrównanie 22 Part 1'!B32</f>
        <v>5.9056645365272113E-5</v>
      </c>
      <c r="AX32" s="93">
        <f t="shared" si="43"/>
        <v>5.9056645365272113E-5</v>
      </c>
      <c r="AY32" s="93">
        <f t="shared" si="44"/>
        <v>-6.3495912296408557E-5</v>
      </c>
      <c r="AZ32" s="93">
        <f t="shared" si="45"/>
        <v>6.3495912296408557E-5</v>
      </c>
      <c r="BA32" s="93">
        <f t="shared" si="46"/>
        <v>2.0052651075940127E-5</v>
      </c>
      <c r="BB32" s="93">
        <f t="shared" si="47"/>
        <v>2.0052651075940127E-5</v>
      </c>
      <c r="BC32" s="93"/>
      <c r="BD32" s="93">
        <f>ABS(('Wyrównanie 22 Part 1'!B32-'Wyrównanie 22 Part 1'!O32)/'Wyrównanie 22 Part 1'!O32)</f>
        <v>3.3844997943610566E-2</v>
      </c>
      <c r="BE32" s="93">
        <f t="shared" si="6"/>
        <v>1.1454838858030035E-3</v>
      </c>
      <c r="BF32" s="93">
        <f>'Wyrównanie 22 Part 1'!B33-'Wyrównanie 22 Part 1'!B32</f>
        <v>5.9056645365272113E-5</v>
      </c>
      <c r="BG32" s="93">
        <f t="shared" si="7"/>
        <v>5.9056645365272113E-5</v>
      </c>
      <c r="BH32" s="93">
        <f t="shared" si="8"/>
        <v>-6.3495912296408557E-5</v>
      </c>
      <c r="BI32" s="93">
        <f t="shared" si="9"/>
        <v>6.3495912296408557E-5</v>
      </c>
      <c r="BJ32" s="93">
        <f t="shared" si="10"/>
        <v>2.0052651075940127E-5</v>
      </c>
      <c r="BK32" s="93">
        <f t="shared" si="11"/>
        <v>2.0052651075940127E-5</v>
      </c>
      <c r="BL32" s="93"/>
      <c r="BM32" s="93">
        <f>ABS(('Wyrównanie 22 Part 1'!B32-'Wyrównanie 22 Part 1'!Q32)/'Wyrównanie 22 Part 1'!Q32)</f>
        <v>4.1516498955022206E-2</v>
      </c>
      <c r="BN32" s="93">
        <f t="shared" si="30"/>
        <v>1.7236196854823599E-3</v>
      </c>
      <c r="BO32" s="93">
        <f>'Wyrównanie 22 Part 1'!B33-'Wyrównanie 22 Part 1'!B32</f>
        <v>5.9056645365272113E-5</v>
      </c>
      <c r="BP32" s="93">
        <f t="shared" si="31"/>
        <v>5.9056645365272113E-5</v>
      </c>
      <c r="BQ32" s="93">
        <f t="shared" si="32"/>
        <v>-6.3495912296408557E-5</v>
      </c>
      <c r="BR32" s="93">
        <f t="shared" si="33"/>
        <v>6.3495912296408557E-5</v>
      </c>
      <c r="BS32" s="93">
        <f t="shared" si="34"/>
        <v>2.0052651075940127E-5</v>
      </c>
      <c r="BT32" s="93">
        <f t="shared" si="35"/>
        <v>2.0052651075940127E-5</v>
      </c>
    </row>
    <row r="33" spans="1:72" s="29" customFormat="1" x14ac:dyDescent="0.25">
      <c r="A33" s="42">
        <v>27</v>
      </c>
      <c r="B33" s="93">
        <f>ABS(('Wyrównanie 22 Part 1'!B33-'Wyrównanie 22 Part 1'!C33)/'Wyrównanie 22 Part 1'!C33)</f>
        <v>6.8088923866800599E-2</v>
      </c>
      <c r="C33" s="93">
        <f t="shared" si="0"/>
        <v>4.6361015533389685E-3</v>
      </c>
      <c r="D33" s="93">
        <f>'Wyrównanie 22 Part 1'!C34-'Wyrównanie 22 Part 1'!C33</f>
        <v>3.7441376894121201E-5</v>
      </c>
      <c r="E33" s="93">
        <f t="shared" si="1"/>
        <v>3.7441376894121201E-5</v>
      </c>
      <c r="F33" s="93">
        <f t="shared" si="2"/>
        <v>1.457609770676117E-5</v>
      </c>
      <c r="G33" s="93">
        <f t="shared" si="3"/>
        <v>1.457609770676117E-5</v>
      </c>
      <c r="H33" s="93">
        <f t="shared" si="4"/>
        <v>5.1374290835370408E-6</v>
      </c>
      <c r="I33" s="93">
        <f t="shared" si="5"/>
        <v>5.1374290835370408E-6</v>
      </c>
      <c r="J33" s="93"/>
      <c r="K33" s="93">
        <f>ABS(('Wyrównanie 22 Part 1'!B33-'Wyrównanie 22 Part 1'!E33)/'Wyrównanie 22 Part 1'!E33)</f>
        <v>4.9723846565481095E-2</v>
      </c>
      <c r="L33" s="93">
        <f t="shared" si="12"/>
        <v>2.472460917267506E-3</v>
      </c>
      <c r="M33" s="93">
        <f>'Wyrównanie 22 Part 1'!C34-'Wyrównanie 22 Part 1'!C33</f>
        <v>3.7441376894121201E-5</v>
      </c>
      <c r="N33" s="93">
        <f t="shared" si="13"/>
        <v>3.7441376894121201E-5</v>
      </c>
      <c r="O33" s="93">
        <f t="shared" si="14"/>
        <v>1.457609770676117E-5</v>
      </c>
      <c r="P33" s="93">
        <f t="shared" si="15"/>
        <v>1.457609770676117E-5</v>
      </c>
      <c r="Q33" s="93">
        <f t="shared" si="16"/>
        <v>5.1374290835370408E-6</v>
      </c>
      <c r="R33" s="93">
        <f t="shared" si="17"/>
        <v>5.1374290835370408E-6</v>
      </c>
      <c r="S33" s="93"/>
      <c r="T33" s="93">
        <f>ABS(('Wyrównanie 22 Part 1'!B33-'Wyrównanie 22 Part 1'!G33)/'Wyrównanie 22 Part 1'!G33)</f>
        <v>4.3198281640557841E-2</v>
      </c>
      <c r="U33" s="93">
        <f t="shared" si="19"/>
        <v>1.8660915366969567E-3</v>
      </c>
      <c r="V33" s="93">
        <f>'Wyrównanie 22 Part 1'!C34-'Wyrównanie 22 Part 1'!C33</f>
        <v>3.7441376894121201E-5</v>
      </c>
      <c r="W33" s="93">
        <f t="shared" si="20"/>
        <v>3.7441376894121201E-5</v>
      </c>
      <c r="X33" s="93">
        <f t="shared" si="21"/>
        <v>1.457609770676117E-5</v>
      </c>
      <c r="Y33" s="93">
        <f t="shared" si="22"/>
        <v>1.457609770676117E-5</v>
      </c>
      <c r="Z33" s="93">
        <f t="shared" si="23"/>
        <v>5.1374290835370408E-6</v>
      </c>
      <c r="AA33" s="93">
        <f t="shared" si="18"/>
        <v>5.1374290835370408E-6</v>
      </c>
      <c r="AB33" s="93"/>
      <c r="AC33" s="93">
        <f>ABS(('Wyrównanie 22 Part 1'!B33-'Wyrównanie 22 Part 1'!I33)/'Wyrównanie 22 Part 1'!I33)</f>
        <v>5.6978876616970785E-2</v>
      </c>
      <c r="AD33" s="93">
        <f t="shared" si="24"/>
        <v>3.24659238053198E-3</v>
      </c>
      <c r="AE33" s="93">
        <f>'Wyrównanie 22 Part 1'!C34-'Wyrównanie 22 Part 1'!C33</f>
        <v>3.7441376894121201E-5</v>
      </c>
      <c r="AF33" s="93">
        <f t="shared" si="25"/>
        <v>3.7441376894121201E-5</v>
      </c>
      <c r="AG33" s="93">
        <f t="shared" si="26"/>
        <v>1.457609770676117E-5</v>
      </c>
      <c r="AH33" s="93">
        <f t="shared" si="27"/>
        <v>1.457609770676117E-5</v>
      </c>
      <c r="AI33" s="93">
        <f t="shared" si="28"/>
        <v>5.1374290835370408E-6</v>
      </c>
      <c r="AJ33" s="93">
        <f t="shared" si="29"/>
        <v>5.1374290835370408E-6</v>
      </c>
      <c r="AK33" s="93"/>
      <c r="AL33" s="93">
        <f>ABS(('Wyrównanie 22 Part 1'!B33-'Wyrównanie 22 Part 1'!K33)/'Wyrównanie 22 Part 1'!K33)</f>
        <v>5.4376405472347157E-2</v>
      </c>
      <c r="AM33" s="93">
        <f t="shared" si="36"/>
        <v>2.956793472093106E-3</v>
      </c>
      <c r="AN33" s="93">
        <f>'Wyrównanie 22 Part 1'!B34-'Wyrównanie 22 Part 1'!B33</f>
        <v>-4.4392669311364447E-6</v>
      </c>
      <c r="AO33" s="93">
        <f t="shared" si="37"/>
        <v>4.4392669311364447E-6</v>
      </c>
      <c r="AP33" s="93">
        <f t="shared" si="38"/>
        <v>-4.344326122046843E-5</v>
      </c>
      <c r="AQ33" s="93">
        <f t="shared" si="39"/>
        <v>4.344326122046843E-5</v>
      </c>
      <c r="AR33" s="93">
        <f t="shared" si="40"/>
        <v>2.7394960719510702E-5</v>
      </c>
      <c r="AS33" s="93">
        <f t="shared" si="41"/>
        <v>2.7394960719510702E-5</v>
      </c>
      <c r="AT33" s="93"/>
      <c r="AU33" s="93">
        <f>ABS(('Wyrównanie 22 Part 1'!B33-'Wyrównanie 22 Part 1'!M33)/'Wyrównanie 22 Part 1'!M33)</f>
        <v>4.2555489063705959E-2</v>
      </c>
      <c r="AV33" s="93">
        <f t="shared" si="42"/>
        <v>1.8109696494511974E-3</v>
      </c>
      <c r="AW33" s="93">
        <f>'Wyrównanie 22 Part 1'!B34-'Wyrównanie 22 Part 1'!B33</f>
        <v>-4.4392669311364447E-6</v>
      </c>
      <c r="AX33" s="93">
        <f t="shared" si="43"/>
        <v>4.4392669311364447E-6</v>
      </c>
      <c r="AY33" s="93">
        <f t="shared" si="44"/>
        <v>-4.344326122046843E-5</v>
      </c>
      <c r="AZ33" s="93">
        <f t="shared" si="45"/>
        <v>4.344326122046843E-5</v>
      </c>
      <c r="BA33" s="93">
        <f t="shared" si="46"/>
        <v>2.7394960719510702E-5</v>
      </c>
      <c r="BB33" s="93">
        <f t="shared" si="47"/>
        <v>2.7394960719510702E-5</v>
      </c>
      <c r="BC33" s="93"/>
      <c r="BD33" s="93">
        <f>ABS(('Wyrównanie 22 Part 1'!B33-'Wyrównanie 22 Part 1'!O33)/'Wyrównanie 22 Part 1'!O33)</f>
        <v>6.2588628875205263E-3</v>
      </c>
      <c r="BE33" s="93">
        <f t="shared" si="6"/>
        <v>3.9173364644781783E-5</v>
      </c>
      <c r="BF33" s="93">
        <f>'Wyrównanie 22 Part 1'!B34-'Wyrównanie 22 Part 1'!B33</f>
        <v>-4.4392669311364447E-6</v>
      </c>
      <c r="BG33" s="93">
        <f t="shared" si="7"/>
        <v>4.4392669311364447E-6</v>
      </c>
      <c r="BH33" s="93">
        <f t="shared" si="8"/>
        <v>-4.344326122046843E-5</v>
      </c>
      <c r="BI33" s="93">
        <f t="shared" si="9"/>
        <v>4.344326122046843E-5</v>
      </c>
      <c r="BJ33" s="93">
        <f t="shared" si="10"/>
        <v>2.7394960719510702E-5</v>
      </c>
      <c r="BK33" s="93">
        <f t="shared" si="11"/>
        <v>2.7394960719510702E-5</v>
      </c>
      <c r="BL33" s="93"/>
      <c r="BM33" s="93">
        <f>ABS(('Wyrównanie 22 Part 1'!B33-'Wyrównanie 22 Part 1'!Q33)/'Wyrównanie 22 Part 1'!Q33)</f>
        <v>7.2862733695783694E-2</v>
      </c>
      <c r="BN33" s="93">
        <f t="shared" si="30"/>
        <v>5.3089779616226924E-3</v>
      </c>
      <c r="BO33" s="93">
        <f>'Wyrównanie 22 Part 1'!B34-'Wyrównanie 22 Part 1'!B33</f>
        <v>-4.4392669311364447E-6</v>
      </c>
      <c r="BP33" s="93">
        <f t="shared" si="31"/>
        <v>4.4392669311364447E-6</v>
      </c>
      <c r="BQ33" s="93">
        <f t="shared" si="32"/>
        <v>-4.344326122046843E-5</v>
      </c>
      <c r="BR33" s="93">
        <f t="shared" si="33"/>
        <v>4.344326122046843E-5</v>
      </c>
      <c r="BS33" s="93">
        <f t="shared" si="34"/>
        <v>2.7394960719510702E-5</v>
      </c>
      <c r="BT33" s="93">
        <f t="shared" si="35"/>
        <v>2.7394960719510702E-5</v>
      </c>
    </row>
    <row r="34" spans="1:72" s="29" customFormat="1" x14ac:dyDescent="0.25">
      <c r="A34" s="42">
        <v>28</v>
      </c>
      <c r="B34" s="93">
        <f>ABS(('Wyrównanie 22 Part 1'!B34-'Wyrównanie 22 Part 1'!C34)/'Wyrównanie 22 Part 1'!C34)</f>
        <v>3.3077090283153927E-2</v>
      </c>
      <c r="C34" s="93">
        <f t="shared" si="0"/>
        <v>1.094093901599916E-3</v>
      </c>
      <c r="D34" s="93">
        <f>'Wyrównanie 22 Part 1'!C35-'Wyrównanie 22 Part 1'!C34</f>
        <v>5.2017474600882371E-5</v>
      </c>
      <c r="E34" s="93">
        <f t="shared" si="1"/>
        <v>5.2017474600882371E-5</v>
      </c>
      <c r="F34" s="93">
        <f t="shared" si="2"/>
        <v>1.9713526790298211E-5</v>
      </c>
      <c r="G34" s="93">
        <f t="shared" si="3"/>
        <v>1.9713526790298211E-5</v>
      </c>
      <c r="H34" s="93">
        <f t="shared" si="4"/>
        <v>-1.5523626664363122E-5</v>
      </c>
      <c r="I34" s="93">
        <f t="shared" si="5"/>
        <v>1.5523626664363122E-5</v>
      </c>
      <c r="J34" s="93"/>
      <c r="K34" s="93">
        <f>ABS(('Wyrównanie 22 Part 1'!B34-'Wyrównanie 22 Part 1'!E34)/'Wyrównanie 22 Part 1'!E34)</f>
        <v>2.052869174583917E-2</v>
      </c>
      <c r="L34" s="93">
        <f t="shared" si="12"/>
        <v>4.2142718479568525E-4</v>
      </c>
      <c r="M34" s="93">
        <f>'Wyrównanie 22 Part 1'!C35-'Wyrównanie 22 Part 1'!C34</f>
        <v>5.2017474600882371E-5</v>
      </c>
      <c r="N34" s="93">
        <f t="shared" si="13"/>
        <v>5.2017474600882371E-5</v>
      </c>
      <c r="O34" s="93">
        <f t="shared" si="14"/>
        <v>1.9713526790298211E-5</v>
      </c>
      <c r="P34" s="93">
        <f t="shared" si="15"/>
        <v>1.9713526790298211E-5</v>
      </c>
      <c r="Q34" s="93">
        <f t="shared" si="16"/>
        <v>-1.5523626664363122E-5</v>
      </c>
      <c r="R34" s="93">
        <f t="shared" si="17"/>
        <v>1.5523626664363122E-5</v>
      </c>
      <c r="S34" s="93"/>
      <c r="T34" s="93">
        <f>ABS(('Wyrównanie 22 Part 1'!B34-'Wyrównanie 22 Part 1'!G34)/'Wyrównanie 22 Part 1'!G34)</f>
        <v>9.2005606596041126E-3</v>
      </c>
      <c r="U34" s="93">
        <f t="shared" si="19"/>
        <v>8.4650316451054865E-5</v>
      </c>
      <c r="V34" s="93">
        <f>'Wyrównanie 22 Part 1'!C35-'Wyrównanie 22 Part 1'!C34</f>
        <v>5.2017474600882371E-5</v>
      </c>
      <c r="W34" s="93">
        <f t="shared" si="20"/>
        <v>5.2017474600882371E-5</v>
      </c>
      <c r="X34" s="93">
        <f t="shared" si="21"/>
        <v>1.9713526790298211E-5</v>
      </c>
      <c r="Y34" s="93">
        <f t="shared" si="22"/>
        <v>1.9713526790298211E-5</v>
      </c>
      <c r="Z34" s="93">
        <f t="shared" si="23"/>
        <v>-1.5523626664363122E-5</v>
      </c>
      <c r="AA34" s="93">
        <f t="shared" si="18"/>
        <v>1.5523626664363122E-5</v>
      </c>
      <c r="AB34" s="93"/>
      <c r="AC34" s="93">
        <f>ABS(('Wyrównanie 22 Part 1'!B34-'Wyrównanie 22 Part 1'!I34)/'Wyrównanie 22 Part 1'!I34)</f>
        <v>2.7549749986736333E-2</v>
      </c>
      <c r="AD34" s="93">
        <f t="shared" si="24"/>
        <v>7.5898872433167856E-4</v>
      </c>
      <c r="AE34" s="93">
        <f>'Wyrównanie 22 Part 1'!C35-'Wyrównanie 22 Part 1'!C34</f>
        <v>5.2017474600882371E-5</v>
      </c>
      <c r="AF34" s="93">
        <f t="shared" si="25"/>
        <v>5.2017474600882371E-5</v>
      </c>
      <c r="AG34" s="93">
        <f t="shared" si="26"/>
        <v>1.9713526790298211E-5</v>
      </c>
      <c r="AH34" s="93">
        <f t="shared" si="27"/>
        <v>1.9713526790298211E-5</v>
      </c>
      <c r="AI34" s="93">
        <f t="shared" si="28"/>
        <v>-1.5523626664363122E-5</v>
      </c>
      <c r="AJ34" s="93">
        <f t="shared" si="29"/>
        <v>1.5523626664363122E-5</v>
      </c>
      <c r="AK34" s="93"/>
      <c r="AL34" s="93">
        <f>ABS(('Wyrównanie 22 Part 1'!B34-'Wyrównanie 22 Part 1'!K34)/'Wyrównanie 22 Part 1'!K34)</f>
        <v>2.9340725391434574E-2</v>
      </c>
      <c r="AM34" s="93">
        <f t="shared" si="36"/>
        <v>8.6087816649557355E-4</v>
      </c>
      <c r="AN34" s="93">
        <f>'Wyrównanie 22 Part 1'!B35-'Wyrównanie 22 Part 1'!B34</f>
        <v>-4.7882528151604875E-5</v>
      </c>
      <c r="AO34" s="93">
        <f t="shared" si="37"/>
        <v>4.7882528151604875E-5</v>
      </c>
      <c r="AP34" s="93">
        <f t="shared" si="38"/>
        <v>-1.6048300500957728E-5</v>
      </c>
      <c r="AQ34" s="93">
        <f t="shared" si="39"/>
        <v>1.6048300500957728E-5</v>
      </c>
      <c r="AR34" s="93">
        <f t="shared" si="40"/>
        <v>3.97262480527964E-4</v>
      </c>
      <c r="AS34" s="93">
        <f t="shared" si="41"/>
        <v>3.97262480527964E-4</v>
      </c>
      <c r="AT34" s="93"/>
      <c r="AU34" s="93">
        <f>ABS(('Wyrównanie 22 Part 1'!B34-'Wyrównanie 22 Part 1'!M34)/'Wyrównanie 22 Part 1'!M34)</f>
        <v>1.8502600333936498E-2</v>
      </c>
      <c r="AV34" s="93">
        <f t="shared" si="42"/>
        <v>3.4234621911738699E-4</v>
      </c>
      <c r="AW34" s="93">
        <f>'Wyrównanie 22 Part 1'!B35-'Wyrównanie 22 Part 1'!B34</f>
        <v>-4.7882528151604875E-5</v>
      </c>
      <c r="AX34" s="93">
        <f t="shared" si="43"/>
        <v>4.7882528151604875E-5</v>
      </c>
      <c r="AY34" s="93">
        <f t="shared" si="44"/>
        <v>-1.6048300500957728E-5</v>
      </c>
      <c r="AZ34" s="93">
        <f t="shared" si="45"/>
        <v>1.6048300500957728E-5</v>
      </c>
      <c r="BA34" s="93">
        <f t="shared" si="46"/>
        <v>3.97262480527964E-4</v>
      </c>
      <c r="BB34" s="93">
        <f t="shared" si="47"/>
        <v>3.97262480527964E-4</v>
      </c>
      <c r="BC34" s="93"/>
      <c r="BD34" s="93">
        <f>ABS(('Wyrównanie 22 Part 1'!B34-'Wyrównanie 22 Part 1'!O34)/'Wyrównanie 22 Part 1'!O34)</f>
        <v>4.9222760478165935E-4</v>
      </c>
      <c r="BE34" s="93">
        <f t="shared" si="6"/>
        <v>2.4228801490908942E-7</v>
      </c>
      <c r="BF34" s="93">
        <f>'Wyrównanie 22 Part 1'!B35-'Wyrównanie 22 Part 1'!B34</f>
        <v>-4.7882528151604875E-5</v>
      </c>
      <c r="BG34" s="93">
        <f t="shared" si="7"/>
        <v>4.7882528151604875E-5</v>
      </c>
      <c r="BH34" s="93">
        <f t="shared" si="8"/>
        <v>-1.6048300500957728E-5</v>
      </c>
      <c r="BI34" s="93">
        <f t="shared" si="9"/>
        <v>1.6048300500957728E-5</v>
      </c>
      <c r="BJ34" s="93">
        <f t="shared" si="10"/>
        <v>3.97262480527964E-4</v>
      </c>
      <c r="BK34" s="93">
        <f t="shared" si="11"/>
        <v>3.97262480527964E-4</v>
      </c>
      <c r="BL34" s="93"/>
      <c r="BM34" s="93">
        <f>ABS(('Wyrównanie 22 Part 1'!B34-'Wyrównanie 22 Part 1'!Q34)/'Wyrównanie 22 Part 1'!Q34)</f>
        <v>3.9410463792667674E-2</v>
      </c>
      <c r="BN34" s="93">
        <f t="shared" si="30"/>
        <v>1.5531846563531697E-3</v>
      </c>
      <c r="BO34" s="93">
        <f>'Wyrównanie 22 Part 1'!B35-'Wyrównanie 22 Part 1'!B34</f>
        <v>-4.7882528151604875E-5</v>
      </c>
      <c r="BP34" s="93">
        <f t="shared" si="31"/>
        <v>4.7882528151604875E-5</v>
      </c>
      <c r="BQ34" s="93">
        <f t="shared" si="32"/>
        <v>-1.6048300500957728E-5</v>
      </c>
      <c r="BR34" s="93">
        <f t="shared" si="33"/>
        <v>1.6048300500957728E-5</v>
      </c>
      <c r="BS34" s="93">
        <f t="shared" si="34"/>
        <v>3.97262480527964E-4</v>
      </c>
      <c r="BT34" s="93">
        <f t="shared" si="35"/>
        <v>3.97262480527964E-4</v>
      </c>
    </row>
    <row r="35" spans="1:72" s="29" customFormat="1" x14ac:dyDescent="0.25">
      <c r="A35" s="42">
        <v>29</v>
      </c>
      <c r="B35" s="93">
        <f>ABS(('Wyrównanie 22 Part 1'!B35-'Wyrównanie 22 Part 1'!C35)/'Wyrównanie 22 Part 1'!C35)</f>
        <v>4.3848958897883275E-2</v>
      </c>
      <c r="C35" s="93">
        <f t="shared" si="0"/>
        <v>1.9227311964282569E-3</v>
      </c>
      <c r="D35" s="93">
        <f>'Wyrównanie 22 Part 1'!C36-'Wyrównanie 22 Part 1'!C35</f>
        <v>7.1731001391180582E-5</v>
      </c>
      <c r="E35" s="93">
        <f t="shared" si="1"/>
        <v>7.1731001391180582E-5</v>
      </c>
      <c r="F35" s="93">
        <f t="shared" si="2"/>
        <v>4.1899001259350886E-6</v>
      </c>
      <c r="G35" s="93">
        <f t="shared" si="3"/>
        <v>4.1899001259350886E-6</v>
      </c>
      <c r="H35" s="93">
        <f t="shared" si="4"/>
        <v>-3.9740826617711911E-5</v>
      </c>
      <c r="I35" s="93">
        <f t="shared" si="5"/>
        <v>3.9740826617711911E-5</v>
      </c>
      <c r="J35" s="93"/>
      <c r="K35" s="93">
        <f>ABS(('Wyrównanie 22 Part 1'!B35-'Wyrównanie 22 Part 1'!E35)/'Wyrównanie 22 Part 1'!E35)</f>
        <v>5.4995236157239905E-2</v>
      </c>
      <c r="L35" s="93">
        <f t="shared" si="12"/>
        <v>3.0244759999905873E-3</v>
      </c>
      <c r="M35" s="93">
        <f>'Wyrównanie 22 Part 1'!C36-'Wyrównanie 22 Part 1'!C35</f>
        <v>7.1731001391180582E-5</v>
      </c>
      <c r="N35" s="93">
        <f t="shared" si="13"/>
        <v>7.1731001391180582E-5</v>
      </c>
      <c r="O35" s="93">
        <f t="shared" si="14"/>
        <v>4.1899001259350886E-6</v>
      </c>
      <c r="P35" s="93">
        <f t="shared" si="15"/>
        <v>4.1899001259350886E-6</v>
      </c>
      <c r="Q35" s="93">
        <f t="shared" si="16"/>
        <v>-3.9740826617711911E-5</v>
      </c>
      <c r="R35" s="93">
        <f t="shared" si="17"/>
        <v>3.9740826617711911E-5</v>
      </c>
      <c r="S35" s="93"/>
      <c r="T35" s="93">
        <f>ABS(('Wyrównanie 22 Part 1'!B35-'Wyrównanie 22 Part 1'!G35)/'Wyrównanie 22 Part 1'!G35)</f>
        <v>6.0782712665464679E-2</v>
      </c>
      <c r="U35" s="93">
        <f t="shared" si="19"/>
        <v>3.6945381589724405E-3</v>
      </c>
      <c r="V35" s="93">
        <f>'Wyrównanie 22 Part 1'!C36-'Wyrównanie 22 Part 1'!C35</f>
        <v>7.1731001391180582E-5</v>
      </c>
      <c r="W35" s="93">
        <f t="shared" si="20"/>
        <v>7.1731001391180582E-5</v>
      </c>
      <c r="X35" s="93">
        <f t="shared" si="21"/>
        <v>4.1899001259350886E-6</v>
      </c>
      <c r="Y35" s="93">
        <f t="shared" si="22"/>
        <v>4.1899001259350886E-6</v>
      </c>
      <c r="Z35" s="93">
        <f t="shared" si="23"/>
        <v>-3.9740826617711911E-5</v>
      </c>
      <c r="AA35" s="93">
        <f t="shared" si="18"/>
        <v>3.9740826617711911E-5</v>
      </c>
      <c r="AB35" s="93"/>
      <c r="AC35" s="93">
        <f>ABS(('Wyrównanie 22 Part 1'!B35-'Wyrównanie 22 Part 1'!I35)/'Wyrównanie 22 Part 1'!I35)</f>
        <v>3.3579159702684831E-2</v>
      </c>
      <c r="AD35" s="93">
        <f t="shared" si="24"/>
        <v>1.1275599663384129E-3</v>
      </c>
      <c r="AE35" s="93">
        <f>'Wyrównanie 22 Part 1'!C36-'Wyrównanie 22 Part 1'!C35</f>
        <v>7.1731001391180582E-5</v>
      </c>
      <c r="AF35" s="93">
        <f t="shared" si="25"/>
        <v>7.1731001391180582E-5</v>
      </c>
      <c r="AG35" s="93">
        <f t="shared" si="26"/>
        <v>4.1899001259350886E-6</v>
      </c>
      <c r="AH35" s="93">
        <f t="shared" si="27"/>
        <v>4.1899001259350886E-6</v>
      </c>
      <c r="AI35" s="93">
        <f t="shared" si="28"/>
        <v>-3.9740826617711911E-5</v>
      </c>
      <c r="AJ35" s="93">
        <f t="shared" si="29"/>
        <v>3.9740826617711911E-5</v>
      </c>
      <c r="AK35" s="93"/>
      <c r="AL35" s="93">
        <f>ABS(('Wyrównanie 22 Part 1'!B35-'Wyrównanie 22 Part 1'!K35)/'Wyrównanie 22 Part 1'!K35)</f>
        <v>3.9301842643323044E-2</v>
      </c>
      <c r="AM35" s="93">
        <f t="shared" si="36"/>
        <v>1.5446348351605256E-3</v>
      </c>
      <c r="AN35" s="93">
        <f>'Wyrównanie 22 Part 1'!B36-'Wyrównanie 22 Part 1'!B35</f>
        <v>-6.3930828652562603E-5</v>
      </c>
      <c r="AO35" s="93">
        <f t="shared" si="37"/>
        <v>6.3930828652562603E-5</v>
      </c>
      <c r="AP35" s="93">
        <f t="shared" si="38"/>
        <v>3.8121418002700627E-4</v>
      </c>
      <c r="AQ35" s="93">
        <f t="shared" si="39"/>
        <v>3.8121418002700627E-4</v>
      </c>
      <c r="AR35" s="93">
        <f t="shared" si="40"/>
        <v>-5.4087325208468677E-4</v>
      </c>
      <c r="AS35" s="93">
        <f t="shared" si="41"/>
        <v>5.4087325208468677E-4</v>
      </c>
      <c r="AT35" s="93"/>
      <c r="AU35" s="93">
        <f>ABS(('Wyrównanie 22 Part 1'!B35-'Wyrównanie 22 Part 1'!M35)/'Wyrównanie 22 Part 1'!M35)</f>
        <v>4.7791471707392702E-2</v>
      </c>
      <c r="AV35" s="93">
        <f t="shared" si="42"/>
        <v>2.284024767958517E-3</v>
      </c>
      <c r="AW35" s="93">
        <f>'Wyrównanie 22 Part 1'!B36-'Wyrównanie 22 Part 1'!B35</f>
        <v>-6.3930828652562603E-5</v>
      </c>
      <c r="AX35" s="93">
        <f t="shared" si="43"/>
        <v>6.3930828652562603E-5</v>
      </c>
      <c r="AY35" s="93">
        <f t="shared" si="44"/>
        <v>3.8121418002700627E-4</v>
      </c>
      <c r="AZ35" s="93">
        <f t="shared" si="45"/>
        <v>3.8121418002700627E-4</v>
      </c>
      <c r="BA35" s="93">
        <f t="shared" si="46"/>
        <v>-5.4087325208468677E-4</v>
      </c>
      <c r="BB35" s="93">
        <f t="shared" si="47"/>
        <v>5.4087325208468677E-4</v>
      </c>
      <c r="BC35" s="93"/>
      <c r="BD35" s="93">
        <f>ABS(('Wyrównanie 22 Part 1'!B35-'Wyrównanie 22 Part 1'!O35)/'Wyrównanie 22 Part 1'!O35)</f>
        <v>1.9256371376033716E-2</v>
      </c>
      <c r="BE35" s="93">
        <f t="shared" si="6"/>
        <v>3.7080783857173063E-4</v>
      </c>
      <c r="BF35" s="93">
        <f>'Wyrównanie 22 Part 1'!B36-'Wyrównanie 22 Part 1'!B35</f>
        <v>-6.3930828652562603E-5</v>
      </c>
      <c r="BG35" s="93">
        <f t="shared" si="7"/>
        <v>6.3930828652562603E-5</v>
      </c>
      <c r="BH35" s="93">
        <f t="shared" si="8"/>
        <v>3.8121418002700627E-4</v>
      </c>
      <c r="BI35" s="93">
        <f t="shared" si="9"/>
        <v>3.8121418002700627E-4</v>
      </c>
      <c r="BJ35" s="93">
        <f t="shared" si="10"/>
        <v>-5.4087325208468677E-4</v>
      </c>
      <c r="BK35" s="93">
        <f t="shared" si="11"/>
        <v>5.4087325208468677E-4</v>
      </c>
      <c r="BL35" s="93"/>
      <c r="BM35" s="93">
        <f>ABS(('Wyrównanie 22 Part 1'!B35-'Wyrównanie 22 Part 1'!Q35)/'Wyrównanie 22 Part 1'!Q35)</f>
        <v>3.4627632893655308E-2</v>
      </c>
      <c r="BN35" s="93">
        <f t="shared" si="30"/>
        <v>1.1990729598177592E-3</v>
      </c>
      <c r="BO35" s="93">
        <f>'Wyrównanie 22 Part 1'!B36-'Wyrównanie 22 Part 1'!B35</f>
        <v>-6.3930828652562603E-5</v>
      </c>
      <c r="BP35" s="93">
        <f t="shared" si="31"/>
        <v>6.3930828652562603E-5</v>
      </c>
      <c r="BQ35" s="93">
        <f t="shared" si="32"/>
        <v>3.8121418002700627E-4</v>
      </c>
      <c r="BR35" s="93">
        <f t="shared" si="33"/>
        <v>3.8121418002700627E-4</v>
      </c>
      <c r="BS35" s="93">
        <f t="shared" si="34"/>
        <v>-5.4087325208468677E-4</v>
      </c>
      <c r="BT35" s="93">
        <f t="shared" si="35"/>
        <v>5.4087325208468677E-4</v>
      </c>
    </row>
    <row r="36" spans="1:72" s="29" customFormat="1" x14ac:dyDescent="0.25">
      <c r="A36" s="42">
        <v>30</v>
      </c>
      <c r="B36" s="93">
        <f>ABS(('Wyrównanie 22 Part 1'!B36-'Wyrównanie 22 Part 1'!C36)/'Wyrównanie 22 Part 1'!C36)</f>
        <v>0.13899649195058772</v>
      </c>
      <c r="C36" s="93">
        <f t="shared" si="0"/>
        <v>1.9320024774569795E-2</v>
      </c>
      <c r="D36" s="93">
        <f>'Wyrównanie 22 Part 1'!C37-'Wyrównanie 22 Part 1'!C36</f>
        <v>7.592090151711567E-5</v>
      </c>
      <c r="E36" s="93">
        <f t="shared" si="1"/>
        <v>7.592090151711567E-5</v>
      </c>
      <c r="F36" s="93">
        <f t="shared" si="2"/>
        <v>-3.5550926491776822E-5</v>
      </c>
      <c r="G36" s="93">
        <f t="shared" si="3"/>
        <v>3.5550926491776822E-5</v>
      </c>
      <c r="H36" s="93">
        <f t="shared" si="4"/>
        <v>8.352916040176169E-5</v>
      </c>
      <c r="I36" s="93">
        <f t="shared" si="5"/>
        <v>8.352916040176169E-5</v>
      </c>
      <c r="J36" s="93"/>
      <c r="K36" s="93">
        <f>ABS(('Wyrównanie 22 Part 1'!B36-'Wyrównanie 22 Part 1'!E36)/'Wyrównanie 22 Part 1'!E36)</f>
        <v>0.13859228068083632</v>
      </c>
      <c r="L36" s="93">
        <f t="shared" si="12"/>
        <v>1.9207820264315716E-2</v>
      </c>
      <c r="M36" s="93">
        <f>'Wyrównanie 22 Part 1'!C37-'Wyrównanie 22 Part 1'!C36</f>
        <v>7.592090151711567E-5</v>
      </c>
      <c r="N36" s="93">
        <f t="shared" si="13"/>
        <v>7.592090151711567E-5</v>
      </c>
      <c r="O36" s="93">
        <f t="shared" si="14"/>
        <v>-3.5550926491776822E-5</v>
      </c>
      <c r="P36" s="93">
        <f t="shared" si="15"/>
        <v>3.5550926491776822E-5</v>
      </c>
      <c r="Q36" s="93">
        <f t="shared" si="16"/>
        <v>8.352916040176169E-5</v>
      </c>
      <c r="R36" s="93">
        <f t="shared" si="17"/>
        <v>8.352916040176169E-5</v>
      </c>
      <c r="S36" s="93"/>
      <c r="T36" s="93">
        <f>ABS(('Wyrównanie 22 Part 1'!B36-'Wyrównanie 22 Part 1'!G36)/'Wyrównanie 22 Part 1'!G36)</f>
        <v>0.14544930366533634</v>
      </c>
      <c r="U36" s="93">
        <f t="shared" si="19"/>
        <v>2.1155499936731225E-2</v>
      </c>
      <c r="V36" s="93">
        <f>'Wyrównanie 22 Part 1'!C37-'Wyrównanie 22 Part 1'!C36</f>
        <v>7.592090151711567E-5</v>
      </c>
      <c r="W36" s="93">
        <f t="shared" si="20"/>
        <v>7.592090151711567E-5</v>
      </c>
      <c r="X36" s="93">
        <f t="shared" si="21"/>
        <v>-3.5550926491776822E-5</v>
      </c>
      <c r="Y36" s="93">
        <f t="shared" si="22"/>
        <v>3.5550926491776822E-5</v>
      </c>
      <c r="Z36" s="93">
        <f t="shared" si="23"/>
        <v>8.352916040176169E-5</v>
      </c>
      <c r="AA36" s="93">
        <f t="shared" si="18"/>
        <v>8.352916040176169E-5</v>
      </c>
      <c r="AB36" s="93"/>
      <c r="AC36" s="93">
        <f>ABS(('Wyrównanie 22 Part 1'!B36-'Wyrównanie 22 Part 1'!I36)/'Wyrównanie 22 Part 1'!I36)</f>
        <v>0.1203814260944111</v>
      </c>
      <c r="AD36" s="93">
        <f t="shared" si="24"/>
        <v>1.4491687748524162E-2</v>
      </c>
      <c r="AE36" s="93">
        <f>'Wyrównanie 22 Part 1'!C37-'Wyrównanie 22 Part 1'!C36</f>
        <v>7.592090151711567E-5</v>
      </c>
      <c r="AF36" s="93">
        <f t="shared" si="25"/>
        <v>7.592090151711567E-5</v>
      </c>
      <c r="AG36" s="93">
        <f t="shared" si="26"/>
        <v>-3.5550926491776822E-5</v>
      </c>
      <c r="AH36" s="93">
        <f t="shared" si="27"/>
        <v>3.5550926491776822E-5</v>
      </c>
      <c r="AI36" s="93">
        <f t="shared" si="28"/>
        <v>8.352916040176169E-5</v>
      </c>
      <c r="AJ36" s="93">
        <f t="shared" si="29"/>
        <v>8.352916040176169E-5</v>
      </c>
      <c r="AK36" s="93"/>
      <c r="AL36" s="93">
        <f>ABS(('Wyrównanie 22 Part 1'!B36-'Wyrównanie 22 Part 1'!K36)/'Wyrównanie 22 Part 1'!K36)</f>
        <v>0.12496996779658427</v>
      </c>
      <c r="AM36" s="93">
        <f t="shared" si="36"/>
        <v>1.561749285107931E-2</v>
      </c>
      <c r="AN36" s="93">
        <f>'Wyrównanie 22 Part 1'!B37-'Wyrównanie 22 Part 1'!B36</f>
        <v>3.1728335137444367E-4</v>
      </c>
      <c r="AO36" s="93">
        <f t="shared" si="37"/>
        <v>3.1728335137444367E-4</v>
      </c>
      <c r="AP36" s="93">
        <f t="shared" si="38"/>
        <v>-1.596590720576805E-4</v>
      </c>
      <c r="AQ36" s="93">
        <f t="shared" si="39"/>
        <v>1.596590720576805E-4</v>
      </c>
      <c r="AR36" s="93">
        <f t="shared" si="40"/>
        <v>1.8545026439456547E-5</v>
      </c>
      <c r="AS36" s="93">
        <f t="shared" si="41"/>
        <v>1.8545026439456547E-5</v>
      </c>
      <c r="AT36" s="93"/>
      <c r="AU36" s="93">
        <f>ABS(('Wyrównanie 22 Part 1'!B36-'Wyrównanie 22 Part 1'!M36)/'Wyrównanie 22 Part 1'!M36)</f>
        <v>0.13177740381243047</v>
      </c>
      <c r="AV36" s="93">
        <f t="shared" si="42"/>
        <v>1.7365284155544364E-2</v>
      </c>
      <c r="AW36" s="93">
        <f>'Wyrównanie 22 Part 1'!B37-'Wyrównanie 22 Part 1'!B36</f>
        <v>3.1728335137444367E-4</v>
      </c>
      <c r="AX36" s="93">
        <f t="shared" si="43"/>
        <v>3.1728335137444367E-4</v>
      </c>
      <c r="AY36" s="93">
        <f t="shared" si="44"/>
        <v>-1.596590720576805E-4</v>
      </c>
      <c r="AZ36" s="93">
        <f t="shared" si="45"/>
        <v>1.596590720576805E-4</v>
      </c>
      <c r="BA36" s="93">
        <f t="shared" si="46"/>
        <v>1.8545026439456547E-5</v>
      </c>
      <c r="BB36" s="93">
        <f t="shared" si="47"/>
        <v>1.8545026439456547E-5</v>
      </c>
      <c r="BC36" s="93"/>
      <c r="BD36" s="93">
        <f>ABS(('Wyrównanie 22 Part 1'!B36-'Wyrównanie 22 Part 1'!O36)/'Wyrównanie 22 Part 1'!O36)</f>
        <v>4.3803957875510328E-2</v>
      </c>
      <c r="BE36" s="93">
        <f t="shared" si="6"/>
        <v>1.9187867255594834E-3</v>
      </c>
      <c r="BF36" s="93">
        <f>'Wyrównanie 22 Part 1'!B37-'Wyrównanie 22 Part 1'!B36</f>
        <v>3.1728335137444367E-4</v>
      </c>
      <c r="BG36" s="93">
        <f t="shared" si="7"/>
        <v>3.1728335137444367E-4</v>
      </c>
      <c r="BH36" s="93">
        <f t="shared" si="8"/>
        <v>-1.596590720576805E-4</v>
      </c>
      <c r="BI36" s="93">
        <f t="shared" si="9"/>
        <v>1.596590720576805E-4</v>
      </c>
      <c r="BJ36" s="93">
        <f t="shared" si="10"/>
        <v>1.8545026439456547E-5</v>
      </c>
      <c r="BK36" s="93">
        <f t="shared" si="11"/>
        <v>1.8545026439456547E-5</v>
      </c>
      <c r="BL36" s="93"/>
      <c r="BM36" s="93">
        <f>ABS(('Wyrównanie 22 Part 1'!B36-'Wyrównanie 22 Part 1'!Q36)/'Wyrównanie 22 Part 1'!Q36)</f>
        <v>0.13067596765009909</v>
      </c>
      <c r="BN36" s="93">
        <f t="shared" si="30"/>
        <v>1.7076208521289743E-2</v>
      </c>
      <c r="BO36" s="93">
        <f>'Wyrównanie 22 Part 1'!B37-'Wyrównanie 22 Part 1'!B36</f>
        <v>3.1728335137444367E-4</v>
      </c>
      <c r="BP36" s="93">
        <f t="shared" si="31"/>
        <v>3.1728335137444367E-4</v>
      </c>
      <c r="BQ36" s="93">
        <f t="shared" si="32"/>
        <v>-1.596590720576805E-4</v>
      </c>
      <c r="BR36" s="93">
        <f t="shared" si="33"/>
        <v>1.596590720576805E-4</v>
      </c>
      <c r="BS36" s="93">
        <f t="shared" si="34"/>
        <v>1.8545026439456547E-5</v>
      </c>
      <c r="BT36" s="93">
        <f t="shared" si="35"/>
        <v>1.8545026439456547E-5</v>
      </c>
    </row>
    <row r="37" spans="1:72" s="29" customFormat="1" x14ac:dyDescent="0.25">
      <c r="A37" s="42">
        <v>31</v>
      </c>
      <c r="B37" s="93">
        <f>ABS(('Wyrównanie 22 Part 1'!B37-'Wyrównanie 22 Part 1'!C37)/'Wyrównanie 22 Part 1'!C37)</f>
        <v>3.252974760291049E-2</v>
      </c>
      <c r="C37" s="93">
        <f t="shared" si="0"/>
        <v>1.0581844791090608E-3</v>
      </c>
      <c r="D37" s="93">
        <f>'Wyrównanie 22 Part 1'!C38-'Wyrównanie 22 Part 1'!C37</f>
        <v>4.0369975025338848E-5</v>
      </c>
      <c r="E37" s="93">
        <f t="shared" si="1"/>
        <v>4.0369975025338848E-5</v>
      </c>
      <c r="F37" s="93">
        <f t="shared" si="2"/>
        <v>4.7978233909984867E-5</v>
      </c>
      <c r="G37" s="93">
        <f t="shared" si="3"/>
        <v>4.7978233909984867E-5</v>
      </c>
      <c r="H37" s="93">
        <f t="shared" si="4"/>
        <v>2.4724307466419569E-5</v>
      </c>
      <c r="I37" s="93">
        <f t="shared" si="5"/>
        <v>2.4724307466419569E-5</v>
      </c>
      <c r="J37" s="93"/>
      <c r="K37" s="93">
        <f>ABS(('Wyrównanie 22 Part 1'!B37-'Wyrównanie 22 Part 1'!E37)/'Wyrównanie 22 Part 1'!E37)</f>
        <v>4.0247968681406704E-2</v>
      </c>
      <c r="L37" s="93">
        <f t="shared" si="12"/>
        <v>1.6198989829794949E-3</v>
      </c>
      <c r="M37" s="93">
        <f>'Wyrównanie 22 Part 1'!C38-'Wyrównanie 22 Part 1'!C37</f>
        <v>4.0369975025338848E-5</v>
      </c>
      <c r="N37" s="93">
        <f t="shared" si="13"/>
        <v>4.0369975025338848E-5</v>
      </c>
      <c r="O37" s="93">
        <f t="shared" si="14"/>
        <v>4.7978233909984867E-5</v>
      </c>
      <c r="P37" s="93">
        <f t="shared" si="15"/>
        <v>4.7978233909984867E-5</v>
      </c>
      <c r="Q37" s="93">
        <f t="shared" si="16"/>
        <v>2.4724307466419569E-5</v>
      </c>
      <c r="R37" s="93">
        <f t="shared" si="17"/>
        <v>2.4724307466419569E-5</v>
      </c>
      <c r="S37" s="93"/>
      <c r="T37" s="93">
        <f>ABS(('Wyrównanie 22 Part 1'!B37-'Wyrównanie 22 Part 1'!G37)/'Wyrównanie 22 Part 1'!G37)</f>
        <v>2.8080085773510604E-2</v>
      </c>
      <c r="U37" s="93">
        <f t="shared" si="19"/>
        <v>7.8849121704771259E-4</v>
      </c>
      <c r="V37" s="93">
        <f>'Wyrównanie 22 Part 1'!C38-'Wyrównanie 22 Part 1'!C37</f>
        <v>4.0369975025338848E-5</v>
      </c>
      <c r="W37" s="93">
        <f t="shared" si="20"/>
        <v>4.0369975025338848E-5</v>
      </c>
      <c r="X37" s="93">
        <f t="shared" si="21"/>
        <v>4.7978233909984867E-5</v>
      </c>
      <c r="Y37" s="93">
        <f t="shared" si="22"/>
        <v>4.7978233909984867E-5</v>
      </c>
      <c r="Z37" s="93">
        <f t="shared" si="23"/>
        <v>2.4724307466419569E-5</v>
      </c>
      <c r="AA37" s="93">
        <f t="shared" si="18"/>
        <v>2.4724307466419569E-5</v>
      </c>
      <c r="AB37" s="93"/>
      <c r="AC37" s="93">
        <f>ABS(('Wyrównanie 22 Part 1'!B37-'Wyrównanie 22 Part 1'!I37)/'Wyrównanie 22 Part 1'!I37)</f>
        <v>4.6473733618958048E-2</v>
      </c>
      <c r="AD37" s="93">
        <f t="shared" si="24"/>
        <v>2.1598079164858713E-3</v>
      </c>
      <c r="AE37" s="93">
        <f>'Wyrównanie 22 Part 1'!C38-'Wyrównanie 22 Part 1'!C37</f>
        <v>4.0369975025338848E-5</v>
      </c>
      <c r="AF37" s="93">
        <f t="shared" si="25"/>
        <v>4.0369975025338848E-5</v>
      </c>
      <c r="AG37" s="93">
        <f t="shared" si="26"/>
        <v>4.7978233909984867E-5</v>
      </c>
      <c r="AH37" s="93">
        <f t="shared" si="27"/>
        <v>4.7978233909984867E-5</v>
      </c>
      <c r="AI37" s="93">
        <f t="shared" si="28"/>
        <v>2.4724307466419569E-5</v>
      </c>
      <c r="AJ37" s="93">
        <f t="shared" si="29"/>
        <v>2.4724307466419569E-5</v>
      </c>
      <c r="AK37" s="93"/>
      <c r="AL37" s="93">
        <f>ABS(('Wyrównanie 22 Part 1'!B37-'Wyrównanie 22 Part 1'!K37)/'Wyrównanie 22 Part 1'!K37)</f>
        <v>5.405920489436148E-2</v>
      </c>
      <c r="AM37" s="93">
        <f t="shared" si="36"/>
        <v>2.9223976338105563E-3</v>
      </c>
      <c r="AN37" s="93">
        <f>'Wyrównanie 22 Part 1'!B38-'Wyrównanie 22 Part 1'!B37</f>
        <v>1.5762427931676317E-4</v>
      </c>
      <c r="AO37" s="93">
        <f t="shared" si="37"/>
        <v>1.5762427931676317E-4</v>
      </c>
      <c r="AP37" s="93">
        <f t="shared" si="38"/>
        <v>-1.4111404561822395E-4</v>
      </c>
      <c r="AQ37" s="93">
        <f t="shared" si="39"/>
        <v>1.4111404561822395E-4</v>
      </c>
      <c r="AR37" s="93">
        <f t="shared" si="40"/>
        <v>-1.0103334869080468E-4</v>
      </c>
      <c r="AS37" s="93">
        <f t="shared" si="41"/>
        <v>1.0103334869080468E-4</v>
      </c>
      <c r="AT37" s="93"/>
      <c r="AU37" s="93">
        <f>ABS(('Wyrównanie 22 Part 1'!B37-'Wyrównanie 22 Part 1'!M37)/'Wyrównanie 22 Part 1'!M37)</f>
        <v>4.6807002565094846E-2</v>
      </c>
      <c r="AV37" s="93">
        <f t="shared" si="42"/>
        <v>2.1908954891287956E-3</v>
      </c>
      <c r="AW37" s="93">
        <f>'Wyrównanie 22 Part 1'!B38-'Wyrównanie 22 Part 1'!B37</f>
        <v>1.5762427931676317E-4</v>
      </c>
      <c r="AX37" s="93">
        <f t="shared" si="43"/>
        <v>1.5762427931676317E-4</v>
      </c>
      <c r="AY37" s="93">
        <f t="shared" si="44"/>
        <v>-1.4111404561822395E-4</v>
      </c>
      <c r="AZ37" s="93">
        <f t="shared" si="45"/>
        <v>1.4111404561822395E-4</v>
      </c>
      <c r="BA37" s="93">
        <f t="shared" si="46"/>
        <v>-1.0103334869080468E-4</v>
      </c>
      <c r="BB37" s="93">
        <f t="shared" si="47"/>
        <v>1.0103334869080468E-4</v>
      </c>
      <c r="BC37" s="93"/>
      <c r="BD37" s="93">
        <f>ABS(('Wyrównanie 22 Part 1'!B37-'Wyrównanie 22 Part 1'!O37)/'Wyrównanie 22 Part 1'!O37)</f>
        <v>2.3435537726713352E-2</v>
      </c>
      <c r="BE37" s="93">
        <f t="shared" si="6"/>
        <v>5.492244285402048E-4</v>
      </c>
      <c r="BF37" s="93">
        <f>'Wyrównanie 22 Part 1'!B38-'Wyrównanie 22 Part 1'!B37</f>
        <v>1.5762427931676317E-4</v>
      </c>
      <c r="BG37" s="93">
        <f t="shared" si="7"/>
        <v>1.5762427931676317E-4</v>
      </c>
      <c r="BH37" s="93">
        <f t="shared" si="8"/>
        <v>-1.4111404561822395E-4</v>
      </c>
      <c r="BI37" s="93">
        <f t="shared" si="9"/>
        <v>1.4111404561822395E-4</v>
      </c>
      <c r="BJ37" s="93">
        <f t="shared" si="10"/>
        <v>-1.0103334869080468E-4</v>
      </c>
      <c r="BK37" s="93">
        <f t="shared" si="11"/>
        <v>1.0103334869080468E-4</v>
      </c>
      <c r="BL37" s="93"/>
      <c r="BM37" s="93">
        <f>ABS(('Wyrównanie 22 Part 1'!B37-'Wyrównanie 22 Part 1'!Q37)/'Wyrównanie 22 Part 1'!Q37)</f>
        <v>3.8641412605511606E-2</v>
      </c>
      <c r="BN37" s="93">
        <f t="shared" si="30"/>
        <v>1.4931587681493912E-3</v>
      </c>
      <c r="BO37" s="93">
        <f>'Wyrównanie 22 Part 1'!B38-'Wyrównanie 22 Part 1'!B37</f>
        <v>1.5762427931676317E-4</v>
      </c>
      <c r="BP37" s="93">
        <f t="shared" si="31"/>
        <v>1.5762427931676317E-4</v>
      </c>
      <c r="BQ37" s="93">
        <f t="shared" si="32"/>
        <v>-1.4111404561822395E-4</v>
      </c>
      <c r="BR37" s="93">
        <f t="shared" si="33"/>
        <v>1.4111404561822395E-4</v>
      </c>
      <c r="BS37" s="93">
        <f t="shared" si="34"/>
        <v>-1.0103334869080468E-4</v>
      </c>
      <c r="BT37" s="93">
        <f t="shared" si="35"/>
        <v>1.0103334869080468E-4</v>
      </c>
    </row>
    <row r="38" spans="1:72" s="29" customFormat="1" x14ac:dyDescent="0.25">
      <c r="A38" s="42">
        <v>32</v>
      </c>
      <c r="B38" s="93">
        <f>ABS(('Wyrównanie 22 Part 1'!B38-'Wyrównanie 22 Part 1'!C38)/'Wyrównanie 22 Part 1'!C38)</f>
        <v>0.10936084195522308</v>
      </c>
      <c r="C38" s="93">
        <f t="shared" si="0"/>
        <v>1.1959793753155281E-2</v>
      </c>
      <c r="D38" s="93">
        <f>'Wyrównanie 22 Part 1'!C39-'Wyrównanie 22 Part 1'!C38</f>
        <v>8.8348208935323715E-5</v>
      </c>
      <c r="E38" s="93">
        <f t="shared" si="1"/>
        <v>8.8348208935323715E-5</v>
      </c>
      <c r="F38" s="93">
        <f t="shared" si="2"/>
        <v>7.2702541376404436E-5</v>
      </c>
      <c r="G38" s="93">
        <f t="shared" si="3"/>
        <v>7.2702541376404436E-5</v>
      </c>
      <c r="H38" s="93">
        <f t="shared" si="4"/>
        <v>-1.086911018191633E-4</v>
      </c>
      <c r="I38" s="93">
        <f t="shared" si="5"/>
        <v>1.086911018191633E-4</v>
      </c>
      <c r="J38" s="93"/>
      <c r="K38" s="93">
        <f>ABS(('Wyrównanie 22 Part 1'!B38-'Wyrównanie 22 Part 1'!E38)/'Wyrównanie 22 Part 1'!E38)</f>
        <v>8.3359959286905663E-2</v>
      </c>
      <c r="L38" s="93">
        <f t="shared" si="12"/>
        <v>6.9488828123145698E-3</v>
      </c>
      <c r="M38" s="93">
        <f>'Wyrównanie 22 Part 1'!C39-'Wyrównanie 22 Part 1'!C38</f>
        <v>8.8348208935323715E-5</v>
      </c>
      <c r="N38" s="93">
        <f t="shared" si="13"/>
        <v>8.8348208935323715E-5</v>
      </c>
      <c r="O38" s="93">
        <f t="shared" si="14"/>
        <v>7.2702541376404436E-5</v>
      </c>
      <c r="P38" s="93">
        <f t="shared" si="15"/>
        <v>7.2702541376404436E-5</v>
      </c>
      <c r="Q38" s="93">
        <f t="shared" si="16"/>
        <v>-1.086911018191633E-4</v>
      </c>
      <c r="R38" s="93">
        <f t="shared" si="17"/>
        <v>1.086911018191633E-4</v>
      </c>
      <c r="S38" s="93"/>
      <c r="T38" s="93">
        <f>ABS(('Wyrównanie 22 Part 1'!B38-'Wyrównanie 22 Part 1'!G38)/'Wyrównanie 22 Part 1'!G38)</f>
        <v>7.6275061270214578E-2</v>
      </c>
      <c r="U38" s="93">
        <f t="shared" si="19"/>
        <v>5.8178849717749883E-3</v>
      </c>
      <c r="V38" s="93">
        <f>'Wyrównanie 22 Part 1'!C39-'Wyrównanie 22 Part 1'!C38</f>
        <v>8.8348208935323715E-5</v>
      </c>
      <c r="W38" s="93">
        <f t="shared" si="20"/>
        <v>8.8348208935323715E-5</v>
      </c>
      <c r="X38" s="93">
        <f t="shared" si="21"/>
        <v>7.2702541376404436E-5</v>
      </c>
      <c r="Y38" s="93">
        <f t="shared" si="22"/>
        <v>7.2702541376404436E-5</v>
      </c>
      <c r="Z38" s="93">
        <f t="shared" si="23"/>
        <v>-1.086911018191633E-4</v>
      </c>
      <c r="AA38" s="93">
        <f t="shared" si="18"/>
        <v>1.086911018191633E-4</v>
      </c>
      <c r="AB38" s="93"/>
      <c r="AC38" s="93">
        <f>ABS(('Wyrównanie 22 Part 1'!B38-'Wyrównanie 22 Part 1'!I38)/'Wyrównanie 22 Part 1'!I38)</f>
        <v>0.10146357062573352</v>
      </c>
      <c r="AD38" s="93">
        <f t="shared" si="24"/>
        <v>1.0294856164123215E-2</v>
      </c>
      <c r="AE38" s="93">
        <f>'Wyrównanie 22 Part 1'!C39-'Wyrównanie 22 Part 1'!C38</f>
        <v>8.8348208935323715E-5</v>
      </c>
      <c r="AF38" s="93">
        <f t="shared" si="25"/>
        <v>8.8348208935323715E-5</v>
      </c>
      <c r="AG38" s="93">
        <f t="shared" si="26"/>
        <v>7.2702541376404436E-5</v>
      </c>
      <c r="AH38" s="93">
        <f t="shared" si="27"/>
        <v>7.2702541376404436E-5</v>
      </c>
      <c r="AI38" s="93">
        <f t="shared" si="28"/>
        <v>-1.086911018191633E-4</v>
      </c>
      <c r="AJ38" s="93">
        <f t="shared" si="29"/>
        <v>1.086911018191633E-4</v>
      </c>
      <c r="AK38" s="93"/>
      <c r="AL38" s="93">
        <f>ABS(('Wyrównanie 22 Part 1'!B38-'Wyrównanie 22 Part 1'!K38)/'Wyrównanie 22 Part 1'!K38)</f>
        <v>0.10037046701083378</v>
      </c>
      <c r="AM38" s="93">
        <f t="shared" si="36"/>
        <v>1.0074230647972873E-2</v>
      </c>
      <c r="AN38" s="93">
        <f>'Wyrównanie 22 Part 1'!B39-'Wyrównanie 22 Part 1'!B38</f>
        <v>1.6510233698539215E-5</v>
      </c>
      <c r="AO38" s="93">
        <f t="shared" si="37"/>
        <v>1.6510233698539215E-5</v>
      </c>
      <c r="AP38" s="93">
        <f t="shared" si="38"/>
        <v>-2.4214739430902864E-4</v>
      </c>
      <c r="AQ38" s="93">
        <f t="shared" si="39"/>
        <v>2.4214739430902864E-4</v>
      </c>
      <c r="AR38" s="93">
        <f t="shared" si="40"/>
        <v>6.4374489581688131E-4</v>
      </c>
      <c r="AS38" s="93">
        <f t="shared" si="41"/>
        <v>6.4374489581688131E-4</v>
      </c>
      <c r="AT38" s="93"/>
      <c r="AU38" s="93">
        <f>ABS(('Wyrównanie 22 Part 1'!B38-'Wyrównanie 22 Part 1'!M38)/'Wyrównanie 22 Part 1'!M38)</f>
        <v>9.2729801570639397E-2</v>
      </c>
      <c r="AV38" s="93">
        <f t="shared" si="42"/>
        <v>8.5988160993301574E-3</v>
      </c>
      <c r="AW38" s="93">
        <f>'Wyrównanie 22 Part 1'!B39-'Wyrównanie 22 Part 1'!B38</f>
        <v>1.6510233698539215E-5</v>
      </c>
      <c r="AX38" s="93">
        <f t="shared" si="43"/>
        <v>1.6510233698539215E-5</v>
      </c>
      <c r="AY38" s="93">
        <f t="shared" si="44"/>
        <v>-2.4214739430902864E-4</v>
      </c>
      <c r="AZ38" s="93">
        <f t="shared" si="45"/>
        <v>2.4214739430902864E-4</v>
      </c>
      <c r="BA38" s="93">
        <f t="shared" si="46"/>
        <v>6.4374489581688131E-4</v>
      </c>
      <c r="BB38" s="93">
        <f t="shared" si="47"/>
        <v>6.4374489581688131E-4</v>
      </c>
      <c r="BC38" s="93"/>
      <c r="BD38" s="93">
        <f>ABS(('Wyrównanie 22 Part 1'!B38-'Wyrównanie 22 Part 1'!O38)/'Wyrównanie 22 Part 1'!O38)</f>
        <v>6.9015512986404957E-3</v>
      </c>
      <c r="BE38" s="93">
        <f t="shared" si="6"/>
        <v>4.7631410327766311E-5</v>
      </c>
      <c r="BF38" s="93">
        <f>'Wyrównanie 22 Part 1'!B39-'Wyrównanie 22 Part 1'!B38</f>
        <v>1.6510233698539215E-5</v>
      </c>
      <c r="BG38" s="93">
        <f t="shared" si="7"/>
        <v>1.6510233698539215E-5</v>
      </c>
      <c r="BH38" s="93">
        <f t="shared" si="8"/>
        <v>-2.4214739430902864E-4</v>
      </c>
      <c r="BI38" s="93">
        <f t="shared" si="9"/>
        <v>2.4214739430902864E-4</v>
      </c>
      <c r="BJ38" s="93">
        <f t="shared" si="10"/>
        <v>6.4374489581688131E-4</v>
      </c>
      <c r="BK38" s="93">
        <f t="shared" si="11"/>
        <v>6.4374489581688131E-4</v>
      </c>
      <c r="BL38" s="93"/>
      <c r="BM38" s="93">
        <f>ABS(('Wyrównanie 22 Part 1'!B38-'Wyrównanie 22 Part 1'!Q38)/'Wyrównanie 22 Part 1'!Q38)</f>
        <v>0.11814619501582697</v>
      </c>
      <c r="BN38" s="93">
        <f t="shared" si="30"/>
        <v>1.3958523396717819E-2</v>
      </c>
      <c r="BO38" s="93">
        <f>'Wyrównanie 22 Part 1'!B39-'Wyrównanie 22 Part 1'!B38</f>
        <v>1.6510233698539215E-5</v>
      </c>
      <c r="BP38" s="93">
        <f t="shared" si="31"/>
        <v>1.6510233698539215E-5</v>
      </c>
      <c r="BQ38" s="93">
        <f t="shared" si="32"/>
        <v>-2.4214739430902864E-4</v>
      </c>
      <c r="BR38" s="93">
        <f t="shared" si="33"/>
        <v>2.4214739430902864E-4</v>
      </c>
      <c r="BS38" s="93">
        <f t="shared" si="34"/>
        <v>6.4374489581688131E-4</v>
      </c>
      <c r="BT38" s="93">
        <f t="shared" si="35"/>
        <v>6.4374489581688131E-4</v>
      </c>
    </row>
    <row r="39" spans="1:72" s="29" customFormat="1" x14ac:dyDescent="0.25">
      <c r="A39" s="42">
        <v>33</v>
      </c>
      <c r="B39" s="93">
        <f>ABS(('Wyrównanie 22 Part 1'!B39-'Wyrównanie 22 Part 1'!C39)/'Wyrównanie 22 Part 1'!C39)</f>
        <v>5.8340128300894231E-2</v>
      </c>
      <c r="C39" s="93">
        <f t="shared" si="0"/>
        <v>3.4035705701648002E-3</v>
      </c>
      <c r="D39" s="93">
        <f>'Wyrównanie 22 Part 1'!C40-'Wyrównanie 22 Part 1'!C39</f>
        <v>1.6105075031172815E-4</v>
      </c>
      <c r="E39" s="93">
        <f t="shared" si="1"/>
        <v>1.6105075031172815E-4</v>
      </c>
      <c r="F39" s="93">
        <f t="shared" si="2"/>
        <v>-3.598856044275886E-5</v>
      </c>
      <c r="G39" s="93">
        <f t="shared" si="3"/>
        <v>3.598856044275886E-5</v>
      </c>
      <c r="H39" s="93">
        <f t="shared" si="4"/>
        <v>-2.7877024330798597E-5</v>
      </c>
      <c r="I39" s="93">
        <f t="shared" si="5"/>
        <v>2.7877024330798597E-5</v>
      </c>
      <c r="J39" s="93"/>
      <c r="K39" s="93">
        <f>ABS(('Wyrównanie 22 Part 1'!B39-'Wyrównanie 22 Part 1'!E39)/'Wyrównanie 22 Part 1'!E39)</f>
        <v>2.8703972798416424E-2</v>
      </c>
      <c r="L39" s="93">
        <f t="shared" si="12"/>
        <v>8.2391805441223002E-4</v>
      </c>
      <c r="M39" s="93">
        <f>'Wyrównanie 22 Part 1'!C40-'Wyrównanie 22 Part 1'!C39</f>
        <v>1.6105075031172815E-4</v>
      </c>
      <c r="N39" s="93">
        <f t="shared" si="13"/>
        <v>1.6105075031172815E-4</v>
      </c>
      <c r="O39" s="93">
        <f t="shared" si="14"/>
        <v>-3.598856044275886E-5</v>
      </c>
      <c r="P39" s="93">
        <f t="shared" si="15"/>
        <v>3.598856044275886E-5</v>
      </c>
      <c r="Q39" s="93">
        <f t="shared" si="16"/>
        <v>-2.7877024330798597E-5</v>
      </c>
      <c r="R39" s="93">
        <f t="shared" si="17"/>
        <v>2.7877024330798597E-5</v>
      </c>
      <c r="S39" s="93"/>
      <c r="T39" s="93">
        <f>ABS(('Wyrównanie 22 Part 1'!B39-'Wyrównanie 22 Part 1'!G39)/'Wyrównanie 22 Part 1'!G39)</f>
        <v>2.6031161494202038E-2</v>
      </c>
      <c r="U39" s="93">
        <f t="shared" si="19"/>
        <v>6.7762136873722684E-4</v>
      </c>
      <c r="V39" s="93">
        <f>'Wyrównanie 22 Part 1'!C40-'Wyrównanie 22 Part 1'!C39</f>
        <v>1.6105075031172815E-4</v>
      </c>
      <c r="W39" s="93">
        <f t="shared" si="20"/>
        <v>1.6105075031172815E-4</v>
      </c>
      <c r="X39" s="93">
        <f t="shared" si="21"/>
        <v>-3.598856044275886E-5</v>
      </c>
      <c r="Y39" s="93">
        <f t="shared" si="22"/>
        <v>3.598856044275886E-5</v>
      </c>
      <c r="Z39" s="93">
        <f t="shared" si="23"/>
        <v>-2.7877024330798597E-5</v>
      </c>
      <c r="AA39" s="93">
        <f t="shared" si="18"/>
        <v>2.7877024330798597E-5</v>
      </c>
      <c r="AB39" s="93"/>
      <c r="AC39" s="93">
        <f>ABS(('Wyrównanie 22 Part 1'!B39-'Wyrównanie 22 Part 1'!I39)/'Wyrównanie 22 Part 1'!I39)</f>
        <v>5.4703435062418343E-2</v>
      </c>
      <c r="AD39" s="93">
        <f t="shared" si="24"/>
        <v>2.9924658076282205E-3</v>
      </c>
      <c r="AE39" s="93">
        <f>'Wyrównanie 22 Part 1'!C40-'Wyrównanie 22 Part 1'!C39</f>
        <v>1.6105075031172815E-4</v>
      </c>
      <c r="AF39" s="93">
        <f t="shared" si="25"/>
        <v>1.6105075031172815E-4</v>
      </c>
      <c r="AG39" s="93">
        <f t="shared" si="26"/>
        <v>-3.598856044275886E-5</v>
      </c>
      <c r="AH39" s="93">
        <f t="shared" si="27"/>
        <v>3.598856044275886E-5</v>
      </c>
      <c r="AI39" s="93">
        <f t="shared" si="28"/>
        <v>-2.7877024330798597E-5</v>
      </c>
      <c r="AJ39" s="93">
        <f t="shared" si="29"/>
        <v>2.7877024330798597E-5</v>
      </c>
      <c r="AK39" s="93"/>
      <c r="AL39" s="93">
        <f>ABS(('Wyrównanie 22 Part 1'!B39-'Wyrównanie 22 Part 1'!K39)/'Wyrównanie 22 Part 1'!K39)</f>
        <v>4.4429441382748465E-2</v>
      </c>
      <c r="AM39" s="93">
        <f t="shared" si="36"/>
        <v>1.9739752615830818E-3</v>
      </c>
      <c r="AN39" s="93">
        <f>'Wyrównanie 22 Part 1'!B40-'Wyrównanie 22 Part 1'!B39</f>
        <v>-2.2563716061048942E-4</v>
      </c>
      <c r="AO39" s="93">
        <f t="shared" si="37"/>
        <v>2.2563716061048942E-4</v>
      </c>
      <c r="AP39" s="93">
        <f t="shared" si="38"/>
        <v>4.0159750150785267E-4</v>
      </c>
      <c r="AQ39" s="93">
        <f t="shared" si="39"/>
        <v>4.0159750150785267E-4</v>
      </c>
      <c r="AR39" s="93">
        <f t="shared" si="40"/>
        <v>1.0323821585124732E-4</v>
      </c>
      <c r="AS39" s="93">
        <f t="shared" si="41"/>
        <v>1.0323821585124732E-4</v>
      </c>
      <c r="AT39" s="93"/>
      <c r="AU39" s="93">
        <f>ABS(('Wyrównanie 22 Part 1'!B39-'Wyrównanie 22 Part 1'!M39)/'Wyrównanie 22 Part 1'!M39)</f>
        <v>3.7542972811621042E-2</v>
      </c>
      <c r="AV39" s="93">
        <f t="shared" si="42"/>
        <v>1.4094748075341168E-3</v>
      </c>
      <c r="AW39" s="93">
        <f>'Wyrównanie 22 Part 1'!B40-'Wyrównanie 22 Part 1'!B39</f>
        <v>-2.2563716061048942E-4</v>
      </c>
      <c r="AX39" s="93">
        <f t="shared" si="43"/>
        <v>2.2563716061048942E-4</v>
      </c>
      <c r="AY39" s="93">
        <f t="shared" si="44"/>
        <v>4.0159750150785267E-4</v>
      </c>
      <c r="AZ39" s="93">
        <f t="shared" si="45"/>
        <v>4.0159750150785267E-4</v>
      </c>
      <c r="BA39" s="93">
        <f t="shared" si="46"/>
        <v>1.0323821585124732E-4</v>
      </c>
      <c r="BB39" s="93">
        <f t="shared" si="47"/>
        <v>1.0323821585124732E-4</v>
      </c>
      <c r="BC39" s="93"/>
      <c r="BD39" s="93">
        <f>ABS(('Wyrównanie 22 Part 1'!B39-'Wyrównanie 22 Part 1'!O39)/'Wyrównanie 22 Part 1'!O39)</f>
        <v>2.6291087202116915E-2</v>
      </c>
      <c r="BE39" s="93">
        <f t="shared" si="6"/>
        <v>6.9122126626931584E-4</v>
      </c>
      <c r="BF39" s="93">
        <f>'Wyrównanie 22 Part 1'!B40-'Wyrównanie 22 Part 1'!B39</f>
        <v>-2.2563716061048942E-4</v>
      </c>
      <c r="BG39" s="93">
        <f t="shared" si="7"/>
        <v>2.2563716061048942E-4</v>
      </c>
      <c r="BH39" s="93">
        <f t="shared" si="8"/>
        <v>4.0159750150785267E-4</v>
      </c>
      <c r="BI39" s="93">
        <f t="shared" si="9"/>
        <v>4.0159750150785267E-4</v>
      </c>
      <c r="BJ39" s="93">
        <f t="shared" si="10"/>
        <v>1.0323821585124732E-4</v>
      </c>
      <c r="BK39" s="93">
        <f t="shared" si="11"/>
        <v>1.0323821585124732E-4</v>
      </c>
      <c r="BL39" s="93"/>
      <c r="BM39" s="93">
        <f>ABS(('Wyrównanie 22 Part 1'!B39-'Wyrównanie 22 Part 1'!Q39)/'Wyrównanie 22 Part 1'!Q39)</f>
        <v>6.8325838575161321E-2</v>
      </c>
      <c r="BN39" s="93">
        <f t="shared" si="30"/>
        <v>4.6684202169990025E-3</v>
      </c>
      <c r="BO39" s="93">
        <f>'Wyrównanie 22 Part 1'!B40-'Wyrównanie 22 Part 1'!B39</f>
        <v>-2.2563716061048942E-4</v>
      </c>
      <c r="BP39" s="93">
        <f t="shared" si="31"/>
        <v>2.2563716061048942E-4</v>
      </c>
      <c r="BQ39" s="93">
        <f t="shared" si="32"/>
        <v>4.0159750150785267E-4</v>
      </c>
      <c r="BR39" s="93">
        <f t="shared" si="33"/>
        <v>4.0159750150785267E-4</v>
      </c>
      <c r="BS39" s="93">
        <f t="shared" si="34"/>
        <v>1.0323821585124732E-4</v>
      </c>
      <c r="BT39" s="93">
        <f t="shared" si="35"/>
        <v>1.0323821585124732E-4</v>
      </c>
    </row>
    <row r="40" spans="1:72" s="29" customFormat="1" x14ac:dyDescent="0.25">
      <c r="A40" s="42">
        <v>34</v>
      </c>
      <c r="B40" s="93">
        <f>ABS(('Wyrównanie 22 Part 1'!B40-'Wyrównanie 22 Part 1'!C40)/'Wyrównanie 22 Part 1'!C40)</f>
        <v>0.16690736674537812</v>
      </c>
      <c r="C40" s="93">
        <f t="shared" si="0"/>
        <v>2.7858069073876154E-2</v>
      </c>
      <c r="D40" s="93">
        <f>'Wyrównanie 22 Part 1'!C41-'Wyrównanie 22 Part 1'!C40</f>
        <v>1.2506218986896929E-4</v>
      </c>
      <c r="E40" s="93">
        <f t="shared" si="1"/>
        <v>1.2506218986896929E-4</v>
      </c>
      <c r="F40" s="93">
        <f t="shared" si="2"/>
        <v>-6.3865584773557457E-5</v>
      </c>
      <c r="G40" s="93">
        <f t="shared" si="3"/>
        <v>6.3865584773557457E-5</v>
      </c>
      <c r="H40" s="93">
        <f t="shared" si="4"/>
        <v>1.4090748720381311E-4</v>
      </c>
      <c r="I40" s="93">
        <f t="shared" si="5"/>
        <v>1.4090748720381311E-4</v>
      </c>
      <c r="J40" s="93"/>
      <c r="K40" s="93">
        <f>ABS(('Wyrównanie 22 Part 1'!B40-'Wyrównanie 22 Part 1'!E40)/'Wyrównanie 22 Part 1'!E40)</f>
        <v>0.15740744105804383</v>
      </c>
      <c r="L40" s="93">
        <f t="shared" si="12"/>
        <v>2.4777102500441541E-2</v>
      </c>
      <c r="M40" s="93">
        <f>'Wyrównanie 22 Part 1'!C41-'Wyrównanie 22 Part 1'!C40</f>
        <v>1.2506218986896929E-4</v>
      </c>
      <c r="N40" s="93">
        <f t="shared" si="13"/>
        <v>1.2506218986896929E-4</v>
      </c>
      <c r="O40" s="93">
        <f t="shared" si="14"/>
        <v>-6.3865584773557457E-5</v>
      </c>
      <c r="P40" s="93">
        <f t="shared" si="15"/>
        <v>6.3865584773557457E-5</v>
      </c>
      <c r="Q40" s="93">
        <f t="shared" si="16"/>
        <v>1.4090748720381311E-4</v>
      </c>
      <c r="R40" s="93">
        <f t="shared" si="17"/>
        <v>1.4090748720381311E-4</v>
      </c>
      <c r="S40" s="93"/>
      <c r="T40" s="93">
        <f>ABS(('Wyrównanie 22 Part 1'!B40-'Wyrównanie 22 Part 1'!G40)/'Wyrównanie 22 Part 1'!G40)</f>
        <v>0.16521734542961947</v>
      </c>
      <c r="U40" s="93">
        <f t="shared" si="19"/>
        <v>2.7296771230810202E-2</v>
      </c>
      <c r="V40" s="93">
        <f>'Wyrównanie 22 Part 1'!C41-'Wyrównanie 22 Part 1'!C40</f>
        <v>1.2506218986896929E-4</v>
      </c>
      <c r="W40" s="93">
        <f t="shared" si="20"/>
        <v>1.2506218986896929E-4</v>
      </c>
      <c r="X40" s="93">
        <f t="shared" si="21"/>
        <v>-6.3865584773557457E-5</v>
      </c>
      <c r="Y40" s="93">
        <f t="shared" si="22"/>
        <v>6.3865584773557457E-5</v>
      </c>
      <c r="Z40" s="93">
        <f t="shared" si="23"/>
        <v>1.4090748720381311E-4</v>
      </c>
      <c r="AA40" s="93">
        <f t="shared" si="18"/>
        <v>1.4090748720381311E-4</v>
      </c>
      <c r="AB40" s="93"/>
      <c r="AC40" s="93">
        <f>ABS(('Wyrównanie 22 Part 1'!B40-'Wyrównanie 22 Part 1'!I40)/'Wyrównanie 22 Part 1'!I40)</f>
        <v>0.15526912868236198</v>
      </c>
      <c r="AD40" s="93">
        <f t="shared" si="24"/>
        <v>2.4108502321779884E-2</v>
      </c>
      <c r="AE40" s="93">
        <f>'Wyrównanie 22 Part 1'!C41-'Wyrównanie 22 Part 1'!C40</f>
        <v>1.2506218986896929E-4</v>
      </c>
      <c r="AF40" s="93">
        <f t="shared" si="25"/>
        <v>1.2506218986896929E-4</v>
      </c>
      <c r="AG40" s="93">
        <f t="shared" si="26"/>
        <v>-6.3865584773557457E-5</v>
      </c>
      <c r="AH40" s="93">
        <f t="shared" si="27"/>
        <v>6.3865584773557457E-5</v>
      </c>
      <c r="AI40" s="93">
        <f t="shared" si="28"/>
        <v>1.4090748720381311E-4</v>
      </c>
      <c r="AJ40" s="93">
        <f t="shared" si="29"/>
        <v>1.4090748720381311E-4</v>
      </c>
      <c r="AK40" s="93"/>
      <c r="AL40" s="93">
        <f>ABS(('Wyrównanie 22 Part 1'!B40-'Wyrównanie 22 Part 1'!K40)/'Wyrównanie 22 Part 1'!K40)</f>
        <v>0.15154303828310353</v>
      </c>
      <c r="AM40" s="93">
        <f t="shared" si="36"/>
        <v>2.2965292452074182E-2</v>
      </c>
      <c r="AN40" s="93">
        <f>'Wyrównanie 22 Part 1'!B41-'Wyrównanie 22 Part 1'!B40</f>
        <v>1.7596034089736325E-4</v>
      </c>
      <c r="AO40" s="93">
        <f t="shared" si="37"/>
        <v>1.7596034089736325E-4</v>
      </c>
      <c r="AP40" s="93">
        <f t="shared" si="38"/>
        <v>5.0483571735909999E-4</v>
      </c>
      <c r="AQ40" s="93">
        <f t="shared" si="39"/>
        <v>5.0483571735909999E-4</v>
      </c>
      <c r="AR40" s="93">
        <f t="shared" si="40"/>
        <v>-1.2079502985125926E-3</v>
      </c>
      <c r="AS40" s="93">
        <f t="shared" si="41"/>
        <v>1.2079502985125926E-3</v>
      </c>
      <c r="AT40" s="93"/>
      <c r="AU40" s="93">
        <f>ABS(('Wyrównanie 22 Part 1'!B40-'Wyrównanie 22 Part 1'!M40)/'Wyrównanie 22 Part 1'!M40)</f>
        <v>0.15640717632916665</v>
      </c>
      <c r="AV40" s="93">
        <f t="shared" si="42"/>
        <v>2.4463204807263026E-2</v>
      </c>
      <c r="AW40" s="93">
        <f>'Wyrównanie 22 Part 1'!B41-'Wyrównanie 22 Part 1'!B40</f>
        <v>1.7596034089736325E-4</v>
      </c>
      <c r="AX40" s="93">
        <f t="shared" si="43"/>
        <v>1.7596034089736325E-4</v>
      </c>
      <c r="AY40" s="93">
        <f t="shared" si="44"/>
        <v>5.0483571735909999E-4</v>
      </c>
      <c r="AZ40" s="93">
        <f t="shared" si="45"/>
        <v>5.0483571735909999E-4</v>
      </c>
      <c r="BA40" s="93">
        <f t="shared" si="46"/>
        <v>-1.2079502985125926E-3</v>
      </c>
      <c r="BB40" s="93">
        <f t="shared" si="47"/>
        <v>1.2079502985125926E-3</v>
      </c>
      <c r="BC40" s="93"/>
      <c r="BD40" s="93">
        <f>ABS(('Wyrównanie 22 Part 1'!B40-'Wyrównanie 22 Part 1'!O40)/'Wyrównanie 22 Part 1'!O40)</f>
        <v>1.832516528483541E-2</v>
      </c>
      <c r="BE40" s="93">
        <f t="shared" si="6"/>
        <v>3.3581168271653683E-4</v>
      </c>
      <c r="BF40" s="93">
        <f>'Wyrównanie 22 Part 1'!B41-'Wyrównanie 22 Part 1'!B40</f>
        <v>1.7596034089736325E-4</v>
      </c>
      <c r="BG40" s="93">
        <f t="shared" si="7"/>
        <v>1.7596034089736325E-4</v>
      </c>
      <c r="BH40" s="93">
        <f t="shared" si="8"/>
        <v>5.0483571735909999E-4</v>
      </c>
      <c r="BI40" s="93">
        <f t="shared" si="9"/>
        <v>5.0483571735909999E-4</v>
      </c>
      <c r="BJ40" s="93">
        <f t="shared" si="10"/>
        <v>-1.2079502985125926E-3</v>
      </c>
      <c r="BK40" s="93">
        <f t="shared" si="11"/>
        <v>1.2079502985125926E-3</v>
      </c>
      <c r="BL40" s="93"/>
      <c r="BM40" s="93">
        <f>ABS(('Wyrównanie 22 Part 1'!B40-'Wyrównanie 22 Part 1'!Q40)/'Wyrównanie 22 Part 1'!Q40)</f>
        <v>0.16363076585724165</v>
      </c>
      <c r="BN40" s="93">
        <f t="shared" si="30"/>
        <v>2.6775027535027439E-2</v>
      </c>
      <c r="BO40" s="93">
        <f>'Wyrównanie 22 Part 1'!B41-'Wyrównanie 22 Part 1'!B40</f>
        <v>1.7596034089736325E-4</v>
      </c>
      <c r="BP40" s="93">
        <f t="shared" si="31"/>
        <v>1.7596034089736325E-4</v>
      </c>
      <c r="BQ40" s="93">
        <f t="shared" si="32"/>
        <v>5.0483571735909999E-4</v>
      </c>
      <c r="BR40" s="93">
        <f t="shared" si="33"/>
        <v>5.0483571735909999E-4</v>
      </c>
      <c r="BS40" s="93">
        <f t="shared" si="34"/>
        <v>-1.2079502985125926E-3</v>
      </c>
      <c r="BT40" s="93">
        <f t="shared" si="35"/>
        <v>1.2079502985125926E-3</v>
      </c>
    </row>
    <row r="41" spans="1:72" s="29" customFormat="1" x14ac:dyDescent="0.25">
      <c r="A41" s="42">
        <v>35</v>
      </c>
      <c r="B41" s="93">
        <f>ABS(('Wyrównanie 22 Part 1'!B41-'Wyrównanie 22 Part 1'!C41)/'Wyrównanie 22 Part 1'!C41)</f>
        <v>0.12880173081249385</v>
      </c>
      <c r="C41" s="93">
        <f t="shared" si="0"/>
        <v>1.658988586029413E-2</v>
      </c>
      <c r="D41" s="93">
        <f>'Wyrównanie 22 Part 1'!C42-'Wyrównanie 22 Part 1'!C41</f>
        <v>6.1196605095411834E-5</v>
      </c>
      <c r="E41" s="93">
        <f t="shared" si="1"/>
        <v>6.1196605095411834E-5</v>
      </c>
      <c r="F41" s="93">
        <f t="shared" si="2"/>
        <v>7.7041902430255655E-5</v>
      </c>
      <c r="G41" s="93">
        <f t="shared" si="3"/>
        <v>7.7041902430255655E-5</v>
      </c>
      <c r="H41" s="93">
        <f t="shared" si="4"/>
        <v>8.3100396385525112E-7</v>
      </c>
      <c r="I41" s="93">
        <f t="shared" si="5"/>
        <v>8.3100396385525112E-7</v>
      </c>
      <c r="J41" s="93"/>
      <c r="K41" s="93">
        <f>ABS(('Wyrównanie 22 Part 1'!B41-'Wyrównanie 22 Part 1'!E41)/'Wyrównanie 22 Part 1'!E41)</f>
        <v>0.11464895217165912</v>
      </c>
      <c r="L41" s="93">
        <f t="shared" si="12"/>
        <v>1.3144382234059379E-2</v>
      </c>
      <c r="M41" s="93">
        <f>'Wyrównanie 22 Part 1'!C42-'Wyrównanie 22 Part 1'!C41</f>
        <v>6.1196605095411834E-5</v>
      </c>
      <c r="N41" s="93">
        <f t="shared" si="13"/>
        <v>6.1196605095411834E-5</v>
      </c>
      <c r="O41" s="93">
        <f t="shared" si="14"/>
        <v>7.7041902430255655E-5</v>
      </c>
      <c r="P41" s="93">
        <f t="shared" si="15"/>
        <v>7.7041902430255655E-5</v>
      </c>
      <c r="Q41" s="93">
        <f t="shared" si="16"/>
        <v>8.3100396385525112E-7</v>
      </c>
      <c r="R41" s="93">
        <f t="shared" si="17"/>
        <v>8.3100396385525112E-7</v>
      </c>
      <c r="S41" s="93"/>
      <c r="T41" s="93">
        <f>ABS(('Wyrównanie 22 Part 1'!B41-'Wyrównanie 22 Part 1'!G41)/'Wyrównanie 22 Part 1'!G41)</f>
        <v>0.12202265298091305</v>
      </c>
      <c r="U41" s="93">
        <f t="shared" si="19"/>
        <v>1.4889527840500329E-2</v>
      </c>
      <c r="V41" s="93">
        <f>'Wyrównanie 22 Part 1'!C42-'Wyrównanie 22 Part 1'!C41</f>
        <v>6.1196605095411834E-5</v>
      </c>
      <c r="W41" s="93">
        <f t="shared" si="20"/>
        <v>6.1196605095411834E-5</v>
      </c>
      <c r="X41" s="93">
        <f t="shared" si="21"/>
        <v>7.7041902430255655E-5</v>
      </c>
      <c r="Y41" s="93">
        <f t="shared" si="22"/>
        <v>7.7041902430255655E-5</v>
      </c>
      <c r="Z41" s="93">
        <f t="shared" si="23"/>
        <v>8.3100396385525112E-7</v>
      </c>
      <c r="AA41" s="93">
        <f t="shared" si="18"/>
        <v>8.3100396385525112E-7</v>
      </c>
      <c r="AB41" s="93"/>
      <c r="AC41" s="93">
        <f>ABS(('Wyrównanie 22 Part 1'!B41-'Wyrównanie 22 Part 1'!I41)/'Wyrównanie 22 Part 1'!I41)</f>
        <v>0.1163017366989943</v>
      </c>
      <c r="AD41" s="93">
        <f t="shared" si="24"/>
        <v>1.3526093959202196E-2</v>
      </c>
      <c r="AE41" s="93">
        <f>'Wyrównanie 22 Part 1'!C42-'Wyrównanie 22 Part 1'!C41</f>
        <v>6.1196605095411834E-5</v>
      </c>
      <c r="AF41" s="93">
        <f t="shared" si="25"/>
        <v>6.1196605095411834E-5</v>
      </c>
      <c r="AG41" s="93">
        <f t="shared" si="26"/>
        <v>7.7041902430255655E-5</v>
      </c>
      <c r="AH41" s="93">
        <f t="shared" si="27"/>
        <v>7.7041902430255655E-5</v>
      </c>
      <c r="AI41" s="93">
        <f t="shared" si="28"/>
        <v>8.3100396385525112E-7</v>
      </c>
      <c r="AJ41" s="93">
        <f t="shared" si="29"/>
        <v>8.3100396385525112E-7</v>
      </c>
      <c r="AK41" s="93"/>
      <c r="AL41" s="93">
        <f>ABS(('Wyrównanie 22 Part 1'!B41-'Wyrównanie 22 Part 1'!K41)/'Wyrównanie 22 Part 1'!K41)</f>
        <v>0.10885506634905409</v>
      </c>
      <c r="AM41" s="93">
        <f t="shared" si="36"/>
        <v>1.1849425469856968E-2</v>
      </c>
      <c r="AN41" s="93">
        <f>'Wyrównanie 22 Part 1'!B42-'Wyrównanie 22 Part 1'!B41</f>
        <v>6.8079605825646324E-4</v>
      </c>
      <c r="AO41" s="93">
        <f t="shared" si="37"/>
        <v>6.8079605825646324E-4</v>
      </c>
      <c r="AP41" s="93">
        <f t="shared" si="38"/>
        <v>-7.0311458115349264E-4</v>
      </c>
      <c r="AQ41" s="93">
        <f t="shared" si="39"/>
        <v>7.0311458115349264E-4</v>
      </c>
      <c r="AR41" s="93">
        <f t="shared" si="40"/>
        <v>4.2261541388127354E-4</v>
      </c>
      <c r="AS41" s="93">
        <f t="shared" si="41"/>
        <v>4.2261541388127354E-4</v>
      </c>
      <c r="AT41" s="93"/>
      <c r="AU41" s="93">
        <f>ABS(('Wyrównanie 22 Part 1'!B41-'Wyrównanie 22 Part 1'!M41)/'Wyrównanie 22 Part 1'!M41)</f>
        <v>0.11157432206184388</v>
      </c>
      <c r="AV41" s="93">
        <f t="shared" si="42"/>
        <v>1.2448829343560062E-2</v>
      </c>
      <c r="AW41" s="93">
        <f>'Wyrównanie 22 Part 1'!B42-'Wyrównanie 22 Part 1'!B41</f>
        <v>6.8079605825646324E-4</v>
      </c>
      <c r="AX41" s="93">
        <f t="shared" si="43"/>
        <v>6.8079605825646324E-4</v>
      </c>
      <c r="AY41" s="93">
        <f t="shared" si="44"/>
        <v>-7.0311458115349264E-4</v>
      </c>
      <c r="AZ41" s="93">
        <f t="shared" si="45"/>
        <v>7.0311458115349264E-4</v>
      </c>
      <c r="BA41" s="93">
        <f t="shared" si="46"/>
        <v>4.2261541388127354E-4</v>
      </c>
      <c r="BB41" s="93">
        <f t="shared" si="47"/>
        <v>4.2261541388127354E-4</v>
      </c>
      <c r="BC41" s="93"/>
      <c r="BD41" s="93">
        <f>ABS(('Wyrównanie 22 Part 1'!B41-'Wyrównanie 22 Part 1'!O41)/'Wyrównanie 22 Part 1'!O41)</f>
        <v>4.4245559099373021E-2</v>
      </c>
      <c r="BE41" s="93">
        <f t="shared" si="6"/>
        <v>1.9576695000161105E-3</v>
      </c>
      <c r="BF41" s="93">
        <f>'Wyrównanie 22 Part 1'!B42-'Wyrównanie 22 Part 1'!B41</f>
        <v>6.8079605825646324E-4</v>
      </c>
      <c r="BG41" s="93">
        <f t="shared" si="7"/>
        <v>6.8079605825646324E-4</v>
      </c>
      <c r="BH41" s="93">
        <f t="shared" si="8"/>
        <v>-7.0311458115349264E-4</v>
      </c>
      <c r="BI41" s="93">
        <f t="shared" si="9"/>
        <v>7.0311458115349264E-4</v>
      </c>
      <c r="BJ41" s="93">
        <f t="shared" si="10"/>
        <v>4.2261541388127354E-4</v>
      </c>
      <c r="BK41" s="93">
        <f t="shared" si="11"/>
        <v>4.2261541388127354E-4</v>
      </c>
      <c r="BL41" s="93"/>
      <c r="BM41" s="93">
        <f>ABS(('Wyrównanie 22 Part 1'!B41-'Wyrównanie 22 Part 1'!Q41)/'Wyrównanie 22 Part 1'!Q41)</f>
        <v>0.12693224584290319</v>
      </c>
      <c r="BN41" s="93">
        <f t="shared" si="30"/>
        <v>1.6111795034723216E-2</v>
      </c>
      <c r="BO41" s="93">
        <f>'Wyrównanie 22 Part 1'!B42-'Wyrównanie 22 Part 1'!B41</f>
        <v>6.8079605825646324E-4</v>
      </c>
      <c r="BP41" s="93">
        <f t="shared" si="31"/>
        <v>6.8079605825646324E-4</v>
      </c>
      <c r="BQ41" s="93">
        <f t="shared" si="32"/>
        <v>-7.0311458115349264E-4</v>
      </c>
      <c r="BR41" s="93">
        <f t="shared" si="33"/>
        <v>7.0311458115349264E-4</v>
      </c>
      <c r="BS41" s="93">
        <f t="shared" si="34"/>
        <v>4.2261541388127354E-4</v>
      </c>
      <c r="BT41" s="93">
        <f t="shared" si="35"/>
        <v>4.2261541388127354E-4</v>
      </c>
    </row>
    <row r="42" spans="1:72" s="29" customFormat="1" x14ac:dyDescent="0.25">
      <c r="A42" s="42">
        <v>36</v>
      </c>
      <c r="B42" s="93">
        <f>ABS(('Wyrównanie 22 Part 1'!B42-'Wyrównanie 22 Part 1'!C42)/'Wyrównanie 22 Part 1'!C42)</f>
        <v>0.19386134894673013</v>
      </c>
      <c r="C42" s="93">
        <f t="shared" si="0"/>
        <v>3.7582222615445859E-2</v>
      </c>
      <c r="D42" s="93">
        <f>'Wyrównanie 22 Part 1'!C43-'Wyrównanie 22 Part 1'!C42</f>
        <v>1.3823850752566749E-4</v>
      </c>
      <c r="E42" s="93">
        <f t="shared" si="1"/>
        <v>1.3823850752566749E-4</v>
      </c>
      <c r="F42" s="93">
        <f t="shared" si="2"/>
        <v>7.7872906394110906E-5</v>
      </c>
      <c r="G42" s="93">
        <f t="shared" si="3"/>
        <v>7.7872906394110906E-5</v>
      </c>
      <c r="H42" s="93">
        <f t="shared" si="4"/>
        <v>-2.2494869173850371E-4</v>
      </c>
      <c r="I42" s="93">
        <f t="shared" si="5"/>
        <v>2.2494869173850371E-4</v>
      </c>
      <c r="J42" s="93"/>
      <c r="K42" s="93">
        <f>ABS(('Wyrównanie 22 Part 1'!B42-'Wyrównanie 22 Part 1'!E42)/'Wyrównanie 22 Part 1'!E42)</f>
        <v>0.16450372309140396</v>
      </c>
      <c r="L42" s="93">
        <f t="shared" si="12"/>
        <v>2.7061474910933313E-2</v>
      </c>
      <c r="M42" s="93">
        <f>'Wyrównanie 22 Part 1'!C43-'Wyrównanie 22 Part 1'!C42</f>
        <v>1.3823850752566749E-4</v>
      </c>
      <c r="N42" s="93">
        <f t="shared" si="13"/>
        <v>1.3823850752566749E-4</v>
      </c>
      <c r="O42" s="93">
        <f t="shared" si="14"/>
        <v>7.7872906394110906E-5</v>
      </c>
      <c r="P42" s="93">
        <f t="shared" si="15"/>
        <v>7.7872906394110906E-5</v>
      </c>
      <c r="Q42" s="93">
        <f t="shared" si="16"/>
        <v>-2.2494869173850371E-4</v>
      </c>
      <c r="R42" s="93">
        <f t="shared" si="17"/>
        <v>2.2494869173850371E-4</v>
      </c>
      <c r="S42" s="93"/>
      <c r="T42" s="93">
        <f>ABS(('Wyrównanie 22 Part 1'!B42-'Wyrównanie 22 Part 1'!G42)/'Wyrównanie 22 Part 1'!G42)</f>
        <v>0.16840316535897046</v>
      </c>
      <c r="U42" s="93">
        <f t="shared" si="19"/>
        <v>2.8359626102920747E-2</v>
      </c>
      <c r="V42" s="93">
        <f>'Wyrównanie 22 Part 1'!C43-'Wyrównanie 22 Part 1'!C42</f>
        <v>1.3823850752566749E-4</v>
      </c>
      <c r="W42" s="93">
        <f t="shared" si="20"/>
        <v>1.3823850752566749E-4</v>
      </c>
      <c r="X42" s="93">
        <f t="shared" si="21"/>
        <v>7.7872906394110906E-5</v>
      </c>
      <c r="Y42" s="93">
        <f t="shared" si="22"/>
        <v>7.7872906394110906E-5</v>
      </c>
      <c r="Z42" s="93">
        <f t="shared" si="23"/>
        <v>-2.2494869173850371E-4</v>
      </c>
      <c r="AA42" s="93">
        <f t="shared" si="18"/>
        <v>2.2494869173850371E-4</v>
      </c>
      <c r="AB42" s="93"/>
      <c r="AC42" s="93">
        <f>ABS(('Wyrównanie 22 Part 1'!B42-'Wyrównanie 22 Part 1'!I42)/'Wyrównanie 22 Part 1'!I42)</f>
        <v>0.18738572248069058</v>
      </c>
      <c r="AD42" s="93">
        <f t="shared" si="24"/>
        <v>3.5113408989610385E-2</v>
      </c>
      <c r="AE42" s="93">
        <f>'Wyrównanie 22 Part 1'!C43-'Wyrównanie 22 Part 1'!C42</f>
        <v>1.3823850752566749E-4</v>
      </c>
      <c r="AF42" s="93">
        <f t="shared" si="25"/>
        <v>1.3823850752566749E-4</v>
      </c>
      <c r="AG42" s="93">
        <f t="shared" si="26"/>
        <v>7.7872906394110906E-5</v>
      </c>
      <c r="AH42" s="93">
        <f t="shared" si="27"/>
        <v>7.7872906394110906E-5</v>
      </c>
      <c r="AI42" s="93">
        <f t="shared" si="28"/>
        <v>-2.2494869173850371E-4</v>
      </c>
      <c r="AJ42" s="93">
        <f t="shared" si="29"/>
        <v>2.2494869173850371E-4</v>
      </c>
      <c r="AK42" s="93"/>
      <c r="AL42" s="93">
        <f>ABS(('Wyrównanie 22 Part 1'!B42-'Wyrównanie 22 Part 1'!K42)/'Wyrównanie 22 Part 1'!K42)</f>
        <v>0.1835799038485374</v>
      </c>
      <c r="AM42" s="93">
        <f t="shared" si="36"/>
        <v>3.3701581097038233E-2</v>
      </c>
      <c r="AN42" s="93">
        <f>'Wyrównanie 22 Part 1'!B43-'Wyrównanie 22 Part 1'!B42</f>
        <v>-2.2318522897029399E-5</v>
      </c>
      <c r="AO42" s="93">
        <f t="shared" si="37"/>
        <v>2.2318522897029399E-5</v>
      </c>
      <c r="AP42" s="93">
        <f t="shared" si="38"/>
        <v>-2.8049916727221911E-4</v>
      </c>
      <c r="AQ42" s="93">
        <f t="shared" si="39"/>
        <v>2.8049916727221911E-4</v>
      </c>
      <c r="AR42" s="93">
        <f t="shared" si="40"/>
        <v>7.428892089822569E-4</v>
      </c>
      <c r="AS42" s="93">
        <f t="shared" si="41"/>
        <v>7.428892089822569E-4</v>
      </c>
      <c r="AT42" s="93"/>
      <c r="AU42" s="93">
        <f>ABS(('Wyrównanie 22 Part 1'!B42-'Wyrównanie 22 Part 1'!M42)/'Wyrównanie 22 Part 1'!M42)</f>
        <v>0.18245660323612412</v>
      </c>
      <c r="AV42" s="93">
        <f t="shared" si="42"/>
        <v>3.3290412064464418E-2</v>
      </c>
      <c r="AW42" s="93">
        <f>'Wyrównanie 22 Part 1'!B43-'Wyrównanie 22 Part 1'!B42</f>
        <v>-2.2318522897029399E-5</v>
      </c>
      <c r="AX42" s="93">
        <f t="shared" si="43"/>
        <v>2.2318522897029399E-5</v>
      </c>
      <c r="AY42" s="93">
        <f t="shared" si="44"/>
        <v>-2.8049916727221911E-4</v>
      </c>
      <c r="AZ42" s="93">
        <f t="shared" si="45"/>
        <v>2.8049916727221911E-4</v>
      </c>
      <c r="BA42" s="93">
        <f t="shared" si="46"/>
        <v>7.428892089822569E-4</v>
      </c>
      <c r="BB42" s="93">
        <f t="shared" si="47"/>
        <v>7.428892089822569E-4</v>
      </c>
      <c r="BC42" s="93"/>
      <c r="BD42" s="93">
        <f>ABS(('Wyrównanie 22 Part 1'!B42-'Wyrównanie 22 Part 1'!O42)/'Wyrównanie 22 Part 1'!O42)</f>
        <v>4.1748187887344988E-2</v>
      </c>
      <c r="BE42" s="93">
        <f t="shared" si="6"/>
        <v>1.7429111918770587E-3</v>
      </c>
      <c r="BF42" s="93">
        <f>'Wyrównanie 22 Part 1'!B43-'Wyrównanie 22 Part 1'!B42</f>
        <v>-2.2318522897029399E-5</v>
      </c>
      <c r="BG42" s="93">
        <f t="shared" si="7"/>
        <v>2.2318522897029399E-5</v>
      </c>
      <c r="BH42" s="93">
        <f t="shared" si="8"/>
        <v>-2.8049916727221911E-4</v>
      </c>
      <c r="BI42" s="93">
        <f t="shared" si="9"/>
        <v>2.8049916727221911E-4</v>
      </c>
      <c r="BJ42" s="93">
        <f t="shared" si="10"/>
        <v>7.428892089822569E-4</v>
      </c>
      <c r="BK42" s="93">
        <f t="shared" si="11"/>
        <v>7.428892089822569E-4</v>
      </c>
      <c r="BL42" s="93"/>
      <c r="BM42" s="93">
        <f>ABS(('Wyrównanie 22 Part 1'!B42-'Wyrównanie 22 Part 1'!Q42)/'Wyrównanie 22 Part 1'!Q42)</f>
        <v>0.2003975878811794</v>
      </c>
      <c r="BN42" s="93">
        <f t="shared" si="30"/>
        <v>4.0159193228595021E-2</v>
      </c>
      <c r="BO42" s="93">
        <f>'Wyrównanie 22 Part 1'!B43-'Wyrównanie 22 Part 1'!B42</f>
        <v>-2.2318522897029399E-5</v>
      </c>
      <c r="BP42" s="93">
        <f t="shared" si="31"/>
        <v>2.2318522897029399E-5</v>
      </c>
      <c r="BQ42" s="93">
        <f t="shared" si="32"/>
        <v>-2.8049916727221911E-4</v>
      </c>
      <c r="BR42" s="93">
        <f t="shared" si="33"/>
        <v>2.8049916727221911E-4</v>
      </c>
      <c r="BS42" s="93">
        <f t="shared" si="34"/>
        <v>7.428892089822569E-4</v>
      </c>
      <c r="BT42" s="93">
        <f t="shared" si="35"/>
        <v>7.428892089822569E-4</v>
      </c>
    </row>
    <row r="43" spans="1:72" s="29" customFormat="1" x14ac:dyDescent="0.25">
      <c r="A43" s="42">
        <v>37</v>
      </c>
      <c r="B43" s="93">
        <f>ABS(('Wyrównanie 22 Part 1'!B43-'Wyrównanie 22 Part 1'!C43)/'Wyrównanie 22 Part 1'!C43)</f>
        <v>0.10391319616616573</v>
      </c>
      <c r="C43" s="93">
        <f t="shared" si="0"/>
        <v>1.0797952337468041E-2</v>
      </c>
      <c r="D43" s="93">
        <f>'Wyrównanie 22 Part 1'!C44-'Wyrównanie 22 Part 1'!C43</f>
        <v>2.1611141391977839E-4</v>
      </c>
      <c r="E43" s="93">
        <f t="shared" si="1"/>
        <v>2.1611141391977839E-4</v>
      </c>
      <c r="F43" s="93">
        <f t="shared" si="2"/>
        <v>-1.470757853443928E-4</v>
      </c>
      <c r="G43" s="93">
        <f t="shared" si="3"/>
        <v>1.470757853443928E-4</v>
      </c>
      <c r="H43" s="93">
        <f t="shared" si="4"/>
        <v>1.8503766248232278E-4</v>
      </c>
      <c r="I43" s="93">
        <f t="shared" si="5"/>
        <v>1.8503766248232278E-4</v>
      </c>
      <c r="J43" s="93"/>
      <c r="K43" s="93">
        <f>ABS(('Wyrównanie 22 Part 1'!B43-'Wyrównanie 22 Part 1'!E43)/'Wyrównanie 22 Part 1'!E43)</f>
        <v>8.6842006501399824E-2</v>
      </c>
      <c r="L43" s="93">
        <f t="shared" si="12"/>
        <v>7.541534093189169E-3</v>
      </c>
      <c r="M43" s="93">
        <f>'Wyrównanie 22 Part 1'!C44-'Wyrównanie 22 Part 1'!C43</f>
        <v>2.1611141391977839E-4</v>
      </c>
      <c r="N43" s="93">
        <f t="shared" si="13"/>
        <v>2.1611141391977839E-4</v>
      </c>
      <c r="O43" s="93">
        <f t="shared" si="14"/>
        <v>-1.470757853443928E-4</v>
      </c>
      <c r="P43" s="93">
        <f t="shared" si="15"/>
        <v>1.470757853443928E-4</v>
      </c>
      <c r="Q43" s="93">
        <f t="shared" si="16"/>
        <v>1.8503766248232278E-4</v>
      </c>
      <c r="R43" s="93">
        <f t="shared" si="17"/>
        <v>1.8503766248232278E-4</v>
      </c>
      <c r="S43" s="93"/>
      <c r="T43" s="93">
        <f>ABS(('Wyrównanie 22 Part 1'!B43-'Wyrównanie 22 Part 1'!G43)/'Wyrównanie 22 Part 1'!G43)</f>
        <v>8.6781110617857801E-2</v>
      </c>
      <c r="U43" s="93">
        <f t="shared" si="19"/>
        <v>7.5309611600688723E-3</v>
      </c>
      <c r="V43" s="93">
        <f>'Wyrównanie 22 Part 1'!C44-'Wyrównanie 22 Part 1'!C43</f>
        <v>2.1611141391977839E-4</v>
      </c>
      <c r="W43" s="93">
        <f t="shared" si="20"/>
        <v>2.1611141391977839E-4</v>
      </c>
      <c r="X43" s="93">
        <f t="shared" si="21"/>
        <v>-1.470757853443928E-4</v>
      </c>
      <c r="Y43" s="93">
        <f t="shared" si="22"/>
        <v>1.470757853443928E-4</v>
      </c>
      <c r="Z43" s="93">
        <f t="shared" si="23"/>
        <v>1.8503766248232278E-4</v>
      </c>
      <c r="AA43" s="93">
        <f t="shared" si="18"/>
        <v>1.8503766248232278E-4</v>
      </c>
      <c r="AB43" s="93"/>
      <c r="AC43" s="93">
        <f>ABS(('Wyrównanie 22 Part 1'!B43-'Wyrównanie 22 Part 1'!I43)/'Wyrównanie 22 Part 1'!I43)</f>
        <v>0.10735473281724441</v>
      </c>
      <c r="AD43" s="93">
        <f t="shared" si="24"/>
        <v>1.1525038658261932E-2</v>
      </c>
      <c r="AE43" s="93">
        <f>'Wyrównanie 22 Part 1'!C44-'Wyrównanie 22 Part 1'!C43</f>
        <v>2.1611141391977839E-4</v>
      </c>
      <c r="AF43" s="93">
        <f t="shared" si="25"/>
        <v>2.1611141391977839E-4</v>
      </c>
      <c r="AG43" s="93">
        <f t="shared" si="26"/>
        <v>-1.470757853443928E-4</v>
      </c>
      <c r="AH43" s="93">
        <f t="shared" si="27"/>
        <v>1.470757853443928E-4</v>
      </c>
      <c r="AI43" s="93">
        <f t="shared" si="28"/>
        <v>1.8503766248232278E-4</v>
      </c>
      <c r="AJ43" s="93">
        <f t="shared" si="29"/>
        <v>1.8503766248232278E-4</v>
      </c>
      <c r="AK43" s="93"/>
      <c r="AL43" s="93">
        <f>ABS(('Wyrównanie 22 Part 1'!B43-'Wyrównanie 22 Part 1'!K43)/'Wyrównanie 22 Part 1'!K43)</f>
        <v>0.10362378502108599</v>
      </c>
      <c r="AM43" s="93">
        <f t="shared" si="36"/>
        <v>1.0737888822096244E-2</v>
      </c>
      <c r="AN43" s="93">
        <f>'Wyrównanie 22 Part 1'!B44-'Wyrównanie 22 Part 1'!B43</f>
        <v>-3.028176901692485E-4</v>
      </c>
      <c r="AO43" s="93">
        <f t="shared" si="37"/>
        <v>3.028176901692485E-4</v>
      </c>
      <c r="AP43" s="93">
        <f t="shared" si="38"/>
        <v>4.6239004171003779E-4</v>
      </c>
      <c r="AQ43" s="93">
        <f t="shared" si="39"/>
        <v>4.6239004171003779E-4</v>
      </c>
      <c r="AR43" s="93">
        <f t="shared" si="40"/>
        <v>-5.6637520382910381E-5</v>
      </c>
      <c r="AS43" s="93">
        <f t="shared" si="41"/>
        <v>5.6637520382910381E-5</v>
      </c>
      <c r="AT43" s="93"/>
      <c r="AU43" s="93">
        <f>ABS(('Wyrównanie 22 Part 1'!B43-'Wyrównanie 22 Part 1'!M43)/'Wyrównanie 22 Part 1'!M43)</f>
        <v>0.10324879360805855</v>
      </c>
      <c r="AV43" s="93">
        <f t="shared" si="42"/>
        <v>1.0660313381519473E-2</v>
      </c>
      <c r="AW43" s="93">
        <f>'Wyrównanie 22 Part 1'!B44-'Wyrównanie 22 Part 1'!B43</f>
        <v>-3.028176901692485E-4</v>
      </c>
      <c r="AX43" s="93">
        <f t="shared" si="43"/>
        <v>3.028176901692485E-4</v>
      </c>
      <c r="AY43" s="93">
        <f t="shared" si="44"/>
        <v>4.6239004171003779E-4</v>
      </c>
      <c r="AZ43" s="93">
        <f t="shared" si="45"/>
        <v>4.6239004171003779E-4</v>
      </c>
      <c r="BA43" s="93">
        <f t="shared" si="46"/>
        <v>-5.6637520382910381E-5</v>
      </c>
      <c r="BB43" s="93">
        <f t="shared" si="47"/>
        <v>5.6637520382910381E-5</v>
      </c>
      <c r="BC43" s="93"/>
      <c r="BD43" s="93">
        <f>ABS(('Wyrównanie 22 Part 1'!B43-'Wyrównanie 22 Part 1'!O43)/'Wyrównanie 22 Part 1'!O43)</f>
        <v>6.2442177364151943E-3</v>
      </c>
      <c r="BE43" s="93">
        <f t="shared" si="6"/>
        <v>3.8990255139762092E-5</v>
      </c>
      <c r="BF43" s="93">
        <f>'Wyrównanie 22 Part 1'!B44-'Wyrównanie 22 Part 1'!B43</f>
        <v>-3.028176901692485E-4</v>
      </c>
      <c r="BG43" s="93">
        <f t="shared" si="7"/>
        <v>3.028176901692485E-4</v>
      </c>
      <c r="BH43" s="93">
        <f t="shared" si="8"/>
        <v>4.6239004171003779E-4</v>
      </c>
      <c r="BI43" s="93">
        <f t="shared" si="9"/>
        <v>4.6239004171003779E-4</v>
      </c>
      <c r="BJ43" s="93">
        <f t="shared" si="10"/>
        <v>-5.6637520382910381E-5</v>
      </c>
      <c r="BK43" s="93">
        <f t="shared" si="11"/>
        <v>5.6637520382910381E-5</v>
      </c>
      <c r="BL43" s="93"/>
      <c r="BM43" s="93">
        <f>ABS(('Wyrównanie 22 Part 1'!B43-'Wyrównanie 22 Part 1'!Q43)/'Wyrównanie 22 Part 1'!Q43)</f>
        <v>0.11090148959792932</v>
      </c>
      <c r="BN43" s="93">
        <f t="shared" si="30"/>
        <v>1.2299140395039626E-2</v>
      </c>
      <c r="BO43" s="93">
        <f>'Wyrównanie 22 Part 1'!B44-'Wyrównanie 22 Part 1'!B43</f>
        <v>-3.028176901692485E-4</v>
      </c>
      <c r="BP43" s="93">
        <f t="shared" si="31"/>
        <v>3.028176901692485E-4</v>
      </c>
      <c r="BQ43" s="93">
        <f t="shared" si="32"/>
        <v>4.6239004171003779E-4</v>
      </c>
      <c r="BR43" s="93">
        <f t="shared" si="33"/>
        <v>4.6239004171003779E-4</v>
      </c>
      <c r="BS43" s="93">
        <f t="shared" si="34"/>
        <v>-5.6637520382910381E-5</v>
      </c>
      <c r="BT43" s="93">
        <f t="shared" si="35"/>
        <v>5.6637520382910381E-5</v>
      </c>
    </row>
    <row r="44" spans="1:72" s="29" customFormat="1" x14ac:dyDescent="0.25">
      <c r="A44" s="42">
        <v>38</v>
      </c>
      <c r="B44" s="93">
        <f>ABS(('Wyrównanie 22 Part 1'!B44-'Wyrównanie 22 Part 1'!C44)/'Wyrównanie 22 Part 1'!C44)</f>
        <v>0.13156964803530311</v>
      </c>
      <c r="C44" s="93">
        <f t="shared" si="0"/>
        <v>1.7310572284133539E-2</v>
      </c>
      <c r="D44" s="93">
        <f>'Wyrównanie 22 Part 1'!C45-'Wyrównanie 22 Part 1'!C44</f>
        <v>6.9035628575385595E-5</v>
      </c>
      <c r="E44" s="93">
        <f t="shared" si="1"/>
        <v>6.9035628575385595E-5</v>
      </c>
      <c r="F44" s="93">
        <f t="shared" si="2"/>
        <v>3.7961877137929981E-5</v>
      </c>
      <c r="G44" s="93">
        <f t="shared" si="3"/>
        <v>3.7961877137929981E-5</v>
      </c>
      <c r="H44" s="93">
        <f t="shared" si="4"/>
        <v>6.5410067786176532E-5</v>
      </c>
      <c r="I44" s="93">
        <f t="shared" si="5"/>
        <v>6.5410067786176532E-5</v>
      </c>
      <c r="J44" s="93"/>
      <c r="K44" s="93">
        <f>ABS(('Wyrównanie 22 Part 1'!B44-'Wyrównanie 22 Part 1'!E44)/'Wyrównanie 22 Part 1'!E44)</f>
        <v>0.1062710914378785</v>
      </c>
      <c r="L44" s="93">
        <f t="shared" si="12"/>
        <v>1.1293544875397932E-2</v>
      </c>
      <c r="M44" s="93">
        <f>'Wyrównanie 22 Part 1'!C45-'Wyrównanie 22 Part 1'!C44</f>
        <v>6.9035628575385595E-5</v>
      </c>
      <c r="N44" s="93">
        <f t="shared" si="13"/>
        <v>6.9035628575385595E-5</v>
      </c>
      <c r="O44" s="93">
        <f t="shared" si="14"/>
        <v>3.7961877137929981E-5</v>
      </c>
      <c r="P44" s="93">
        <f t="shared" si="15"/>
        <v>3.7961877137929981E-5</v>
      </c>
      <c r="Q44" s="93">
        <f t="shared" si="16"/>
        <v>6.5410067786176532E-5</v>
      </c>
      <c r="R44" s="93">
        <f t="shared" si="17"/>
        <v>6.5410067786176532E-5</v>
      </c>
      <c r="S44" s="93"/>
      <c r="T44" s="93">
        <f>ABS(('Wyrównanie 22 Part 1'!B44-'Wyrównanie 22 Part 1'!G44)/'Wyrównanie 22 Part 1'!G44)</f>
        <v>0.1156166017781767</v>
      </c>
      <c r="U44" s="93">
        <f t="shared" si="19"/>
        <v>1.3367198606733492E-2</v>
      </c>
      <c r="V44" s="93">
        <f>'Wyrównanie 22 Part 1'!C45-'Wyrównanie 22 Part 1'!C44</f>
        <v>6.9035628575385595E-5</v>
      </c>
      <c r="W44" s="93">
        <f t="shared" si="20"/>
        <v>6.9035628575385595E-5</v>
      </c>
      <c r="X44" s="93">
        <f t="shared" si="21"/>
        <v>3.7961877137929981E-5</v>
      </c>
      <c r="Y44" s="93">
        <f t="shared" si="22"/>
        <v>3.7961877137929981E-5</v>
      </c>
      <c r="Z44" s="93">
        <f t="shared" si="23"/>
        <v>6.5410067786176532E-5</v>
      </c>
      <c r="AA44" s="93">
        <f t="shared" ref="AA44:AA75" si="48">ABS(Z44)</f>
        <v>6.5410067786176532E-5</v>
      </c>
      <c r="AB44" s="93"/>
      <c r="AC44" s="93">
        <f>ABS(('Wyrównanie 22 Part 1'!B44-'Wyrównanie 22 Part 1'!I44)/'Wyrównanie 22 Part 1'!I44)</f>
        <v>0.10772630709753114</v>
      </c>
      <c r="AD44" s="93">
        <f t="shared" si="24"/>
        <v>1.1604957240871589E-2</v>
      </c>
      <c r="AE44" s="93">
        <f>'Wyrównanie 22 Part 1'!C45-'Wyrównanie 22 Part 1'!C44</f>
        <v>6.9035628575385595E-5</v>
      </c>
      <c r="AF44" s="93">
        <f t="shared" si="25"/>
        <v>6.9035628575385595E-5</v>
      </c>
      <c r="AG44" s="93">
        <f t="shared" si="26"/>
        <v>3.7961877137929981E-5</v>
      </c>
      <c r="AH44" s="93">
        <f t="shared" si="27"/>
        <v>3.7961877137929981E-5</v>
      </c>
      <c r="AI44" s="93">
        <f t="shared" si="28"/>
        <v>6.5410067786176532E-5</v>
      </c>
      <c r="AJ44" s="93">
        <f t="shared" si="29"/>
        <v>6.5410067786176532E-5</v>
      </c>
      <c r="AK44" s="93"/>
      <c r="AL44" s="93">
        <f>ABS(('Wyrównanie 22 Part 1'!B44-'Wyrównanie 22 Part 1'!K44)/'Wyrównanie 22 Part 1'!K44)</f>
        <v>9.5015016375984529E-2</v>
      </c>
      <c r="AM44" s="93">
        <f t="shared" si="36"/>
        <v>9.0278533369286089E-3</v>
      </c>
      <c r="AN44" s="93">
        <f>'Wyrównanie 22 Part 1'!B45-'Wyrównanie 22 Part 1'!B44</f>
        <v>1.5957235154078929E-4</v>
      </c>
      <c r="AO44" s="93">
        <f t="shared" si="37"/>
        <v>1.5957235154078929E-4</v>
      </c>
      <c r="AP44" s="93">
        <f t="shared" si="38"/>
        <v>4.0575252132712741E-4</v>
      </c>
      <c r="AQ44" s="93">
        <f t="shared" si="39"/>
        <v>4.0575252132712741E-4</v>
      </c>
      <c r="AR44" s="93">
        <f t="shared" si="40"/>
        <v>-1.0256602626605451E-3</v>
      </c>
      <c r="AS44" s="93">
        <f t="shared" si="41"/>
        <v>1.0256602626605451E-3</v>
      </c>
      <c r="AT44" s="93"/>
      <c r="AU44" s="93">
        <f>ABS(('Wyrównanie 22 Part 1'!B44-'Wyrównanie 22 Part 1'!M44)/'Wyrównanie 22 Part 1'!M44)</f>
        <v>9.6531022480530831E-2</v>
      </c>
      <c r="AV44" s="93">
        <f t="shared" si="42"/>
        <v>9.3182383011367487E-3</v>
      </c>
      <c r="AW44" s="93">
        <f>'Wyrównanie 22 Part 1'!B45-'Wyrównanie 22 Part 1'!B44</f>
        <v>1.5957235154078929E-4</v>
      </c>
      <c r="AX44" s="93">
        <f t="shared" si="43"/>
        <v>1.5957235154078929E-4</v>
      </c>
      <c r="AY44" s="93">
        <f t="shared" si="44"/>
        <v>4.0575252132712741E-4</v>
      </c>
      <c r="AZ44" s="93">
        <f t="shared" si="45"/>
        <v>4.0575252132712741E-4</v>
      </c>
      <c r="BA44" s="93">
        <f t="shared" si="46"/>
        <v>-1.0256602626605451E-3</v>
      </c>
      <c r="BB44" s="93">
        <f t="shared" si="47"/>
        <v>1.0256602626605451E-3</v>
      </c>
      <c r="BC44" s="93"/>
      <c r="BD44" s="93">
        <f>ABS(('Wyrównanie 22 Part 1'!B44-'Wyrównanie 22 Part 1'!O44)/'Wyrównanie 22 Part 1'!O44)</f>
        <v>2.0213428406992362E-2</v>
      </c>
      <c r="BE44" s="93">
        <f t="shared" si="6"/>
        <v>4.085826879646058E-4</v>
      </c>
      <c r="BF44" s="93">
        <f>'Wyrównanie 22 Part 1'!B45-'Wyrównanie 22 Part 1'!B44</f>
        <v>1.5957235154078929E-4</v>
      </c>
      <c r="BG44" s="93">
        <f t="shared" si="7"/>
        <v>1.5957235154078929E-4</v>
      </c>
      <c r="BH44" s="93">
        <f t="shared" si="8"/>
        <v>4.0575252132712741E-4</v>
      </c>
      <c r="BI44" s="93">
        <f t="shared" si="9"/>
        <v>4.0575252132712741E-4</v>
      </c>
      <c r="BJ44" s="93">
        <f t="shared" si="10"/>
        <v>-1.0256602626605451E-3</v>
      </c>
      <c r="BK44" s="93">
        <f t="shared" si="11"/>
        <v>1.0256602626605451E-3</v>
      </c>
      <c r="BL44" s="93"/>
      <c r="BM44" s="93">
        <f>ABS(('Wyrównanie 22 Part 1'!B44-'Wyrównanie 22 Part 1'!Q44)/'Wyrównanie 22 Part 1'!Q44)</f>
        <v>0.12904871006942148</v>
      </c>
      <c r="BN44" s="93">
        <f t="shared" si="30"/>
        <v>1.6653569570581606E-2</v>
      </c>
      <c r="BO44" s="93">
        <f>'Wyrównanie 22 Part 1'!B45-'Wyrównanie 22 Part 1'!B44</f>
        <v>1.5957235154078929E-4</v>
      </c>
      <c r="BP44" s="93">
        <f t="shared" si="31"/>
        <v>1.5957235154078929E-4</v>
      </c>
      <c r="BQ44" s="93">
        <f t="shared" si="32"/>
        <v>4.0575252132712741E-4</v>
      </c>
      <c r="BR44" s="93">
        <f t="shared" si="33"/>
        <v>4.0575252132712741E-4</v>
      </c>
      <c r="BS44" s="93">
        <f t="shared" si="34"/>
        <v>-1.0256602626605451E-3</v>
      </c>
      <c r="BT44" s="93">
        <f t="shared" si="35"/>
        <v>1.0256602626605451E-3</v>
      </c>
    </row>
    <row r="45" spans="1:72" s="29" customFormat="1" x14ac:dyDescent="0.25">
      <c r="A45" s="42">
        <v>39</v>
      </c>
      <c r="B45" s="93">
        <f>ABS(('Wyrównanie 22 Part 1'!B45-'Wyrównanie 22 Part 1'!C45)/'Wyrównanie 22 Part 1'!C45)</f>
        <v>8.9501964292120928E-2</v>
      </c>
      <c r="C45" s="93">
        <f t="shared" si="0"/>
        <v>8.01060161214809E-3</v>
      </c>
      <c r="D45" s="93">
        <f>'Wyrównanie 22 Part 1'!C46-'Wyrównanie 22 Part 1'!C45</f>
        <v>1.0699750571331558E-4</v>
      </c>
      <c r="E45" s="93">
        <f t="shared" si="1"/>
        <v>1.0699750571331558E-4</v>
      </c>
      <c r="F45" s="93">
        <f t="shared" si="2"/>
        <v>1.0337194492410651E-4</v>
      </c>
      <c r="G45" s="93">
        <f t="shared" si="3"/>
        <v>1.0337194492410651E-4</v>
      </c>
      <c r="H45" s="93">
        <f t="shared" si="4"/>
        <v>-1.4783748308738742E-5</v>
      </c>
      <c r="I45" s="93">
        <f t="shared" si="5"/>
        <v>1.4783748308738742E-5</v>
      </c>
      <c r="J45" s="93"/>
      <c r="K45" s="93">
        <f>ABS(('Wyrównanie 22 Part 1'!B45-'Wyrównanie 22 Part 1'!E45)/'Wyrównanie 22 Part 1'!E45)</f>
        <v>9.4866969598176698E-2</v>
      </c>
      <c r="L45" s="93">
        <f t="shared" si="12"/>
        <v>8.999741920741381E-3</v>
      </c>
      <c r="M45" s="93">
        <f>'Wyrównanie 22 Part 1'!C46-'Wyrównanie 22 Part 1'!C45</f>
        <v>1.0699750571331558E-4</v>
      </c>
      <c r="N45" s="93">
        <f t="shared" si="13"/>
        <v>1.0699750571331558E-4</v>
      </c>
      <c r="O45" s="93">
        <f t="shared" si="14"/>
        <v>1.0337194492410651E-4</v>
      </c>
      <c r="P45" s="93">
        <f t="shared" si="15"/>
        <v>1.0337194492410651E-4</v>
      </c>
      <c r="Q45" s="93">
        <f t="shared" si="16"/>
        <v>-1.4783748308738742E-5</v>
      </c>
      <c r="R45" s="93">
        <f t="shared" si="17"/>
        <v>1.4783748308738742E-5</v>
      </c>
      <c r="S45" s="93"/>
      <c r="T45" s="93">
        <f>ABS(('Wyrównanie 22 Part 1'!B45-'Wyrównanie 22 Part 1'!G45)/'Wyrównanie 22 Part 1'!G45)</f>
        <v>0.1038637135458539</v>
      </c>
      <c r="U45" s="93">
        <f t="shared" si="19"/>
        <v>1.0787670991535195E-2</v>
      </c>
      <c r="V45" s="93">
        <f>'Wyrównanie 22 Part 1'!C46-'Wyrównanie 22 Part 1'!C45</f>
        <v>1.0699750571331558E-4</v>
      </c>
      <c r="W45" s="93">
        <f t="shared" si="20"/>
        <v>1.0699750571331558E-4</v>
      </c>
      <c r="X45" s="93">
        <f t="shared" si="21"/>
        <v>1.0337194492410651E-4</v>
      </c>
      <c r="Y45" s="93">
        <f t="shared" si="22"/>
        <v>1.0337194492410651E-4</v>
      </c>
      <c r="Z45" s="93">
        <f t="shared" si="23"/>
        <v>-1.4783748308738742E-5</v>
      </c>
      <c r="AA45" s="93">
        <f t="shared" si="48"/>
        <v>1.4783748308738742E-5</v>
      </c>
      <c r="AB45" s="93"/>
      <c r="AC45" s="93">
        <f>ABS(('Wyrównanie 22 Part 1'!B45-'Wyrównanie 22 Part 1'!I45)/'Wyrównanie 22 Part 1'!I45)</f>
        <v>7.7939928524057164E-2</v>
      </c>
      <c r="AD45" s="93">
        <f t="shared" si="24"/>
        <v>6.0746324583351398E-3</v>
      </c>
      <c r="AE45" s="93">
        <f>'Wyrównanie 22 Part 1'!C46-'Wyrównanie 22 Part 1'!C45</f>
        <v>1.0699750571331558E-4</v>
      </c>
      <c r="AF45" s="93">
        <f t="shared" si="25"/>
        <v>1.0699750571331558E-4</v>
      </c>
      <c r="AG45" s="93">
        <f t="shared" si="26"/>
        <v>1.0337194492410651E-4</v>
      </c>
      <c r="AH45" s="93">
        <f t="shared" si="27"/>
        <v>1.0337194492410651E-4</v>
      </c>
      <c r="AI45" s="93">
        <f t="shared" si="28"/>
        <v>-1.4783748308738742E-5</v>
      </c>
      <c r="AJ45" s="93">
        <f t="shared" si="29"/>
        <v>1.4783748308738742E-5</v>
      </c>
      <c r="AK45" s="93"/>
      <c r="AL45" s="93">
        <f>ABS(('Wyrównanie 22 Part 1'!B45-'Wyrównanie 22 Part 1'!K45)/'Wyrównanie 22 Part 1'!K45)</f>
        <v>7.6830470278249782E-2</v>
      </c>
      <c r="AM45" s="93">
        <f t="shared" si="36"/>
        <v>5.9029211631770233E-3</v>
      </c>
      <c r="AN45" s="93">
        <f>'Wyrównanie 22 Part 1'!B46-'Wyrównanie 22 Part 1'!B45</f>
        <v>5.653248728679167E-4</v>
      </c>
      <c r="AO45" s="93">
        <f t="shared" si="37"/>
        <v>5.653248728679167E-4</v>
      </c>
      <c r="AP45" s="93">
        <f t="shared" si="38"/>
        <v>-6.1990774133341767E-4</v>
      </c>
      <c r="AQ45" s="93">
        <f t="shared" si="39"/>
        <v>6.1990774133341767E-4</v>
      </c>
      <c r="AR45" s="93">
        <f t="shared" si="40"/>
        <v>8.4198147259154001E-4</v>
      </c>
      <c r="AS45" s="93">
        <f t="shared" si="41"/>
        <v>8.4198147259154001E-4</v>
      </c>
      <c r="AT45" s="93"/>
      <c r="AU45" s="93">
        <f>ABS(('Wyrównanie 22 Part 1'!B45-'Wyrównanie 22 Part 1'!M45)/'Wyrównanie 22 Part 1'!M45)</f>
        <v>8.0599661548198212E-2</v>
      </c>
      <c r="AV45" s="93">
        <f t="shared" si="42"/>
        <v>6.4963054416841016E-3</v>
      </c>
      <c r="AW45" s="93">
        <f>'Wyrównanie 22 Part 1'!B46-'Wyrównanie 22 Part 1'!B45</f>
        <v>5.653248728679167E-4</v>
      </c>
      <c r="AX45" s="93">
        <f t="shared" si="43"/>
        <v>5.653248728679167E-4</v>
      </c>
      <c r="AY45" s="93">
        <f t="shared" si="44"/>
        <v>-6.1990774133341767E-4</v>
      </c>
      <c r="AZ45" s="93">
        <f t="shared" si="45"/>
        <v>6.1990774133341767E-4</v>
      </c>
      <c r="BA45" s="93">
        <f t="shared" si="46"/>
        <v>8.4198147259154001E-4</v>
      </c>
      <c r="BB45" s="93">
        <f t="shared" si="47"/>
        <v>8.4198147259154001E-4</v>
      </c>
      <c r="BC45" s="93"/>
      <c r="BD45" s="93">
        <f>ABS(('Wyrównanie 22 Part 1'!B45-'Wyrównanie 22 Part 1'!O45)/'Wyrównanie 22 Part 1'!O45)</f>
        <v>2.5828295392779317E-2</v>
      </c>
      <c r="BE45" s="93">
        <f t="shared" si="6"/>
        <v>6.6710084289666534E-4</v>
      </c>
      <c r="BF45" s="93">
        <f>'Wyrównanie 22 Part 1'!B46-'Wyrównanie 22 Part 1'!B45</f>
        <v>5.653248728679167E-4</v>
      </c>
      <c r="BG45" s="93">
        <f t="shared" si="7"/>
        <v>5.653248728679167E-4</v>
      </c>
      <c r="BH45" s="93">
        <f t="shared" si="8"/>
        <v>-6.1990774133341767E-4</v>
      </c>
      <c r="BI45" s="93">
        <f t="shared" si="9"/>
        <v>6.1990774133341767E-4</v>
      </c>
      <c r="BJ45" s="93">
        <f t="shared" si="10"/>
        <v>8.4198147259154001E-4</v>
      </c>
      <c r="BK45" s="93">
        <f t="shared" si="11"/>
        <v>8.4198147259154001E-4</v>
      </c>
      <c r="BL45" s="93"/>
      <c r="BM45" s="93">
        <f>ABS(('Wyrównanie 22 Part 1'!B45-'Wyrównanie 22 Part 1'!Q45)/'Wyrównanie 22 Part 1'!Q45)</f>
        <v>8.0748962459010101E-2</v>
      </c>
      <c r="BN45" s="93">
        <f t="shared" si="30"/>
        <v>6.5203949382066223E-3</v>
      </c>
      <c r="BO45" s="93">
        <f>'Wyrównanie 22 Part 1'!B46-'Wyrównanie 22 Part 1'!B45</f>
        <v>5.653248728679167E-4</v>
      </c>
      <c r="BP45" s="93">
        <f t="shared" si="31"/>
        <v>5.653248728679167E-4</v>
      </c>
      <c r="BQ45" s="93">
        <f t="shared" si="32"/>
        <v>-6.1990774133341767E-4</v>
      </c>
      <c r="BR45" s="93">
        <f t="shared" si="33"/>
        <v>6.1990774133341767E-4</v>
      </c>
      <c r="BS45" s="93">
        <f t="shared" si="34"/>
        <v>8.4198147259154001E-4</v>
      </c>
      <c r="BT45" s="93">
        <f t="shared" si="35"/>
        <v>8.4198147259154001E-4</v>
      </c>
    </row>
    <row r="46" spans="1:72" s="29" customFormat="1" x14ac:dyDescent="0.25">
      <c r="A46" s="42">
        <v>40</v>
      </c>
      <c r="B46" s="93">
        <f>ABS(('Wyrównanie 22 Part 1'!B46-'Wyrównanie 22 Part 1'!C46)/'Wyrównanie 22 Part 1'!C46)</f>
        <v>9.9544040277148832E-2</v>
      </c>
      <c r="C46" s="93">
        <f t="shared" si="0"/>
        <v>9.9090159546986294E-3</v>
      </c>
      <c r="D46" s="93">
        <f>'Wyrównanie 22 Part 1'!C47-'Wyrównanie 22 Part 1'!C46</f>
        <v>2.1036945063742209E-4</v>
      </c>
      <c r="E46" s="93">
        <f t="shared" si="1"/>
        <v>2.1036945063742209E-4</v>
      </c>
      <c r="F46" s="93">
        <f t="shared" si="2"/>
        <v>8.8588196615367772E-5</v>
      </c>
      <c r="G46" s="93">
        <f t="shared" si="3"/>
        <v>8.8588196615367772E-5</v>
      </c>
      <c r="H46" s="93">
        <f t="shared" si="4"/>
        <v>-2.0488389620439921E-4</v>
      </c>
      <c r="I46" s="93">
        <f t="shared" si="5"/>
        <v>2.0488389620439921E-4</v>
      </c>
      <c r="J46" s="93"/>
      <c r="K46" s="93">
        <f>ABS(('Wyrównanie 22 Part 1'!B46-'Wyrównanie 22 Part 1'!E46)/'Wyrównanie 22 Part 1'!E46)</f>
        <v>6.2068934351070984E-2</v>
      </c>
      <c r="L46" s="93">
        <f t="shared" si="12"/>
        <v>3.8525526114775595E-3</v>
      </c>
      <c r="M46" s="93">
        <f>'Wyrównanie 22 Part 1'!C47-'Wyrównanie 22 Part 1'!C46</f>
        <v>2.1036945063742209E-4</v>
      </c>
      <c r="N46" s="93">
        <f t="shared" si="13"/>
        <v>2.1036945063742209E-4</v>
      </c>
      <c r="O46" s="93">
        <f t="shared" si="14"/>
        <v>8.8588196615367772E-5</v>
      </c>
      <c r="P46" s="93">
        <f t="shared" si="15"/>
        <v>8.8588196615367772E-5</v>
      </c>
      <c r="Q46" s="93">
        <f t="shared" si="16"/>
        <v>-2.0488389620439921E-4</v>
      </c>
      <c r="R46" s="93">
        <f t="shared" si="17"/>
        <v>2.0488389620439921E-4</v>
      </c>
      <c r="S46" s="93"/>
      <c r="T46" s="93">
        <f>ABS(('Wyrównanie 22 Part 1'!B46-'Wyrównanie 22 Part 1'!G46)/'Wyrównanie 22 Part 1'!G46)</f>
        <v>5.6040205322176587E-2</v>
      </c>
      <c r="U46" s="93">
        <f t="shared" si="19"/>
        <v>3.1405046125517091E-3</v>
      </c>
      <c r="V46" s="93">
        <f>'Wyrównanie 22 Part 1'!C47-'Wyrównanie 22 Part 1'!C46</f>
        <v>2.1036945063742209E-4</v>
      </c>
      <c r="W46" s="93">
        <f t="shared" si="20"/>
        <v>2.1036945063742209E-4</v>
      </c>
      <c r="X46" s="93">
        <f t="shared" si="21"/>
        <v>8.8588196615367772E-5</v>
      </c>
      <c r="Y46" s="93">
        <f t="shared" si="22"/>
        <v>8.8588196615367772E-5</v>
      </c>
      <c r="Z46" s="93">
        <f t="shared" si="23"/>
        <v>-2.0488389620439921E-4</v>
      </c>
      <c r="AA46" s="93">
        <f t="shared" si="48"/>
        <v>2.0488389620439921E-4</v>
      </c>
      <c r="AB46" s="93"/>
      <c r="AC46" s="93">
        <f>ABS(('Wyrównanie 22 Part 1'!B46-'Wyrównanie 22 Part 1'!I46)/'Wyrównanie 22 Part 1'!I46)</f>
        <v>0.10304771695250287</v>
      </c>
      <c r="AD46" s="93">
        <f t="shared" si="24"/>
        <v>1.0618831969123147E-2</v>
      </c>
      <c r="AE46" s="93">
        <f>'Wyrównanie 22 Part 1'!C47-'Wyrównanie 22 Part 1'!C46</f>
        <v>2.1036945063742209E-4</v>
      </c>
      <c r="AF46" s="93">
        <f t="shared" si="25"/>
        <v>2.1036945063742209E-4</v>
      </c>
      <c r="AG46" s="93">
        <f t="shared" si="26"/>
        <v>8.8588196615367772E-5</v>
      </c>
      <c r="AH46" s="93">
        <f t="shared" si="27"/>
        <v>8.8588196615367772E-5</v>
      </c>
      <c r="AI46" s="93">
        <f t="shared" si="28"/>
        <v>-2.0488389620439921E-4</v>
      </c>
      <c r="AJ46" s="93">
        <f t="shared" si="29"/>
        <v>2.0488389620439921E-4</v>
      </c>
      <c r="AK46" s="93"/>
      <c r="AL46" s="93">
        <f>ABS(('Wyrównanie 22 Part 1'!B46-'Wyrównanie 22 Part 1'!K46)/'Wyrównanie 22 Part 1'!K46)</f>
        <v>9.5552110479758839E-2</v>
      </c>
      <c r="AM46" s="93">
        <f t="shared" si="36"/>
        <v>9.1302058171360383E-3</v>
      </c>
      <c r="AN46" s="93">
        <f>'Wyrównanie 22 Part 1'!B47-'Wyrównanie 22 Part 1'!B46</f>
        <v>-5.4582868465500971E-5</v>
      </c>
      <c r="AO46" s="93">
        <f t="shared" si="37"/>
        <v>5.4582868465500971E-5</v>
      </c>
      <c r="AP46" s="93">
        <f t="shared" si="38"/>
        <v>2.2207373125812235E-4</v>
      </c>
      <c r="AQ46" s="93">
        <f t="shared" si="39"/>
        <v>2.2207373125812235E-4</v>
      </c>
      <c r="AR46" s="93">
        <f t="shared" si="40"/>
        <v>-1.7552255959945836E-4</v>
      </c>
      <c r="AS46" s="93">
        <f t="shared" si="41"/>
        <v>1.7552255959945836E-4</v>
      </c>
      <c r="AT46" s="93"/>
      <c r="AU46" s="93">
        <f>ABS(('Wyrównanie 22 Part 1'!B46-'Wyrównanie 22 Part 1'!M46)/'Wyrównanie 22 Part 1'!M46)</f>
        <v>8.716628135666675E-2</v>
      </c>
      <c r="AV46" s="93">
        <f t="shared" si="42"/>
        <v>7.5979606055495896E-3</v>
      </c>
      <c r="AW46" s="93">
        <f>'Wyrównanie 22 Part 1'!B47-'Wyrównanie 22 Part 1'!B46</f>
        <v>-5.4582868465500971E-5</v>
      </c>
      <c r="AX46" s="93">
        <f t="shared" si="43"/>
        <v>5.4582868465500971E-5</v>
      </c>
      <c r="AY46" s="93">
        <f t="shared" si="44"/>
        <v>2.2207373125812235E-4</v>
      </c>
      <c r="AZ46" s="93">
        <f t="shared" si="45"/>
        <v>2.2207373125812235E-4</v>
      </c>
      <c r="BA46" s="93">
        <f t="shared" si="46"/>
        <v>-1.7552255959945836E-4</v>
      </c>
      <c r="BB46" s="93">
        <f t="shared" si="47"/>
        <v>1.7552255959945836E-4</v>
      </c>
      <c r="BC46" s="93"/>
      <c r="BD46" s="93">
        <f>ABS(('Wyrównanie 22 Part 1'!B46-'Wyrównanie 22 Part 1'!O46)/'Wyrównanie 22 Part 1'!O46)</f>
        <v>4.2080762500216549E-2</v>
      </c>
      <c r="BE46" s="93">
        <f t="shared" si="6"/>
        <v>1.7707905725996313E-3</v>
      </c>
      <c r="BF46" s="93">
        <f>'Wyrównanie 22 Part 1'!B47-'Wyrównanie 22 Part 1'!B46</f>
        <v>-5.4582868465500971E-5</v>
      </c>
      <c r="BG46" s="93">
        <f t="shared" si="7"/>
        <v>5.4582868465500971E-5</v>
      </c>
      <c r="BH46" s="93">
        <f t="shared" si="8"/>
        <v>2.2207373125812235E-4</v>
      </c>
      <c r="BI46" s="93">
        <f t="shared" si="9"/>
        <v>2.2207373125812235E-4</v>
      </c>
      <c r="BJ46" s="93">
        <f t="shared" si="10"/>
        <v>-1.7552255959945836E-4</v>
      </c>
      <c r="BK46" s="93">
        <f t="shared" si="11"/>
        <v>1.7552255959945836E-4</v>
      </c>
      <c r="BL46" s="93"/>
      <c r="BM46" s="93">
        <f>ABS(('Wyrównanie 22 Part 1'!B46-'Wyrównanie 22 Part 1'!Q46)/'Wyrównanie 22 Part 1'!Q46)</f>
        <v>0.11605103212777783</v>
      </c>
      <c r="BN46" s="93">
        <f t="shared" si="30"/>
        <v>1.3467842057922522E-2</v>
      </c>
      <c r="BO46" s="93">
        <f>'Wyrównanie 22 Part 1'!B47-'Wyrównanie 22 Part 1'!B46</f>
        <v>-5.4582868465500971E-5</v>
      </c>
      <c r="BP46" s="93">
        <f t="shared" si="31"/>
        <v>5.4582868465500971E-5</v>
      </c>
      <c r="BQ46" s="93">
        <f t="shared" si="32"/>
        <v>2.2207373125812235E-4</v>
      </c>
      <c r="BR46" s="93">
        <f t="shared" si="33"/>
        <v>2.2207373125812235E-4</v>
      </c>
      <c r="BS46" s="93">
        <f t="shared" si="34"/>
        <v>-1.7552255959945836E-4</v>
      </c>
      <c r="BT46" s="93">
        <f t="shared" si="35"/>
        <v>1.7552255959945836E-4</v>
      </c>
    </row>
    <row r="47" spans="1:72" s="29" customFormat="1" x14ac:dyDescent="0.25">
      <c r="A47" s="42">
        <v>41</v>
      </c>
      <c r="B47" s="93">
        <f>ABS(('Wyrównanie 22 Part 1'!B47-'Wyrównanie 22 Part 1'!C47)/'Wyrównanie 22 Part 1'!C47)</f>
        <v>6.9161345056693033E-3</v>
      </c>
      <c r="C47" s="93">
        <f t="shared" si="0"/>
        <v>4.7832916500509578E-5</v>
      </c>
      <c r="D47" s="93">
        <f>'Wyrównanie 22 Part 1'!C48-'Wyrównanie 22 Part 1'!C47</f>
        <v>2.9895764725278986E-4</v>
      </c>
      <c r="E47" s="93">
        <f t="shared" si="1"/>
        <v>2.9895764725278986E-4</v>
      </c>
      <c r="F47" s="93">
        <f t="shared" si="2"/>
        <v>-1.1629569958903144E-4</v>
      </c>
      <c r="G47" s="93">
        <f t="shared" si="3"/>
        <v>1.1629569958903144E-4</v>
      </c>
      <c r="H47" s="93">
        <f t="shared" si="4"/>
        <v>3.0800655672854563E-4</v>
      </c>
      <c r="I47" s="93">
        <f t="shared" si="5"/>
        <v>3.0800655672854563E-4</v>
      </c>
      <c r="J47" s="93"/>
      <c r="K47" s="93">
        <f>ABS(('Wyrównanie 22 Part 1'!B47-'Wyrównanie 22 Part 1'!E47)/'Wyrównanie 22 Part 1'!E47)</f>
        <v>2.5270710578560517E-2</v>
      </c>
      <c r="L47" s="93">
        <f t="shared" si="12"/>
        <v>6.3860881314537041E-4</v>
      </c>
      <c r="M47" s="93">
        <f>'Wyrównanie 22 Part 1'!C48-'Wyrównanie 22 Part 1'!C47</f>
        <v>2.9895764725278986E-4</v>
      </c>
      <c r="N47" s="93">
        <f t="shared" si="13"/>
        <v>2.9895764725278986E-4</v>
      </c>
      <c r="O47" s="93">
        <f t="shared" si="14"/>
        <v>-1.1629569958903144E-4</v>
      </c>
      <c r="P47" s="93">
        <f t="shared" si="15"/>
        <v>1.1629569958903144E-4</v>
      </c>
      <c r="Q47" s="93">
        <f t="shared" si="16"/>
        <v>3.0800655672854563E-4</v>
      </c>
      <c r="R47" s="93">
        <f t="shared" si="17"/>
        <v>3.0800655672854563E-4</v>
      </c>
      <c r="S47" s="93"/>
      <c r="T47" s="93">
        <f>ABS(('Wyrównanie 22 Part 1'!B47-'Wyrównanie 22 Part 1'!G47)/'Wyrównanie 22 Part 1'!G47)</f>
        <v>4.229611666903331E-2</v>
      </c>
      <c r="U47" s="93">
        <f t="shared" si="19"/>
        <v>1.7889614852804774E-3</v>
      </c>
      <c r="V47" s="93">
        <f>'Wyrównanie 22 Part 1'!C48-'Wyrównanie 22 Part 1'!C47</f>
        <v>2.9895764725278986E-4</v>
      </c>
      <c r="W47" s="93">
        <f t="shared" si="20"/>
        <v>2.9895764725278986E-4</v>
      </c>
      <c r="X47" s="93">
        <f t="shared" si="21"/>
        <v>-1.1629569958903144E-4</v>
      </c>
      <c r="Y47" s="93">
        <f t="shared" si="22"/>
        <v>1.1629569958903144E-4</v>
      </c>
      <c r="Z47" s="93">
        <f t="shared" si="23"/>
        <v>3.0800655672854563E-4</v>
      </c>
      <c r="AA47" s="93">
        <f t="shared" si="48"/>
        <v>3.0800655672854563E-4</v>
      </c>
      <c r="AB47" s="93"/>
      <c r="AC47" s="93">
        <f>ABS(('Wyrównanie 22 Part 1'!B47-'Wyrównanie 22 Part 1'!I47)/'Wyrównanie 22 Part 1'!I47)</f>
        <v>3.8730222616040052E-3</v>
      </c>
      <c r="AD47" s="93">
        <f t="shared" si="24"/>
        <v>1.5000301438880203E-5</v>
      </c>
      <c r="AE47" s="93">
        <f>'Wyrównanie 22 Part 1'!C48-'Wyrównanie 22 Part 1'!C47</f>
        <v>2.9895764725278986E-4</v>
      </c>
      <c r="AF47" s="93">
        <f t="shared" si="25"/>
        <v>2.9895764725278986E-4</v>
      </c>
      <c r="AG47" s="93">
        <f t="shared" si="26"/>
        <v>-1.1629569958903144E-4</v>
      </c>
      <c r="AH47" s="93">
        <f t="shared" si="27"/>
        <v>1.1629569958903144E-4</v>
      </c>
      <c r="AI47" s="93">
        <f t="shared" si="28"/>
        <v>3.0800655672854563E-4</v>
      </c>
      <c r="AJ47" s="93">
        <f t="shared" si="29"/>
        <v>3.0800655672854563E-4</v>
      </c>
      <c r="AK47" s="93"/>
      <c r="AL47" s="93">
        <f>ABS(('Wyrównanie 22 Part 1'!B47-'Wyrównanie 22 Part 1'!K47)/'Wyrównanie 22 Part 1'!K47)</f>
        <v>9.9965615167044446E-4</v>
      </c>
      <c r="AM47" s="93">
        <f t="shared" si="36"/>
        <v>9.9931242157256268E-7</v>
      </c>
      <c r="AN47" s="93">
        <f>'Wyrównanie 22 Part 1'!B48-'Wyrównanie 22 Part 1'!B47</f>
        <v>1.6749086279262138E-4</v>
      </c>
      <c r="AO47" s="93">
        <f t="shared" si="37"/>
        <v>1.6749086279262138E-4</v>
      </c>
      <c r="AP47" s="93">
        <f t="shared" si="38"/>
        <v>4.655117165866399E-5</v>
      </c>
      <c r="AQ47" s="93">
        <f t="shared" si="39"/>
        <v>4.655117165866399E-5</v>
      </c>
      <c r="AR47" s="93">
        <f t="shared" si="40"/>
        <v>3.4192012850767749E-4</v>
      </c>
      <c r="AS47" s="93">
        <f t="shared" si="41"/>
        <v>3.4192012850767749E-4</v>
      </c>
      <c r="AT47" s="93"/>
      <c r="AU47" s="93">
        <f>ABS(('Wyrównanie 22 Part 1'!B47-'Wyrównanie 22 Part 1'!M47)/'Wyrównanie 22 Part 1'!M47)</f>
        <v>1.00764318107983E-2</v>
      </c>
      <c r="AV47" s="93">
        <f t="shared" si="42"/>
        <v>1.0153447803766792E-4</v>
      </c>
      <c r="AW47" s="93">
        <f>'Wyrównanie 22 Part 1'!B48-'Wyrównanie 22 Part 1'!B47</f>
        <v>1.6749086279262138E-4</v>
      </c>
      <c r="AX47" s="93">
        <f t="shared" si="43"/>
        <v>1.6749086279262138E-4</v>
      </c>
      <c r="AY47" s="93">
        <f t="shared" si="44"/>
        <v>4.655117165866399E-5</v>
      </c>
      <c r="AZ47" s="93">
        <f t="shared" si="45"/>
        <v>4.655117165866399E-5</v>
      </c>
      <c r="BA47" s="93">
        <f t="shared" si="46"/>
        <v>3.4192012850767749E-4</v>
      </c>
      <c r="BB47" s="93">
        <f t="shared" si="47"/>
        <v>3.4192012850767749E-4</v>
      </c>
      <c r="BC47" s="93"/>
      <c r="BD47" s="93">
        <f>ABS(('Wyrównanie 22 Part 1'!B47-'Wyrównanie 22 Part 1'!O47)/'Wyrównanie 22 Part 1'!O47)</f>
        <v>2.3779412956019146E-2</v>
      </c>
      <c r="BE47" s="93">
        <f t="shared" si="6"/>
        <v>5.654604805328912E-4</v>
      </c>
      <c r="BF47" s="93">
        <f>'Wyrównanie 22 Part 1'!B48-'Wyrównanie 22 Part 1'!B47</f>
        <v>1.6749086279262138E-4</v>
      </c>
      <c r="BG47" s="93">
        <f t="shared" si="7"/>
        <v>1.6749086279262138E-4</v>
      </c>
      <c r="BH47" s="93">
        <f t="shared" si="8"/>
        <v>4.655117165866399E-5</v>
      </c>
      <c r="BI47" s="93">
        <f t="shared" si="9"/>
        <v>4.655117165866399E-5</v>
      </c>
      <c r="BJ47" s="93">
        <f t="shared" si="10"/>
        <v>3.4192012850767749E-4</v>
      </c>
      <c r="BK47" s="93">
        <f t="shared" si="11"/>
        <v>3.4192012850767749E-4</v>
      </c>
      <c r="BL47" s="93"/>
      <c r="BM47" s="93">
        <f>ABS(('Wyrównanie 22 Part 1'!B47-'Wyrównanie 22 Part 1'!Q47)/'Wyrównanie 22 Part 1'!Q47)</f>
        <v>9.1256117779066805E-3</v>
      </c>
      <c r="BN47" s="93">
        <f t="shared" si="30"/>
        <v>8.3276790321069121E-5</v>
      </c>
      <c r="BO47" s="93">
        <f>'Wyrównanie 22 Part 1'!B48-'Wyrównanie 22 Part 1'!B47</f>
        <v>1.6749086279262138E-4</v>
      </c>
      <c r="BP47" s="93">
        <f t="shared" si="31"/>
        <v>1.6749086279262138E-4</v>
      </c>
      <c r="BQ47" s="93">
        <f t="shared" si="32"/>
        <v>4.655117165866399E-5</v>
      </c>
      <c r="BR47" s="93">
        <f t="shared" si="33"/>
        <v>4.655117165866399E-5</v>
      </c>
      <c r="BS47" s="93">
        <f t="shared" si="34"/>
        <v>3.4192012850767749E-4</v>
      </c>
      <c r="BT47" s="93">
        <f t="shared" si="35"/>
        <v>3.4192012850767749E-4</v>
      </c>
    </row>
    <row r="48" spans="1:72" s="29" customFormat="1" x14ac:dyDescent="0.25">
      <c r="A48" s="42">
        <v>42</v>
      </c>
      <c r="B48" s="93">
        <f>ABS(('Wyrównanie 22 Part 1'!B48-'Wyrównanie 22 Part 1'!C48)/'Wyrównanie 22 Part 1'!C48)</f>
        <v>5.0274556777863209E-2</v>
      </c>
      <c r="C48" s="93">
        <f t="shared" si="0"/>
        <v>2.5275310592105917E-3</v>
      </c>
      <c r="D48" s="93">
        <f>'Wyrównanie 22 Part 1'!C49-'Wyrównanie 22 Part 1'!C48</f>
        <v>1.8266194766375842E-4</v>
      </c>
      <c r="E48" s="93">
        <f t="shared" si="1"/>
        <v>1.8266194766375842E-4</v>
      </c>
      <c r="F48" s="93">
        <f t="shared" si="2"/>
        <v>1.917108571395142E-4</v>
      </c>
      <c r="G48" s="93">
        <f t="shared" si="3"/>
        <v>1.917108571395142E-4</v>
      </c>
      <c r="H48" s="93">
        <f t="shared" si="4"/>
        <v>-1.2567217340877027E-4</v>
      </c>
      <c r="I48" s="93">
        <f t="shared" si="5"/>
        <v>1.2567217340877027E-4</v>
      </c>
      <c r="J48" s="93"/>
      <c r="K48" s="93">
        <f>ABS(('Wyrównanie 22 Part 1'!B48-'Wyrównanie 22 Part 1'!E48)/'Wyrównanie 22 Part 1'!E48)</f>
        <v>4.5889054565285942E-2</v>
      </c>
      <c r="L48" s="93">
        <f t="shared" si="12"/>
        <v>2.1058053288957905E-3</v>
      </c>
      <c r="M48" s="93">
        <f>'Wyrównanie 22 Part 1'!C49-'Wyrównanie 22 Part 1'!C48</f>
        <v>1.8266194766375842E-4</v>
      </c>
      <c r="N48" s="93">
        <f t="shared" si="13"/>
        <v>1.8266194766375842E-4</v>
      </c>
      <c r="O48" s="93">
        <f t="shared" si="14"/>
        <v>1.917108571395142E-4</v>
      </c>
      <c r="P48" s="93">
        <f t="shared" si="15"/>
        <v>1.917108571395142E-4</v>
      </c>
      <c r="Q48" s="93">
        <f t="shared" si="16"/>
        <v>-1.2567217340877027E-4</v>
      </c>
      <c r="R48" s="93">
        <f t="shared" si="17"/>
        <v>1.2567217340877027E-4</v>
      </c>
      <c r="S48" s="93"/>
      <c r="T48" s="93">
        <f>ABS(('Wyrównanie 22 Part 1'!B48-'Wyrównanie 22 Part 1'!G48)/'Wyrównanie 22 Part 1'!G48)</f>
        <v>6.609447699258382E-2</v>
      </c>
      <c r="U48" s="93">
        <f t="shared" si="19"/>
        <v>4.3684798889231918E-3</v>
      </c>
      <c r="V48" s="93">
        <f>'Wyrównanie 22 Part 1'!C49-'Wyrównanie 22 Part 1'!C48</f>
        <v>1.8266194766375842E-4</v>
      </c>
      <c r="W48" s="93">
        <f t="shared" si="20"/>
        <v>1.8266194766375842E-4</v>
      </c>
      <c r="X48" s="93">
        <f t="shared" si="21"/>
        <v>1.917108571395142E-4</v>
      </c>
      <c r="Y48" s="93">
        <f t="shared" si="22"/>
        <v>1.917108571395142E-4</v>
      </c>
      <c r="Z48" s="93">
        <f t="shared" si="23"/>
        <v>-1.2567217340877027E-4</v>
      </c>
      <c r="AA48" s="93">
        <f t="shared" si="48"/>
        <v>1.2567217340877027E-4</v>
      </c>
      <c r="AB48" s="93"/>
      <c r="AC48" s="93">
        <f>ABS(('Wyrównanie 22 Part 1'!B48-'Wyrównanie 22 Part 1'!I48)/'Wyrównanie 22 Part 1'!I48)</f>
        <v>2.7333634407329877E-2</v>
      </c>
      <c r="AD48" s="93">
        <f t="shared" si="24"/>
        <v>7.4712756991356772E-4</v>
      </c>
      <c r="AE48" s="93">
        <f>'Wyrównanie 22 Part 1'!C49-'Wyrównanie 22 Part 1'!C48</f>
        <v>1.8266194766375842E-4</v>
      </c>
      <c r="AF48" s="93">
        <f t="shared" si="25"/>
        <v>1.8266194766375842E-4</v>
      </c>
      <c r="AG48" s="93">
        <f t="shared" si="26"/>
        <v>1.917108571395142E-4</v>
      </c>
      <c r="AH48" s="93">
        <f t="shared" si="27"/>
        <v>1.917108571395142E-4</v>
      </c>
      <c r="AI48" s="93">
        <f t="shared" si="28"/>
        <v>-1.2567217340877027E-4</v>
      </c>
      <c r="AJ48" s="93">
        <f t="shared" si="29"/>
        <v>1.2567217340877027E-4</v>
      </c>
      <c r="AK48" s="93"/>
      <c r="AL48" s="93">
        <f>ABS(('Wyrównanie 22 Part 1'!B48-'Wyrównanie 22 Part 1'!K48)/'Wyrównanie 22 Part 1'!K48)</f>
        <v>1.9270811418749388E-2</v>
      </c>
      <c r="AM48" s="93">
        <f t="shared" si="36"/>
        <v>3.7136417273700179E-4</v>
      </c>
      <c r="AN48" s="93">
        <f>'Wyrównanie 22 Part 1'!B49-'Wyrównanie 22 Part 1'!B48</f>
        <v>2.1404203445128537E-4</v>
      </c>
      <c r="AO48" s="93">
        <f t="shared" si="37"/>
        <v>2.1404203445128537E-4</v>
      </c>
      <c r="AP48" s="93">
        <f t="shared" si="38"/>
        <v>3.8847130016634148E-4</v>
      </c>
      <c r="AQ48" s="93">
        <f t="shared" si="39"/>
        <v>3.8847130016634148E-4</v>
      </c>
      <c r="AR48" s="93">
        <f t="shared" si="40"/>
        <v>-1.0071382598612084E-3</v>
      </c>
      <c r="AS48" s="93">
        <f t="shared" si="41"/>
        <v>1.0071382598612084E-3</v>
      </c>
      <c r="AT48" s="93"/>
      <c r="AU48" s="93">
        <f>ABS(('Wyrównanie 22 Part 1'!B48-'Wyrównanie 22 Part 1'!M48)/'Wyrównanie 22 Part 1'!M48)</f>
        <v>3.130840509531204E-2</v>
      </c>
      <c r="AV48" s="93">
        <f t="shared" si="42"/>
        <v>9.80216229612161E-4</v>
      </c>
      <c r="AW48" s="93">
        <f>'Wyrównanie 22 Part 1'!B49-'Wyrównanie 22 Part 1'!B48</f>
        <v>2.1404203445128537E-4</v>
      </c>
      <c r="AX48" s="93">
        <f t="shared" si="43"/>
        <v>2.1404203445128537E-4</v>
      </c>
      <c r="AY48" s="93">
        <f t="shared" si="44"/>
        <v>3.8847130016634148E-4</v>
      </c>
      <c r="AZ48" s="93">
        <f t="shared" si="45"/>
        <v>3.8847130016634148E-4</v>
      </c>
      <c r="BA48" s="93">
        <f t="shared" si="46"/>
        <v>-1.0071382598612084E-3</v>
      </c>
      <c r="BB48" s="93">
        <f t="shared" si="47"/>
        <v>1.0071382598612084E-3</v>
      </c>
      <c r="BC48" s="93"/>
      <c r="BD48" s="93">
        <f>ABS(('Wyrównanie 22 Part 1'!B48-'Wyrównanie 22 Part 1'!O48)/'Wyrównanie 22 Part 1'!O48)</f>
        <v>1.34230908124494E-2</v>
      </c>
      <c r="BE48" s="93">
        <f t="shared" si="6"/>
        <v>1.801793669592635E-4</v>
      </c>
      <c r="BF48" s="93">
        <f>'Wyrównanie 22 Part 1'!B49-'Wyrównanie 22 Part 1'!B48</f>
        <v>2.1404203445128537E-4</v>
      </c>
      <c r="BG48" s="93">
        <f t="shared" si="7"/>
        <v>2.1404203445128537E-4</v>
      </c>
      <c r="BH48" s="93">
        <f t="shared" si="8"/>
        <v>3.8847130016634148E-4</v>
      </c>
      <c r="BI48" s="93">
        <f t="shared" si="9"/>
        <v>3.8847130016634148E-4</v>
      </c>
      <c r="BJ48" s="93">
        <f t="shared" si="10"/>
        <v>-1.0071382598612084E-3</v>
      </c>
      <c r="BK48" s="93">
        <f t="shared" si="11"/>
        <v>1.0071382598612084E-3</v>
      </c>
      <c r="BL48" s="93"/>
      <c r="BM48" s="93">
        <f>ABS(('Wyrównanie 22 Part 1'!B48-'Wyrównanie 22 Part 1'!Q48)/'Wyrównanie 22 Part 1'!Q48)</f>
        <v>3.7269631636835977E-2</v>
      </c>
      <c r="BN48" s="93">
        <f t="shared" si="30"/>
        <v>1.3890254423454451E-3</v>
      </c>
      <c r="BO48" s="93">
        <f>'Wyrównanie 22 Part 1'!B49-'Wyrównanie 22 Part 1'!B48</f>
        <v>2.1404203445128537E-4</v>
      </c>
      <c r="BP48" s="93">
        <f t="shared" si="31"/>
        <v>2.1404203445128537E-4</v>
      </c>
      <c r="BQ48" s="93">
        <f t="shared" si="32"/>
        <v>3.8847130016634148E-4</v>
      </c>
      <c r="BR48" s="93">
        <f t="shared" si="33"/>
        <v>3.8847130016634148E-4</v>
      </c>
      <c r="BS48" s="93">
        <f t="shared" si="34"/>
        <v>-1.0071382598612084E-3</v>
      </c>
      <c r="BT48" s="93">
        <f t="shared" si="35"/>
        <v>1.0071382598612084E-3</v>
      </c>
    </row>
    <row r="49" spans="1:72" s="29" customFormat="1" x14ac:dyDescent="0.25">
      <c r="A49" s="42">
        <v>43</v>
      </c>
      <c r="B49" s="93">
        <f>ABS(('Wyrównanie 22 Part 1'!B49-'Wyrównanie 22 Part 1'!C49)/'Wyrównanie 22 Part 1'!C49)</f>
        <v>3.7466707144195255E-2</v>
      </c>
      <c r="C49" s="93">
        <f t="shared" si="0"/>
        <v>1.4037541442288917E-3</v>
      </c>
      <c r="D49" s="93">
        <f>'Wyrównanie 22 Part 1'!C50-'Wyrównanie 22 Part 1'!C49</f>
        <v>3.7437280480327262E-4</v>
      </c>
      <c r="E49" s="93">
        <f t="shared" si="1"/>
        <v>3.7437280480327262E-4</v>
      </c>
      <c r="F49" s="93">
        <f t="shared" si="2"/>
        <v>6.6038683730743931E-5</v>
      </c>
      <c r="G49" s="93">
        <f t="shared" si="3"/>
        <v>6.6038683730743931E-5</v>
      </c>
      <c r="H49" s="93">
        <f t="shared" si="4"/>
        <v>5.1413919761214393E-6</v>
      </c>
      <c r="I49" s="93">
        <f t="shared" si="5"/>
        <v>5.1413919761214393E-6</v>
      </c>
      <c r="J49" s="93"/>
      <c r="K49" s="93">
        <f>ABS(('Wyrównanie 22 Part 1'!B49-'Wyrównanie 22 Part 1'!E49)/'Wyrównanie 22 Part 1'!E49)</f>
        <v>6.8347115815610371E-2</v>
      </c>
      <c r="L49" s="93">
        <f t="shared" si="12"/>
        <v>4.6713282403124572E-3</v>
      </c>
      <c r="M49" s="93">
        <f>'Wyrównanie 22 Part 1'!C50-'Wyrównanie 22 Part 1'!C49</f>
        <v>3.7437280480327262E-4</v>
      </c>
      <c r="N49" s="93">
        <f t="shared" si="13"/>
        <v>3.7437280480327262E-4</v>
      </c>
      <c r="O49" s="93">
        <f t="shared" si="14"/>
        <v>6.6038683730743931E-5</v>
      </c>
      <c r="P49" s="93">
        <f t="shared" si="15"/>
        <v>6.6038683730743931E-5</v>
      </c>
      <c r="Q49" s="93">
        <f t="shared" si="16"/>
        <v>5.1413919761214393E-6</v>
      </c>
      <c r="R49" s="93">
        <f t="shared" si="17"/>
        <v>5.1413919761214393E-6</v>
      </c>
      <c r="S49" s="93"/>
      <c r="T49" s="93">
        <f>ABS(('Wyrównanie 22 Part 1'!B49-'Wyrównanie 22 Part 1'!G49)/'Wyrównanie 22 Part 1'!G49)</f>
        <v>8.3345300536198666E-2</v>
      </c>
      <c r="U49" s="93">
        <f t="shared" si="19"/>
        <v>6.9464391214692778E-3</v>
      </c>
      <c r="V49" s="93">
        <f>'Wyrównanie 22 Part 1'!C50-'Wyrównanie 22 Part 1'!C49</f>
        <v>3.7437280480327262E-4</v>
      </c>
      <c r="W49" s="93">
        <f t="shared" si="20"/>
        <v>3.7437280480327262E-4</v>
      </c>
      <c r="X49" s="93">
        <f t="shared" si="21"/>
        <v>6.6038683730743931E-5</v>
      </c>
      <c r="Y49" s="93">
        <f t="shared" si="22"/>
        <v>6.6038683730743931E-5</v>
      </c>
      <c r="Z49" s="93">
        <f t="shared" si="23"/>
        <v>5.1413919761214393E-6</v>
      </c>
      <c r="AA49" s="93">
        <f t="shared" si="48"/>
        <v>5.1413919761214393E-6</v>
      </c>
      <c r="AB49" s="93"/>
      <c r="AC49" s="93">
        <f>ABS(('Wyrównanie 22 Part 1'!B49-'Wyrównanie 22 Part 1'!I49)/'Wyrównanie 22 Part 1'!I49)</f>
        <v>3.0261672077795537E-2</v>
      </c>
      <c r="AD49" s="93">
        <f t="shared" si="24"/>
        <v>9.1576879694403005E-4</v>
      </c>
      <c r="AE49" s="93">
        <f>'Wyrównanie 22 Part 1'!C50-'Wyrównanie 22 Part 1'!C49</f>
        <v>3.7437280480327262E-4</v>
      </c>
      <c r="AF49" s="93">
        <f t="shared" si="25"/>
        <v>3.7437280480327262E-4</v>
      </c>
      <c r="AG49" s="93">
        <f t="shared" si="26"/>
        <v>6.6038683730743931E-5</v>
      </c>
      <c r="AH49" s="93">
        <f t="shared" si="27"/>
        <v>6.6038683730743931E-5</v>
      </c>
      <c r="AI49" s="93">
        <f t="shared" si="28"/>
        <v>5.1413919761214393E-6</v>
      </c>
      <c r="AJ49" s="93">
        <f t="shared" si="29"/>
        <v>5.1413919761214393E-6</v>
      </c>
      <c r="AK49" s="93"/>
      <c r="AL49" s="93">
        <f>ABS(('Wyrównanie 22 Part 1'!B49-'Wyrównanie 22 Part 1'!K49)/'Wyrównanie 22 Part 1'!K49)</f>
        <v>3.9055330763979504E-2</v>
      </c>
      <c r="AM49" s="93">
        <f t="shared" si="36"/>
        <v>1.5253188610838439E-3</v>
      </c>
      <c r="AN49" s="93">
        <f>'Wyrównanie 22 Part 1'!B50-'Wyrównanie 22 Part 1'!B49</f>
        <v>6.0251333461762684E-4</v>
      </c>
      <c r="AO49" s="93">
        <f t="shared" si="37"/>
        <v>6.0251333461762684E-4</v>
      </c>
      <c r="AP49" s="93">
        <f t="shared" si="38"/>
        <v>-6.186669596948669E-4</v>
      </c>
      <c r="AQ49" s="93">
        <f t="shared" si="39"/>
        <v>6.186669596948669E-4</v>
      </c>
      <c r="AR49" s="93">
        <f t="shared" si="40"/>
        <v>1.5387920020041744E-3</v>
      </c>
      <c r="AS49" s="93">
        <f t="shared" si="41"/>
        <v>1.5387920020041744E-3</v>
      </c>
      <c r="AT49" s="93"/>
      <c r="AU49" s="93">
        <f>ABS(('Wyrównanie 22 Part 1'!B49-'Wyrównanie 22 Part 1'!M49)/'Wyrównanie 22 Part 1'!M49)</f>
        <v>5.1097556268483155E-2</v>
      </c>
      <c r="AV49" s="93">
        <f t="shared" si="42"/>
        <v>2.6109602566108023E-3</v>
      </c>
      <c r="AW49" s="93">
        <f>'Wyrównanie 22 Part 1'!B50-'Wyrównanie 22 Part 1'!B49</f>
        <v>6.0251333461762684E-4</v>
      </c>
      <c r="AX49" s="93">
        <f t="shared" si="43"/>
        <v>6.0251333461762684E-4</v>
      </c>
      <c r="AY49" s="93">
        <f t="shared" si="44"/>
        <v>-6.186669596948669E-4</v>
      </c>
      <c r="AZ49" s="93">
        <f t="shared" si="45"/>
        <v>6.186669596948669E-4</v>
      </c>
      <c r="BA49" s="93">
        <f t="shared" si="46"/>
        <v>1.5387920020041744E-3</v>
      </c>
      <c r="BB49" s="93">
        <f t="shared" si="47"/>
        <v>1.5387920020041744E-3</v>
      </c>
      <c r="BC49" s="93"/>
      <c r="BD49" s="93">
        <f>ABS(('Wyrównanie 22 Part 1'!B49-'Wyrównanie 22 Part 1'!O49)/'Wyrównanie 22 Part 1'!O49)</f>
        <v>2.7357620323118122E-2</v>
      </c>
      <c r="BE49" s="93">
        <f t="shared" si="6"/>
        <v>7.4843938974388565E-4</v>
      </c>
      <c r="BF49" s="93">
        <f>'Wyrównanie 22 Part 1'!B50-'Wyrównanie 22 Part 1'!B49</f>
        <v>6.0251333461762684E-4</v>
      </c>
      <c r="BG49" s="93">
        <f t="shared" si="7"/>
        <v>6.0251333461762684E-4</v>
      </c>
      <c r="BH49" s="93">
        <f t="shared" si="8"/>
        <v>-6.186669596948669E-4</v>
      </c>
      <c r="BI49" s="93">
        <f t="shared" si="9"/>
        <v>6.186669596948669E-4</v>
      </c>
      <c r="BJ49" s="93">
        <f t="shared" si="10"/>
        <v>1.5387920020041744E-3</v>
      </c>
      <c r="BK49" s="93">
        <f t="shared" si="11"/>
        <v>1.5387920020041744E-3</v>
      </c>
      <c r="BL49" s="93"/>
      <c r="BM49" s="93">
        <f>ABS(('Wyrównanie 22 Part 1'!B49-'Wyrównanie 22 Part 1'!Q49)/'Wyrównanie 22 Part 1'!Q49)</f>
        <v>1.8664347596653814E-2</v>
      </c>
      <c r="BN49" s="93">
        <f t="shared" si="30"/>
        <v>3.4835787120871702E-4</v>
      </c>
      <c r="BO49" s="93">
        <f>'Wyrównanie 22 Part 1'!B50-'Wyrównanie 22 Part 1'!B49</f>
        <v>6.0251333461762684E-4</v>
      </c>
      <c r="BP49" s="93">
        <f t="shared" si="31"/>
        <v>6.0251333461762684E-4</v>
      </c>
      <c r="BQ49" s="93">
        <f t="shared" si="32"/>
        <v>-6.186669596948669E-4</v>
      </c>
      <c r="BR49" s="93">
        <f t="shared" si="33"/>
        <v>6.186669596948669E-4</v>
      </c>
      <c r="BS49" s="93">
        <f t="shared" si="34"/>
        <v>1.5387920020041744E-3</v>
      </c>
      <c r="BT49" s="93">
        <f t="shared" si="35"/>
        <v>1.5387920020041744E-3</v>
      </c>
    </row>
    <row r="50" spans="1:72" s="29" customFormat="1" x14ac:dyDescent="0.25">
      <c r="A50" s="42">
        <v>44</v>
      </c>
      <c r="B50" s="93">
        <f>ABS(('Wyrównanie 22 Part 1'!B50-'Wyrównanie 22 Part 1'!C50)/'Wyrównanie 22 Part 1'!C50)</f>
        <v>3.0914224588026635E-2</v>
      </c>
      <c r="C50" s="93">
        <f t="shared" si="0"/>
        <v>9.5568928187895054E-4</v>
      </c>
      <c r="D50" s="93">
        <f>'Wyrównanie 22 Part 1'!C51-'Wyrównanie 22 Part 1'!C50</f>
        <v>4.4041148853401655E-4</v>
      </c>
      <c r="E50" s="93">
        <f t="shared" si="1"/>
        <v>4.4041148853401655E-4</v>
      </c>
      <c r="F50" s="93">
        <f t="shared" si="2"/>
        <v>7.1180075706865371E-5</v>
      </c>
      <c r="G50" s="93">
        <f t="shared" si="3"/>
        <v>7.1180075706865371E-5</v>
      </c>
      <c r="H50" s="93">
        <f t="shared" si="4"/>
        <v>-1.8247559880676121E-4</v>
      </c>
      <c r="I50" s="93">
        <f t="shared" si="5"/>
        <v>1.8247559880676121E-4</v>
      </c>
      <c r="J50" s="93"/>
      <c r="K50" s="93">
        <f>ABS(('Wyrównanie 22 Part 1'!B50-'Wyrównanie 22 Part 1'!E50)/'Wyrównanie 22 Part 1'!E50)</f>
        <v>4.7554238628941224E-3</v>
      </c>
      <c r="L50" s="93">
        <f t="shared" si="12"/>
        <v>2.2614056115782859E-5</v>
      </c>
      <c r="M50" s="93">
        <f>'Wyrównanie 22 Part 1'!C51-'Wyrównanie 22 Part 1'!C50</f>
        <v>4.4041148853401655E-4</v>
      </c>
      <c r="N50" s="93">
        <f t="shared" si="13"/>
        <v>4.4041148853401655E-4</v>
      </c>
      <c r="O50" s="93">
        <f t="shared" si="14"/>
        <v>7.1180075706865371E-5</v>
      </c>
      <c r="P50" s="93">
        <f t="shared" si="15"/>
        <v>7.1180075706865371E-5</v>
      </c>
      <c r="Q50" s="93">
        <f t="shared" si="16"/>
        <v>-1.8247559880676121E-4</v>
      </c>
      <c r="R50" s="93">
        <f t="shared" si="17"/>
        <v>1.8247559880676121E-4</v>
      </c>
      <c r="S50" s="93"/>
      <c r="T50" s="93">
        <f>ABS(('Wyrównanie 22 Part 1'!B50-'Wyrównanie 22 Part 1'!G50)/'Wyrównanie 22 Part 1'!G50)</f>
        <v>7.059909180388734E-3</v>
      </c>
      <c r="U50" s="93">
        <f t="shared" si="19"/>
        <v>4.9842317635337129E-5</v>
      </c>
      <c r="V50" s="93">
        <f>'Wyrównanie 22 Part 1'!C51-'Wyrównanie 22 Part 1'!C50</f>
        <v>4.4041148853401655E-4</v>
      </c>
      <c r="W50" s="93">
        <f t="shared" si="20"/>
        <v>4.4041148853401655E-4</v>
      </c>
      <c r="X50" s="93">
        <f t="shared" si="21"/>
        <v>7.1180075706865371E-5</v>
      </c>
      <c r="Y50" s="93">
        <f t="shared" si="22"/>
        <v>7.1180075706865371E-5</v>
      </c>
      <c r="Z50" s="93">
        <f t="shared" si="23"/>
        <v>-1.8247559880676121E-4</v>
      </c>
      <c r="AA50" s="93">
        <f t="shared" si="48"/>
        <v>1.8247559880676121E-4</v>
      </c>
      <c r="AB50" s="93"/>
      <c r="AC50" s="93">
        <f>ABS(('Wyrównanie 22 Part 1'!B50-'Wyrównanie 22 Part 1'!I50)/'Wyrównanie 22 Part 1'!I50)</f>
        <v>4.2646847629823785E-2</v>
      </c>
      <c r="AD50" s="93">
        <f t="shared" si="24"/>
        <v>1.8187536127614065E-3</v>
      </c>
      <c r="AE50" s="93">
        <f>'Wyrównanie 22 Part 1'!C51-'Wyrównanie 22 Part 1'!C50</f>
        <v>4.4041148853401655E-4</v>
      </c>
      <c r="AF50" s="93">
        <f t="shared" si="25"/>
        <v>4.4041148853401655E-4</v>
      </c>
      <c r="AG50" s="93">
        <f t="shared" si="26"/>
        <v>7.1180075706865371E-5</v>
      </c>
      <c r="AH50" s="93">
        <f t="shared" si="27"/>
        <v>7.1180075706865371E-5</v>
      </c>
      <c r="AI50" s="93">
        <f t="shared" si="28"/>
        <v>-1.8247559880676121E-4</v>
      </c>
      <c r="AJ50" s="93">
        <f t="shared" si="29"/>
        <v>1.8247559880676121E-4</v>
      </c>
      <c r="AK50" s="93"/>
      <c r="AL50" s="93">
        <f>ABS(('Wyrównanie 22 Part 1'!B50-'Wyrównanie 22 Part 1'!K50)/'Wyrównanie 22 Part 1'!K50)</f>
        <v>3.9690281386716007E-2</v>
      </c>
      <c r="AM50" s="93">
        <f t="shared" si="36"/>
        <v>1.5753184365566951E-3</v>
      </c>
      <c r="AN50" s="93">
        <f>'Wyrównanie 22 Part 1'!B51-'Wyrównanie 22 Part 1'!B50</f>
        <v>-1.6153625077240056E-5</v>
      </c>
      <c r="AO50" s="93">
        <f t="shared" si="37"/>
        <v>1.6153625077240056E-5</v>
      </c>
      <c r="AP50" s="93">
        <f t="shared" si="38"/>
        <v>9.2012504230930747E-4</v>
      </c>
      <c r="AQ50" s="93">
        <f t="shared" si="39"/>
        <v>9.2012504230930747E-4</v>
      </c>
      <c r="AR50" s="93">
        <f t="shared" si="40"/>
        <v>-1.326412178095026E-3</v>
      </c>
      <c r="AS50" s="93">
        <f t="shared" si="41"/>
        <v>1.326412178095026E-3</v>
      </c>
      <c r="AT50" s="93"/>
      <c r="AU50" s="93">
        <f>ABS(('Wyrównanie 22 Part 1'!B50-'Wyrównanie 22 Part 1'!M50)/'Wyrównanie 22 Part 1'!M50)</f>
        <v>3.1046714248129152E-2</v>
      </c>
      <c r="AV50" s="93">
        <f t="shared" si="42"/>
        <v>9.638984656049857E-4</v>
      </c>
      <c r="AW50" s="93">
        <f>'Wyrównanie 22 Part 1'!B51-'Wyrównanie 22 Part 1'!B50</f>
        <v>-1.6153625077240056E-5</v>
      </c>
      <c r="AX50" s="93">
        <f t="shared" si="43"/>
        <v>1.6153625077240056E-5</v>
      </c>
      <c r="AY50" s="93">
        <f t="shared" si="44"/>
        <v>9.2012504230930747E-4</v>
      </c>
      <c r="AZ50" s="93">
        <f t="shared" si="45"/>
        <v>9.2012504230930747E-4</v>
      </c>
      <c r="BA50" s="93">
        <f t="shared" si="46"/>
        <v>-1.326412178095026E-3</v>
      </c>
      <c r="BB50" s="93">
        <f t="shared" si="47"/>
        <v>1.326412178095026E-3</v>
      </c>
      <c r="BC50" s="93"/>
      <c r="BD50" s="93">
        <f>ABS(('Wyrównanie 22 Part 1'!B50-'Wyrównanie 22 Part 1'!O50)/'Wyrównanie 22 Part 1'!O50)</f>
        <v>4.4544291735834705E-2</v>
      </c>
      <c r="BE50" s="93">
        <f t="shared" si="6"/>
        <v>1.9841939262471519E-3</v>
      </c>
      <c r="BF50" s="93">
        <f>'Wyrównanie 22 Part 1'!B51-'Wyrównanie 22 Part 1'!B50</f>
        <v>-1.6153625077240056E-5</v>
      </c>
      <c r="BG50" s="93">
        <f t="shared" si="7"/>
        <v>1.6153625077240056E-5</v>
      </c>
      <c r="BH50" s="93">
        <f t="shared" si="8"/>
        <v>9.2012504230930747E-4</v>
      </c>
      <c r="BI50" s="93">
        <f t="shared" si="9"/>
        <v>9.2012504230930747E-4</v>
      </c>
      <c r="BJ50" s="93">
        <f t="shared" si="10"/>
        <v>-1.326412178095026E-3</v>
      </c>
      <c r="BK50" s="93">
        <f t="shared" si="11"/>
        <v>1.326412178095026E-3</v>
      </c>
      <c r="BL50" s="93"/>
      <c r="BM50" s="93">
        <f>ABS(('Wyrównanie 22 Part 1'!B50-'Wyrównanie 22 Part 1'!Q50)/'Wyrównanie 22 Part 1'!Q50)</f>
        <v>4.8208570084512251E-2</v>
      </c>
      <c r="BN50" s="93">
        <f t="shared" si="30"/>
        <v>2.3240662295933297E-3</v>
      </c>
      <c r="BO50" s="93">
        <f>'Wyrównanie 22 Part 1'!B51-'Wyrównanie 22 Part 1'!B50</f>
        <v>-1.6153625077240056E-5</v>
      </c>
      <c r="BP50" s="93">
        <f t="shared" si="31"/>
        <v>1.6153625077240056E-5</v>
      </c>
      <c r="BQ50" s="93">
        <f t="shared" si="32"/>
        <v>9.2012504230930747E-4</v>
      </c>
      <c r="BR50" s="93">
        <f t="shared" si="33"/>
        <v>9.2012504230930747E-4</v>
      </c>
      <c r="BS50" s="93">
        <f t="shared" si="34"/>
        <v>-1.326412178095026E-3</v>
      </c>
      <c r="BT50" s="93">
        <f t="shared" si="35"/>
        <v>1.326412178095026E-3</v>
      </c>
    </row>
    <row r="51" spans="1:72" s="29" customFormat="1" x14ac:dyDescent="0.25">
      <c r="A51" s="42">
        <v>45</v>
      </c>
      <c r="B51" s="93">
        <f>ABS(('Wyrównanie 22 Part 1'!B51-'Wyrównanie 22 Part 1'!C51)/'Wyrównanie 22 Part 1'!C51)</f>
        <v>8.7166511949393718E-2</v>
      </c>
      <c r="C51" s="93">
        <f t="shared" si="0"/>
        <v>7.5980008054237977E-3</v>
      </c>
      <c r="D51" s="93">
        <f>'Wyrównanie 22 Part 1'!C52-'Wyrównanie 22 Part 1'!C51</f>
        <v>5.1159156424088192E-4</v>
      </c>
      <c r="E51" s="93">
        <f t="shared" si="1"/>
        <v>5.1159156424088192E-4</v>
      </c>
      <c r="F51" s="93">
        <f t="shared" si="2"/>
        <v>-1.1129552309989584E-4</v>
      </c>
      <c r="G51" s="93">
        <f t="shared" si="3"/>
        <v>1.1129552309989584E-4</v>
      </c>
      <c r="H51" s="93">
        <f t="shared" si="4"/>
        <v>3.6937295849600628E-4</v>
      </c>
      <c r="I51" s="93">
        <f t="shared" si="5"/>
        <v>3.6937295849600628E-4</v>
      </c>
      <c r="J51" s="93"/>
      <c r="K51" s="93">
        <f>ABS(('Wyrównanie 22 Part 1'!B51-'Wyrównanie 22 Part 1'!E51)/'Wyrównanie 22 Part 1'!E51)</f>
        <v>9.4817581810102192E-2</v>
      </c>
      <c r="L51" s="93">
        <f t="shared" si="12"/>
        <v>8.9903738203154226E-3</v>
      </c>
      <c r="M51" s="93">
        <f>'Wyrównanie 22 Part 1'!C52-'Wyrównanie 22 Part 1'!C51</f>
        <v>5.1159156424088192E-4</v>
      </c>
      <c r="N51" s="93">
        <f t="shared" si="13"/>
        <v>5.1159156424088192E-4</v>
      </c>
      <c r="O51" s="93">
        <f t="shared" si="14"/>
        <v>-1.1129552309989584E-4</v>
      </c>
      <c r="P51" s="93">
        <f t="shared" si="15"/>
        <v>1.1129552309989584E-4</v>
      </c>
      <c r="Q51" s="93">
        <f t="shared" si="16"/>
        <v>3.6937295849600628E-4</v>
      </c>
      <c r="R51" s="93">
        <f t="shared" si="17"/>
        <v>3.6937295849600628E-4</v>
      </c>
      <c r="S51" s="93"/>
      <c r="T51" s="93">
        <f>ABS(('Wyrównanie 22 Part 1'!B51-'Wyrównanie 22 Part 1'!G51)/'Wyrównanie 22 Part 1'!G51)</f>
        <v>0.11056654332314335</v>
      </c>
      <c r="U51" s="93">
        <f t="shared" si="19"/>
        <v>1.2224960502428535E-2</v>
      </c>
      <c r="V51" s="93">
        <f>'Wyrównanie 22 Part 1'!C52-'Wyrównanie 22 Part 1'!C51</f>
        <v>5.1159156424088192E-4</v>
      </c>
      <c r="W51" s="93">
        <f t="shared" si="20"/>
        <v>5.1159156424088192E-4</v>
      </c>
      <c r="X51" s="93">
        <f t="shared" si="21"/>
        <v>-1.1129552309989584E-4</v>
      </c>
      <c r="Y51" s="93">
        <f t="shared" si="22"/>
        <v>1.1129552309989584E-4</v>
      </c>
      <c r="Z51" s="93">
        <f t="shared" si="23"/>
        <v>3.6937295849600628E-4</v>
      </c>
      <c r="AA51" s="93">
        <f t="shared" si="48"/>
        <v>3.6937295849600628E-4</v>
      </c>
      <c r="AB51" s="93"/>
      <c r="AC51" s="93">
        <f>ABS(('Wyrównanie 22 Part 1'!B51-'Wyrównanie 22 Part 1'!I51)/'Wyrównanie 22 Part 1'!I51)</f>
        <v>7.5273332246574856E-2</v>
      </c>
      <c r="AD51" s="93">
        <f t="shared" si="24"/>
        <v>5.666074547503246E-3</v>
      </c>
      <c r="AE51" s="93">
        <f>'Wyrównanie 22 Part 1'!C52-'Wyrównanie 22 Part 1'!C51</f>
        <v>5.1159156424088192E-4</v>
      </c>
      <c r="AF51" s="93">
        <f t="shared" si="25"/>
        <v>5.1159156424088192E-4</v>
      </c>
      <c r="AG51" s="93">
        <f t="shared" si="26"/>
        <v>-1.1129552309989584E-4</v>
      </c>
      <c r="AH51" s="93">
        <f t="shared" si="27"/>
        <v>1.1129552309989584E-4</v>
      </c>
      <c r="AI51" s="93">
        <f t="shared" si="28"/>
        <v>3.6937295849600628E-4</v>
      </c>
      <c r="AJ51" s="93">
        <f t="shared" si="29"/>
        <v>3.6937295849600628E-4</v>
      </c>
      <c r="AK51" s="93"/>
      <c r="AL51" s="93">
        <f>ABS(('Wyrównanie 22 Part 1'!B51-'Wyrównanie 22 Part 1'!K51)/'Wyrównanie 22 Part 1'!K51)</f>
        <v>6.8776822834755197E-2</v>
      </c>
      <c r="AM51" s="93">
        <f t="shared" si="36"/>
        <v>4.7302513592433039E-3</v>
      </c>
      <c r="AN51" s="93">
        <f>'Wyrównanie 22 Part 1'!B52-'Wyrównanie 22 Part 1'!B51</f>
        <v>9.0397141723206741E-4</v>
      </c>
      <c r="AO51" s="93">
        <f t="shared" si="37"/>
        <v>9.0397141723206741E-4</v>
      </c>
      <c r="AP51" s="93">
        <f t="shared" si="38"/>
        <v>-4.0628713578571857E-4</v>
      </c>
      <c r="AQ51" s="93">
        <f t="shared" si="39"/>
        <v>4.0628713578571857E-4</v>
      </c>
      <c r="AR51" s="93">
        <f t="shared" si="40"/>
        <v>4.7854526732497415E-4</v>
      </c>
      <c r="AS51" s="93">
        <f t="shared" si="41"/>
        <v>4.7854526732497415E-4</v>
      </c>
      <c r="AT51" s="93"/>
      <c r="AU51" s="93">
        <f>ABS(('Wyrównanie 22 Part 1'!B51-'Wyrównanie 22 Part 1'!M51)/'Wyrównanie 22 Part 1'!M51)</f>
        <v>7.4395186539838662E-2</v>
      </c>
      <c r="AV51" s="93">
        <f t="shared" si="42"/>
        <v>5.5346437802973915E-3</v>
      </c>
      <c r="AW51" s="93">
        <f>'Wyrównanie 22 Part 1'!B52-'Wyrównanie 22 Part 1'!B51</f>
        <v>9.0397141723206741E-4</v>
      </c>
      <c r="AX51" s="93">
        <f t="shared" si="43"/>
        <v>9.0397141723206741E-4</v>
      </c>
      <c r="AY51" s="93">
        <f t="shared" si="44"/>
        <v>-4.0628713578571857E-4</v>
      </c>
      <c r="AZ51" s="93">
        <f t="shared" si="45"/>
        <v>4.0628713578571857E-4</v>
      </c>
      <c r="BA51" s="93">
        <f t="shared" si="46"/>
        <v>4.7854526732497415E-4</v>
      </c>
      <c r="BB51" s="93">
        <f t="shared" si="47"/>
        <v>4.7854526732497415E-4</v>
      </c>
      <c r="BC51" s="93"/>
      <c r="BD51" s="93">
        <f>ABS(('Wyrównanie 22 Part 1'!B51-'Wyrównanie 22 Part 1'!O51)/'Wyrównanie 22 Part 1'!O51)</f>
        <v>4.5605504341448957E-2</v>
      </c>
      <c r="BE51" s="93">
        <f t="shared" si="6"/>
        <v>2.0798620262379199E-3</v>
      </c>
      <c r="BF51" s="93">
        <f>'Wyrównanie 22 Part 1'!B52-'Wyrównanie 22 Part 1'!B51</f>
        <v>9.0397141723206741E-4</v>
      </c>
      <c r="BG51" s="93">
        <f t="shared" si="7"/>
        <v>9.0397141723206741E-4</v>
      </c>
      <c r="BH51" s="93">
        <f t="shared" si="8"/>
        <v>-4.0628713578571857E-4</v>
      </c>
      <c r="BI51" s="93">
        <f t="shared" si="9"/>
        <v>4.0628713578571857E-4</v>
      </c>
      <c r="BJ51" s="93">
        <f t="shared" si="10"/>
        <v>4.7854526732497415E-4</v>
      </c>
      <c r="BK51" s="93">
        <f t="shared" si="11"/>
        <v>4.7854526732497415E-4</v>
      </c>
      <c r="BL51" s="93"/>
      <c r="BM51" s="93">
        <f>ABS(('Wyrównanie 22 Part 1'!B51-'Wyrównanie 22 Part 1'!Q51)/'Wyrównanie 22 Part 1'!Q51)</f>
        <v>7.5090208533757752E-2</v>
      </c>
      <c r="BN51" s="93">
        <f t="shared" si="30"/>
        <v>5.6385394176432253E-3</v>
      </c>
      <c r="BO51" s="93">
        <f>'Wyrównanie 22 Part 1'!B52-'Wyrównanie 22 Part 1'!B51</f>
        <v>9.0397141723206741E-4</v>
      </c>
      <c r="BP51" s="93">
        <f t="shared" si="31"/>
        <v>9.0397141723206741E-4</v>
      </c>
      <c r="BQ51" s="93">
        <f t="shared" si="32"/>
        <v>-4.0628713578571857E-4</v>
      </c>
      <c r="BR51" s="93">
        <f t="shared" si="33"/>
        <v>4.0628713578571857E-4</v>
      </c>
      <c r="BS51" s="93">
        <f t="shared" si="34"/>
        <v>4.7854526732497415E-4</v>
      </c>
      <c r="BT51" s="93">
        <f t="shared" si="35"/>
        <v>4.7854526732497415E-4</v>
      </c>
    </row>
    <row r="52" spans="1:72" s="29" customFormat="1" x14ac:dyDescent="0.25">
      <c r="A52" s="42">
        <v>46</v>
      </c>
      <c r="B52" s="93">
        <f>ABS(('Wyrównanie 22 Part 1'!B52-'Wyrównanie 22 Part 1'!C52)/'Wyrównanie 22 Part 1'!C52)</f>
        <v>1.0080384795637248E-2</v>
      </c>
      <c r="C52" s="93">
        <f t="shared" si="0"/>
        <v>1.0161415762811461E-4</v>
      </c>
      <c r="D52" s="93">
        <f>'Wyrównanie 22 Part 1'!C53-'Wyrównanie 22 Part 1'!C52</f>
        <v>4.0029604114098609E-4</v>
      </c>
      <c r="E52" s="93">
        <f t="shared" si="1"/>
        <v>4.0029604114098609E-4</v>
      </c>
      <c r="F52" s="93">
        <f t="shared" si="2"/>
        <v>2.5807743539611044E-4</v>
      </c>
      <c r="G52" s="93">
        <f t="shared" si="3"/>
        <v>2.5807743539611044E-4</v>
      </c>
      <c r="H52" s="93">
        <f t="shared" si="4"/>
        <v>-2.9301221374722526E-4</v>
      </c>
      <c r="I52" s="93">
        <f t="shared" si="5"/>
        <v>2.9301221374722526E-4</v>
      </c>
      <c r="J52" s="93"/>
      <c r="K52" s="93">
        <f>ABS(('Wyrównanie 22 Part 1'!B52-'Wyrównanie 22 Part 1'!E52)/'Wyrównanie 22 Part 1'!E52)</f>
        <v>1.0288540688133506E-2</v>
      </c>
      <c r="L52" s="93">
        <f t="shared" si="12"/>
        <v>1.0585406949137867E-4</v>
      </c>
      <c r="M52" s="93">
        <f>'Wyrównanie 22 Part 1'!C53-'Wyrównanie 22 Part 1'!C52</f>
        <v>4.0029604114098609E-4</v>
      </c>
      <c r="N52" s="93">
        <f t="shared" si="13"/>
        <v>4.0029604114098609E-4</v>
      </c>
      <c r="O52" s="93">
        <f t="shared" si="14"/>
        <v>2.5807743539611044E-4</v>
      </c>
      <c r="P52" s="93">
        <f t="shared" si="15"/>
        <v>2.5807743539611044E-4</v>
      </c>
      <c r="Q52" s="93">
        <f t="shared" si="16"/>
        <v>-2.9301221374722526E-4</v>
      </c>
      <c r="R52" s="93">
        <f t="shared" si="17"/>
        <v>2.9301221374722526E-4</v>
      </c>
      <c r="S52" s="93"/>
      <c r="T52" s="93">
        <f>ABS(('Wyrównanie 22 Part 1'!B52-'Wyrównanie 22 Part 1'!G52)/'Wyrównanie 22 Part 1'!G52)</f>
        <v>2.1087719892929186E-3</v>
      </c>
      <c r="U52" s="93">
        <f t="shared" si="19"/>
        <v>4.4469193028264133E-6</v>
      </c>
      <c r="V52" s="93">
        <f>'Wyrównanie 22 Part 1'!C53-'Wyrównanie 22 Part 1'!C52</f>
        <v>4.0029604114098609E-4</v>
      </c>
      <c r="W52" s="93">
        <f t="shared" si="20"/>
        <v>4.0029604114098609E-4</v>
      </c>
      <c r="X52" s="93">
        <f t="shared" si="21"/>
        <v>2.5807743539611044E-4</v>
      </c>
      <c r="Y52" s="93">
        <f t="shared" si="22"/>
        <v>2.5807743539611044E-4</v>
      </c>
      <c r="Z52" s="93">
        <f t="shared" si="23"/>
        <v>-2.9301221374722526E-4</v>
      </c>
      <c r="AA52" s="93">
        <f t="shared" si="48"/>
        <v>2.9301221374722526E-4</v>
      </c>
      <c r="AB52" s="93"/>
      <c r="AC52" s="93">
        <f>ABS(('Wyrównanie 22 Part 1'!B52-'Wyrównanie 22 Part 1'!I52)/'Wyrównanie 22 Part 1'!I52)</f>
        <v>3.9031723228366948E-2</v>
      </c>
      <c r="AD52" s="93">
        <f t="shared" si="24"/>
        <v>1.5234754181758399E-3</v>
      </c>
      <c r="AE52" s="93">
        <f>'Wyrównanie 22 Part 1'!C53-'Wyrównanie 22 Part 1'!C52</f>
        <v>4.0029604114098609E-4</v>
      </c>
      <c r="AF52" s="93">
        <f t="shared" si="25"/>
        <v>4.0029604114098609E-4</v>
      </c>
      <c r="AG52" s="93">
        <f t="shared" si="26"/>
        <v>2.5807743539611044E-4</v>
      </c>
      <c r="AH52" s="93">
        <f t="shared" si="27"/>
        <v>2.5807743539611044E-4</v>
      </c>
      <c r="AI52" s="93">
        <f t="shared" si="28"/>
        <v>-2.9301221374722526E-4</v>
      </c>
      <c r="AJ52" s="93">
        <f t="shared" si="29"/>
        <v>2.9301221374722526E-4</v>
      </c>
      <c r="AK52" s="93"/>
      <c r="AL52" s="93">
        <f>ABS(('Wyrównanie 22 Part 1'!B52-'Wyrównanie 22 Part 1'!K52)/'Wyrównanie 22 Part 1'!K52)</f>
        <v>4.2714655856297634E-2</v>
      </c>
      <c r="AM52" s="93">
        <f t="shared" si="36"/>
        <v>1.8245418249219418E-3</v>
      </c>
      <c r="AN52" s="93">
        <f>'Wyrównanie 22 Part 1'!B53-'Wyrównanie 22 Part 1'!B52</f>
        <v>4.9768428144634884E-4</v>
      </c>
      <c r="AO52" s="93">
        <f t="shared" si="37"/>
        <v>4.9768428144634884E-4</v>
      </c>
      <c r="AP52" s="93">
        <f t="shared" si="38"/>
        <v>7.2258131539255574E-5</v>
      </c>
      <c r="AQ52" s="93">
        <f t="shared" si="39"/>
        <v>7.2258131539255574E-5</v>
      </c>
      <c r="AR52" s="93">
        <f t="shared" si="40"/>
        <v>-5.9616482540671232E-4</v>
      </c>
      <c r="AS52" s="93">
        <f t="shared" si="41"/>
        <v>5.9616482540671232E-4</v>
      </c>
      <c r="AT52" s="93"/>
      <c r="AU52" s="93">
        <f>ABS(('Wyrównanie 22 Part 1'!B52-'Wyrównanie 22 Part 1'!M52)/'Wyrównanie 22 Part 1'!M52)</f>
        <v>3.6124863202425896E-2</v>
      </c>
      <c r="AV52" s="93">
        <f t="shared" si="42"/>
        <v>1.3050057413939845E-3</v>
      </c>
      <c r="AW52" s="93">
        <f>'Wyrównanie 22 Part 1'!B53-'Wyrównanie 22 Part 1'!B52</f>
        <v>4.9768428144634884E-4</v>
      </c>
      <c r="AX52" s="93">
        <f t="shared" si="43"/>
        <v>4.9768428144634884E-4</v>
      </c>
      <c r="AY52" s="93">
        <f t="shared" si="44"/>
        <v>7.2258131539255574E-5</v>
      </c>
      <c r="AZ52" s="93">
        <f t="shared" si="45"/>
        <v>7.2258131539255574E-5</v>
      </c>
      <c r="BA52" s="93">
        <f t="shared" si="46"/>
        <v>-5.9616482540671232E-4</v>
      </c>
      <c r="BB52" s="93">
        <f t="shared" si="47"/>
        <v>5.9616482540671232E-4</v>
      </c>
      <c r="BC52" s="93"/>
      <c r="BD52" s="93">
        <f>ABS(('Wyrównanie 22 Part 1'!B52-'Wyrównanie 22 Part 1'!O52)/'Wyrównanie 22 Part 1'!O52)</f>
        <v>2.5787154603898146E-2</v>
      </c>
      <c r="BE52" s="93">
        <f t="shared" si="6"/>
        <v>6.6497734256534542E-4</v>
      </c>
      <c r="BF52" s="93">
        <f>'Wyrównanie 22 Part 1'!B53-'Wyrównanie 22 Part 1'!B52</f>
        <v>4.9768428144634884E-4</v>
      </c>
      <c r="BG52" s="93">
        <f t="shared" si="7"/>
        <v>4.9768428144634884E-4</v>
      </c>
      <c r="BH52" s="93">
        <f t="shared" si="8"/>
        <v>7.2258131539255574E-5</v>
      </c>
      <c r="BI52" s="93">
        <f t="shared" si="9"/>
        <v>7.2258131539255574E-5</v>
      </c>
      <c r="BJ52" s="93">
        <f t="shared" si="10"/>
        <v>-5.9616482540671232E-4</v>
      </c>
      <c r="BK52" s="93">
        <f t="shared" si="11"/>
        <v>5.9616482540671232E-4</v>
      </c>
      <c r="BL52" s="93"/>
      <c r="BM52" s="93">
        <f>ABS(('Wyrównanie 22 Part 1'!B52-'Wyrównanie 22 Part 1'!Q52)/'Wyrównanie 22 Part 1'!Q52)</f>
        <v>2.3757333279041577E-2</v>
      </c>
      <c r="BN52" s="93">
        <f t="shared" si="30"/>
        <v>5.6441088453145643E-4</v>
      </c>
      <c r="BO52" s="93">
        <f>'Wyrównanie 22 Part 1'!B53-'Wyrównanie 22 Part 1'!B52</f>
        <v>4.9768428144634884E-4</v>
      </c>
      <c r="BP52" s="93">
        <f t="shared" si="31"/>
        <v>4.9768428144634884E-4</v>
      </c>
      <c r="BQ52" s="93">
        <f t="shared" si="32"/>
        <v>7.2258131539255574E-5</v>
      </c>
      <c r="BR52" s="93">
        <f t="shared" si="33"/>
        <v>7.2258131539255574E-5</v>
      </c>
      <c r="BS52" s="93">
        <f t="shared" si="34"/>
        <v>-5.9616482540671232E-4</v>
      </c>
      <c r="BT52" s="93">
        <f t="shared" si="35"/>
        <v>5.9616482540671232E-4</v>
      </c>
    </row>
    <row r="53" spans="1:72" s="29" customFormat="1" x14ac:dyDescent="0.25">
      <c r="A53" s="42">
        <v>47</v>
      </c>
      <c r="B53" s="93">
        <f>ABS(('Wyrównanie 22 Part 1'!B53-'Wyrównanie 22 Part 1'!C53)/'Wyrównanie 22 Part 1'!C53)</f>
        <v>2.9156407913766211E-2</v>
      </c>
      <c r="C53" s="93">
        <f t="shared" si="0"/>
        <v>8.5009612243392894E-4</v>
      </c>
      <c r="D53" s="93">
        <f>'Wyrównanie 22 Part 1'!C54-'Wyrównanie 22 Part 1'!C53</f>
        <v>6.5837347653709653E-4</v>
      </c>
      <c r="E53" s="93">
        <f t="shared" si="1"/>
        <v>6.5837347653709653E-4</v>
      </c>
      <c r="F53" s="93">
        <f t="shared" si="2"/>
        <v>-3.4934778351114817E-5</v>
      </c>
      <c r="G53" s="93">
        <f t="shared" si="3"/>
        <v>3.4934778351114817E-5</v>
      </c>
      <c r="H53" s="93">
        <f t="shared" si="4"/>
        <v>2.4319656705197243E-5</v>
      </c>
      <c r="I53" s="93">
        <f t="shared" si="5"/>
        <v>2.4319656705197243E-5</v>
      </c>
      <c r="J53" s="93"/>
      <c r="K53" s="93">
        <f>ABS(('Wyrównanie 22 Part 1'!B53-'Wyrównanie 22 Part 1'!E53)/'Wyrównanie 22 Part 1'!E53)</f>
        <v>3.4035319061439637E-3</v>
      </c>
      <c r="L53" s="93">
        <f t="shared" si="12"/>
        <v>1.1584029436139962E-5</v>
      </c>
      <c r="M53" s="93">
        <f>'Wyrównanie 22 Part 1'!C54-'Wyrównanie 22 Part 1'!C53</f>
        <v>6.5837347653709653E-4</v>
      </c>
      <c r="N53" s="93">
        <f t="shared" si="13"/>
        <v>6.5837347653709653E-4</v>
      </c>
      <c r="O53" s="93">
        <f t="shared" si="14"/>
        <v>-3.4934778351114817E-5</v>
      </c>
      <c r="P53" s="93">
        <f t="shared" si="15"/>
        <v>3.4934778351114817E-5</v>
      </c>
      <c r="Q53" s="93">
        <f t="shared" si="16"/>
        <v>2.4319656705197243E-5</v>
      </c>
      <c r="R53" s="93">
        <f t="shared" si="17"/>
        <v>2.4319656705197243E-5</v>
      </c>
      <c r="S53" s="93"/>
      <c r="T53" s="93">
        <f>ABS(('Wyrównanie 22 Part 1'!B53-'Wyrównanie 22 Part 1'!G53)/'Wyrównanie 22 Part 1'!G53)</f>
        <v>6.6385366966078031E-3</v>
      </c>
      <c r="U53" s="93">
        <f t="shared" si="19"/>
        <v>4.4070169472208446E-5</v>
      </c>
      <c r="V53" s="93">
        <f>'Wyrównanie 22 Part 1'!C54-'Wyrównanie 22 Part 1'!C53</f>
        <v>6.5837347653709653E-4</v>
      </c>
      <c r="W53" s="93">
        <f t="shared" si="20"/>
        <v>6.5837347653709653E-4</v>
      </c>
      <c r="X53" s="93">
        <f t="shared" si="21"/>
        <v>-3.4934778351114817E-5</v>
      </c>
      <c r="Y53" s="93">
        <f t="shared" si="22"/>
        <v>3.4934778351114817E-5</v>
      </c>
      <c r="Z53" s="93">
        <f t="shared" si="23"/>
        <v>2.4319656705197243E-5</v>
      </c>
      <c r="AA53" s="93">
        <f t="shared" si="48"/>
        <v>2.4319656705197243E-5</v>
      </c>
      <c r="AB53" s="93"/>
      <c r="AC53" s="93">
        <f>ABS(('Wyrównanie 22 Part 1'!B53-'Wyrównanie 22 Part 1'!I53)/'Wyrównanie 22 Part 1'!I53)</f>
        <v>4.4596254306265071E-2</v>
      </c>
      <c r="AD53" s="93">
        <f t="shared" si="24"/>
        <v>1.988825898149066E-3</v>
      </c>
      <c r="AE53" s="93">
        <f>'Wyrównanie 22 Part 1'!C54-'Wyrównanie 22 Part 1'!C53</f>
        <v>6.5837347653709653E-4</v>
      </c>
      <c r="AF53" s="93">
        <f t="shared" si="25"/>
        <v>6.5837347653709653E-4</v>
      </c>
      <c r="AG53" s="93">
        <f t="shared" si="26"/>
        <v>-3.4934778351114817E-5</v>
      </c>
      <c r="AH53" s="93">
        <f t="shared" si="27"/>
        <v>3.4934778351114817E-5</v>
      </c>
      <c r="AI53" s="93">
        <f t="shared" si="28"/>
        <v>2.4319656705197243E-5</v>
      </c>
      <c r="AJ53" s="93">
        <f t="shared" si="29"/>
        <v>2.4319656705197243E-5</v>
      </c>
      <c r="AK53" s="93"/>
      <c r="AL53" s="93">
        <f>ABS(('Wyrównanie 22 Part 1'!B53-'Wyrównanie 22 Part 1'!K53)/'Wyrównanie 22 Part 1'!K53)</f>
        <v>3.537913860436126E-2</v>
      </c>
      <c r="AM53" s="93">
        <f t="shared" si="36"/>
        <v>1.2516834483866052E-3</v>
      </c>
      <c r="AN53" s="93">
        <f>'Wyrównanie 22 Part 1'!B54-'Wyrównanie 22 Part 1'!B53</f>
        <v>5.6994241298560441E-4</v>
      </c>
      <c r="AO53" s="93">
        <f t="shared" si="37"/>
        <v>5.6994241298560441E-4</v>
      </c>
      <c r="AP53" s="93">
        <f t="shared" si="38"/>
        <v>-5.2390669386745675E-4</v>
      </c>
      <c r="AQ53" s="93">
        <f t="shared" si="39"/>
        <v>5.2390669386745675E-4</v>
      </c>
      <c r="AR53" s="93">
        <f t="shared" si="40"/>
        <v>1.7521045266526217E-3</v>
      </c>
      <c r="AS53" s="93">
        <f t="shared" si="41"/>
        <v>1.7521045266526217E-3</v>
      </c>
      <c r="AT53" s="93"/>
      <c r="AU53" s="93">
        <f>ABS(('Wyrównanie 22 Part 1'!B53-'Wyrównanie 22 Part 1'!M53)/'Wyrównanie 22 Part 1'!M53)</f>
        <v>2.7154908403723942E-2</v>
      </c>
      <c r="AV53" s="93">
        <f t="shared" si="42"/>
        <v>7.3738905041463717E-4</v>
      </c>
      <c r="AW53" s="93">
        <f>'Wyrównanie 22 Part 1'!B54-'Wyrównanie 22 Part 1'!B53</f>
        <v>5.6994241298560441E-4</v>
      </c>
      <c r="AX53" s="93">
        <f t="shared" si="43"/>
        <v>5.6994241298560441E-4</v>
      </c>
      <c r="AY53" s="93">
        <f t="shared" si="44"/>
        <v>-5.2390669386745675E-4</v>
      </c>
      <c r="AZ53" s="93">
        <f t="shared" si="45"/>
        <v>5.2390669386745675E-4</v>
      </c>
      <c r="BA53" s="93">
        <f t="shared" si="46"/>
        <v>1.7521045266526217E-3</v>
      </c>
      <c r="BB53" s="93">
        <f t="shared" si="47"/>
        <v>1.7521045266526217E-3</v>
      </c>
      <c r="BC53" s="93"/>
      <c r="BD53" s="93">
        <f>ABS(('Wyrównanie 22 Part 1'!B53-'Wyrównanie 22 Part 1'!O53)/'Wyrównanie 22 Part 1'!O53)</f>
        <v>1.4672387971779388E-2</v>
      </c>
      <c r="BE53" s="93">
        <f t="shared" si="6"/>
        <v>2.1527896879441647E-4</v>
      </c>
      <c r="BF53" s="93">
        <f>'Wyrównanie 22 Part 1'!B54-'Wyrównanie 22 Part 1'!B53</f>
        <v>5.6994241298560441E-4</v>
      </c>
      <c r="BG53" s="93">
        <f t="shared" si="7"/>
        <v>5.6994241298560441E-4</v>
      </c>
      <c r="BH53" s="93">
        <f t="shared" si="8"/>
        <v>-5.2390669386745675E-4</v>
      </c>
      <c r="BI53" s="93">
        <f t="shared" si="9"/>
        <v>5.2390669386745675E-4</v>
      </c>
      <c r="BJ53" s="93">
        <f t="shared" si="10"/>
        <v>1.7521045266526217E-3</v>
      </c>
      <c r="BK53" s="93">
        <f t="shared" si="11"/>
        <v>1.7521045266526217E-3</v>
      </c>
      <c r="BL53" s="93"/>
      <c r="BM53" s="93">
        <f>ABS(('Wyrównanie 22 Part 1'!B53-'Wyrównanie 22 Part 1'!Q53)/'Wyrównanie 22 Part 1'!Q53)</f>
        <v>4.688890602285755E-2</v>
      </c>
      <c r="BN53" s="93">
        <f t="shared" si="30"/>
        <v>2.1985695080203671E-3</v>
      </c>
      <c r="BO53" s="93">
        <f>'Wyrównanie 22 Part 1'!B54-'Wyrównanie 22 Part 1'!B53</f>
        <v>5.6994241298560441E-4</v>
      </c>
      <c r="BP53" s="93">
        <f t="shared" si="31"/>
        <v>5.6994241298560441E-4</v>
      </c>
      <c r="BQ53" s="93">
        <f t="shared" si="32"/>
        <v>-5.2390669386745675E-4</v>
      </c>
      <c r="BR53" s="93">
        <f t="shared" si="33"/>
        <v>5.2390669386745675E-4</v>
      </c>
      <c r="BS53" s="93">
        <f t="shared" si="34"/>
        <v>1.7521045266526217E-3</v>
      </c>
      <c r="BT53" s="93">
        <f t="shared" si="35"/>
        <v>1.7521045266526217E-3</v>
      </c>
    </row>
    <row r="54" spans="1:72" s="29" customFormat="1" x14ac:dyDescent="0.25">
      <c r="A54" s="42">
        <v>48</v>
      </c>
      <c r="B54" s="93">
        <f>ABS(('Wyrównanie 22 Part 1'!B54-'Wyrównanie 22 Part 1'!C54)/'Wyrównanie 22 Part 1'!C54)</f>
        <v>9.7715619869530139E-3</v>
      </c>
      <c r="C54" s="93">
        <f t="shared" si="0"/>
        <v>9.5483423664865133E-5</v>
      </c>
      <c r="D54" s="93">
        <f>'Wyrównanie 22 Part 1'!C55-'Wyrównanie 22 Part 1'!C54</f>
        <v>6.2343869818598172E-4</v>
      </c>
      <c r="E54" s="93">
        <f t="shared" si="1"/>
        <v>6.2343869818598172E-4</v>
      </c>
      <c r="F54" s="93">
        <f t="shared" si="2"/>
        <v>-1.0615121645917575E-5</v>
      </c>
      <c r="G54" s="93">
        <f t="shared" si="3"/>
        <v>1.0615121645917575E-5</v>
      </c>
      <c r="H54" s="93">
        <f t="shared" si="4"/>
        <v>4.1161624946987711E-4</v>
      </c>
      <c r="I54" s="93">
        <f t="shared" si="5"/>
        <v>4.1161624946987711E-4</v>
      </c>
      <c r="J54" s="93"/>
      <c r="K54" s="93">
        <f>ABS(('Wyrównanie 22 Part 1'!B54-'Wyrównanie 22 Part 1'!E54)/'Wyrównanie 22 Part 1'!E54)</f>
        <v>4.6090059880710263E-3</v>
      </c>
      <c r="L54" s="93">
        <f t="shared" si="12"/>
        <v>2.1242936198074577E-5</v>
      </c>
      <c r="M54" s="93">
        <f>'Wyrównanie 22 Part 1'!C55-'Wyrównanie 22 Part 1'!C54</f>
        <v>6.2343869818598172E-4</v>
      </c>
      <c r="N54" s="93">
        <f t="shared" si="13"/>
        <v>6.2343869818598172E-4</v>
      </c>
      <c r="O54" s="93">
        <f t="shared" si="14"/>
        <v>-1.0615121645917575E-5</v>
      </c>
      <c r="P54" s="93">
        <f t="shared" si="15"/>
        <v>1.0615121645917575E-5</v>
      </c>
      <c r="Q54" s="93">
        <f t="shared" si="16"/>
        <v>4.1161624946987711E-4</v>
      </c>
      <c r="R54" s="93">
        <f t="shared" si="17"/>
        <v>4.1161624946987711E-4</v>
      </c>
      <c r="S54" s="93"/>
      <c r="T54" s="93">
        <f>ABS(('Wyrównanie 22 Part 1'!B54-'Wyrównanie 22 Part 1'!G54)/'Wyrównanie 22 Part 1'!G54)</f>
        <v>1.2046025031471621E-2</v>
      </c>
      <c r="U54" s="93">
        <f t="shared" si="19"/>
        <v>1.4510671905884086E-4</v>
      </c>
      <c r="V54" s="93">
        <f>'Wyrównanie 22 Part 1'!C55-'Wyrównanie 22 Part 1'!C54</f>
        <v>6.2343869818598172E-4</v>
      </c>
      <c r="W54" s="93">
        <f t="shared" si="20"/>
        <v>6.2343869818598172E-4</v>
      </c>
      <c r="X54" s="93">
        <f t="shared" si="21"/>
        <v>-1.0615121645917575E-5</v>
      </c>
      <c r="Y54" s="93">
        <f t="shared" si="22"/>
        <v>1.0615121645917575E-5</v>
      </c>
      <c r="Z54" s="93">
        <f t="shared" si="23"/>
        <v>4.1161624946987711E-4</v>
      </c>
      <c r="AA54" s="93">
        <f t="shared" si="48"/>
        <v>4.1161624946987711E-4</v>
      </c>
      <c r="AB54" s="93"/>
      <c r="AC54" s="93">
        <f>ABS(('Wyrównanie 22 Part 1'!B54-'Wyrównanie 22 Part 1'!I54)/'Wyrównanie 22 Part 1'!I54)</f>
        <v>2.6235812007607839E-2</v>
      </c>
      <c r="AD54" s="93">
        <f t="shared" si="24"/>
        <v>6.883178316985396E-4</v>
      </c>
      <c r="AE54" s="93">
        <f>'Wyrównanie 22 Part 1'!C55-'Wyrównanie 22 Part 1'!C54</f>
        <v>6.2343869818598172E-4</v>
      </c>
      <c r="AF54" s="93">
        <f t="shared" si="25"/>
        <v>6.2343869818598172E-4</v>
      </c>
      <c r="AG54" s="93">
        <f t="shared" si="26"/>
        <v>-1.0615121645917575E-5</v>
      </c>
      <c r="AH54" s="93">
        <f t="shared" si="27"/>
        <v>1.0615121645917575E-5</v>
      </c>
      <c r="AI54" s="93">
        <f t="shared" si="28"/>
        <v>4.1161624946987711E-4</v>
      </c>
      <c r="AJ54" s="93">
        <f t="shared" si="29"/>
        <v>4.1161624946987711E-4</v>
      </c>
      <c r="AK54" s="93"/>
      <c r="AL54" s="93">
        <f>ABS(('Wyrównanie 22 Part 1'!B54-'Wyrównanie 22 Part 1'!K54)/'Wyrównanie 22 Part 1'!K54)</f>
        <v>2.9413592522029904E-2</v>
      </c>
      <c r="AM54" s="93">
        <f t="shared" si="36"/>
        <v>8.6515942505201355E-4</v>
      </c>
      <c r="AN54" s="93">
        <f>'Wyrównanie 22 Part 1'!B55-'Wyrównanie 22 Part 1'!B54</f>
        <v>4.6035719118147668E-5</v>
      </c>
      <c r="AO54" s="93">
        <f t="shared" si="37"/>
        <v>4.6035719118147668E-5</v>
      </c>
      <c r="AP54" s="93">
        <f t="shared" si="38"/>
        <v>1.2281978327851649E-3</v>
      </c>
      <c r="AQ54" s="93">
        <f t="shared" si="39"/>
        <v>1.2281978327851649E-3</v>
      </c>
      <c r="AR54" s="93">
        <f t="shared" si="40"/>
        <v>-1.7731338592119825E-3</v>
      </c>
      <c r="AS54" s="93">
        <f t="shared" si="41"/>
        <v>1.7731338592119825E-3</v>
      </c>
      <c r="AT54" s="93"/>
      <c r="AU54" s="93">
        <f>ABS(('Wyrównanie 22 Part 1'!B54-'Wyrównanie 22 Part 1'!M54)/'Wyrównanie 22 Part 1'!M54)</f>
        <v>1.7193729190289084E-2</v>
      </c>
      <c r="AV54" s="93">
        <f t="shared" si="42"/>
        <v>2.9562432346899896E-4</v>
      </c>
      <c r="AW54" s="93">
        <f>'Wyrównanie 22 Part 1'!B55-'Wyrównanie 22 Part 1'!B54</f>
        <v>4.6035719118147668E-5</v>
      </c>
      <c r="AX54" s="93">
        <f t="shared" si="43"/>
        <v>4.6035719118147668E-5</v>
      </c>
      <c r="AY54" s="93">
        <f t="shared" si="44"/>
        <v>1.2281978327851649E-3</v>
      </c>
      <c r="AZ54" s="93">
        <f t="shared" si="45"/>
        <v>1.2281978327851649E-3</v>
      </c>
      <c r="BA54" s="93">
        <f t="shared" si="46"/>
        <v>-1.7731338592119825E-3</v>
      </c>
      <c r="BB54" s="93">
        <f t="shared" si="47"/>
        <v>1.7731338592119825E-3</v>
      </c>
      <c r="BC54" s="93"/>
      <c r="BD54" s="93">
        <f>ABS(('Wyrównanie 22 Part 1'!B54-'Wyrównanie 22 Part 1'!O54)/'Wyrównanie 22 Part 1'!O54)</f>
        <v>2.6811381864972412E-2</v>
      </c>
      <c r="BE54" s="93">
        <f t="shared" si="6"/>
        <v>7.1885019750937153E-4</v>
      </c>
      <c r="BF54" s="93">
        <f>'Wyrównanie 22 Part 1'!B55-'Wyrównanie 22 Part 1'!B54</f>
        <v>4.6035719118147668E-5</v>
      </c>
      <c r="BG54" s="93">
        <f t="shared" si="7"/>
        <v>4.6035719118147668E-5</v>
      </c>
      <c r="BH54" s="93">
        <f t="shared" si="8"/>
        <v>1.2281978327851649E-3</v>
      </c>
      <c r="BI54" s="93">
        <f t="shared" si="9"/>
        <v>1.2281978327851649E-3</v>
      </c>
      <c r="BJ54" s="93">
        <f t="shared" si="10"/>
        <v>-1.7731338592119825E-3</v>
      </c>
      <c r="BK54" s="93">
        <f t="shared" si="11"/>
        <v>1.7731338592119825E-3</v>
      </c>
      <c r="BL54" s="93"/>
      <c r="BM54" s="93">
        <f>ABS(('Wyrównanie 22 Part 1'!B54-'Wyrównanie 22 Part 1'!Q54)/'Wyrównanie 22 Part 1'!Q54)</f>
        <v>2.2769926804154021E-2</v>
      </c>
      <c r="BN54" s="93">
        <f t="shared" si="30"/>
        <v>5.1846956666653176E-4</v>
      </c>
      <c r="BO54" s="93">
        <f>'Wyrównanie 22 Part 1'!B55-'Wyrównanie 22 Part 1'!B54</f>
        <v>4.6035719118147668E-5</v>
      </c>
      <c r="BP54" s="93">
        <f t="shared" si="31"/>
        <v>4.6035719118147668E-5</v>
      </c>
      <c r="BQ54" s="93">
        <f t="shared" si="32"/>
        <v>1.2281978327851649E-3</v>
      </c>
      <c r="BR54" s="93">
        <f t="shared" si="33"/>
        <v>1.2281978327851649E-3</v>
      </c>
      <c r="BS54" s="93">
        <f t="shared" si="34"/>
        <v>-1.7731338592119825E-3</v>
      </c>
      <c r="BT54" s="93">
        <f t="shared" si="35"/>
        <v>1.7731338592119825E-3</v>
      </c>
    </row>
    <row r="55" spans="1:72" s="29" customFormat="1" x14ac:dyDescent="0.25">
      <c r="A55" s="42">
        <v>49</v>
      </c>
      <c r="B55" s="93">
        <f>ABS(('Wyrównanie 22 Part 1'!B55-'Wyrównanie 22 Part 1'!C55)/'Wyrównanie 22 Part 1'!C55)</f>
        <v>8.4713094388251045E-2</v>
      </c>
      <c r="C55" s="93">
        <f t="shared" si="0"/>
        <v>7.176308360832731E-3</v>
      </c>
      <c r="D55" s="93">
        <f>'Wyrównanie 22 Part 1'!C56-'Wyrównanie 22 Part 1'!C55</f>
        <v>6.1282357654006414E-4</v>
      </c>
      <c r="E55" s="93">
        <f t="shared" si="1"/>
        <v>6.1282357654006414E-4</v>
      </c>
      <c r="F55" s="93">
        <f t="shared" si="2"/>
        <v>4.0100112782395954E-4</v>
      </c>
      <c r="G55" s="93">
        <f t="shared" si="3"/>
        <v>4.0100112782395954E-4</v>
      </c>
      <c r="H55" s="93">
        <f t="shared" si="4"/>
        <v>-3.4166379496873914E-4</v>
      </c>
      <c r="I55" s="93">
        <f t="shared" si="5"/>
        <v>3.4166379496873914E-4</v>
      </c>
      <c r="J55" s="93"/>
      <c r="K55" s="93">
        <f>ABS(('Wyrównanie 22 Part 1'!B55-'Wyrównanie 22 Part 1'!E55)/'Wyrównanie 22 Part 1'!E55)</f>
        <v>9.4514076580724513E-2</v>
      </c>
      <c r="L55" s="93">
        <f t="shared" si="12"/>
        <v>8.9329106719070583E-3</v>
      </c>
      <c r="M55" s="93">
        <f>'Wyrównanie 22 Part 1'!C56-'Wyrównanie 22 Part 1'!C55</f>
        <v>6.1282357654006414E-4</v>
      </c>
      <c r="N55" s="93">
        <f t="shared" si="13"/>
        <v>6.1282357654006414E-4</v>
      </c>
      <c r="O55" s="93">
        <f t="shared" si="14"/>
        <v>4.0100112782395954E-4</v>
      </c>
      <c r="P55" s="93">
        <f t="shared" si="15"/>
        <v>4.0100112782395954E-4</v>
      </c>
      <c r="Q55" s="93">
        <f t="shared" si="16"/>
        <v>-3.4166379496873914E-4</v>
      </c>
      <c r="R55" s="93">
        <f t="shared" si="17"/>
        <v>3.4166379496873914E-4</v>
      </c>
      <c r="S55" s="93"/>
      <c r="T55" s="93">
        <f>ABS(('Wyrównanie 22 Part 1'!B55-'Wyrównanie 22 Part 1'!G55)/'Wyrównanie 22 Part 1'!G55)</f>
        <v>0.10984788691327818</v>
      </c>
      <c r="U55" s="93">
        <f t="shared" si="19"/>
        <v>1.2066558259312353E-2</v>
      </c>
      <c r="V55" s="93">
        <f>'Wyrównanie 22 Part 1'!C56-'Wyrównanie 22 Part 1'!C55</f>
        <v>6.1282357654006414E-4</v>
      </c>
      <c r="W55" s="93">
        <f t="shared" si="20"/>
        <v>6.1282357654006414E-4</v>
      </c>
      <c r="X55" s="93">
        <f t="shared" si="21"/>
        <v>4.0100112782395954E-4</v>
      </c>
      <c r="Y55" s="93">
        <f t="shared" si="22"/>
        <v>4.0100112782395954E-4</v>
      </c>
      <c r="Z55" s="93">
        <f t="shared" si="23"/>
        <v>-3.4166379496873914E-4</v>
      </c>
      <c r="AA55" s="93">
        <f t="shared" si="48"/>
        <v>3.4166379496873914E-4</v>
      </c>
      <c r="AB55" s="93"/>
      <c r="AC55" s="93">
        <f>ABS(('Wyrównanie 22 Part 1'!B55-'Wyrównanie 22 Part 1'!I55)/'Wyrównanie 22 Part 1'!I55)</f>
        <v>7.6300841813735254E-2</v>
      </c>
      <c r="AD55" s="93">
        <f t="shared" si="24"/>
        <v>5.8218184614846503E-3</v>
      </c>
      <c r="AE55" s="93">
        <f>'Wyrównanie 22 Part 1'!C56-'Wyrównanie 22 Part 1'!C55</f>
        <v>6.1282357654006414E-4</v>
      </c>
      <c r="AF55" s="93">
        <f t="shared" si="25"/>
        <v>6.1282357654006414E-4</v>
      </c>
      <c r="AG55" s="93">
        <f t="shared" si="26"/>
        <v>4.0100112782395954E-4</v>
      </c>
      <c r="AH55" s="93">
        <f t="shared" si="27"/>
        <v>4.0100112782395954E-4</v>
      </c>
      <c r="AI55" s="93">
        <f t="shared" si="28"/>
        <v>-3.4166379496873914E-4</v>
      </c>
      <c r="AJ55" s="93">
        <f t="shared" si="29"/>
        <v>3.4166379496873914E-4</v>
      </c>
      <c r="AK55" s="93"/>
      <c r="AL55" s="93">
        <f>ABS(('Wyrównanie 22 Part 1'!B55-'Wyrównanie 22 Part 1'!K55)/'Wyrównanie 22 Part 1'!K55)</f>
        <v>7.7706133092577748E-2</v>
      </c>
      <c r="AM55" s="93">
        <f t="shared" si="36"/>
        <v>6.0382431202014065E-3</v>
      </c>
      <c r="AN55" s="93">
        <f>'Wyrównanie 22 Part 1'!B56-'Wyrównanie 22 Part 1'!B55</f>
        <v>1.2742335519033126E-3</v>
      </c>
      <c r="AO55" s="93">
        <f t="shared" si="37"/>
        <v>1.2742335519033126E-3</v>
      </c>
      <c r="AP55" s="93">
        <f t="shared" si="38"/>
        <v>-5.4493602642681754E-4</v>
      </c>
      <c r="AQ55" s="93">
        <f t="shared" si="39"/>
        <v>5.4493602642681754E-4</v>
      </c>
      <c r="AR55" s="93">
        <f t="shared" si="40"/>
        <v>2.6024717416709212E-4</v>
      </c>
      <c r="AS55" s="93">
        <f t="shared" si="41"/>
        <v>2.6024717416709212E-4</v>
      </c>
      <c r="AT55" s="93"/>
      <c r="AU55" s="93">
        <f>ABS(('Wyrównanie 22 Part 1'!B55-'Wyrównanie 22 Part 1'!M55)/'Wyrównanie 22 Part 1'!M55)</f>
        <v>9.1922823358981082E-2</v>
      </c>
      <c r="AV55" s="93">
        <f t="shared" si="42"/>
        <v>8.4498054542864378E-3</v>
      </c>
      <c r="AW55" s="93">
        <f>'Wyrównanie 22 Part 1'!B56-'Wyrównanie 22 Part 1'!B55</f>
        <v>1.2742335519033126E-3</v>
      </c>
      <c r="AX55" s="93">
        <f t="shared" si="43"/>
        <v>1.2742335519033126E-3</v>
      </c>
      <c r="AY55" s="93">
        <f t="shared" si="44"/>
        <v>-5.4493602642681754E-4</v>
      </c>
      <c r="AZ55" s="93">
        <f t="shared" si="45"/>
        <v>5.4493602642681754E-4</v>
      </c>
      <c r="BA55" s="93">
        <f t="shared" si="46"/>
        <v>2.6024717416709212E-4</v>
      </c>
      <c r="BB55" s="93">
        <f t="shared" si="47"/>
        <v>2.6024717416709212E-4</v>
      </c>
      <c r="BC55" s="93"/>
      <c r="BD55" s="93">
        <f>ABS(('Wyrównanie 22 Part 1'!B55-'Wyrównanie 22 Part 1'!O55)/'Wyrównanie 22 Part 1'!O55)</f>
        <v>3.580542321637472E-2</v>
      </c>
      <c r="BE55" s="93">
        <f t="shared" si="6"/>
        <v>1.2820283317037057E-3</v>
      </c>
      <c r="BF55" s="93">
        <f>'Wyrównanie 22 Part 1'!B56-'Wyrównanie 22 Part 1'!B55</f>
        <v>1.2742335519033126E-3</v>
      </c>
      <c r="BG55" s="93">
        <f t="shared" si="7"/>
        <v>1.2742335519033126E-3</v>
      </c>
      <c r="BH55" s="93">
        <f t="shared" si="8"/>
        <v>-5.4493602642681754E-4</v>
      </c>
      <c r="BI55" s="93">
        <f t="shared" si="9"/>
        <v>5.4493602642681754E-4</v>
      </c>
      <c r="BJ55" s="93">
        <f t="shared" si="10"/>
        <v>2.6024717416709212E-4</v>
      </c>
      <c r="BK55" s="93">
        <f t="shared" si="11"/>
        <v>2.6024717416709212E-4</v>
      </c>
      <c r="BL55" s="93"/>
      <c r="BM55" s="93">
        <f>ABS(('Wyrównanie 22 Part 1'!B55-'Wyrównanie 22 Part 1'!Q55)/'Wyrównanie 22 Part 1'!Q55)</f>
        <v>7.3176099054742788E-2</v>
      </c>
      <c r="BN55" s="93">
        <f t="shared" si="30"/>
        <v>5.3547414728695288E-3</v>
      </c>
      <c r="BO55" s="93">
        <f>'Wyrównanie 22 Part 1'!B56-'Wyrównanie 22 Part 1'!B55</f>
        <v>1.2742335519033126E-3</v>
      </c>
      <c r="BP55" s="93">
        <f t="shared" si="31"/>
        <v>1.2742335519033126E-3</v>
      </c>
      <c r="BQ55" s="93">
        <f t="shared" si="32"/>
        <v>-5.4493602642681754E-4</v>
      </c>
      <c r="BR55" s="93">
        <f t="shared" si="33"/>
        <v>5.4493602642681754E-4</v>
      </c>
      <c r="BS55" s="93">
        <f t="shared" si="34"/>
        <v>2.6024717416709212E-4</v>
      </c>
      <c r="BT55" s="93">
        <f t="shared" si="35"/>
        <v>2.6024717416709212E-4</v>
      </c>
    </row>
    <row r="56" spans="1:72" s="29" customFormat="1" x14ac:dyDescent="0.25">
      <c r="A56" s="42">
        <v>50</v>
      </c>
      <c r="B56" s="93">
        <f>ABS(('Wyrównanie 22 Part 1'!B56-'Wyrównanie 22 Part 1'!C56)/'Wyrównanie 22 Part 1'!C56)</f>
        <v>2.0367142257221769E-2</v>
      </c>
      <c r="C56" s="93">
        <f t="shared" si="0"/>
        <v>4.1482048372590866E-4</v>
      </c>
      <c r="D56" s="93">
        <f>'Wyrównanie 22 Part 1'!C57-'Wyrównanie 22 Part 1'!C56</f>
        <v>1.0138247043640237E-3</v>
      </c>
      <c r="E56" s="93">
        <f t="shared" si="1"/>
        <v>1.0138247043640237E-3</v>
      </c>
      <c r="F56" s="93">
        <f t="shared" si="2"/>
        <v>5.9337332855220401E-5</v>
      </c>
      <c r="G56" s="93">
        <f t="shared" si="3"/>
        <v>5.9337332855220401E-5</v>
      </c>
      <c r="H56" s="93">
        <f t="shared" si="4"/>
        <v>-3.066601443772899E-4</v>
      </c>
      <c r="I56" s="93">
        <f t="shared" si="5"/>
        <v>3.066601443772899E-4</v>
      </c>
      <c r="J56" s="93"/>
      <c r="K56" s="93">
        <f>ABS(('Wyrównanie 22 Part 1'!B56-'Wyrównanie 22 Part 1'!E56)/'Wyrównanie 22 Part 1'!E56)</f>
        <v>1.5924100023518205E-2</v>
      </c>
      <c r="L56" s="93">
        <f t="shared" si="12"/>
        <v>2.5357696155901247E-4</v>
      </c>
      <c r="M56" s="93">
        <f>'Wyrównanie 22 Part 1'!C57-'Wyrównanie 22 Part 1'!C56</f>
        <v>1.0138247043640237E-3</v>
      </c>
      <c r="N56" s="93">
        <f t="shared" si="13"/>
        <v>1.0138247043640237E-3</v>
      </c>
      <c r="O56" s="93">
        <f t="shared" si="14"/>
        <v>5.9337332855220401E-5</v>
      </c>
      <c r="P56" s="93">
        <f t="shared" si="15"/>
        <v>5.9337332855220401E-5</v>
      </c>
      <c r="Q56" s="93">
        <f t="shared" si="16"/>
        <v>-3.066601443772899E-4</v>
      </c>
      <c r="R56" s="93">
        <f t="shared" si="17"/>
        <v>3.066601443772899E-4</v>
      </c>
      <c r="S56" s="93"/>
      <c r="T56" s="93">
        <f>ABS(('Wyrównanie 22 Part 1'!B56-'Wyrównanie 22 Part 1'!G56)/'Wyrównanie 22 Part 1'!G56)</f>
        <v>2.4692928260309294E-2</v>
      </c>
      <c r="U56" s="93">
        <f t="shared" si="19"/>
        <v>6.0974070606878135E-4</v>
      </c>
      <c r="V56" s="93">
        <f>'Wyrównanie 22 Part 1'!C57-'Wyrównanie 22 Part 1'!C56</f>
        <v>1.0138247043640237E-3</v>
      </c>
      <c r="W56" s="93">
        <f t="shared" si="20"/>
        <v>1.0138247043640237E-3</v>
      </c>
      <c r="X56" s="93">
        <f t="shared" si="21"/>
        <v>5.9337332855220401E-5</v>
      </c>
      <c r="Y56" s="93">
        <f t="shared" si="22"/>
        <v>5.9337332855220401E-5</v>
      </c>
      <c r="Z56" s="93">
        <f t="shared" si="23"/>
        <v>-3.066601443772899E-4</v>
      </c>
      <c r="AA56" s="93">
        <f t="shared" si="48"/>
        <v>3.066601443772899E-4</v>
      </c>
      <c r="AB56" s="93"/>
      <c r="AC56" s="93">
        <f>ABS(('Wyrównanie 22 Part 1'!B56-'Wyrównanie 22 Part 1'!I56)/'Wyrównanie 22 Part 1'!I56)</f>
        <v>1.2061197015758977E-2</v>
      </c>
      <c r="AD56" s="93">
        <f t="shared" si="24"/>
        <v>1.4547247345295325E-4</v>
      </c>
      <c r="AE56" s="93">
        <f>'Wyrównanie 22 Part 1'!C57-'Wyrównanie 22 Part 1'!C56</f>
        <v>1.0138247043640237E-3</v>
      </c>
      <c r="AF56" s="93">
        <f t="shared" si="25"/>
        <v>1.0138247043640237E-3</v>
      </c>
      <c r="AG56" s="93">
        <f t="shared" si="26"/>
        <v>5.9337332855220401E-5</v>
      </c>
      <c r="AH56" s="93">
        <f t="shared" si="27"/>
        <v>5.9337332855220401E-5</v>
      </c>
      <c r="AI56" s="93">
        <f t="shared" si="28"/>
        <v>-3.066601443772899E-4</v>
      </c>
      <c r="AJ56" s="93">
        <f t="shared" si="29"/>
        <v>3.066601443772899E-4</v>
      </c>
      <c r="AK56" s="93"/>
      <c r="AL56" s="93">
        <f>ABS(('Wyrównanie 22 Part 1'!B56-'Wyrównanie 22 Part 1'!K56)/'Wyrównanie 22 Part 1'!K56)</f>
        <v>2.6945539860764758E-4</v>
      </c>
      <c r="AM56" s="93">
        <f t="shared" si="36"/>
        <v>7.2606211838806252E-8</v>
      </c>
      <c r="AN56" s="93">
        <f>'Wyrównanie 22 Part 1'!B57-'Wyrównanie 22 Part 1'!B56</f>
        <v>7.2929752547649506E-4</v>
      </c>
      <c r="AO56" s="93">
        <f t="shared" si="37"/>
        <v>7.2929752547649506E-4</v>
      </c>
      <c r="AP56" s="93">
        <f t="shared" si="38"/>
        <v>-2.8468885225972542E-4</v>
      </c>
      <c r="AQ56" s="93">
        <f t="shared" si="39"/>
        <v>2.8468885225972542E-4</v>
      </c>
      <c r="AR56" s="93">
        <f t="shared" si="40"/>
        <v>2.415028231148344E-3</v>
      </c>
      <c r="AS56" s="93">
        <f t="shared" si="41"/>
        <v>2.415028231148344E-3</v>
      </c>
      <c r="AT56" s="93"/>
      <c r="AU56" s="93">
        <f>ABS(('Wyrównanie 22 Part 1'!B56-'Wyrównanie 22 Part 1'!M56)/'Wyrównanie 22 Part 1'!M56)</f>
        <v>1.3177086374937646E-2</v>
      </c>
      <c r="AV56" s="93">
        <f t="shared" si="42"/>
        <v>1.7363560533256736E-4</v>
      </c>
      <c r="AW56" s="93">
        <f>'Wyrównanie 22 Part 1'!B57-'Wyrównanie 22 Part 1'!B56</f>
        <v>7.2929752547649506E-4</v>
      </c>
      <c r="AX56" s="93">
        <f t="shared" si="43"/>
        <v>7.2929752547649506E-4</v>
      </c>
      <c r="AY56" s="93">
        <f t="shared" si="44"/>
        <v>-2.8468885225972542E-4</v>
      </c>
      <c r="AZ56" s="93">
        <f t="shared" si="45"/>
        <v>2.8468885225972542E-4</v>
      </c>
      <c r="BA56" s="93">
        <f t="shared" si="46"/>
        <v>2.415028231148344E-3</v>
      </c>
      <c r="BB56" s="93">
        <f t="shared" si="47"/>
        <v>2.415028231148344E-3</v>
      </c>
      <c r="BC56" s="93"/>
      <c r="BD56" s="93">
        <f>ABS(('Wyrównanie 22 Part 1'!B56-'Wyrównanie 22 Part 1'!O56)/'Wyrównanie 22 Part 1'!O56)</f>
        <v>1.7114900390695641E-2</v>
      </c>
      <c r="BE56" s="93">
        <f t="shared" si="6"/>
        <v>2.9291981538343383E-4</v>
      </c>
      <c r="BF56" s="93">
        <f>'Wyrównanie 22 Part 1'!B57-'Wyrównanie 22 Part 1'!B56</f>
        <v>7.2929752547649506E-4</v>
      </c>
      <c r="BG56" s="93">
        <f t="shared" si="7"/>
        <v>7.2929752547649506E-4</v>
      </c>
      <c r="BH56" s="93">
        <f t="shared" si="8"/>
        <v>-2.8468885225972542E-4</v>
      </c>
      <c r="BI56" s="93">
        <f t="shared" si="9"/>
        <v>2.8468885225972542E-4</v>
      </c>
      <c r="BJ56" s="93">
        <f t="shared" si="10"/>
        <v>2.415028231148344E-3</v>
      </c>
      <c r="BK56" s="93">
        <f t="shared" si="11"/>
        <v>2.415028231148344E-3</v>
      </c>
      <c r="BL56" s="93"/>
      <c r="BM56" s="93">
        <f>ABS(('Wyrównanie 22 Part 1'!B56-'Wyrównanie 22 Part 1'!Q56)/'Wyrównanie 22 Part 1'!Q56)</f>
        <v>3.3455493230411693E-2</v>
      </c>
      <c r="BN56" s="93">
        <f t="shared" si="30"/>
        <v>1.1192700272901225E-3</v>
      </c>
      <c r="BO56" s="93">
        <f>'Wyrównanie 22 Part 1'!B57-'Wyrównanie 22 Part 1'!B56</f>
        <v>7.2929752547649506E-4</v>
      </c>
      <c r="BP56" s="93">
        <f t="shared" si="31"/>
        <v>7.2929752547649506E-4</v>
      </c>
      <c r="BQ56" s="93">
        <f t="shared" si="32"/>
        <v>-2.8468885225972542E-4</v>
      </c>
      <c r="BR56" s="93">
        <f t="shared" si="33"/>
        <v>2.8468885225972542E-4</v>
      </c>
      <c r="BS56" s="93">
        <f t="shared" si="34"/>
        <v>2.415028231148344E-3</v>
      </c>
      <c r="BT56" s="93">
        <f t="shared" si="35"/>
        <v>2.415028231148344E-3</v>
      </c>
    </row>
    <row r="57" spans="1:72" s="29" customFormat="1" x14ac:dyDescent="0.25">
      <c r="A57" s="42">
        <v>51</v>
      </c>
      <c r="B57" s="93">
        <f>ABS(('Wyrównanie 22 Part 1'!B57-'Wyrównanie 22 Part 1'!C57)/'Wyrównanie 22 Part 1'!C57)</f>
        <v>1.874693623252598E-2</v>
      </c>
      <c r="C57" s="93">
        <f t="shared" si="0"/>
        <v>3.514476181063954E-4</v>
      </c>
      <c r="D57" s="93">
        <f>'Wyrównanie 22 Part 1'!C58-'Wyrównanie 22 Part 1'!C57</f>
        <v>1.0731620372192441E-3</v>
      </c>
      <c r="E57" s="93">
        <f t="shared" si="1"/>
        <v>1.0731620372192441E-3</v>
      </c>
      <c r="F57" s="93">
        <f t="shared" si="2"/>
        <v>-2.473228115220695E-4</v>
      </c>
      <c r="G57" s="93">
        <f t="shared" si="3"/>
        <v>2.473228115220695E-4</v>
      </c>
      <c r="H57" s="93">
        <f t="shared" si="4"/>
        <v>4.5175913780604905E-4</v>
      </c>
      <c r="I57" s="93">
        <f t="shared" si="5"/>
        <v>4.5175913780604905E-4</v>
      </c>
      <c r="J57" s="93"/>
      <c r="K57" s="93">
        <f>ABS(('Wyrównanie 22 Part 1'!B57-'Wyrównanie 22 Part 1'!E57)/'Wyrównanie 22 Part 1'!E57)</f>
        <v>2.7019682855008862E-2</v>
      </c>
      <c r="L57" s="93">
        <f t="shared" si="12"/>
        <v>7.3006326158525983E-4</v>
      </c>
      <c r="M57" s="93">
        <f>'Wyrównanie 22 Part 1'!C58-'Wyrównanie 22 Part 1'!C57</f>
        <v>1.0731620372192441E-3</v>
      </c>
      <c r="N57" s="93">
        <f t="shared" si="13"/>
        <v>1.0731620372192441E-3</v>
      </c>
      <c r="O57" s="93">
        <f t="shared" si="14"/>
        <v>-2.473228115220695E-4</v>
      </c>
      <c r="P57" s="93">
        <f t="shared" si="15"/>
        <v>2.473228115220695E-4</v>
      </c>
      <c r="Q57" s="93">
        <f t="shared" si="16"/>
        <v>4.5175913780604905E-4</v>
      </c>
      <c r="R57" s="93">
        <f t="shared" si="17"/>
        <v>4.5175913780604905E-4</v>
      </c>
      <c r="S57" s="93"/>
      <c r="T57" s="93">
        <f>ABS(('Wyrównanie 22 Part 1'!B57-'Wyrównanie 22 Part 1'!G57)/'Wyrównanie 22 Part 1'!G57)</f>
        <v>3.5783232480867955E-2</v>
      </c>
      <c r="U57" s="93">
        <f t="shared" si="19"/>
        <v>1.2804397267798433E-3</v>
      </c>
      <c r="V57" s="93">
        <f>'Wyrównanie 22 Part 1'!C58-'Wyrównanie 22 Part 1'!C57</f>
        <v>1.0731620372192441E-3</v>
      </c>
      <c r="W57" s="93">
        <f t="shared" si="20"/>
        <v>1.0731620372192441E-3</v>
      </c>
      <c r="X57" s="93">
        <f t="shared" si="21"/>
        <v>-2.473228115220695E-4</v>
      </c>
      <c r="Y57" s="93">
        <f t="shared" si="22"/>
        <v>2.473228115220695E-4</v>
      </c>
      <c r="Z57" s="93">
        <f t="shared" si="23"/>
        <v>4.5175913780604905E-4</v>
      </c>
      <c r="AA57" s="93">
        <f t="shared" si="48"/>
        <v>4.5175913780604905E-4</v>
      </c>
      <c r="AB57" s="93"/>
      <c r="AC57" s="93">
        <f>ABS(('Wyrównanie 22 Part 1'!B57-'Wyrównanie 22 Part 1'!I57)/'Wyrównanie 22 Part 1'!I57)</f>
        <v>2.0248342353155067E-2</v>
      </c>
      <c r="AD57" s="93">
        <f t="shared" si="24"/>
        <v>4.0999536805057327E-4</v>
      </c>
      <c r="AE57" s="93">
        <f>'Wyrównanie 22 Part 1'!C58-'Wyrównanie 22 Part 1'!C57</f>
        <v>1.0731620372192441E-3</v>
      </c>
      <c r="AF57" s="93">
        <f t="shared" si="25"/>
        <v>1.0731620372192441E-3</v>
      </c>
      <c r="AG57" s="93">
        <f t="shared" si="26"/>
        <v>-2.473228115220695E-4</v>
      </c>
      <c r="AH57" s="93">
        <f t="shared" si="27"/>
        <v>2.473228115220695E-4</v>
      </c>
      <c r="AI57" s="93">
        <f t="shared" si="28"/>
        <v>4.5175913780604905E-4</v>
      </c>
      <c r="AJ57" s="93">
        <f t="shared" si="29"/>
        <v>4.5175913780604905E-4</v>
      </c>
      <c r="AK57" s="93"/>
      <c r="AL57" s="93">
        <f>ABS(('Wyrównanie 22 Part 1'!B57-'Wyrównanie 22 Part 1'!K57)/'Wyrównanie 22 Part 1'!K57)</f>
        <v>1.9021242703596175E-2</v>
      </c>
      <c r="AM57" s="93">
        <f t="shared" si="36"/>
        <v>3.6180767398911074E-4</v>
      </c>
      <c r="AN57" s="93">
        <f>'Wyrównanie 22 Part 1'!B58-'Wyrównanie 22 Part 1'!B57</f>
        <v>4.4460867321676964E-4</v>
      </c>
      <c r="AO57" s="93">
        <f t="shared" si="37"/>
        <v>4.4460867321676964E-4</v>
      </c>
      <c r="AP57" s="93">
        <f t="shared" si="38"/>
        <v>2.1303393788886186E-3</v>
      </c>
      <c r="AQ57" s="93">
        <f t="shared" si="39"/>
        <v>2.1303393788886186E-3</v>
      </c>
      <c r="AR57" s="93">
        <f t="shared" si="40"/>
        <v>-4.3625650475997528E-3</v>
      </c>
      <c r="AS57" s="93">
        <f t="shared" si="41"/>
        <v>4.3625650475997528E-3</v>
      </c>
      <c r="AT57" s="93"/>
      <c r="AU57" s="93">
        <f>ABS(('Wyrównanie 22 Part 1'!B57-'Wyrównanie 22 Part 1'!M57)/'Wyrównanie 22 Part 1'!M57)</f>
        <v>2.7627522524140285E-2</v>
      </c>
      <c r="AV57" s="93">
        <f t="shared" si="42"/>
        <v>7.6328000082187878E-4</v>
      </c>
      <c r="AW57" s="93">
        <f>'Wyrównanie 22 Part 1'!B58-'Wyrównanie 22 Part 1'!B57</f>
        <v>4.4460867321676964E-4</v>
      </c>
      <c r="AX57" s="93">
        <f t="shared" si="43"/>
        <v>4.4460867321676964E-4</v>
      </c>
      <c r="AY57" s="93">
        <f t="shared" si="44"/>
        <v>2.1303393788886186E-3</v>
      </c>
      <c r="AZ57" s="93">
        <f t="shared" si="45"/>
        <v>2.1303393788886186E-3</v>
      </c>
      <c r="BA57" s="93">
        <f t="shared" si="46"/>
        <v>-4.3625650475997528E-3</v>
      </c>
      <c r="BB57" s="93">
        <f t="shared" si="47"/>
        <v>4.3625650475997528E-3</v>
      </c>
      <c r="BC57" s="93"/>
      <c r="BD57" s="93">
        <f>ABS(('Wyrównanie 22 Part 1'!B57-'Wyrównanie 22 Part 1'!O57)/'Wyrównanie 22 Part 1'!O57)</f>
        <v>1.8135587410111592E-2</v>
      </c>
      <c r="BE57" s="93">
        <f t="shared" si="6"/>
        <v>3.2889953070979811E-4</v>
      </c>
      <c r="BF57" s="93">
        <f>'Wyrównanie 22 Part 1'!B58-'Wyrównanie 22 Part 1'!B57</f>
        <v>4.4460867321676964E-4</v>
      </c>
      <c r="BG57" s="93">
        <f t="shared" si="7"/>
        <v>4.4460867321676964E-4</v>
      </c>
      <c r="BH57" s="93">
        <f t="shared" si="8"/>
        <v>2.1303393788886186E-3</v>
      </c>
      <c r="BI57" s="93">
        <f t="shared" si="9"/>
        <v>2.1303393788886186E-3</v>
      </c>
      <c r="BJ57" s="93">
        <f t="shared" si="10"/>
        <v>-4.3625650475997528E-3</v>
      </c>
      <c r="BK57" s="93">
        <f t="shared" si="11"/>
        <v>4.3625650475997528E-3</v>
      </c>
      <c r="BL57" s="93"/>
      <c r="BM57" s="93">
        <f>ABS(('Wyrównanie 22 Part 1'!B57-'Wyrównanie 22 Part 1'!Q57)/'Wyrównanie 22 Part 1'!Q57)</f>
        <v>1.344052943544913E-2</v>
      </c>
      <c r="BN57" s="93">
        <f t="shared" si="30"/>
        <v>1.8064783150517451E-4</v>
      </c>
      <c r="BO57" s="93">
        <f>'Wyrównanie 22 Part 1'!B58-'Wyrównanie 22 Part 1'!B57</f>
        <v>4.4460867321676964E-4</v>
      </c>
      <c r="BP57" s="93">
        <f t="shared" si="31"/>
        <v>4.4460867321676964E-4</v>
      </c>
      <c r="BQ57" s="93">
        <f t="shared" si="32"/>
        <v>2.1303393788886186E-3</v>
      </c>
      <c r="BR57" s="93">
        <f t="shared" si="33"/>
        <v>2.1303393788886186E-3</v>
      </c>
      <c r="BS57" s="93">
        <f t="shared" si="34"/>
        <v>-4.3625650475997528E-3</v>
      </c>
      <c r="BT57" s="93">
        <f t="shared" si="35"/>
        <v>4.3625650475997528E-3</v>
      </c>
    </row>
    <row r="58" spans="1:72" s="29" customFormat="1" x14ac:dyDescent="0.25">
      <c r="A58" s="42">
        <v>52</v>
      </c>
      <c r="B58" s="93">
        <f>ABS(('Wyrównanie 22 Part 1'!B58-'Wyrównanie 22 Part 1'!C58)/'Wyrównanie 22 Part 1'!C58)</f>
        <v>8.7300175263442123E-2</v>
      </c>
      <c r="C58" s="93">
        <f t="shared" si="0"/>
        <v>7.621320601027712E-3</v>
      </c>
      <c r="D58" s="93">
        <f>'Wyrównanie 22 Part 1'!C59-'Wyrównanie 22 Part 1'!C58</f>
        <v>8.2583922569717458E-4</v>
      </c>
      <c r="E58" s="93">
        <f t="shared" si="1"/>
        <v>8.2583922569717458E-4</v>
      </c>
      <c r="F58" s="93">
        <f t="shared" si="2"/>
        <v>2.0443632628397955E-4</v>
      </c>
      <c r="G58" s="93">
        <f t="shared" si="3"/>
        <v>2.0443632628397955E-4</v>
      </c>
      <c r="H58" s="93">
        <f t="shared" si="4"/>
        <v>-2.2198007425080525E-4</v>
      </c>
      <c r="I58" s="93">
        <f t="shared" si="5"/>
        <v>2.2198007425080525E-4</v>
      </c>
      <c r="J58" s="93"/>
      <c r="K58" s="93">
        <f>ABS(('Wyrównanie 22 Part 1'!B58-'Wyrównanie 22 Part 1'!E58)/'Wyrównanie 22 Part 1'!E58)</f>
        <v>7.7357988056177135E-2</v>
      </c>
      <c r="L58" s="93">
        <f t="shared" si="12"/>
        <v>5.984258316099644E-3</v>
      </c>
      <c r="M58" s="93">
        <f>'Wyrównanie 22 Part 1'!C59-'Wyrównanie 22 Part 1'!C58</f>
        <v>8.2583922569717458E-4</v>
      </c>
      <c r="N58" s="93">
        <f t="shared" si="13"/>
        <v>8.2583922569717458E-4</v>
      </c>
      <c r="O58" s="93">
        <f t="shared" si="14"/>
        <v>2.0443632628397955E-4</v>
      </c>
      <c r="P58" s="93">
        <f t="shared" si="15"/>
        <v>2.0443632628397955E-4</v>
      </c>
      <c r="Q58" s="93">
        <f t="shared" si="16"/>
        <v>-2.2198007425080525E-4</v>
      </c>
      <c r="R58" s="93">
        <f t="shared" si="17"/>
        <v>2.2198007425080525E-4</v>
      </c>
      <c r="S58" s="93"/>
      <c r="T58" s="93">
        <f>ABS(('Wyrównanie 22 Part 1'!B58-'Wyrównanie 22 Part 1'!G58)/'Wyrównanie 22 Part 1'!G58)</f>
        <v>8.1578370762504238E-2</v>
      </c>
      <c r="U58" s="93">
        <f t="shared" si="19"/>
        <v>6.6550305762646065E-3</v>
      </c>
      <c r="V58" s="93">
        <f>'Wyrównanie 22 Part 1'!C59-'Wyrównanie 22 Part 1'!C58</f>
        <v>8.2583922569717458E-4</v>
      </c>
      <c r="W58" s="93">
        <f t="shared" si="20"/>
        <v>8.2583922569717458E-4</v>
      </c>
      <c r="X58" s="93">
        <f t="shared" si="21"/>
        <v>2.0443632628397955E-4</v>
      </c>
      <c r="Y58" s="93">
        <f t="shared" si="22"/>
        <v>2.0443632628397955E-4</v>
      </c>
      <c r="Z58" s="93">
        <f t="shared" si="23"/>
        <v>-2.2198007425080525E-4</v>
      </c>
      <c r="AA58" s="93">
        <f t="shared" si="48"/>
        <v>2.2198007425080525E-4</v>
      </c>
      <c r="AB58" s="93"/>
      <c r="AC58" s="93">
        <f>ABS(('Wyrównanie 22 Part 1'!B58-'Wyrównanie 22 Part 1'!I58)/'Wyrównanie 22 Part 1'!I58)</f>
        <v>7.9734333506652696E-2</v>
      </c>
      <c r="AD58" s="93">
        <f t="shared" si="24"/>
        <v>6.357563939750119E-3</v>
      </c>
      <c r="AE58" s="93">
        <f>'Wyrównanie 22 Part 1'!C59-'Wyrównanie 22 Part 1'!C58</f>
        <v>8.2583922569717458E-4</v>
      </c>
      <c r="AF58" s="93">
        <f t="shared" si="25"/>
        <v>8.2583922569717458E-4</v>
      </c>
      <c r="AG58" s="93">
        <f t="shared" si="26"/>
        <v>2.0443632628397955E-4</v>
      </c>
      <c r="AH58" s="93">
        <f t="shared" si="27"/>
        <v>2.0443632628397955E-4</v>
      </c>
      <c r="AI58" s="93">
        <f t="shared" si="28"/>
        <v>-2.2198007425080525E-4</v>
      </c>
      <c r="AJ58" s="93">
        <f t="shared" si="29"/>
        <v>2.2198007425080525E-4</v>
      </c>
      <c r="AK58" s="93"/>
      <c r="AL58" s="93">
        <f>ABS(('Wyrównanie 22 Part 1'!B58-'Wyrównanie 22 Part 1'!K58)/'Wyrównanie 22 Part 1'!K58)</f>
        <v>7.2674353432015809E-2</v>
      </c>
      <c r="AM58" s="93">
        <f t="shared" si="36"/>
        <v>5.2815616467615477E-3</v>
      </c>
      <c r="AN58" s="93">
        <f>'Wyrównanie 22 Part 1'!B59-'Wyrównanie 22 Part 1'!B58</f>
        <v>2.5749480521053882E-3</v>
      </c>
      <c r="AO58" s="93">
        <f t="shared" si="37"/>
        <v>2.5749480521053882E-3</v>
      </c>
      <c r="AP58" s="93">
        <f t="shared" si="38"/>
        <v>-2.2322256687111342E-3</v>
      </c>
      <c r="AQ58" s="93">
        <f t="shared" si="39"/>
        <v>2.2322256687111342E-3</v>
      </c>
      <c r="AR58" s="93">
        <f t="shared" si="40"/>
        <v>1.9271227796098401E-3</v>
      </c>
      <c r="AS58" s="93">
        <f t="shared" si="41"/>
        <v>1.9271227796098401E-3</v>
      </c>
      <c r="AT58" s="93"/>
      <c r="AU58" s="93">
        <f>ABS(('Wyrównanie 22 Part 1'!B58-'Wyrównanie 22 Part 1'!M58)/'Wyrównanie 22 Part 1'!M58)</f>
        <v>7.5341430436362683E-2</v>
      </c>
      <c r="AV58" s="93">
        <f t="shared" si="42"/>
        <v>5.6763311401972771E-3</v>
      </c>
      <c r="AW58" s="93">
        <f>'Wyrównanie 22 Part 1'!B59-'Wyrównanie 22 Part 1'!B58</f>
        <v>2.5749480521053882E-3</v>
      </c>
      <c r="AX58" s="93">
        <f t="shared" si="43"/>
        <v>2.5749480521053882E-3</v>
      </c>
      <c r="AY58" s="93">
        <f t="shared" si="44"/>
        <v>-2.2322256687111342E-3</v>
      </c>
      <c r="AZ58" s="93">
        <f t="shared" si="45"/>
        <v>2.2322256687111342E-3</v>
      </c>
      <c r="BA58" s="93">
        <f t="shared" si="46"/>
        <v>1.9271227796098401E-3</v>
      </c>
      <c r="BB58" s="93">
        <f t="shared" si="47"/>
        <v>1.9271227796098401E-3</v>
      </c>
      <c r="BC58" s="93"/>
      <c r="BD58" s="93">
        <f>ABS(('Wyrównanie 22 Part 1'!B58-'Wyrównanie 22 Part 1'!O58)/'Wyrównanie 22 Part 1'!O58)</f>
        <v>4.7463240495213679E-2</v>
      </c>
      <c r="BE58" s="93">
        <f t="shared" si="6"/>
        <v>2.2527591983064915E-3</v>
      </c>
      <c r="BF58" s="93">
        <f>'Wyrównanie 22 Part 1'!B59-'Wyrównanie 22 Part 1'!B58</f>
        <v>2.5749480521053882E-3</v>
      </c>
      <c r="BG58" s="93">
        <f t="shared" si="7"/>
        <v>2.5749480521053882E-3</v>
      </c>
      <c r="BH58" s="93">
        <f t="shared" si="8"/>
        <v>-2.2322256687111342E-3</v>
      </c>
      <c r="BI58" s="93">
        <f t="shared" si="9"/>
        <v>2.2322256687111342E-3</v>
      </c>
      <c r="BJ58" s="93">
        <f t="shared" si="10"/>
        <v>1.9271227796098401E-3</v>
      </c>
      <c r="BK58" s="93">
        <f t="shared" si="11"/>
        <v>1.9271227796098401E-3</v>
      </c>
      <c r="BL58" s="93"/>
      <c r="BM58" s="93">
        <f>ABS(('Wyrównanie 22 Part 1'!B58-'Wyrównanie 22 Part 1'!Q58)/'Wyrównanie 22 Part 1'!Q58)</f>
        <v>8.6693945272440689E-2</v>
      </c>
      <c r="BN58" s="93">
        <f t="shared" si="30"/>
        <v>7.5158401469009413E-3</v>
      </c>
      <c r="BO58" s="93">
        <f>'Wyrównanie 22 Part 1'!B59-'Wyrównanie 22 Part 1'!B58</f>
        <v>2.5749480521053882E-3</v>
      </c>
      <c r="BP58" s="93">
        <f t="shared" si="31"/>
        <v>2.5749480521053882E-3</v>
      </c>
      <c r="BQ58" s="93">
        <f t="shared" si="32"/>
        <v>-2.2322256687111342E-3</v>
      </c>
      <c r="BR58" s="93">
        <f t="shared" si="33"/>
        <v>2.2322256687111342E-3</v>
      </c>
      <c r="BS58" s="93">
        <f t="shared" si="34"/>
        <v>1.9271227796098401E-3</v>
      </c>
      <c r="BT58" s="93">
        <f t="shared" si="35"/>
        <v>1.9271227796098401E-3</v>
      </c>
    </row>
    <row r="59" spans="1:72" s="29" customFormat="1" x14ac:dyDescent="0.25">
      <c r="A59" s="42">
        <v>53</v>
      </c>
      <c r="B59" s="93">
        <f>ABS(('Wyrównanie 22 Part 1'!B59-'Wyrównanie 22 Part 1'!C59)/'Wyrównanie 22 Part 1'!C59)</f>
        <v>0.10042962781747472</v>
      </c>
      <c r="C59" s="93">
        <f t="shared" si="0"/>
        <v>1.0086110143556492E-2</v>
      </c>
      <c r="D59" s="93">
        <f>'Wyrównanie 22 Part 1'!C60-'Wyrównanie 22 Part 1'!C59</f>
        <v>1.0302755519811541E-3</v>
      </c>
      <c r="E59" s="93">
        <f t="shared" si="1"/>
        <v>1.0302755519811541E-3</v>
      </c>
      <c r="F59" s="93">
        <f t="shared" si="2"/>
        <v>-1.7543747966825701E-5</v>
      </c>
      <c r="G59" s="93">
        <f t="shared" si="3"/>
        <v>1.7543747966825701E-5</v>
      </c>
      <c r="H59" s="93">
        <f t="shared" si="4"/>
        <v>-5.7929787857280597E-4</v>
      </c>
      <c r="I59" s="93">
        <f t="shared" si="5"/>
        <v>5.7929787857280597E-4</v>
      </c>
      <c r="J59" s="93"/>
      <c r="K59" s="93">
        <f>ABS(('Wyrównanie 22 Part 1'!B59-'Wyrównanie 22 Part 1'!E59)/'Wyrównanie 22 Part 1'!E59)</f>
        <v>9.258108292486654E-2</v>
      </c>
      <c r="L59" s="93">
        <f t="shared" si="12"/>
        <v>8.5712569155410156E-3</v>
      </c>
      <c r="M59" s="93">
        <f>'Wyrównanie 22 Part 1'!C60-'Wyrównanie 22 Part 1'!C59</f>
        <v>1.0302755519811541E-3</v>
      </c>
      <c r="N59" s="93">
        <f t="shared" si="13"/>
        <v>1.0302755519811541E-3</v>
      </c>
      <c r="O59" s="93">
        <f t="shared" si="14"/>
        <v>-1.7543747966825701E-5</v>
      </c>
      <c r="P59" s="93">
        <f t="shared" si="15"/>
        <v>1.7543747966825701E-5</v>
      </c>
      <c r="Q59" s="93">
        <f t="shared" si="16"/>
        <v>-5.7929787857280597E-4</v>
      </c>
      <c r="R59" s="93">
        <f t="shared" si="17"/>
        <v>5.7929787857280597E-4</v>
      </c>
      <c r="S59" s="93"/>
      <c r="T59" s="93">
        <f>ABS(('Wyrównanie 22 Part 1'!B59-'Wyrównanie 22 Part 1'!G59)/'Wyrównanie 22 Part 1'!G59)</f>
        <v>9.9888497108561708E-2</v>
      </c>
      <c r="U59" s="93">
        <f t="shared" si="19"/>
        <v>9.9777118546071405E-3</v>
      </c>
      <c r="V59" s="93">
        <f>'Wyrównanie 22 Part 1'!C60-'Wyrównanie 22 Part 1'!C59</f>
        <v>1.0302755519811541E-3</v>
      </c>
      <c r="W59" s="93">
        <f t="shared" si="20"/>
        <v>1.0302755519811541E-3</v>
      </c>
      <c r="X59" s="93">
        <f t="shared" si="21"/>
        <v>-1.7543747966825701E-5</v>
      </c>
      <c r="Y59" s="93">
        <f t="shared" si="22"/>
        <v>1.7543747966825701E-5</v>
      </c>
      <c r="Z59" s="93">
        <f t="shared" si="23"/>
        <v>-5.7929787857280597E-4</v>
      </c>
      <c r="AA59" s="93">
        <f t="shared" si="48"/>
        <v>5.7929787857280597E-4</v>
      </c>
      <c r="AB59" s="93"/>
      <c r="AC59" s="93">
        <f>ABS(('Wyrównanie 22 Part 1'!B59-'Wyrównanie 22 Part 1'!I59)/'Wyrównanie 22 Part 1'!I59)</f>
        <v>0.1052282453826031</v>
      </c>
      <c r="AD59" s="93">
        <f t="shared" si="24"/>
        <v>1.107298362630133E-2</v>
      </c>
      <c r="AE59" s="93">
        <f>'Wyrównanie 22 Part 1'!C60-'Wyrównanie 22 Part 1'!C59</f>
        <v>1.0302755519811541E-3</v>
      </c>
      <c r="AF59" s="93">
        <f t="shared" si="25"/>
        <v>1.0302755519811541E-3</v>
      </c>
      <c r="AG59" s="93">
        <f t="shared" si="26"/>
        <v>-1.7543747966825701E-5</v>
      </c>
      <c r="AH59" s="93">
        <f t="shared" si="27"/>
        <v>1.7543747966825701E-5</v>
      </c>
      <c r="AI59" s="93">
        <f t="shared" si="28"/>
        <v>-5.7929787857280597E-4</v>
      </c>
      <c r="AJ59" s="93">
        <f t="shared" si="29"/>
        <v>5.7929787857280597E-4</v>
      </c>
      <c r="AK59" s="93"/>
      <c r="AL59" s="93">
        <f>ABS(('Wyrównanie 22 Part 1'!B59-'Wyrównanie 22 Part 1'!K59)/'Wyrównanie 22 Part 1'!K59)</f>
        <v>0.10323052051269084</v>
      </c>
      <c r="AM59" s="93">
        <f t="shared" si="36"/>
        <v>1.0656540365321085E-2</v>
      </c>
      <c r="AN59" s="93">
        <f>'Wyrównanie 22 Part 1'!B60-'Wyrównanie 22 Part 1'!B59</f>
        <v>3.4272238339425401E-4</v>
      </c>
      <c r="AO59" s="93">
        <f t="shared" si="37"/>
        <v>3.4272238339425401E-4</v>
      </c>
      <c r="AP59" s="93">
        <f t="shared" si="38"/>
        <v>-3.0510288910129413E-4</v>
      </c>
      <c r="AQ59" s="93">
        <f t="shared" si="39"/>
        <v>3.0510288910129413E-4</v>
      </c>
      <c r="AR59" s="93">
        <f t="shared" si="40"/>
        <v>2.0189625517047349E-3</v>
      </c>
      <c r="AS59" s="93">
        <f t="shared" si="41"/>
        <v>2.0189625517047349E-3</v>
      </c>
      <c r="AT59" s="93"/>
      <c r="AU59" s="93">
        <f>ABS(('Wyrównanie 22 Part 1'!B59-'Wyrównanie 22 Part 1'!M59)/'Wyrównanie 22 Part 1'!M59)</f>
        <v>0.10558582250706594</v>
      </c>
      <c r="AV59" s="93">
        <f t="shared" si="42"/>
        <v>1.1148365914493632E-2</v>
      </c>
      <c r="AW59" s="93">
        <f>'Wyrównanie 22 Part 1'!B60-'Wyrównanie 22 Part 1'!B59</f>
        <v>3.4272238339425401E-4</v>
      </c>
      <c r="AX59" s="93">
        <f t="shared" si="43"/>
        <v>3.4272238339425401E-4</v>
      </c>
      <c r="AY59" s="93">
        <f t="shared" si="44"/>
        <v>-3.0510288910129413E-4</v>
      </c>
      <c r="AZ59" s="93">
        <f t="shared" si="45"/>
        <v>3.0510288910129413E-4</v>
      </c>
      <c r="BA59" s="93">
        <f t="shared" si="46"/>
        <v>2.0189625517047349E-3</v>
      </c>
      <c r="BB59" s="93">
        <f t="shared" si="47"/>
        <v>2.0189625517047349E-3</v>
      </c>
      <c r="BC59" s="93"/>
      <c r="BD59" s="93">
        <f>ABS(('Wyrównanie 22 Part 1'!B59-'Wyrównanie 22 Part 1'!O59)/'Wyrównanie 22 Part 1'!O59)</f>
        <v>3.5911589323005429E-2</v>
      </c>
      <c r="BE59" s="93">
        <f t="shared" si="6"/>
        <v>1.2896422477041976E-3</v>
      </c>
      <c r="BF59" s="93">
        <f>'Wyrównanie 22 Part 1'!B60-'Wyrównanie 22 Part 1'!B59</f>
        <v>3.4272238339425401E-4</v>
      </c>
      <c r="BG59" s="93">
        <f t="shared" si="7"/>
        <v>3.4272238339425401E-4</v>
      </c>
      <c r="BH59" s="93">
        <f t="shared" si="8"/>
        <v>-3.0510288910129413E-4</v>
      </c>
      <c r="BI59" s="93">
        <f t="shared" si="9"/>
        <v>3.0510288910129413E-4</v>
      </c>
      <c r="BJ59" s="93">
        <f t="shared" si="10"/>
        <v>2.0189625517047349E-3</v>
      </c>
      <c r="BK59" s="93">
        <f t="shared" si="11"/>
        <v>2.0189625517047349E-3</v>
      </c>
      <c r="BL59" s="93"/>
      <c r="BM59" s="93">
        <f>ABS(('Wyrównanie 22 Part 1'!B59-'Wyrównanie 22 Part 1'!Q59)/'Wyrównanie 22 Part 1'!Q59)</f>
        <v>0.10220554930488548</v>
      </c>
      <c r="BN59" s="93">
        <f t="shared" si="30"/>
        <v>1.0445974308713378E-2</v>
      </c>
      <c r="BO59" s="93">
        <f>'Wyrównanie 22 Part 1'!B60-'Wyrównanie 22 Part 1'!B59</f>
        <v>3.4272238339425401E-4</v>
      </c>
      <c r="BP59" s="93">
        <f t="shared" si="31"/>
        <v>3.4272238339425401E-4</v>
      </c>
      <c r="BQ59" s="93">
        <f t="shared" si="32"/>
        <v>-3.0510288910129413E-4</v>
      </c>
      <c r="BR59" s="93">
        <f t="shared" si="33"/>
        <v>3.0510288910129413E-4</v>
      </c>
      <c r="BS59" s="93">
        <f t="shared" si="34"/>
        <v>2.0189625517047349E-3</v>
      </c>
      <c r="BT59" s="93">
        <f t="shared" si="35"/>
        <v>2.0189625517047349E-3</v>
      </c>
    </row>
    <row r="60" spans="1:72" s="29" customFormat="1" x14ac:dyDescent="0.25">
      <c r="A60" s="42">
        <v>54</v>
      </c>
      <c r="B60" s="93">
        <f>ABS(('Wyrównanie 22 Part 1'!B60-'Wyrównanie 22 Part 1'!C60)/'Wyrównanie 22 Part 1'!C60)</f>
        <v>2.6719054676708497E-2</v>
      </c>
      <c r="C60" s="93">
        <f t="shared" si="0"/>
        <v>7.1390788281693821E-4</v>
      </c>
      <c r="D60" s="93">
        <f>'Wyrównanie 22 Part 1'!C61-'Wyrównanie 22 Part 1'!C60</f>
        <v>1.0127318040143284E-3</v>
      </c>
      <c r="E60" s="93">
        <f t="shared" si="1"/>
        <v>1.0127318040143284E-3</v>
      </c>
      <c r="F60" s="93">
        <f t="shared" si="2"/>
        <v>-5.9684162653963167E-4</v>
      </c>
      <c r="G60" s="93">
        <f t="shared" si="3"/>
        <v>5.9684162653963167E-4</v>
      </c>
      <c r="H60" s="93">
        <f t="shared" si="4"/>
        <v>1.0251183446557503E-3</v>
      </c>
      <c r="I60" s="93">
        <f t="shared" si="5"/>
        <v>1.0251183446557503E-3</v>
      </c>
      <c r="J60" s="93"/>
      <c r="K60" s="93">
        <f>ABS(('Wyrównanie 22 Part 1'!B60-'Wyrównanie 22 Part 1'!E60)/'Wyrównanie 22 Part 1'!E60)</f>
        <v>3.5305923904322876E-2</v>
      </c>
      <c r="L60" s="93">
        <f t="shared" si="12"/>
        <v>1.2465082627378375E-3</v>
      </c>
      <c r="M60" s="93">
        <f>'Wyrównanie 22 Part 1'!C61-'Wyrównanie 22 Part 1'!C60</f>
        <v>1.0127318040143284E-3</v>
      </c>
      <c r="N60" s="93">
        <f t="shared" si="13"/>
        <v>1.0127318040143284E-3</v>
      </c>
      <c r="O60" s="93">
        <f t="shared" si="14"/>
        <v>-5.9684162653963167E-4</v>
      </c>
      <c r="P60" s="93">
        <f t="shared" si="15"/>
        <v>5.9684162653963167E-4</v>
      </c>
      <c r="Q60" s="93">
        <f t="shared" si="16"/>
        <v>1.0251183446557503E-3</v>
      </c>
      <c r="R60" s="93">
        <f t="shared" si="17"/>
        <v>1.0251183446557503E-3</v>
      </c>
      <c r="S60" s="93"/>
      <c r="T60" s="93">
        <f>ABS(('Wyrównanie 22 Part 1'!B60-'Wyrównanie 22 Part 1'!G60)/'Wyrównanie 22 Part 1'!G60)</f>
        <v>3.8717907429801413E-2</v>
      </c>
      <c r="U60" s="93">
        <f t="shared" si="19"/>
        <v>1.4990763557426714E-3</v>
      </c>
      <c r="V60" s="93">
        <f>'Wyrównanie 22 Part 1'!C61-'Wyrównanie 22 Part 1'!C60</f>
        <v>1.0127318040143284E-3</v>
      </c>
      <c r="W60" s="93">
        <f t="shared" si="20"/>
        <v>1.0127318040143284E-3</v>
      </c>
      <c r="X60" s="93">
        <f t="shared" si="21"/>
        <v>-5.9684162653963167E-4</v>
      </c>
      <c r="Y60" s="93">
        <f t="shared" si="22"/>
        <v>5.9684162653963167E-4</v>
      </c>
      <c r="Z60" s="93">
        <f t="shared" si="23"/>
        <v>1.0251183446557503E-3</v>
      </c>
      <c r="AA60" s="93">
        <f t="shared" si="48"/>
        <v>1.0251183446557503E-3</v>
      </c>
      <c r="AB60" s="93"/>
      <c r="AC60" s="93">
        <f>ABS(('Wyrównanie 22 Part 1'!B60-'Wyrównanie 22 Part 1'!I60)/'Wyrównanie 22 Part 1'!I60)</f>
        <v>3.922320474887929E-2</v>
      </c>
      <c r="AD60" s="93">
        <f t="shared" si="24"/>
        <v>1.5384597907725068E-3</v>
      </c>
      <c r="AE60" s="93">
        <f>'Wyrównanie 22 Part 1'!C61-'Wyrównanie 22 Part 1'!C60</f>
        <v>1.0127318040143284E-3</v>
      </c>
      <c r="AF60" s="93">
        <f t="shared" si="25"/>
        <v>1.0127318040143284E-3</v>
      </c>
      <c r="AG60" s="93">
        <f t="shared" si="26"/>
        <v>-5.9684162653963167E-4</v>
      </c>
      <c r="AH60" s="93">
        <f t="shared" si="27"/>
        <v>5.9684162653963167E-4</v>
      </c>
      <c r="AI60" s="93">
        <f t="shared" si="28"/>
        <v>1.0251183446557503E-3</v>
      </c>
      <c r="AJ60" s="93">
        <f t="shared" si="29"/>
        <v>1.0251183446557503E-3</v>
      </c>
      <c r="AK60" s="93"/>
      <c r="AL60" s="93">
        <f>ABS(('Wyrównanie 22 Part 1'!B60-'Wyrównanie 22 Part 1'!K60)/'Wyrównanie 22 Part 1'!K60)</f>
        <v>4.2442959383697618E-2</v>
      </c>
      <c r="AM60" s="93">
        <f t="shared" si="36"/>
        <v>1.8014048012462056E-3</v>
      </c>
      <c r="AN60" s="93">
        <f>'Wyrównanie 22 Part 1'!B61-'Wyrównanie 22 Part 1'!B60</f>
        <v>3.7619494292959882E-5</v>
      </c>
      <c r="AO60" s="93">
        <f t="shared" si="37"/>
        <v>3.7619494292959882E-5</v>
      </c>
      <c r="AP60" s="93">
        <f t="shared" si="38"/>
        <v>1.7138596626034407E-3</v>
      </c>
      <c r="AQ60" s="93">
        <f t="shared" si="39"/>
        <v>1.7138596626034407E-3</v>
      </c>
      <c r="AR60" s="93">
        <f t="shared" si="40"/>
        <v>-3.1084488861171967E-3</v>
      </c>
      <c r="AS60" s="93">
        <f t="shared" si="41"/>
        <v>3.1084488861171967E-3</v>
      </c>
      <c r="AT60" s="93"/>
      <c r="AU60" s="93">
        <f>ABS(('Wyrównanie 22 Part 1'!B60-'Wyrównanie 22 Part 1'!M60)/'Wyrównanie 22 Part 1'!M60)</f>
        <v>4.510507669206195E-2</v>
      </c>
      <c r="AV60" s="93">
        <f t="shared" si="42"/>
        <v>2.0344679433967902E-3</v>
      </c>
      <c r="AW60" s="93">
        <f>'Wyrównanie 22 Part 1'!B61-'Wyrównanie 22 Part 1'!B60</f>
        <v>3.7619494292959882E-5</v>
      </c>
      <c r="AX60" s="93">
        <f t="shared" si="43"/>
        <v>3.7619494292959882E-5</v>
      </c>
      <c r="AY60" s="93">
        <f t="shared" si="44"/>
        <v>1.7138596626034407E-3</v>
      </c>
      <c r="AZ60" s="93">
        <f t="shared" si="45"/>
        <v>1.7138596626034407E-3</v>
      </c>
      <c r="BA60" s="93">
        <f t="shared" si="46"/>
        <v>-3.1084488861171967E-3</v>
      </c>
      <c r="BB60" s="93">
        <f t="shared" si="47"/>
        <v>3.1084488861171967E-3</v>
      </c>
      <c r="BC60" s="93"/>
      <c r="BD60" s="93">
        <f>ABS(('Wyrównanie 22 Part 1'!B60-'Wyrównanie 22 Part 1'!O60)/'Wyrównanie 22 Part 1'!O60)</f>
        <v>4.3779016685296274E-5</v>
      </c>
      <c r="BE60" s="93">
        <f t="shared" si="6"/>
        <v>1.9166023019314495E-9</v>
      </c>
      <c r="BF60" s="93">
        <f>'Wyrównanie 22 Part 1'!B61-'Wyrównanie 22 Part 1'!B60</f>
        <v>3.7619494292959882E-5</v>
      </c>
      <c r="BG60" s="93">
        <f t="shared" si="7"/>
        <v>3.7619494292959882E-5</v>
      </c>
      <c r="BH60" s="93">
        <f t="shared" si="8"/>
        <v>1.7138596626034407E-3</v>
      </c>
      <c r="BI60" s="93">
        <f t="shared" si="9"/>
        <v>1.7138596626034407E-3</v>
      </c>
      <c r="BJ60" s="93">
        <f t="shared" si="10"/>
        <v>-3.1084488861171967E-3</v>
      </c>
      <c r="BK60" s="93">
        <f t="shared" si="11"/>
        <v>3.1084488861171967E-3</v>
      </c>
      <c r="BL60" s="93"/>
      <c r="BM60" s="93">
        <f>ABS(('Wyrównanie 22 Part 1'!B60-'Wyrównanie 22 Part 1'!Q60)/'Wyrównanie 22 Part 1'!Q60)</f>
        <v>2.6883564603832479E-2</v>
      </c>
      <c r="BN60" s="93">
        <f t="shared" si="30"/>
        <v>7.2272604580843455E-4</v>
      </c>
      <c r="BO60" s="93">
        <f>'Wyrównanie 22 Part 1'!B61-'Wyrównanie 22 Part 1'!B60</f>
        <v>3.7619494292959882E-5</v>
      </c>
      <c r="BP60" s="93">
        <f t="shared" si="31"/>
        <v>3.7619494292959882E-5</v>
      </c>
      <c r="BQ60" s="93">
        <f t="shared" si="32"/>
        <v>1.7138596626034407E-3</v>
      </c>
      <c r="BR60" s="93">
        <f t="shared" si="33"/>
        <v>1.7138596626034407E-3</v>
      </c>
      <c r="BS60" s="93">
        <f t="shared" si="34"/>
        <v>-3.1084488861171967E-3</v>
      </c>
      <c r="BT60" s="93">
        <f t="shared" si="35"/>
        <v>3.1084488861171967E-3</v>
      </c>
    </row>
    <row r="61" spans="1:72" s="29" customFormat="1" x14ac:dyDescent="0.25">
      <c r="A61" s="42">
        <v>55</v>
      </c>
      <c r="B61" s="93">
        <f>ABS(('Wyrównanie 22 Part 1'!B61-'Wyrównanie 22 Part 1'!C61)/'Wyrównanie 22 Part 1'!C61)</f>
        <v>5.861419495410615E-2</v>
      </c>
      <c r="C61" s="93">
        <f t="shared" si="0"/>
        <v>3.4356238501179626E-3</v>
      </c>
      <c r="D61" s="93">
        <f>'Wyrównanie 22 Part 1'!C62-'Wyrównanie 22 Part 1'!C61</f>
        <v>4.1589017747469675E-4</v>
      </c>
      <c r="E61" s="93">
        <f t="shared" si="1"/>
        <v>4.1589017747469675E-4</v>
      </c>
      <c r="F61" s="93">
        <f t="shared" si="2"/>
        <v>4.2827671811611866E-4</v>
      </c>
      <c r="G61" s="93">
        <f t="shared" si="3"/>
        <v>4.2827671811611866E-4</v>
      </c>
      <c r="H61" s="93">
        <f t="shared" si="4"/>
        <v>-3.5644844043879534E-5</v>
      </c>
      <c r="I61" s="93">
        <f t="shared" si="5"/>
        <v>3.5644844043879534E-5</v>
      </c>
      <c r="J61" s="93"/>
      <c r="K61" s="93">
        <f>ABS(('Wyrównanie 22 Part 1'!B61-'Wyrównanie 22 Part 1'!E61)/'Wyrównanie 22 Part 1'!E61)</f>
        <v>3.596180403978172E-2</v>
      </c>
      <c r="L61" s="93">
        <f t="shared" si="12"/>
        <v>1.2932513497956608E-3</v>
      </c>
      <c r="M61" s="93">
        <f>'Wyrównanie 22 Part 1'!C62-'Wyrównanie 22 Part 1'!C61</f>
        <v>4.1589017747469675E-4</v>
      </c>
      <c r="N61" s="93">
        <f t="shared" si="13"/>
        <v>4.1589017747469675E-4</v>
      </c>
      <c r="O61" s="93">
        <f t="shared" si="14"/>
        <v>4.2827671811611866E-4</v>
      </c>
      <c r="P61" s="93">
        <f t="shared" si="15"/>
        <v>4.2827671811611866E-4</v>
      </c>
      <c r="Q61" s="93">
        <f t="shared" si="16"/>
        <v>-3.5644844043879534E-5</v>
      </c>
      <c r="R61" s="93">
        <f t="shared" si="17"/>
        <v>3.5644844043879534E-5</v>
      </c>
      <c r="S61" s="93"/>
      <c r="T61" s="93">
        <f>ABS(('Wyrównanie 22 Part 1'!B61-'Wyrównanie 22 Part 1'!G61)/'Wyrównanie 22 Part 1'!G61)</f>
        <v>3.9522647448286985E-2</v>
      </c>
      <c r="U61" s="93">
        <f t="shared" si="19"/>
        <v>1.5620396613215857E-3</v>
      </c>
      <c r="V61" s="93">
        <f>'Wyrównanie 22 Part 1'!C62-'Wyrównanie 22 Part 1'!C61</f>
        <v>4.1589017747469675E-4</v>
      </c>
      <c r="W61" s="93">
        <f t="shared" si="20"/>
        <v>4.1589017747469675E-4</v>
      </c>
      <c r="X61" s="93">
        <f t="shared" si="21"/>
        <v>4.2827671811611866E-4</v>
      </c>
      <c r="Y61" s="93">
        <f t="shared" si="22"/>
        <v>4.2827671811611866E-4</v>
      </c>
      <c r="Z61" s="93">
        <f t="shared" si="23"/>
        <v>-3.5644844043879534E-5</v>
      </c>
      <c r="AA61" s="93">
        <f t="shared" si="48"/>
        <v>3.5644844043879534E-5</v>
      </c>
      <c r="AB61" s="93"/>
      <c r="AC61" s="93">
        <f>ABS(('Wyrównanie 22 Part 1'!B61-'Wyrównanie 22 Part 1'!I61)/'Wyrównanie 22 Part 1'!I61)</f>
        <v>4.1303450861790152E-2</v>
      </c>
      <c r="AD61" s="93">
        <f t="shared" si="24"/>
        <v>1.7059750530923135E-3</v>
      </c>
      <c r="AE61" s="93">
        <f>'Wyrównanie 22 Part 1'!C62-'Wyrównanie 22 Part 1'!C61</f>
        <v>4.1589017747469675E-4</v>
      </c>
      <c r="AF61" s="93">
        <f t="shared" si="25"/>
        <v>4.1589017747469675E-4</v>
      </c>
      <c r="AG61" s="93">
        <f t="shared" si="26"/>
        <v>4.2827671811611866E-4</v>
      </c>
      <c r="AH61" s="93">
        <f t="shared" si="27"/>
        <v>4.2827671811611866E-4</v>
      </c>
      <c r="AI61" s="93">
        <f t="shared" si="28"/>
        <v>-3.5644844043879534E-5</v>
      </c>
      <c r="AJ61" s="93">
        <f t="shared" si="29"/>
        <v>3.5644844043879534E-5</v>
      </c>
      <c r="AK61" s="93"/>
      <c r="AL61" s="93">
        <f>ABS(('Wyrównanie 22 Part 1'!B61-'Wyrównanie 22 Part 1'!K61)/'Wyrównanie 22 Part 1'!K61)</f>
        <v>3.0882213198721732E-2</v>
      </c>
      <c r="AM61" s="93">
        <f t="shared" si="36"/>
        <v>9.5371109205130277E-4</v>
      </c>
      <c r="AN61" s="93">
        <f>'Wyrównanie 22 Part 1'!B62-'Wyrównanie 22 Part 1'!B61</f>
        <v>1.7514791568964006E-3</v>
      </c>
      <c r="AO61" s="93">
        <f t="shared" si="37"/>
        <v>1.7514791568964006E-3</v>
      </c>
      <c r="AP61" s="93">
        <f t="shared" si="38"/>
        <v>-1.394589223513756E-3</v>
      </c>
      <c r="AQ61" s="93">
        <f t="shared" si="39"/>
        <v>1.394589223513756E-3</v>
      </c>
      <c r="AR61" s="93">
        <f t="shared" si="40"/>
        <v>6.284392095383274E-4</v>
      </c>
      <c r="AS61" s="93">
        <f t="shared" si="41"/>
        <v>6.284392095383274E-4</v>
      </c>
      <c r="AT61" s="93"/>
      <c r="AU61" s="93">
        <f>ABS(('Wyrównanie 22 Part 1'!B61-'Wyrównanie 22 Part 1'!M61)/'Wyrównanie 22 Part 1'!M61)</f>
        <v>3.1712291871212092E-2</v>
      </c>
      <c r="AV61" s="93">
        <f t="shared" si="42"/>
        <v>1.0056694557249446E-3</v>
      </c>
      <c r="AW61" s="93">
        <f>'Wyrównanie 22 Part 1'!B62-'Wyrównanie 22 Part 1'!B61</f>
        <v>1.7514791568964006E-3</v>
      </c>
      <c r="AX61" s="93">
        <f t="shared" si="43"/>
        <v>1.7514791568964006E-3</v>
      </c>
      <c r="AY61" s="93">
        <f t="shared" si="44"/>
        <v>-1.394589223513756E-3</v>
      </c>
      <c r="AZ61" s="93">
        <f t="shared" si="45"/>
        <v>1.394589223513756E-3</v>
      </c>
      <c r="BA61" s="93">
        <f t="shared" si="46"/>
        <v>6.284392095383274E-4</v>
      </c>
      <c r="BB61" s="93">
        <f t="shared" si="47"/>
        <v>6.284392095383274E-4</v>
      </c>
      <c r="BC61" s="93"/>
      <c r="BD61" s="93">
        <f>ABS(('Wyrównanie 22 Part 1'!B61-'Wyrównanie 22 Part 1'!O61)/'Wyrównanie 22 Part 1'!O61)</f>
        <v>2.6020284844697431E-2</v>
      </c>
      <c r="BE61" s="93">
        <f t="shared" si="6"/>
        <v>6.7705522339919083E-4</v>
      </c>
      <c r="BF61" s="93">
        <f>'Wyrównanie 22 Part 1'!B62-'Wyrównanie 22 Part 1'!B61</f>
        <v>1.7514791568964006E-3</v>
      </c>
      <c r="BG61" s="93">
        <f t="shared" si="7"/>
        <v>1.7514791568964006E-3</v>
      </c>
      <c r="BH61" s="93">
        <f t="shared" si="8"/>
        <v>-1.394589223513756E-3</v>
      </c>
      <c r="BI61" s="93">
        <f t="shared" si="9"/>
        <v>1.394589223513756E-3</v>
      </c>
      <c r="BJ61" s="93">
        <f t="shared" si="10"/>
        <v>6.284392095383274E-4</v>
      </c>
      <c r="BK61" s="93">
        <f t="shared" si="11"/>
        <v>6.284392095383274E-4</v>
      </c>
      <c r="BL61" s="93"/>
      <c r="BM61" s="93">
        <f>ABS(('Wyrównanie 22 Part 1'!B61-'Wyrównanie 22 Part 1'!Q61)/'Wyrównanie 22 Part 1'!Q61)</f>
        <v>5.9185145172067667E-2</v>
      </c>
      <c r="BN61" s="93">
        <f t="shared" si="30"/>
        <v>3.5028814090387246E-3</v>
      </c>
      <c r="BO61" s="93">
        <f>'Wyrównanie 22 Part 1'!B62-'Wyrównanie 22 Part 1'!B61</f>
        <v>1.7514791568964006E-3</v>
      </c>
      <c r="BP61" s="93">
        <f t="shared" si="31"/>
        <v>1.7514791568964006E-3</v>
      </c>
      <c r="BQ61" s="93">
        <f t="shared" si="32"/>
        <v>-1.394589223513756E-3</v>
      </c>
      <c r="BR61" s="93">
        <f t="shared" si="33"/>
        <v>1.394589223513756E-3</v>
      </c>
      <c r="BS61" s="93">
        <f t="shared" si="34"/>
        <v>6.284392095383274E-4</v>
      </c>
      <c r="BT61" s="93">
        <f t="shared" si="35"/>
        <v>6.284392095383274E-4</v>
      </c>
    </row>
    <row r="62" spans="1:72" s="29" customFormat="1" x14ac:dyDescent="0.25">
      <c r="A62" s="42">
        <v>56</v>
      </c>
      <c r="B62" s="93">
        <f>ABS(('Wyrównanie 22 Part 1'!B62-'Wyrównanie 22 Part 1'!C62)/'Wyrównanie 22 Part 1'!C62)</f>
        <v>5.3224202990836855E-2</v>
      </c>
      <c r="C62" s="93">
        <f t="shared" si="0"/>
        <v>2.832815784009807E-3</v>
      </c>
      <c r="D62" s="93">
        <f>'Wyrównanie 22 Part 1'!C63-'Wyrównanie 22 Part 1'!C62</f>
        <v>8.4416689559081541E-4</v>
      </c>
      <c r="E62" s="93">
        <f t="shared" si="1"/>
        <v>8.4416689559081541E-4</v>
      </c>
      <c r="F62" s="93">
        <f t="shared" si="2"/>
        <v>3.9263187407223912E-4</v>
      </c>
      <c r="G62" s="93">
        <f t="shared" si="3"/>
        <v>3.9263187407223912E-4</v>
      </c>
      <c r="H62" s="93">
        <f t="shared" si="4"/>
        <v>-5.4011279636288073E-4</v>
      </c>
      <c r="I62" s="93">
        <f t="shared" si="5"/>
        <v>5.4011279636288073E-4</v>
      </c>
      <c r="J62" s="93"/>
      <c r="K62" s="93">
        <f>ABS(('Wyrównanie 22 Part 1'!B62-'Wyrównanie 22 Part 1'!E62)/'Wyrównanie 22 Part 1'!E62)</f>
        <v>3.4831911452800506E-2</v>
      </c>
      <c r="L62" s="93">
        <f t="shared" si="12"/>
        <v>1.2132620554557349E-3</v>
      </c>
      <c r="M62" s="93">
        <f>'Wyrównanie 22 Part 1'!C63-'Wyrównanie 22 Part 1'!C62</f>
        <v>8.4416689559081541E-4</v>
      </c>
      <c r="N62" s="93">
        <f t="shared" si="13"/>
        <v>8.4416689559081541E-4</v>
      </c>
      <c r="O62" s="93">
        <f t="shared" si="14"/>
        <v>3.9263187407223912E-4</v>
      </c>
      <c r="P62" s="93">
        <f t="shared" si="15"/>
        <v>3.9263187407223912E-4</v>
      </c>
      <c r="Q62" s="93">
        <f t="shared" si="16"/>
        <v>-5.4011279636288073E-4</v>
      </c>
      <c r="R62" s="93">
        <f t="shared" si="17"/>
        <v>5.4011279636288073E-4</v>
      </c>
      <c r="S62" s="93"/>
      <c r="T62" s="93">
        <f>ABS(('Wyrównanie 22 Part 1'!B62-'Wyrównanie 22 Part 1'!G62)/'Wyrównanie 22 Part 1'!G62)</f>
        <v>3.2273511798426073E-2</v>
      </c>
      <c r="U62" s="93">
        <f t="shared" si="19"/>
        <v>1.0415795638031469E-3</v>
      </c>
      <c r="V62" s="93">
        <f>'Wyrównanie 22 Part 1'!C63-'Wyrównanie 22 Part 1'!C62</f>
        <v>8.4416689559081541E-4</v>
      </c>
      <c r="W62" s="93">
        <f t="shared" si="20"/>
        <v>8.4416689559081541E-4</v>
      </c>
      <c r="X62" s="93">
        <f t="shared" si="21"/>
        <v>3.9263187407223912E-4</v>
      </c>
      <c r="Y62" s="93">
        <f t="shared" si="22"/>
        <v>3.9263187407223912E-4</v>
      </c>
      <c r="Z62" s="93">
        <f t="shared" si="23"/>
        <v>-5.4011279636288073E-4</v>
      </c>
      <c r="AA62" s="93">
        <f t="shared" si="48"/>
        <v>5.4011279636288073E-4</v>
      </c>
      <c r="AB62" s="93"/>
      <c r="AC62" s="93">
        <f>ABS(('Wyrównanie 22 Part 1'!B62-'Wyrównanie 22 Part 1'!I62)/'Wyrównanie 22 Part 1'!I62)</f>
        <v>4.9861823270185623E-2</v>
      </c>
      <c r="AD62" s="93">
        <f t="shared" si="24"/>
        <v>2.4862014198272246E-3</v>
      </c>
      <c r="AE62" s="93">
        <f>'Wyrównanie 22 Part 1'!C63-'Wyrównanie 22 Part 1'!C62</f>
        <v>8.4416689559081541E-4</v>
      </c>
      <c r="AF62" s="93">
        <f t="shared" si="25"/>
        <v>8.4416689559081541E-4</v>
      </c>
      <c r="AG62" s="93">
        <f t="shared" si="26"/>
        <v>3.9263187407223912E-4</v>
      </c>
      <c r="AH62" s="93">
        <f t="shared" si="27"/>
        <v>3.9263187407223912E-4</v>
      </c>
      <c r="AI62" s="93">
        <f t="shared" si="28"/>
        <v>-5.4011279636288073E-4</v>
      </c>
      <c r="AJ62" s="93">
        <f t="shared" si="29"/>
        <v>5.4011279636288073E-4</v>
      </c>
      <c r="AK62" s="93"/>
      <c r="AL62" s="93">
        <f>ABS(('Wyrównanie 22 Part 1'!B62-'Wyrównanie 22 Part 1'!K62)/'Wyrównanie 22 Part 1'!K62)</f>
        <v>4.7342699123459342E-2</v>
      </c>
      <c r="AM62" s="93">
        <f t="shared" si="36"/>
        <v>2.241331160294398E-3</v>
      </c>
      <c r="AN62" s="93">
        <f>'Wyrównanie 22 Part 1'!B63-'Wyrównanie 22 Part 1'!B62</f>
        <v>3.568899333826446E-4</v>
      </c>
      <c r="AO62" s="93">
        <f t="shared" si="37"/>
        <v>3.568899333826446E-4</v>
      </c>
      <c r="AP62" s="93">
        <f t="shared" si="38"/>
        <v>-7.6615001397542862E-4</v>
      </c>
      <c r="AQ62" s="93">
        <f t="shared" si="39"/>
        <v>7.6615001397542862E-4</v>
      </c>
      <c r="AR62" s="93">
        <f t="shared" si="40"/>
        <v>3.6595160685430686E-3</v>
      </c>
      <c r="AS62" s="93">
        <f t="shared" si="41"/>
        <v>3.6595160685430686E-3</v>
      </c>
      <c r="AT62" s="93"/>
      <c r="AU62" s="93">
        <f>ABS(('Wyrównanie 22 Part 1'!B62-'Wyrównanie 22 Part 1'!M62)/'Wyrównanie 22 Part 1'!M62)</f>
        <v>4.3648235982329218E-2</v>
      </c>
      <c r="AV62" s="93">
        <f t="shared" si="42"/>
        <v>1.9051685043690991E-3</v>
      </c>
      <c r="AW62" s="93">
        <f>'Wyrównanie 22 Part 1'!B63-'Wyrównanie 22 Part 1'!B62</f>
        <v>3.568899333826446E-4</v>
      </c>
      <c r="AX62" s="93">
        <f t="shared" si="43"/>
        <v>3.568899333826446E-4</v>
      </c>
      <c r="AY62" s="93">
        <f t="shared" si="44"/>
        <v>-7.6615001397542862E-4</v>
      </c>
      <c r="AZ62" s="93">
        <f t="shared" si="45"/>
        <v>7.6615001397542862E-4</v>
      </c>
      <c r="BA62" s="93">
        <f t="shared" si="46"/>
        <v>3.6595160685430686E-3</v>
      </c>
      <c r="BB62" s="93">
        <f t="shared" si="47"/>
        <v>3.6595160685430686E-3</v>
      </c>
      <c r="BC62" s="93"/>
      <c r="BD62" s="93">
        <f>ABS(('Wyrównanie 22 Part 1'!B62-'Wyrównanie 22 Part 1'!O62)/'Wyrównanie 22 Part 1'!O62)</f>
        <v>1.6876054316386391E-2</v>
      </c>
      <c r="BE62" s="93">
        <f t="shared" si="6"/>
        <v>2.8480120928962372E-4</v>
      </c>
      <c r="BF62" s="93">
        <f>'Wyrównanie 22 Part 1'!B63-'Wyrównanie 22 Part 1'!B62</f>
        <v>3.568899333826446E-4</v>
      </c>
      <c r="BG62" s="93">
        <f t="shared" si="7"/>
        <v>3.568899333826446E-4</v>
      </c>
      <c r="BH62" s="93">
        <f t="shared" si="8"/>
        <v>-7.6615001397542862E-4</v>
      </c>
      <c r="BI62" s="93">
        <f t="shared" si="9"/>
        <v>7.6615001397542862E-4</v>
      </c>
      <c r="BJ62" s="93">
        <f t="shared" si="10"/>
        <v>3.6595160685430686E-3</v>
      </c>
      <c r="BK62" s="93">
        <f t="shared" si="11"/>
        <v>3.6595160685430686E-3</v>
      </c>
      <c r="BL62" s="93"/>
      <c r="BM62" s="93">
        <f>ABS(('Wyrównanie 22 Part 1'!B62-'Wyrównanie 22 Part 1'!Q62)/'Wyrównanie 22 Part 1'!Q62)</f>
        <v>5.9259507226600026E-2</v>
      </c>
      <c r="BN62" s="93">
        <f t="shared" si="30"/>
        <v>3.5116891967394608E-3</v>
      </c>
      <c r="BO62" s="93">
        <f>'Wyrównanie 22 Part 1'!B63-'Wyrównanie 22 Part 1'!B62</f>
        <v>3.568899333826446E-4</v>
      </c>
      <c r="BP62" s="93">
        <f t="shared" si="31"/>
        <v>3.568899333826446E-4</v>
      </c>
      <c r="BQ62" s="93">
        <f t="shared" si="32"/>
        <v>-7.6615001397542862E-4</v>
      </c>
      <c r="BR62" s="93">
        <f t="shared" si="33"/>
        <v>7.6615001397542862E-4</v>
      </c>
      <c r="BS62" s="93">
        <f t="shared" si="34"/>
        <v>3.6595160685430686E-3</v>
      </c>
      <c r="BT62" s="93">
        <f t="shared" si="35"/>
        <v>3.6595160685430686E-3</v>
      </c>
    </row>
    <row r="63" spans="1:72" s="29" customFormat="1" x14ac:dyDescent="0.25">
      <c r="A63" s="42">
        <v>57</v>
      </c>
      <c r="B63" s="93">
        <f>ABS(('Wyrównanie 22 Part 1'!B63-'Wyrównanie 22 Part 1'!C63)/'Wyrównanie 22 Part 1'!C63)</f>
        <v>1.2298628562479597E-2</v>
      </c>
      <c r="C63" s="93">
        <f t="shared" si="0"/>
        <v>1.5125626451783895E-4</v>
      </c>
      <c r="D63" s="93">
        <f>'Wyrównanie 22 Part 1'!C64-'Wyrównanie 22 Part 1'!C63</f>
        <v>1.2367987696630545E-3</v>
      </c>
      <c r="E63" s="93">
        <f t="shared" si="1"/>
        <v>1.2367987696630545E-3</v>
      </c>
      <c r="F63" s="93">
        <f t="shared" si="2"/>
        <v>-1.4748092229064161E-4</v>
      </c>
      <c r="G63" s="93">
        <f t="shared" si="3"/>
        <v>1.4748092229064161E-4</v>
      </c>
      <c r="H63" s="93">
        <f t="shared" si="4"/>
        <v>2.4964315341557269E-4</v>
      </c>
      <c r="I63" s="93">
        <f t="shared" si="5"/>
        <v>2.4964315341557269E-4</v>
      </c>
      <c r="J63" s="93"/>
      <c r="K63" s="93">
        <f>ABS(('Wyrównanie 22 Part 1'!B63-'Wyrównanie 22 Part 1'!E63)/'Wyrównanie 22 Part 1'!E63)</f>
        <v>9.913026098871144E-3</v>
      </c>
      <c r="L63" s="93">
        <f t="shared" si="12"/>
        <v>9.8268086436900458E-5</v>
      </c>
      <c r="M63" s="93">
        <f>'Wyrównanie 22 Part 1'!C64-'Wyrównanie 22 Part 1'!C63</f>
        <v>1.2367987696630545E-3</v>
      </c>
      <c r="N63" s="93">
        <f t="shared" si="13"/>
        <v>1.2367987696630545E-3</v>
      </c>
      <c r="O63" s="93">
        <f t="shared" si="14"/>
        <v>-1.4748092229064161E-4</v>
      </c>
      <c r="P63" s="93">
        <f t="shared" si="15"/>
        <v>1.4748092229064161E-4</v>
      </c>
      <c r="Q63" s="93">
        <f t="shared" si="16"/>
        <v>2.4964315341557269E-4</v>
      </c>
      <c r="R63" s="93">
        <f t="shared" si="17"/>
        <v>2.4964315341557269E-4</v>
      </c>
      <c r="S63" s="93"/>
      <c r="T63" s="93">
        <f>ABS(('Wyrównanie 22 Part 1'!B63-'Wyrównanie 22 Part 1'!G63)/'Wyrównanie 22 Part 1'!G63)</f>
        <v>1.5562687412887166E-2</v>
      </c>
      <c r="U63" s="93">
        <f t="shared" si="19"/>
        <v>2.4219723951123662E-4</v>
      </c>
      <c r="V63" s="93">
        <f>'Wyrównanie 22 Part 1'!C64-'Wyrównanie 22 Part 1'!C63</f>
        <v>1.2367987696630545E-3</v>
      </c>
      <c r="W63" s="93">
        <f t="shared" si="20"/>
        <v>1.2367987696630545E-3</v>
      </c>
      <c r="X63" s="93">
        <f t="shared" si="21"/>
        <v>-1.4748092229064161E-4</v>
      </c>
      <c r="Y63" s="93">
        <f t="shared" si="22"/>
        <v>1.4748092229064161E-4</v>
      </c>
      <c r="Z63" s="93">
        <f t="shared" si="23"/>
        <v>2.4964315341557269E-4</v>
      </c>
      <c r="AA63" s="93">
        <f t="shared" si="48"/>
        <v>2.4964315341557269E-4</v>
      </c>
      <c r="AB63" s="93"/>
      <c r="AC63" s="93">
        <f>ABS(('Wyrównanie 22 Part 1'!B63-'Wyrównanie 22 Part 1'!I63)/'Wyrównanie 22 Part 1'!I63)</f>
        <v>9.2579432036738931E-3</v>
      </c>
      <c r="AD63" s="93">
        <f t="shared" si="24"/>
        <v>8.5709512362451622E-5</v>
      </c>
      <c r="AE63" s="93">
        <f>'Wyrównanie 22 Part 1'!C64-'Wyrównanie 22 Part 1'!C63</f>
        <v>1.2367987696630545E-3</v>
      </c>
      <c r="AF63" s="93">
        <f t="shared" si="25"/>
        <v>1.2367987696630545E-3</v>
      </c>
      <c r="AG63" s="93">
        <f t="shared" si="26"/>
        <v>-1.4748092229064161E-4</v>
      </c>
      <c r="AH63" s="93">
        <f t="shared" si="27"/>
        <v>1.4748092229064161E-4</v>
      </c>
      <c r="AI63" s="93">
        <f t="shared" si="28"/>
        <v>2.4964315341557269E-4</v>
      </c>
      <c r="AJ63" s="93">
        <f t="shared" si="29"/>
        <v>2.4964315341557269E-4</v>
      </c>
      <c r="AK63" s="93"/>
      <c r="AL63" s="93">
        <f>ABS(('Wyrównanie 22 Part 1'!B63-'Wyrównanie 22 Part 1'!K63)/'Wyrównanie 22 Part 1'!K63)</f>
        <v>7.5980511023448095E-3</v>
      </c>
      <c r="AM63" s="93">
        <f t="shared" si="36"/>
        <v>5.7730380553843176E-5</v>
      </c>
      <c r="AN63" s="93">
        <f>'Wyrównanie 22 Part 1'!B64-'Wyrównanie 22 Part 1'!B63</f>
        <v>-4.0926008059278401E-4</v>
      </c>
      <c r="AO63" s="93">
        <f t="shared" si="37"/>
        <v>4.0926008059278401E-4</v>
      </c>
      <c r="AP63" s="93">
        <f t="shared" si="38"/>
        <v>2.89336605456764E-3</v>
      </c>
      <c r="AQ63" s="93">
        <f t="shared" si="39"/>
        <v>2.89336605456764E-3</v>
      </c>
      <c r="AR63" s="93">
        <f t="shared" si="40"/>
        <v>-3.3766931638883335E-3</v>
      </c>
      <c r="AS63" s="93">
        <f t="shared" si="41"/>
        <v>3.3766931638883335E-3</v>
      </c>
      <c r="AT63" s="93"/>
      <c r="AU63" s="93">
        <f>ABS(('Wyrównanie 22 Part 1'!B63-'Wyrównanie 22 Part 1'!M63)/'Wyrównanie 22 Part 1'!M63)</f>
        <v>1.7464483276430024E-3</v>
      </c>
      <c r="AV63" s="93">
        <f t="shared" si="42"/>
        <v>3.0500817611270397E-6</v>
      </c>
      <c r="AW63" s="93">
        <f>'Wyrównanie 22 Part 1'!B64-'Wyrównanie 22 Part 1'!B63</f>
        <v>-4.0926008059278401E-4</v>
      </c>
      <c r="AX63" s="93">
        <f t="shared" si="43"/>
        <v>4.0926008059278401E-4</v>
      </c>
      <c r="AY63" s="93">
        <f t="shared" si="44"/>
        <v>2.89336605456764E-3</v>
      </c>
      <c r="AZ63" s="93">
        <f t="shared" si="45"/>
        <v>2.89336605456764E-3</v>
      </c>
      <c r="BA63" s="93">
        <f t="shared" si="46"/>
        <v>-3.3766931638883335E-3</v>
      </c>
      <c r="BB63" s="93">
        <f t="shared" si="47"/>
        <v>3.3766931638883335E-3</v>
      </c>
      <c r="BC63" s="93"/>
      <c r="BD63" s="93">
        <f>ABS(('Wyrównanie 22 Part 1'!B63-'Wyrównanie 22 Part 1'!O63)/'Wyrównanie 22 Part 1'!O63)</f>
        <v>1.3757597824852237E-2</v>
      </c>
      <c r="BE63" s="93">
        <f t="shared" si="6"/>
        <v>1.8927149791037899E-4</v>
      </c>
      <c r="BF63" s="93">
        <f>'Wyrównanie 22 Part 1'!B64-'Wyrównanie 22 Part 1'!B63</f>
        <v>-4.0926008059278401E-4</v>
      </c>
      <c r="BG63" s="93">
        <f t="shared" si="7"/>
        <v>4.0926008059278401E-4</v>
      </c>
      <c r="BH63" s="93">
        <f t="shared" si="8"/>
        <v>2.89336605456764E-3</v>
      </c>
      <c r="BI63" s="93">
        <f t="shared" si="9"/>
        <v>2.89336605456764E-3</v>
      </c>
      <c r="BJ63" s="93">
        <f t="shared" si="10"/>
        <v>-3.3766931638883335E-3</v>
      </c>
      <c r="BK63" s="93">
        <f t="shared" si="11"/>
        <v>3.3766931638883335E-3</v>
      </c>
      <c r="BL63" s="93"/>
      <c r="BM63" s="93">
        <f>ABS(('Wyrównanie 22 Part 1'!B63-'Wyrównanie 22 Part 1'!Q63)/'Wyrównanie 22 Part 1'!Q63)</f>
        <v>2.0904504537927974E-2</v>
      </c>
      <c r="BN63" s="93">
        <f t="shared" si="30"/>
        <v>4.3699830997625123E-4</v>
      </c>
      <c r="BO63" s="93">
        <f>'Wyrównanie 22 Part 1'!B64-'Wyrównanie 22 Part 1'!B63</f>
        <v>-4.0926008059278401E-4</v>
      </c>
      <c r="BP63" s="93">
        <f t="shared" si="31"/>
        <v>4.0926008059278401E-4</v>
      </c>
      <c r="BQ63" s="93">
        <f t="shared" si="32"/>
        <v>2.89336605456764E-3</v>
      </c>
      <c r="BR63" s="93">
        <f t="shared" si="33"/>
        <v>2.89336605456764E-3</v>
      </c>
      <c r="BS63" s="93">
        <f t="shared" si="34"/>
        <v>-3.3766931638883335E-3</v>
      </c>
      <c r="BT63" s="93">
        <f t="shared" si="35"/>
        <v>3.3766931638883335E-3</v>
      </c>
    </row>
    <row r="64" spans="1:72" s="29" customFormat="1" x14ac:dyDescent="0.25">
      <c r="A64" s="42">
        <v>58</v>
      </c>
      <c r="B64" s="93">
        <f>ABS(('Wyrównanie 22 Part 1'!B64-'Wyrównanie 22 Part 1'!C64)/'Wyrównanie 22 Part 1'!C64)</f>
        <v>0.10435484919369885</v>
      </c>
      <c r="C64" s="93">
        <f t="shared" si="0"/>
        <v>1.0889934550239629E-2</v>
      </c>
      <c r="D64" s="93">
        <f>'Wyrównanie 22 Part 1'!C65-'Wyrównanie 22 Part 1'!C64</f>
        <v>1.0893178473724129E-3</v>
      </c>
      <c r="E64" s="93">
        <f t="shared" si="1"/>
        <v>1.0893178473724129E-3</v>
      </c>
      <c r="F64" s="93">
        <f t="shared" si="2"/>
        <v>1.0216223112493109E-4</v>
      </c>
      <c r="G64" s="93">
        <f t="shared" si="3"/>
        <v>1.0216223112493109E-4</v>
      </c>
      <c r="H64" s="93">
        <f t="shared" si="4"/>
        <v>4.345967743952673E-4</v>
      </c>
      <c r="I64" s="93">
        <f t="shared" si="5"/>
        <v>4.345967743952673E-4</v>
      </c>
      <c r="J64" s="93"/>
      <c r="K64" s="93">
        <f>ABS(('Wyrównanie 22 Part 1'!B64-'Wyrównanie 22 Part 1'!E64)/'Wyrównanie 22 Part 1'!E64)</f>
        <v>0.10501285860632946</v>
      </c>
      <c r="L64" s="93">
        <f t="shared" si="12"/>
        <v>1.1027700472672944E-2</v>
      </c>
      <c r="M64" s="93">
        <f>'Wyrównanie 22 Part 1'!C65-'Wyrównanie 22 Part 1'!C64</f>
        <v>1.0893178473724129E-3</v>
      </c>
      <c r="N64" s="93">
        <f t="shared" si="13"/>
        <v>1.0893178473724129E-3</v>
      </c>
      <c r="O64" s="93">
        <f t="shared" si="14"/>
        <v>1.0216223112493109E-4</v>
      </c>
      <c r="P64" s="93">
        <f t="shared" si="15"/>
        <v>1.0216223112493109E-4</v>
      </c>
      <c r="Q64" s="93">
        <f t="shared" si="16"/>
        <v>4.345967743952673E-4</v>
      </c>
      <c r="R64" s="93">
        <f t="shared" si="17"/>
        <v>4.345967743952673E-4</v>
      </c>
      <c r="S64" s="93"/>
      <c r="T64" s="93">
        <f>ABS(('Wyrównanie 22 Part 1'!B64-'Wyrównanie 22 Part 1'!G64)/'Wyrównanie 22 Part 1'!G64)</f>
        <v>0.11714289780001616</v>
      </c>
      <c r="U64" s="93">
        <f t="shared" si="19"/>
        <v>1.3722458504985031E-2</v>
      </c>
      <c r="V64" s="93">
        <f>'Wyrównanie 22 Part 1'!C65-'Wyrównanie 22 Part 1'!C64</f>
        <v>1.0893178473724129E-3</v>
      </c>
      <c r="W64" s="93">
        <f t="shared" si="20"/>
        <v>1.0893178473724129E-3</v>
      </c>
      <c r="X64" s="93">
        <f t="shared" si="21"/>
        <v>1.0216223112493109E-4</v>
      </c>
      <c r="Y64" s="93">
        <f t="shared" si="22"/>
        <v>1.0216223112493109E-4</v>
      </c>
      <c r="Z64" s="93">
        <f t="shared" si="23"/>
        <v>4.345967743952673E-4</v>
      </c>
      <c r="AA64" s="93">
        <f t="shared" si="48"/>
        <v>4.345967743952673E-4</v>
      </c>
      <c r="AB64" s="93"/>
      <c r="AC64" s="93">
        <f>ABS(('Wyrównanie 22 Part 1'!B64-'Wyrównanie 22 Part 1'!I64)/'Wyrównanie 22 Part 1'!I64)</f>
        <v>9.155540899963989E-2</v>
      </c>
      <c r="AD64" s="93">
        <f t="shared" si="24"/>
        <v>8.382392917091341E-3</v>
      </c>
      <c r="AE64" s="93">
        <f>'Wyrównanie 22 Part 1'!C65-'Wyrównanie 22 Part 1'!C64</f>
        <v>1.0893178473724129E-3</v>
      </c>
      <c r="AF64" s="93">
        <f t="shared" si="25"/>
        <v>1.0893178473724129E-3</v>
      </c>
      <c r="AG64" s="93">
        <f t="shared" si="26"/>
        <v>1.0216223112493109E-4</v>
      </c>
      <c r="AH64" s="93">
        <f t="shared" si="27"/>
        <v>1.0216223112493109E-4</v>
      </c>
      <c r="AI64" s="93">
        <f t="shared" si="28"/>
        <v>4.345967743952673E-4</v>
      </c>
      <c r="AJ64" s="93">
        <f t="shared" si="29"/>
        <v>4.345967743952673E-4</v>
      </c>
      <c r="AK64" s="93"/>
      <c r="AL64" s="93">
        <f>ABS(('Wyrównanie 22 Part 1'!B64-'Wyrównanie 22 Part 1'!K64)/'Wyrównanie 22 Part 1'!K64)</f>
        <v>8.8267942035003613E-2</v>
      </c>
      <c r="AM64" s="93">
        <f t="shared" si="36"/>
        <v>7.7912295910947576E-3</v>
      </c>
      <c r="AN64" s="93">
        <f>'Wyrównanie 22 Part 1'!B65-'Wyrównanie 22 Part 1'!B64</f>
        <v>2.484105973974856E-3</v>
      </c>
      <c r="AO64" s="93">
        <f t="shared" si="37"/>
        <v>2.484105973974856E-3</v>
      </c>
      <c r="AP64" s="93">
        <f t="shared" si="38"/>
        <v>-4.8332710932069353E-4</v>
      </c>
      <c r="AQ64" s="93">
        <f t="shared" si="39"/>
        <v>4.8332710932069353E-4</v>
      </c>
      <c r="AR64" s="93">
        <f t="shared" si="40"/>
        <v>-5.0337720989028154E-4</v>
      </c>
      <c r="AS64" s="93">
        <f t="shared" si="41"/>
        <v>5.0337720989028154E-4</v>
      </c>
      <c r="AT64" s="93"/>
      <c r="AU64" s="93">
        <f>ABS(('Wyrównanie 22 Part 1'!B64-'Wyrównanie 22 Part 1'!M64)/'Wyrównanie 22 Part 1'!M64)</f>
        <v>9.625106560864459E-2</v>
      </c>
      <c r="AV64" s="93">
        <f t="shared" si="42"/>
        <v>9.2642676307996049E-3</v>
      </c>
      <c r="AW64" s="93">
        <f>'Wyrównanie 22 Part 1'!B65-'Wyrównanie 22 Part 1'!B64</f>
        <v>2.484105973974856E-3</v>
      </c>
      <c r="AX64" s="93">
        <f t="shared" si="43"/>
        <v>2.484105973974856E-3</v>
      </c>
      <c r="AY64" s="93">
        <f t="shared" si="44"/>
        <v>-4.8332710932069353E-4</v>
      </c>
      <c r="AZ64" s="93">
        <f t="shared" si="45"/>
        <v>4.8332710932069353E-4</v>
      </c>
      <c r="BA64" s="93">
        <f t="shared" si="46"/>
        <v>-5.0337720989028154E-4</v>
      </c>
      <c r="BB64" s="93">
        <f t="shared" si="47"/>
        <v>5.0337720989028154E-4</v>
      </c>
      <c r="BC64" s="93"/>
      <c r="BD64" s="93">
        <f>ABS(('Wyrównanie 22 Part 1'!B64-'Wyrównanie 22 Part 1'!O64)/'Wyrównanie 22 Part 1'!O64)</f>
        <v>3.0985565264776031E-2</v>
      </c>
      <c r="BE64" s="93">
        <f t="shared" si="6"/>
        <v>9.6010525477769487E-4</v>
      </c>
      <c r="BF64" s="93">
        <f>'Wyrównanie 22 Part 1'!B65-'Wyrównanie 22 Part 1'!B64</f>
        <v>2.484105973974856E-3</v>
      </c>
      <c r="BG64" s="93">
        <f t="shared" si="7"/>
        <v>2.484105973974856E-3</v>
      </c>
      <c r="BH64" s="93">
        <f t="shared" si="8"/>
        <v>-4.8332710932069353E-4</v>
      </c>
      <c r="BI64" s="93">
        <f t="shared" si="9"/>
        <v>4.8332710932069353E-4</v>
      </c>
      <c r="BJ64" s="93">
        <f t="shared" si="10"/>
        <v>-5.0337720989028154E-4</v>
      </c>
      <c r="BK64" s="93">
        <f t="shared" si="11"/>
        <v>5.0337720989028154E-4</v>
      </c>
      <c r="BL64" s="93"/>
      <c r="BM64" s="93">
        <f>ABS(('Wyrównanie 22 Part 1'!B64-'Wyrównanie 22 Part 1'!Q64)/'Wyrównanie 22 Part 1'!Q64)</f>
        <v>9.574201906327437E-2</v>
      </c>
      <c r="BN64" s="93">
        <f t="shared" si="30"/>
        <v>9.166534214312393E-3</v>
      </c>
      <c r="BO64" s="93">
        <f>'Wyrównanie 22 Part 1'!B65-'Wyrównanie 22 Part 1'!B64</f>
        <v>2.484105973974856E-3</v>
      </c>
      <c r="BP64" s="93">
        <f t="shared" si="31"/>
        <v>2.484105973974856E-3</v>
      </c>
      <c r="BQ64" s="93">
        <f t="shared" si="32"/>
        <v>-4.8332710932069353E-4</v>
      </c>
      <c r="BR64" s="93">
        <f t="shared" si="33"/>
        <v>4.8332710932069353E-4</v>
      </c>
      <c r="BS64" s="93">
        <f t="shared" si="34"/>
        <v>-5.0337720989028154E-4</v>
      </c>
      <c r="BT64" s="93">
        <f t="shared" si="35"/>
        <v>5.0337720989028154E-4</v>
      </c>
    </row>
    <row r="65" spans="1:72" s="29" customFormat="1" x14ac:dyDescent="0.25">
      <c r="A65" s="42">
        <v>59</v>
      </c>
      <c r="B65" s="93">
        <f>ABS(('Wyrównanie 22 Part 1'!B65-'Wyrównanie 22 Part 1'!C65)/'Wyrównanie 22 Part 1'!C65)</f>
        <v>5.9578473271441135E-3</v>
      </c>
      <c r="C65" s="93">
        <f t="shared" si="0"/>
        <v>3.5495944773558261E-5</v>
      </c>
      <c r="D65" s="93">
        <f>'Wyrównanie 22 Part 1'!C66-'Wyrównanie 22 Part 1'!C65</f>
        <v>1.191480078497344E-3</v>
      </c>
      <c r="E65" s="93">
        <f t="shared" si="1"/>
        <v>1.191480078497344E-3</v>
      </c>
      <c r="F65" s="93">
        <f t="shared" si="2"/>
        <v>5.3675900552019838E-4</v>
      </c>
      <c r="G65" s="93">
        <f t="shared" si="3"/>
        <v>5.3675900552019838E-4</v>
      </c>
      <c r="H65" s="93">
        <f t="shared" si="4"/>
        <v>-6.413922088657157E-4</v>
      </c>
      <c r="I65" s="93">
        <f t="shared" si="5"/>
        <v>6.413922088657157E-4</v>
      </c>
      <c r="J65" s="93"/>
      <c r="K65" s="93">
        <f>ABS(('Wyrównanie 22 Part 1'!B65-'Wyrównanie 22 Part 1'!E65)/'Wyrównanie 22 Part 1'!E65)</f>
        <v>1.4899544318570762E-2</v>
      </c>
      <c r="L65" s="93">
        <f t="shared" si="12"/>
        <v>2.2199642090105429E-4</v>
      </c>
      <c r="M65" s="93">
        <f>'Wyrównanie 22 Part 1'!C66-'Wyrównanie 22 Part 1'!C65</f>
        <v>1.191480078497344E-3</v>
      </c>
      <c r="N65" s="93">
        <f t="shared" si="13"/>
        <v>1.191480078497344E-3</v>
      </c>
      <c r="O65" s="93">
        <f t="shared" si="14"/>
        <v>5.3675900552019838E-4</v>
      </c>
      <c r="P65" s="93">
        <f t="shared" si="15"/>
        <v>5.3675900552019838E-4</v>
      </c>
      <c r="Q65" s="93">
        <f t="shared" si="16"/>
        <v>-6.413922088657157E-4</v>
      </c>
      <c r="R65" s="93">
        <f t="shared" si="17"/>
        <v>6.413922088657157E-4</v>
      </c>
      <c r="S65" s="93"/>
      <c r="T65" s="93">
        <f>ABS(('Wyrównanie 22 Part 1'!B65-'Wyrównanie 22 Part 1'!G65)/'Wyrównanie 22 Part 1'!G65)</f>
        <v>2.6757856158377447E-2</v>
      </c>
      <c r="U65" s="93">
        <f t="shared" si="19"/>
        <v>7.159828661924178E-4</v>
      </c>
      <c r="V65" s="93">
        <f>'Wyrównanie 22 Part 1'!C66-'Wyrównanie 22 Part 1'!C65</f>
        <v>1.191480078497344E-3</v>
      </c>
      <c r="W65" s="93">
        <f t="shared" si="20"/>
        <v>1.191480078497344E-3</v>
      </c>
      <c r="X65" s="93">
        <f t="shared" si="21"/>
        <v>5.3675900552019838E-4</v>
      </c>
      <c r="Y65" s="93">
        <f t="shared" si="22"/>
        <v>5.3675900552019838E-4</v>
      </c>
      <c r="Z65" s="93">
        <f t="shared" si="23"/>
        <v>-6.413922088657157E-4</v>
      </c>
      <c r="AA65" s="93">
        <f t="shared" si="48"/>
        <v>6.413922088657157E-4</v>
      </c>
      <c r="AB65" s="93"/>
      <c r="AC65" s="93">
        <f>ABS(('Wyrównanie 22 Part 1'!B65-'Wyrównanie 22 Part 1'!I65)/'Wyrównanie 22 Part 1'!I65)</f>
        <v>1.2280823420466913E-2</v>
      </c>
      <c r="AD65" s="93">
        <f t="shared" si="24"/>
        <v>1.5081862388468864E-4</v>
      </c>
      <c r="AE65" s="93">
        <f>'Wyrównanie 22 Part 1'!C66-'Wyrównanie 22 Part 1'!C65</f>
        <v>1.191480078497344E-3</v>
      </c>
      <c r="AF65" s="93">
        <f t="shared" si="25"/>
        <v>1.191480078497344E-3</v>
      </c>
      <c r="AG65" s="93">
        <f t="shared" si="26"/>
        <v>5.3675900552019838E-4</v>
      </c>
      <c r="AH65" s="93">
        <f t="shared" si="27"/>
        <v>5.3675900552019838E-4</v>
      </c>
      <c r="AI65" s="93">
        <f t="shared" si="28"/>
        <v>-6.413922088657157E-4</v>
      </c>
      <c r="AJ65" s="93">
        <f t="shared" si="29"/>
        <v>6.413922088657157E-4</v>
      </c>
      <c r="AK65" s="93"/>
      <c r="AL65" s="93">
        <f>ABS(('Wyrównanie 22 Part 1'!B65-'Wyrównanie 22 Part 1'!K65)/'Wyrównanie 22 Part 1'!K65)</f>
        <v>9.6333303051409289E-3</v>
      </c>
      <c r="AM65" s="93">
        <f t="shared" si="36"/>
        <v>9.2801052767946623E-5</v>
      </c>
      <c r="AN65" s="93">
        <f>'Wyrównanie 22 Part 1'!B66-'Wyrównanie 22 Part 1'!B65</f>
        <v>2.0007788646541624E-3</v>
      </c>
      <c r="AO65" s="93">
        <f t="shared" si="37"/>
        <v>2.0007788646541624E-3</v>
      </c>
      <c r="AP65" s="93">
        <f t="shared" si="38"/>
        <v>-9.8670431921097507E-4</v>
      </c>
      <c r="AQ65" s="93">
        <f t="shared" si="39"/>
        <v>9.8670431921097507E-4</v>
      </c>
      <c r="AR65" s="93">
        <f t="shared" si="40"/>
        <v>8.403308627750912E-4</v>
      </c>
      <c r="AS65" s="93">
        <f t="shared" si="41"/>
        <v>8.403308627750912E-4</v>
      </c>
      <c r="AT65" s="93"/>
      <c r="AU65" s="93">
        <f>ABS(('Wyrównanie 22 Part 1'!B65-'Wyrównanie 22 Part 1'!M65)/'Wyrównanie 22 Part 1'!M65)</f>
        <v>7.1201715798029769E-4</v>
      </c>
      <c r="AV65" s="93">
        <f t="shared" si="42"/>
        <v>5.069684332583402E-7</v>
      </c>
      <c r="AW65" s="93">
        <f>'Wyrównanie 22 Part 1'!B66-'Wyrównanie 22 Part 1'!B65</f>
        <v>2.0007788646541624E-3</v>
      </c>
      <c r="AX65" s="93">
        <f t="shared" si="43"/>
        <v>2.0007788646541624E-3</v>
      </c>
      <c r="AY65" s="93">
        <f t="shared" si="44"/>
        <v>-9.8670431921097507E-4</v>
      </c>
      <c r="AZ65" s="93">
        <f t="shared" si="45"/>
        <v>9.8670431921097507E-4</v>
      </c>
      <c r="BA65" s="93">
        <f t="shared" si="46"/>
        <v>8.403308627750912E-4</v>
      </c>
      <c r="BB65" s="93">
        <f t="shared" si="47"/>
        <v>8.403308627750912E-4</v>
      </c>
      <c r="BC65" s="93"/>
      <c r="BD65" s="93">
        <f>ABS(('Wyrównanie 22 Part 1'!B65-'Wyrównanie 22 Part 1'!O65)/'Wyrównanie 22 Part 1'!O65)</f>
        <v>1.1910667750637786E-2</v>
      </c>
      <c r="BE65" s="93">
        <f t="shared" si="6"/>
        <v>1.4186400626608299E-4</v>
      </c>
      <c r="BF65" s="93">
        <f>'Wyrównanie 22 Part 1'!B66-'Wyrównanie 22 Part 1'!B65</f>
        <v>2.0007788646541624E-3</v>
      </c>
      <c r="BG65" s="93">
        <f t="shared" si="7"/>
        <v>2.0007788646541624E-3</v>
      </c>
      <c r="BH65" s="93">
        <f t="shared" si="8"/>
        <v>-9.8670431921097507E-4</v>
      </c>
      <c r="BI65" s="93">
        <f t="shared" si="9"/>
        <v>9.8670431921097507E-4</v>
      </c>
      <c r="BJ65" s="93">
        <f t="shared" si="10"/>
        <v>8.403308627750912E-4</v>
      </c>
      <c r="BK65" s="93">
        <f t="shared" si="11"/>
        <v>8.403308627750912E-4</v>
      </c>
      <c r="BL65" s="93"/>
      <c r="BM65" s="93">
        <f>ABS(('Wyrównanie 22 Part 1'!B65-'Wyrównanie 22 Part 1'!Q65)/'Wyrównanie 22 Part 1'!Q65)</f>
        <v>7.2673298223366713E-3</v>
      </c>
      <c r="BN65" s="93">
        <f t="shared" si="30"/>
        <v>5.2814082746623951E-5</v>
      </c>
      <c r="BO65" s="93">
        <f>'Wyrównanie 22 Part 1'!B66-'Wyrównanie 22 Part 1'!B65</f>
        <v>2.0007788646541624E-3</v>
      </c>
      <c r="BP65" s="93">
        <f t="shared" si="31"/>
        <v>2.0007788646541624E-3</v>
      </c>
      <c r="BQ65" s="93">
        <f t="shared" si="32"/>
        <v>-9.8670431921097507E-4</v>
      </c>
      <c r="BR65" s="93">
        <f t="shared" si="33"/>
        <v>9.8670431921097507E-4</v>
      </c>
      <c r="BS65" s="93">
        <f t="shared" si="34"/>
        <v>8.403308627750912E-4</v>
      </c>
      <c r="BT65" s="93">
        <f t="shared" si="35"/>
        <v>8.403308627750912E-4</v>
      </c>
    </row>
    <row r="66" spans="1:72" s="29" customFormat="1" x14ac:dyDescent="0.25">
      <c r="A66" s="42">
        <v>60</v>
      </c>
      <c r="B66" s="93">
        <f>ABS(('Wyrównanie 22 Part 1'!B66-'Wyrównanie 22 Part 1'!C66)/'Wyrównanie 22 Part 1'!C66)</f>
        <v>4.3455311338074121E-2</v>
      </c>
      <c r="C66" s="93">
        <f t="shared" si="0"/>
        <v>1.8883640834889532E-3</v>
      </c>
      <c r="D66" s="93">
        <f>'Wyrównanie 22 Part 1'!C67-'Wyrównanie 22 Part 1'!C66</f>
        <v>1.7282390840175424E-3</v>
      </c>
      <c r="E66" s="93">
        <f t="shared" si="1"/>
        <v>1.7282390840175424E-3</v>
      </c>
      <c r="F66" s="93">
        <f t="shared" si="2"/>
        <v>-1.0463320334551732E-4</v>
      </c>
      <c r="G66" s="93">
        <f t="shared" si="3"/>
        <v>1.0463320334551732E-4</v>
      </c>
      <c r="H66" s="93">
        <f t="shared" si="4"/>
        <v>7.7931184491602384E-4</v>
      </c>
      <c r="I66" s="93">
        <f t="shared" si="5"/>
        <v>7.7931184491602384E-4</v>
      </c>
      <c r="J66" s="93"/>
      <c r="K66" s="93">
        <f>ABS(('Wyrównanie 22 Part 1'!B66-'Wyrównanie 22 Part 1'!E66)/'Wyrównanie 22 Part 1'!E66)</f>
        <v>2.3534495638102587E-2</v>
      </c>
      <c r="L66" s="93">
        <f t="shared" si="12"/>
        <v>5.5387248493986969E-4</v>
      </c>
      <c r="M66" s="93">
        <f>'Wyrównanie 22 Part 1'!C67-'Wyrównanie 22 Part 1'!C66</f>
        <v>1.7282390840175424E-3</v>
      </c>
      <c r="N66" s="93">
        <f t="shared" si="13"/>
        <v>1.7282390840175424E-3</v>
      </c>
      <c r="O66" s="93">
        <f t="shared" si="14"/>
        <v>-1.0463320334551732E-4</v>
      </c>
      <c r="P66" s="93">
        <f t="shared" si="15"/>
        <v>1.0463320334551732E-4</v>
      </c>
      <c r="Q66" s="93">
        <f t="shared" si="16"/>
        <v>7.7931184491602384E-4</v>
      </c>
      <c r="R66" s="93">
        <f t="shared" si="17"/>
        <v>7.7931184491602384E-4</v>
      </c>
      <c r="S66" s="93"/>
      <c r="T66" s="93">
        <f>ABS(('Wyrównanie 22 Part 1'!B66-'Wyrównanie 22 Part 1'!G66)/'Wyrównanie 22 Part 1'!G66)</f>
        <v>9.9497630150326821E-3</v>
      </c>
      <c r="U66" s="93">
        <f t="shared" si="19"/>
        <v>9.8997784055312253E-5</v>
      </c>
      <c r="V66" s="93">
        <f>'Wyrównanie 22 Part 1'!C67-'Wyrównanie 22 Part 1'!C66</f>
        <v>1.7282390840175424E-3</v>
      </c>
      <c r="W66" s="93">
        <f t="shared" si="20"/>
        <v>1.7282390840175424E-3</v>
      </c>
      <c r="X66" s="93">
        <f t="shared" si="21"/>
        <v>-1.0463320334551732E-4</v>
      </c>
      <c r="Y66" s="93">
        <f t="shared" si="22"/>
        <v>1.0463320334551732E-4</v>
      </c>
      <c r="Z66" s="93">
        <f t="shared" si="23"/>
        <v>7.7931184491602384E-4</v>
      </c>
      <c r="AA66" s="93">
        <f t="shared" si="48"/>
        <v>7.7931184491602384E-4</v>
      </c>
      <c r="AB66" s="93"/>
      <c r="AC66" s="93">
        <f>ABS(('Wyrównanie 22 Part 1'!B66-'Wyrównanie 22 Part 1'!I66)/'Wyrównanie 22 Part 1'!I66)</f>
        <v>5.6231867841926707E-2</v>
      </c>
      <c r="AD66" s="93">
        <f t="shared" si="24"/>
        <v>3.1620229609919111E-3</v>
      </c>
      <c r="AE66" s="93">
        <f>'Wyrównanie 22 Part 1'!C67-'Wyrównanie 22 Part 1'!C66</f>
        <v>1.7282390840175424E-3</v>
      </c>
      <c r="AF66" s="93">
        <f t="shared" si="25"/>
        <v>1.7282390840175424E-3</v>
      </c>
      <c r="AG66" s="93">
        <f t="shared" si="26"/>
        <v>-1.0463320334551732E-4</v>
      </c>
      <c r="AH66" s="93">
        <f t="shared" si="27"/>
        <v>1.0463320334551732E-4</v>
      </c>
      <c r="AI66" s="93">
        <f t="shared" si="28"/>
        <v>7.7931184491602384E-4</v>
      </c>
      <c r="AJ66" s="93">
        <f t="shared" si="29"/>
        <v>7.7931184491602384E-4</v>
      </c>
      <c r="AK66" s="93"/>
      <c r="AL66" s="93">
        <f>ABS(('Wyrównanie 22 Part 1'!B66-'Wyrównanie 22 Part 1'!K66)/'Wyrównanie 22 Part 1'!K66)</f>
        <v>4.925777126476942E-2</v>
      </c>
      <c r="AM66" s="93">
        <f t="shared" si="36"/>
        <v>2.4263280299723442E-3</v>
      </c>
      <c r="AN66" s="93">
        <f>'Wyrównanie 22 Part 1'!B67-'Wyrównanie 22 Part 1'!B66</f>
        <v>1.0140745454431874E-3</v>
      </c>
      <c r="AO66" s="93">
        <f t="shared" si="37"/>
        <v>1.0140745454431874E-3</v>
      </c>
      <c r="AP66" s="93">
        <f t="shared" si="38"/>
        <v>-1.4637345643588387E-4</v>
      </c>
      <c r="AQ66" s="93">
        <f t="shared" si="39"/>
        <v>1.4637345643588387E-4</v>
      </c>
      <c r="AR66" s="93">
        <f t="shared" si="40"/>
        <v>1.5532073144367692E-3</v>
      </c>
      <c r="AS66" s="93">
        <f t="shared" si="41"/>
        <v>1.5532073144367692E-3</v>
      </c>
      <c r="AT66" s="93"/>
      <c r="AU66" s="93">
        <f>ABS(('Wyrównanie 22 Part 1'!B66-'Wyrównanie 22 Part 1'!M66)/'Wyrównanie 22 Part 1'!M66)</f>
        <v>3.5734848686440217E-2</v>
      </c>
      <c r="AV66" s="93">
        <f t="shared" si="42"/>
        <v>1.2769794106427782E-3</v>
      </c>
      <c r="AW66" s="93">
        <f>'Wyrównanie 22 Part 1'!B67-'Wyrównanie 22 Part 1'!B66</f>
        <v>1.0140745454431874E-3</v>
      </c>
      <c r="AX66" s="93">
        <f t="shared" si="43"/>
        <v>1.0140745454431874E-3</v>
      </c>
      <c r="AY66" s="93">
        <f t="shared" si="44"/>
        <v>-1.4637345643588387E-4</v>
      </c>
      <c r="AZ66" s="93">
        <f t="shared" si="45"/>
        <v>1.4637345643588387E-4</v>
      </c>
      <c r="BA66" s="93">
        <f t="shared" si="46"/>
        <v>1.5532073144367692E-3</v>
      </c>
      <c r="BB66" s="93">
        <f t="shared" si="47"/>
        <v>1.5532073144367692E-3</v>
      </c>
      <c r="BC66" s="93"/>
      <c r="BD66" s="93">
        <f>ABS(('Wyrównanie 22 Part 1'!B66-'Wyrównanie 22 Part 1'!O66)/'Wyrównanie 22 Part 1'!O66)</f>
        <v>3.4618311036715564E-3</v>
      </c>
      <c r="BE66" s="93">
        <f t="shared" si="6"/>
        <v>1.1984274590347826E-5</v>
      </c>
      <c r="BF66" s="93">
        <f>'Wyrównanie 22 Part 1'!B67-'Wyrównanie 22 Part 1'!B66</f>
        <v>1.0140745454431874E-3</v>
      </c>
      <c r="BG66" s="93">
        <f t="shared" si="7"/>
        <v>1.0140745454431874E-3</v>
      </c>
      <c r="BH66" s="93">
        <f t="shared" si="8"/>
        <v>-1.4637345643588387E-4</v>
      </c>
      <c r="BI66" s="93">
        <f t="shared" si="9"/>
        <v>1.4637345643588387E-4</v>
      </c>
      <c r="BJ66" s="93">
        <f t="shared" si="10"/>
        <v>1.5532073144367692E-3</v>
      </c>
      <c r="BK66" s="93">
        <f t="shared" si="11"/>
        <v>1.5532073144367692E-3</v>
      </c>
      <c r="BL66" s="93"/>
      <c r="BM66" s="93">
        <f>ABS(('Wyrównanie 22 Part 1'!B66-'Wyrównanie 22 Part 1'!Q66)/'Wyrównanie 22 Part 1'!Q66)</f>
        <v>5.9442946783499762E-2</v>
      </c>
      <c r="BN66" s="93">
        <f t="shared" si="30"/>
        <v>3.5334639223059848E-3</v>
      </c>
      <c r="BO66" s="93">
        <f>'Wyrównanie 22 Part 1'!B67-'Wyrównanie 22 Part 1'!B66</f>
        <v>1.0140745454431874E-3</v>
      </c>
      <c r="BP66" s="93">
        <f t="shared" si="31"/>
        <v>1.0140745454431874E-3</v>
      </c>
      <c r="BQ66" s="93">
        <f t="shared" si="32"/>
        <v>-1.4637345643588387E-4</v>
      </c>
      <c r="BR66" s="93">
        <f t="shared" si="33"/>
        <v>1.4637345643588387E-4</v>
      </c>
      <c r="BS66" s="93">
        <f t="shared" si="34"/>
        <v>1.5532073144367692E-3</v>
      </c>
      <c r="BT66" s="93">
        <f t="shared" si="35"/>
        <v>1.5532073144367692E-3</v>
      </c>
    </row>
    <row r="67" spans="1:72" s="29" customFormat="1" x14ac:dyDescent="0.25">
      <c r="A67" s="42">
        <v>61</v>
      </c>
      <c r="B67" s="93">
        <f>ABS(('Wyrównanie 22 Part 1'!B67-'Wyrównanie 22 Part 1'!C67)/'Wyrównanie 22 Part 1'!C67)</f>
        <v>2.081175253865387E-4</v>
      </c>
      <c r="C67" s="93">
        <f t="shared" si="0"/>
        <v>4.3312904373016582E-8</v>
      </c>
      <c r="D67" s="93">
        <f>'Wyrównanie 22 Part 1'!C68-'Wyrównanie 22 Part 1'!C67</f>
        <v>1.6236058806720251E-3</v>
      </c>
      <c r="E67" s="93">
        <f t="shared" si="1"/>
        <v>1.6236058806720251E-3</v>
      </c>
      <c r="F67" s="93">
        <f t="shared" si="2"/>
        <v>6.7467864157050653E-4</v>
      </c>
      <c r="G67" s="93">
        <f t="shared" si="3"/>
        <v>6.7467864157050653E-4</v>
      </c>
      <c r="H67" s="93">
        <f t="shared" si="4"/>
        <v>-1.8356142866026923E-4</v>
      </c>
      <c r="I67" s="93">
        <f t="shared" si="5"/>
        <v>1.8356142866026923E-4</v>
      </c>
      <c r="J67" s="93"/>
      <c r="K67" s="93">
        <f>ABS(('Wyrównanie 22 Part 1'!B67-'Wyrównanie 22 Part 1'!E67)/'Wyrównanie 22 Part 1'!E67)</f>
        <v>9.5340836481928107E-3</v>
      </c>
      <c r="L67" s="93">
        <f t="shared" si="12"/>
        <v>9.0898751010737536E-5</v>
      </c>
      <c r="M67" s="93">
        <f>'Wyrównanie 22 Part 1'!C68-'Wyrównanie 22 Part 1'!C67</f>
        <v>1.6236058806720251E-3</v>
      </c>
      <c r="N67" s="93">
        <f t="shared" si="13"/>
        <v>1.6236058806720251E-3</v>
      </c>
      <c r="O67" s="93">
        <f t="shared" si="14"/>
        <v>6.7467864157050653E-4</v>
      </c>
      <c r="P67" s="93">
        <f t="shared" si="15"/>
        <v>6.7467864157050653E-4</v>
      </c>
      <c r="Q67" s="93">
        <f t="shared" si="16"/>
        <v>-1.8356142866026923E-4</v>
      </c>
      <c r="R67" s="93">
        <f t="shared" si="17"/>
        <v>1.8356142866026923E-4</v>
      </c>
      <c r="S67" s="93"/>
      <c r="T67" s="93">
        <f>ABS(('Wyrównanie 22 Part 1'!B67-'Wyrównanie 22 Part 1'!G67)/'Wyrównanie 22 Part 1'!G67)</f>
        <v>2.5485167613939475E-2</v>
      </c>
      <c r="U67" s="93">
        <f t="shared" si="19"/>
        <v>6.4949376831058953E-4</v>
      </c>
      <c r="V67" s="93">
        <f>'Wyrównanie 22 Part 1'!C68-'Wyrównanie 22 Part 1'!C67</f>
        <v>1.6236058806720251E-3</v>
      </c>
      <c r="W67" s="93">
        <f t="shared" si="20"/>
        <v>1.6236058806720251E-3</v>
      </c>
      <c r="X67" s="93">
        <f t="shared" si="21"/>
        <v>6.7467864157050653E-4</v>
      </c>
      <c r="Y67" s="93">
        <f t="shared" si="22"/>
        <v>6.7467864157050653E-4</v>
      </c>
      <c r="Z67" s="93">
        <f t="shared" si="23"/>
        <v>-1.8356142866026923E-4</v>
      </c>
      <c r="AA67" s="93">
        <f t="shared" si="48"/>
        <v>1.8356142866026923E-4</v>
      </c>
      <c r="AB67" s="93"/>
      <c r="AC67" s="93">
        <f>ABS(('Wyrównanie 22 Part 1'!B67-'Wyrównanie 22 Part 1'!I67)/'Wyrównanie 22 Part 1'!I67)</f>
        <v>1.1694949937232219E-2</v>
      </c>
      <c r="AD67" s="93">
        <f t="shared" si="24"/>
        <v>1.3677185403436788E-4</v>
      </c>
      <c r="AE67" s="93">
        <f>'Wyrównanie 22 Part 1'!C68-'Wyrównanie 22 Part 1'!C67</f>
        <v>1.6236058806720251E-3</v>
      </c>
      <c r="AF67" s="93">
        <f t="shared" si="25"/>
        <v>1.6236058806720251E-3</v>
      </c>
      <c r="AG67" s="93">
        <f t="shared" si="26"/>
        <v>6.7467864157050653E-4</v>
      </c>
      <c r="AH67" s="93">
        <f t="shared" si="27"/>
        <v>6.7467864157050653E-4</v>
      </c>
      <c r="AI67" s="93">
        <f t="shared" si="28"/>
        <v>-1.8356142866026923E-4</v>
      </c>
      <c r="AJ67" s="93">
        <f t="shared" si="29"/>
        <v>1.8356142866026923E-4</v>
      </c>
      <c r="AK67" s="93"/>
      <c r="AL67" s="93">
        <f>ABS(('Wyrównanie 22 Part 1'!B67-'Wyrównanie 22 Part 1'!K67)/'Wyrównanie 22 Part 1'!K67)</f>
        <v>1.0700670697569453E-2</v>
      </c>
      <c r="AM67" s="93">
        <f t="shared" si="36"/>
        <v>1.1450435337782151E-4</v>
      </c>
      <c r="AN67" s="93">
        <f>'Wyrównanie 22 Part 1'!B68-'Wyrównanie 22 Part 1'!B67</f>
        <v>8.677010890073035E-4</v>
      </c>
      <c r="AO67" s="93">
        <f t="shared" si="37"/>
        <v>8.677010890073035E-4</v>
      </c>
      <c r="AP67" s="93">
        <f t="shared" si="38"/>
        <v>1.4068338580008853E-3</v>
      </c>
      <c r="AQ67" s="93">
        <f t="shared" si="39"/>
        <v>1.4068338580008853E-3</v>
      </c>
      <c r="AR67" s="93">
        <f t="shared" si="40"/>
        <v>-1.7204288477617978E-3</v>
      </c>
      <c r="AS67" s="93">
        <f t="shared" si="41"/>
        <v>1.7204288477617978E-3</v>
      </c>
      <c r="AT67" s="93"/>
      <c r="AU67" s="93">
        <f>ABS(('Wyrównanie 22 Part 1'!B67-'Wyrównanie 22 Part 1'!M67)/'Wyrównanie 22 Part 1'!M67)</f>
        <v>4.0850201745214667E-3</v>
      </c>
      <c r="AV67" s="93">
        <f t="shared" si="42"/>
        <v>1.6687389826247394E-5</v>
      </c>
      <c r="AW67" s="93">
        <f>'Wyrównanie 22 Part 1'!B68-'Wyrównanie 22 Part 1'!B67</f>
        <v>8.677010890073035E-4</v>
      </c>
      <c r="AX67" s="93">
        <f t="shared" si="43"/>
        <v>8.677010890073035E-4</v>
      </c>
      <c r="AY67" s="93">
        <f t="shared" si="44"/>
        <v>1.4068338580008853E-3</v>
      </c>
      <c r="AZ67" s="93">
        <f t="shared" si="45"/>
        <v>1.4068338580008853E-3</v>
      </c>
      <c r="BA67" s="93">
        <f t="shared" si="46"/>
        <v>-1.7204288477617978E-3</v>
      </c>
      <c r="BB67" s="93">
        <f t="shared" si="47"/>
        <v>1.7204288477617978E-3</v>
      </c>
      <c r="BC67" s="93"/>
      <c r="BD67" s="93">
        <f>ABS(('Wyrównanie 22 Part 1'!B67-'Wyrównanie 22 Part 1'!O67)/'Wyrównanie 22 Part 1'!O67)</f>
        <v>2.5552398221060195E-3</v>
      </c>
      <c r="BE67" s="93">
        <f t="shared" si="6"/>
        <v>6.5292505484764019E-6</v>
      </c>
      <c r="BF67" s="93">
        <f>'Wyrównanie 22 Part 1'!B68-'Wyrównanie 22 Part 1'!B67</f>
        <v>8.677010890073035E-4</v>
      </c>
      <c r="BG67" s="93">
        <f t="shared" si="7"/>
        <v>8.677010890073035E-4</v>
      </c>
      <c r="BH67" s="93">
        <f t="shared" si="8"/>
        <v>1.4068338580008853E-3</v>
      </c>
      <c r="BI67" s="93">
        <f t="shared" si="9"/>
        <v>1.4068338580008853E-3</v>
      </c>
      <c r="BJ67" s="93">
        <f t="shared" si="10"/>
        <v>-1.7204288477617978E-3</v>
      </c>
      <c r="BK67" s="93">
        <f t="shared" si="11"/>
        <v>1.7204288477617978E-3</v>
      </c>
      <c r="BL67" s="93"/>
      <c r="BM67" s="93">
        <f>ABS(('Wyrównanie 22 Part 1'!B67-'Wyrównanie 22 Part 1'!Q67)/'Wyrównanie 22 Part 1'!Q67)</f>
        <v>1.2943947626287413E-2</v>
      </c>
      <c r="BN67" s="93">
        <f t="shared" si="30"/>
        <v>1.6754578015207156E-4</v>
      </c>
      <c r="BO67" s="93">
        <f>'Wyrównanie 22 Part 1'!B68-'Wyrównanie 22 Part 1'!B67</f>
        <v>8.677010890073035E-4</v>
      </c>
      <c r="BP67" s="93">
        <f t="shared" si="31"/>
        <v>8.677010890073035E-4</v>
      </c>
      <c r="BQ67" s="93">
        <f t="shared" si="32"/>
        <v>1.4068338580008853E-3</v>
      </c>
      <c r="BR67" s="93">
        <f t="shared" si="33"/>
        <v>1.4068338580008853E-3</v>
      </c>
      <c r="BS67" s="93">
        <f t="shared" si="34"/>
        <v>-1.7204288477617978E-3</v>
      </c>
      <c r="BT67" s="93">
        <f t="shared" si="35"/>
        <v>1.7204288477617978E-3</v>
      </c>
    </row>
    <row r="68" spans="1:72" s="29" customFormat="1" x14ac:dyDescent="0.25">
      <c r="A68" s="42">
        <v>62</v>
      </c>
      <c r="B68" s="93">
        <f>ABS(('Wyrównanie 22 Part 1'!B68-'Wyrównanie 22 Part 1'!C68)/'Wyrównanie 22 Part 1'!C68)</f>
        <v>3.7844302799587178E-2</v>
      </c>
      <c r="C68" s="93">
        <f t="shared" si="0"/>
        <v>1.4321912543868419E-3</v>
      </c>
      <c r="D68" s="93">
        <f>'Wyrównanie 22 Part 1'!C69-'Wyrównanie 22 Part 1'!C68</f>
        <v>2.2982845222425316E-3</v>
      </c>
      <c r="E68" s="93">
        <f t="shared" si="1"/>
        <v>2.2982845222425316E-3</v>
      </c>
      <c r="F68" s="93">
        <f t="shared" si="2"/>
        <v>4.911172129102373E-4</v>
      </c>
      <c r="G68" s="93">
        <f t="shared" si="3"/>
        <v>4.911172129102373E-4</v>
      </c>
      <c r="H68" s="93">
        <f t="shared" si="4"/>
        <v>-7.0927349380085075E-4</v>
      </c>
      <c r="I68" s="93">
        <f t="shared" si="5"/>
        <v>7.0927349380085075E-4</v>
      </c>
      <c r="J68" s="93"/>
      <c r="K68" s="93">
        <f>ABS(('Wyrównanie 22 Part 1'!B68-'Wyrównanie 22 Part 1'!E68)/'Wyrównanie 22 Part 1'!E68)</f>
        <v>6.0631853428142604E-2</v>
      </c>
      <c r="L68" s="93">
        <f t="shared" si="12"/>
        <v>3.6762216501317682E-3</v>
      </c>
      <c r="M68" s="93">
        <f>'Wyrównanie 22 Part 1'!C69-'Wyrównanie 22 Part 1'!C68</f>
        <v>2.2982845222425316E-3</v>
      </c>
      <c r="N68" s="93">
        <f t="shared" si="13"/>
        <v>2.2982845222425316E-3</v>
      </c>
      <c r="O68" s="93">
        <f t="shared" si="14"/>
        <v>4.911172129102373E-4</v>
      </c>
      <c r="P68" s="93">
        <f t="shared" si="15"/>
        <v>4.911172129102373E-4</v>
      </c>
      <c r="Q68" s="93">
        <f t="shared" si="16"/>
        <v>-7.0927349380085075E-4</v>
      </c>
      <c r="R68" s="93">
        <f t="shared" si="17"/>
        <v>7.0927349380085075E-4</v>
      </c>
      <c r="S68" s="93"/>
      <c r="T68" s="93">
        <f>ABS(('Wyrównanie 22 Part 1'!B68-'Wyrównanie 22 Part 1'!G68)/'Wyrównanie 22 Part 1'!G68)</f>
        <v>7.2757915984571653E-2</v>
      </c>
      <c r="U68" s="93">
        <f t="shared" si="19"/>
        <v>5.2937143384179869E-3</v>
      </c>
      <c r="V68" s="93">
        <f>'Wyrównanie 22 Part 1'!C69-'Wyrównanie 22 Part 1'!C68</f>
        <v>2.2982845222425316E-3</v>
      </c>
      <c r="W68" s="93">
        <f t="shared" si="20"/>
        <v>2.2982845222425316E-3</v>
      </c>
      <c r="X68" s="93">
        <f t="shared" si="21"/>
        <v>4.911172129102373E-4</v>
      </c>
      <c r="Y68" s="93">
        <f t="shared" si="22"/>
        <v>4.911172129102373E-4</v>
      </c>
      <c r="Z68" s="93">
        <f t="shared" si="23"/>
        <v>-7.0927349380085075E-4</v>
      </c>
      <c r="AA68" s="93">
        <f t="shared" si="48"/>
        <v>7.0927349380085075E-4</v>
      </c>
      <c r="AB68" s="93"/>
      <c r="AC68" s="93">
        <f>ABS(('Wyrównanie 22 Part 1'!B68-'Wyrównanie 22 Part 1'!I68)/'Wyrównanie 22 Part 1'!I68)</f>
        <v>4.100540420501466E-2</v>
      </c>
      <c r="AD68" s="93">
        <f t="shared" si="24"/>
        <v>1.6814431740166339E-3</v>
      </c>
      <c r="AE68" s="93">
        <f>'Wyrównanie 22 Part 1'!C69-'Wyrównanie 22 Part 1'!C68</f>
        <v>2.2982845222425316E-3</v>
      </c>
      <c r="AF68" s="93">
        <f t="shared" si="25"/>
        <v>2.2982845222425316E-3</v>
      </c>
      <c r="AG68" s="93">
        <f t="shared" si="26"/>
        <v>4.911172129102373E-4</v>
      </c>
      <c r="AH68" s="93">
        <f t="shared" si="27"/>
        <v>4.911172129102373E-4</v>
      </c>
      <c r="AI68" s="93">
        <f t="shared" si="28"/>
        <v>-7.0927349380085075E-4</v>
      </c>
      <c r="AJ68" s="93">
        <f t="shared" si="29"/>
        <v>7.0927349380085075E-4</v>
      </c>
      <c r="AK68" s="93"/>
      <c r="AL68" s="93">
        <f>ABS(('Wyrównanie 22 Part 1'!B68-'Wyrównanie 22 Part 1'!K68)/'Wyrównanie 22 Part 1'!K68)</f>
        <v>4.5609917964297704E-2</v>
      </c>
      <c r="AM68" s="93">
        <f t="shared" si="36"/>
        <v>2.0802646167099666E-3</v>
      </c>
      <c r="AN68" s="93">
        <f>'Wyrównanie 22 Part 1'!B69-'Wyrównanie 22 Part 1'!B68</f>
        <v>2.2745349470081888E-3</v>
      </c>
      <c r="AO68" s="93">
        <f t="shared" si="37"/>
        <v>2.2745349470081888E-3</v>
      </c>
      <c r="AP68" s="93">
        <f t="shared" si="38"/>
        <v>-3.1359498976091249E-4</v>
      </c>
      <c r="AQ68" s="93">
        <f t="shared" si="39"/>
        <v>3.1359498976091249E-4</v>
      </c>
      <c r="AR68" s="93">
        <f t="shared" si="40"/>
        <v>3.7268271050203416E-3</v>
      </c>
      <c r="AS68" s="93">
        <f t="shared" si="41"/>
        <v>3.7268271050203416E-3</v>
      </c>
      <c r="AT68" s="93"/>
      <c r="AU68" s="93">
        <f>ABS(('Wyrównanie 22 Part 1'!B68-'Wyrównanie 22 Part 1'!M68)/'Wyrównanie 22 Part 1'!M68)</f>
        <v>5.8631616818901958E-2</v>
      </c>
      <c r="AV68" s="93">
        <f t="shared" si="42"/>
        <v>3.437666490798547E-3</v>
      </c>
      <c r="AW68" s="93">
        <f>'Wyrównanie 22 Part 1'!B69-'Wyrównanie 22 Part 1'!B68</f>
        <v>2.2745349470081888E-3</v>
      </c>
      <c r="AX68" s="93">
        <f t="shared" si="43"/>
        <v>2.2745349470081888E-3</v>
      </c>
      <c r="AY68" s="93">
        <f t="shared" si="44"/>
        <v>-3.1359498976091249E-4</v>
      </c>
      <c r="AZ68" s="93">
        <f t="shared" si="45"/>
        <v>3.1359498976091249E-4</v>
      </c>
      <c r="BA68" s="93">
        <f t="shared" si="46"/>
        <v>3.7268271050203416E-3</v>
      </c>
      <c r="BB68" s="93">
        <f t="shared" si="47"/>
        <v>3.7268271050203416E-3</v>
      </c>
      <c r="BC68" s="93"/>
      <c r="BD68" s="93">
        <f>ABS(('Wyrównanie 22 Part 1'!B68-'Wyrównanie 22 Part 1'!O68)/'Wyrównanie 22 Part 1'!O68)</f>
        <v>1.0509352533355255E-2</v>
      </c>
      <c r="BE68" s="93">
        <f t="shared" si="6"/>
        <v>1.1044649067034052E-4</v>
      </c>
      <c r="BF68" s="93">
        <f>'Wyrównanie 22 Part 1'!B69-'Wyrównanie 22 Part 1'!B68</f>
        <v>2.2745349470081888E-3</v>
      </c>
      <c r="BG68" s="93">
        <f t="shared" si="7"/>
        <v>2.2745349470081888E-3</v>
      </c>
      <c r="BH68" s="93">
        <f t="shared" si="8"/>
        <v>-3.1359498976091249E-4</v>
      </c>
      <c r="BI68" s="93">
        <f t="shared" si="9"/>
        <v>3.1359498976091249E-4</v>
      </c>
      <c r="BJ68" s="93">
        <f t="shared" si="10"/>
        <v>3.7268271050203416E-3</v>
      </c>
      <c r="BK68" s="93">
        <f t="shared" si="11"/>
        <v>3.7268271050203416E-3</v>
      </c>
      <c r="BL68" s="93"/>
      <c r="BM68" s="93">
        <f>ABS(('Wyrównanie 22 Part 1'!B68-'Wyrównanie 22 Part 1'!Q68)/'Wyrównanie 22 Part 1'!Q68)</f>
        <v>2.6697748897355534E-2</v>
      </c>
      <c r="BN68" s="93">
        <f t="shared" si="30"/>
        <v>7.1276979618624858E-4</v>
      </c>
      <c r="BO68" s="93">
        <f>'Wyrównanie 22 Part 1'!B69-'Wyrównanie 22 Part 1'!B68</f>
        <v>2.2745349470081888E-3</v>
      </c>
      <c r="BP68" s="93">
        <f t="shared" si="31"/>
        <v>2.2745349470081888E-3</v>
      </c>
      <c r="BQ68" s="93">
        <f t="shared" si="32"/>
        <v>-3.1359498976091249E-4</v>
      </c>
      <c r="BR68" s="93">
        <f t="shared" si="33"/>
        <v>3.1359498976091249E-4</v>
      </c>
      <c r="BS68" s="93">
        <f t="shared" si="34"/>
        <v>3.7268271050203416E-3</v>
      </c>
      <c r="BT68" s="93">
        <f t="shared" si="35"/>
        <v>3.7268271050203416E-3</v>
      </c>
    </row>
    <row r="69" spans="1:72" s="29" customFormat="1" x14ac:dyDescent="0.25">
      <c r="A69" s="42">
        <v>63</v>
      </c>
      <c r="B69" s="93">
        <f>ABS(('Wyrównanie 22 Part 1'!B69-'Wyrównanie 22 Part 1'!C69)/'Wyrównanie 22 Part 1'!C69)</f>
        <v>3.499262404715265E-2</v>
      </c>
      <c r="C69" s="93">
        <f t="shared" si="0"/>
        <v>1.2244837377053659E-3</v>
      </c>
      <c r="D69" s="93">
        <f>'Wyrównanie 22 Part 1'!C70-'Wyrównanie 22 Part 1'!C69</f>
        <v>2.7894017351527689E-3</v>
      </c>
      <c r="E69" s="93">
        <f t="shared" si="1"/>
        <v>2.7894017351527689E-3</v>
      </c>
      <c r="F69" s="93">
        <f t="shared" si="2"/>
        <v>-2.1815628089061345E-4</v>
      </c>
      <c r="G69" s="93">
        <f t="shared" si="3"/>
        <v>2.1815628089061345E-4</v>
      </c>
      <c r="H69" s="93">
        <f t="shared" si="4"/>
        <v>1.9087794443948744E-4</v>
      </c>
      <c r="I69" s="93">
        <f t="shared" si="5"/>
        <v>1.9087794443948744E-4</v>
      </c>
      <c r="J69" s="93"/>
      <c r="K69" s="93">
        <f>ABS(('Wyrównanie 22 Part 1'!B69-'Wyrównanie 22 Part 1'!E69)/'Wyrównanie 22 Part 1'!E69)</f>
        <v>5.1504241539719067E-2</v>
      </c>
      <c r="L69" s="93">
        <f t="shared" si="12"/>
        <v>2.6526868965817229E-3</v>
      </c>
      <c r="M69" s="93">
        <f>'Wyrównanie 22 Part 1'!C70-'Wyrównanie 22 Part 1'!C69</f>
        <v>2.7894017351527689E-3</v>
      </c>
      <c r="N69" s="93">
        <f t="shared" si="13"/>
        <v>2.7894017351527689E-3</v>
      </c>
      <c r="O69" s="93">
        <f t="shared" si="14"/>
        <v>-2.1815628089061345E-4</v>
      </c>
      <c r="P69" s="93">
        <f t="shared" si="15"/>
        <v>2.1815628089061345E-4</v>
      </c>
      <c r="Q69" s="93">
        <f t="shared" si="16"/>
        <v>1.9087794443948744E-4</v>
      </c>
      <c r="R69" s="93">
        <f t="shared" si="17"/>
        <v>1.9087794443948744E-4</v>
      </c>
      <c r="S69" s="93"/>
      <c r="T69" s="93">
        <f>ABS(('Wyrównanie 22 Part 1'!B69-'Wyrównanie 22 Part 1'!G69)/'Wyrównanie 22 Part 1'!G69)</f>
        <v>5.9111907794257346E-2</v>
      </c>
      <c r="U69" s="93">
        <f t="shared" si="19"/>
        <v>3.4942176430767823E-3</v>
      </c>
      <c r="V69" s="93">
        <f>'Wyrównanie 22 Part 1'!C70-'Wyrównanie 22 Part 1'!C69</f>
        <v>2.7894017351527689E-3</v>
      </c>
      <c r="W69" s="93">
        <f t="shared" si="20"/>
        <v>2.7894017351527689E-3</v>
      </c>
      <c r="X69" s="93">
        <f t="shared" si="21"/>
        <v>-2.1815628089061345E-4</v>
      </c>
      <c r="Y69" s="93">
        <f t="shared" si="22"/>
        <v>2.1815628089061345E-4</v>
      </c>
      <c r="Z69" s="93">
        <f t="shared" si="23"/>
        <v>1.9087794443948744E-4</v>
      </c>
      <c r="AA69" s="93">
        <f t="shared" si="48"/>
        <v>1.9087794443948744E-4</v>
      </c>
      <c r="AB69" s="93"/>
      <c r="AC69" s="93">
        <f>ABS(('Wyrównanie 22 Part 1'!B69-'Wyrównanie 22 Part 1'!I69)/'Wyrównanie 22 Part 1'!I69)</f>
        <v>3.6583501301752176E-2</v>
      </c>
      <c r="AD69" s="93">
        <f t="shared" si="24"/>
        <v>1.3383525674953033E-3</v>
      </c>
      <c r="AE69" s="93">
        <f>'Wyrównanie 22 Part 1'!C70-'Wyrównanie 22 Part 1'!C69</f>
        <v>2.7894017351527689E-3</v>
      </c>
      <c r="AF69" s="93">
        <f t="shared" si="25"/>
        <v>2.7894017351527689E-3</v>
      </c>
      <c r="AG69" s="93">
        <f t="shared" si="26"/>
        <v>-2.1815628089061345E-4</v>
      </c>
      <c r="AH69" s="93">
        <f t="shared" si="27"/>
        <v>2.1815628089061345E-4</v>
      </c>
      <c r="AI69" s="93">
        <f t="shared" si="28"/>
        <v>1.9087794443948744E-4</v>
      </c>
      <c r="AJ69" s="93">
        <f t="shared" si="29"/>
        <v>1.9087794443948744E-4</v>
      </c>
      <c r="AK69" s="93"/>
      <c r="AL69" s="93">
        <f>ABS(('Wyrównanie 22 Part 1'!B69-'Wyrównanie 22 Part 1'!K69)/'Wyrównanie 22 Part 1'!K69)</f>
        <v>4.0780253872862014E-2</v>
      </c>
      <c r="AM69" s="93">
        <f t="shared" si="36"/>
        <v>1.6630291059350772E-3</v>
      </c>
      <c r="AN69" s="93">
        <f>'Wyrównanie 22 Part 1'!B70-'Wyrównanie 22 Part 1'!B69</f>
        <v>1.9609399572472763E-3</v>
      </c>
      <c r="AO69" s="93">
        <f t="shared" si="37"/>
        <v>1.9609399572472763E-3</v>
      </c>
      <c r="AP69" s="93">
        <f t="shared" si="38"/>
        <v>3.4132321152594292E-3</v>
      </c>
      <c r="AQ69" s="93">
        <f t="shared" si="39"/>
        <v>3.4132321152594292E-3</v>
      </c>
      <c r="AR69" s="93">
        <f t="shared" si="40"/>
        <v>-5.3177435777717469E-3</v>
      </c>
      <c r="AS69" s="93">
        <f t="shared" si="41"/>
        <v>5.3177435777717469E-3</v>
      </c>
      <c r="AT69" s="93"/>
      <c r="AU69" s="93">
        <f>ABS(('Wyrównanie 22 Part 1'!B69-'Wyrównanie 22 Part 1'!M69)/'Wyrównanie 22 Part 1'!M69)</f>
        <v>4.9993471256042796E-2</v>
      </c>
      <c r="AV69" s="93">
        <f t="shared" si="42"/>
        <v>2.4993471682287771E-3</v>
      </c>
      <c r="AW69" s="93">
        <f>'Wyrównanie 22 Part 1'!B70-'Wyrównanie 22 Part 1'!B69</f>
        <v>1.9609399572472763E-3</v>
      </c>
      <c r="AX69" s="93">
        <f t="shared" si="43"/>
        <v>1.9609399572472763E-3</v>
      </c>
      <c r="AY69" s="93">
        <f t="shared" si="44"/>
        <v>3.4132321152594292E-3</v>
      </c>
      <c r="AZ69" s="93">
        <f t="shared" si="45"/>
        <v>3.4132321152594292E-3</v>
      </c>
      <c r="BA69" s="93">
        <f t="shared" si="46"/>
        <v>-5.3177435777717469E-3</v>
      </c>
      <c r="BB69" s="93">
        <f t="shared" si="47"/>
        <v>5.3177435777717469E-3</v>
      </c>
      <c r="BC69" s="93"/>
      <c r="BD69" s="93">
        <f>ABS(('Wyrównanie 22 Part 1'!B69-'Wyrównanie 22 Part 1'!O69)/'Wyrównanie 22 Part 1'!O69)</f>
        <v>1.6437663039679723E-2</v>
      </c>
      <c r="BE69" s="93">
        <f t="shared" si="6"/>
        <v>2.7019676620605281E-4</v>
      </c>
      <c r="BF69" s="93">
        <f>'Wyrównanie 22 Part 1'!B70-'Wyrównanie 22 Part 1'!B69</f>
        <v>1.9609399572472763E-3</v>
      </c>
      <c r="BG69" s="93">
        <f t="shared" si="7"/>
        <v>1.9609399572472763E-3</v>
      </c>
      <c r="BH69" s="93">
        <f t="shared" si="8"/>
        <v>3.4132321152594292E-3</v>
      </c>
      <c r="BI69" s="93">
        <f t="shared" si="9"/>
        <v>3.4132321152594292E-3</v>
      </c>
      <c r="BJ69" s="93">
        <f t="shared" si="10"/>
        <v>-5.3177435777717469E-3</v>
      </c>
      <c r="BK69" s="93">
        <f t="shared" si="11"/>
        <v>5.3177435777717469E-3</v>
      </c>
      <c r="BL69" s="93"/>
      <c r="BM69" s="93">
        <f>ABS(('Wyrównanie 22 Part 1'!B69-'Wyrównanie 22 Part 1'!Q69)/'Wyrównanie 22 Part 1'!Q69)</f>
        <v>2.7215763258531447E-2</v>
      </c>
      <c r="BN69" s="93">
        <f t="shared" si="30"/>
        <v>7.4069776974443021E-4</v>
      </c>
      <c r="BO69" s="93">
        <f>'Wyrównanie 22 Part 1'!B70-'Wyrównanie 22 Part 1'!B69</f>
        <v>1.9609399572472763E-3</v>
      </c>
      <c r="BP69" s="93">
        <f t="shared" si="31"/>
        <v>1.9609399572472763E-3</v>
      </c>
      <c r="BQ69" s="93">
        <f t="shared" si="32"/>
        <v>3.4132321152594292E-3</v>
      </c>
      <c r="BR69" s="93">
        <f t="shared" si="33"/>
        <v>3.4132321152594292E-3</v>
      </c>
      <c r="BS69" s="93">
        <f t="shared" si="34"/>
        <v>-5.3177435777717469E-3</v>
      </c>
      <c r="BT69" s="93">
        <f t="shared" si="35"/>
        <v>5.3177435777717469E-3</v>
      </c>
    </row>
    <row r="70" spans="1:72" s="29" customFormat="1" x14ac:dyDescent="0.25">
      <c r="A70" s="42">
        <v>64</v>
      </c>
      <c r="B70" s="93">
        <f>ABS(('Wyrównanie 22 Part 1'!B70-'Wyrównanie 22 Part 1'!C70)/'Wyrównanie 22 Part 1'!C70)</f>
        <v>6.4271969679332547E-2</v>
      </c>
      <c r="C70" s="93">
        <f t="shared" si="0"/>
        <v>4.1308860864610426E-3</v>
      </c>
      <c r="D70" s="93">
        <f>'Wyrównanie 22 Part 1'!C71-'Wyrównanie 22 Part 1'!C70</f>
        <v>2.5712454542621554E-3</v>
      </c>
      <c r="E70" s="93">
        <f t="shared" si="1"/>
        <v>2.5712454542621554E-3</v>
      </c>
      <c r="F70" s="93">
        <f t="shared" si="2"/>
        <v>-2.7278336451126012E-5</v>
      </c>
      <c r="G70" s="93">
        <f t="shared" si="3"/>
        <v>2.7278336451126012E-5</v>
      </c>
      <c r="H70" s="93">
        <f t="shared" si="4"/>
        <v>-1.6015196689012426E-4</v>
      </c>
      <c r="I70" s="93">
        <f t="shared" si="5"/>
        <v>1.6015196689012426E-4</v>
      </c>
      <c r="J70" s="93"/>
      <c r="K70" s="93">
        <f>ABS(('Wyrównanie 22 Part 1'!B70-'Wyrównanie 22 Part 1'!E70)/'Wyrównanie 22 Part 1'!E70)</f>
        <v>6.2840553859492096E-2</v>
      </c>
      <c r="L70" s="93">
        <f t="shared" si="12"/>
        <v>3.9489352093677269E-3</v>
      </c>
      <c r="M70" s="93">
        <f>'Wyrównanie 22 Part 1'!C71-'Wyrównanie 22 Part 1'!C70</f>
        <v>2.5712454542621554E-3</v>
      </c>
      <c r="N70" s="93">
        <f t="shared" si="13"/>
        <v>2.5712454542621554E-3</v>
      </c>
      <c r="O70" s="93">
        <f t="shared" si="14"/>
        <v>-2.7278336451126012E-5</v>
      </c>
      <c r="P70" s="93">
        <f t="shared" si="15"/>
        <v>2.7278336451126012E-5</v>
      </c>
      <c r="Q70" s="93">
        <f t="shared" si="16"/>
        <v>-1.6015196689012426E-4</v>
      </c>
      <c r="R70" s="93">
        <f t="shared" si="17"/>
        <v>1.6015196689012426E-4</v>
      </c>
      <c r="S70" s="93"/>
      <c r="T70" s="93">
        <f>ABS(('Wyrównanie 22 Part 1'!B70-'Wyrównanie 22 Part 1'!G70)/'Wyrównanie 22 Part 1'!G70)</f>
        <v>6.7058940812675133E-2</v>
      </c>
      <c r="U70" s="93">
        <f t="shared" si="19"/>
        <v>4.4969015429178662E-3</v>
      </c>
      <c r="V70" s="93">
        <f>'Wyrównanie 22 Part 1'!C71-'Wyrównanie 22 Part 1'!C70</f>
        <v>2.5712454542621554E-3</v>
      </c>
      <c r="W70" s="93">
        <f t="shared" si="20"/>
        <v>2.5712454542621554E-3</v>
      </c>
      <c r="X70" s="93">
        <f t="shared" si="21"/>
        <v>-2.7278336451126012E-5</v>
      </c>
      <c r="Y70" s="93">
        <f t="shared" si="22"/>
        <v>2.7278336451126012E-5</v>
      </c>
      <c r="Z70" s="93">
        <f t="shared" si="23"/>
        <v>-1.6015196689012426E-4</v>
      </c>
      <c r="AA70" s="93">
        <f t="shared" si="48"/>
        <v>1.6015196689012426E-4</v>
      </c>
      <c r="AB70" s="93"/>
      <c r="AC70" s="93">
        <f>ABS(('Wyrównanie 22 Part 1'!B70-'Wyrównanie 22 Part 1'!I70)/'Wyrównanie 22 Part 1'!I70)</f>
        <v>6.0035848357848164E-2</v>
      </c>
      <c r="AD70" s="93">
        <f t="shared" si="24"/>
        <v>3.6043030880465402E-3</v>
      </c>
      <c r="AE70" s="93">
        <f>'Wyrównanie 22 Part 1'!C71-'Wyrównanie 22 Part 1'!C70</f>
        <v>2.5712454542621554E-3</v>
      </c>
      <c r="AF70" s="93">
        <f t="shared" si="25"/>
        <v>2.5712454542621554E-3</v>
      </c>
      <c r="AG70" s="93">
        <f t="shared" si="26"/>
        <v>-2.7278336451126012E-5</v>
      </c>
      <c r="AH70" s="93">
        <f t="shared" si="27"/>
        <v>2.7278336451126012E-5</v>
      </c>
      <c r="AI70" s="93">
        <f t="shared" si="28"/>
        <v>-1.6015196689012426E-4</v>
      </c>
      <c r="AJ70" s="93">
        <f t="shared" si="29"/>
        <v>1.6015196689012426E-4</v>
      </c>
      <c r="AK70" s="93"/>
      <c r="AL70" s="93">
        <f>ABS(('Wyrównanie 22 Part 1'!B70-'Wyrównanie 22 Part 1'!K70)/'Wyrównanie 22 Part 1'!K70)</f>
        <v>5.6917495436337194E-2</v>
      </c>
      <c r="AM70" s="93">
        <f t="shared" si="36"/>
        <v>3.2396012867454654E-3</v>
      </c>
      <c r="AN70" s="93">
        <f>'Wyrównanie 22 Part 1'!B71-'Wyrównanie 22 Part 1'!B70</f>
        <v>5.3741720725067055E-3</v>
      </c>
      <c r="AO70" s="93">
        <f t="shared" si="37"/>
        <v>5.3741720725067055E-3</v>
      </c>
      <c r="AP70" s="93">
        <f t="shared" si="38"/>
        <v>-1.9045114625123177E-3</v>
      </c>
      <c r="AQ70" s="93">
        <f t="shared" si="39"/>
        <v>1.9045114625123177E-3</v>
      </c>
      <c r="AR70" s="93">
        <f t="shared" si="40"/>
        <v>-1.7882294629278303E-3</v>
      </c>
      <c r="AS70" s="93">
        <f t="shared" si="41"/>
        <v>1.7882294629278303E-3</v>
      </c>
      <c r="AT70" s="93"/>
      <c r="AU70" s="93">
        <f>ABS(('Wyrównanie 22 Part 1'!B70-'Wyrównanie 22 Part 1'!M70)/'Wyrównanie 22 Part 1'!M70)</f>
        <v>6.1410831409370217E-2</v>
      </c>
      <c r="AV70" s="93">
        <f t="shared" si="42"/>
        <v>3.7712902143900917E-3</v>
      </c>
      <c r="AW70" s="93">
        <f>'Wyrównanie 22 Part 1'!B71-'Wyrównanie 22 Part 1'!B70</f>
        <v>5.3741720725067055E-3</v>
      </c>
      <c r="AX70" s="93">
        <f t="shared" si="43"/>
        <v>5.3741720725067055E-3</v>
      </c>
      <c r="AY70" s="93">
        <f t="shared" si="44"/>
        <v>-1.9045114625123177E-3</v>
      </c>
      <c r="AZ70" s="93">
        <f t="shared" si="45"/>
        <v>1.9045114625123177E-3</v>
      </c>
      <c r="BA70" s="93">
        <f t="shared" si="46"/>
        <v>-1.7882294629278303E-3</v>
      </c>
      <c r="BB70" s="93">
        <f t="shared" si="47"/>
        <v>1.7882294629278303E-3</v>
      </c>
      <c r="BC70" s="93"/>
      <c r="BD70" s="93">
        <f>ABS(('Wyrównanie 22 Part 1'!B70-'Wyrównanie 22 Part 1'!O70)/'Wyrównanie 22 Part 1'!O70)</f>
        <v>2.2175059169840503E-2</v>
      </c>
      <c r="BE70" s="93">
        <f t="shared" si="6"/>
        <v>4.9173324918592737E-4</v>
      </c>
      <c r="BF70" s="93">
        <f>'Wyrównanie 22 Part 1'!B71-'Wyrównanie 22 Part 1'!B70</f>
        <v>5.3741720725067055E-3</v>
      </c>
      <c r="BG70" s="93">
        <f t="shared" si="7"/>
        <v>5.3741720725067055E-3</v>
      </c>
      <c r="BH70" s="93">
        <f t="shared" si="8"/>
        <v>-1.9045114625123177E-3</v>
      </c>
      <c r="BI70" s="93">
        <f t="shared" si="9"/>
        <v>1.9045114625123177E-3</v>
      </c>
      <c r="BJ70" s="93">
        <f t="shared" si="10"/>
        <v>-1.7882294629278303E-3</v>
      </c>
      <c r="BK70" s="93">
        <f t="shared" si="11"/>
        <v>1.7882294629278303E-3</v>
      </c>
      <c r="BL70" s="93"/>
      <c r="BM70" s="93">
        <f>ABS(('Wyrównanie 22 Part 1'!B70-'Wyrównanie 22 Part 1'!Q70)/'Wyrównanie 22 Part 1'!Q70)</f>
        <v>6.1928673774202705E-2</v>
      </c>
      <c r="BN70" s="93">
        <f t="shared" si="30"/>
        <v>3.835160635431622E-3</v>
      </c>
      <c r="BO70" s="93">
        <f>'Wyrównanie 22 Part 1'!B71-'Wyrównanie 22 Part 1'!B70</f>
        <v>5.3741720725067055E-3</v>
      </c>
      <c r="BP70" s="93">
        <f t="shared" si="31"/>
        <v>5.3741720725067055E-3</v>
      </c>
      <c r="BQ70" s="93">
        <f t="shared" si="32"/>
        <v>-1.9045114625123177E-3</v>
      </c>
      <c r="BR70" s="93">
        <f t="shared" si="33"/>
        <v>1.9045114625123177E-3</v>
      </c>
      <c r="BS70" s="93">
        <f t="shared" si="34"/>
        <v>-1.7882294629278303E-3</v>
      </c>
      <c r="BT70" s="93">
        <f t="shared" si="35"/>
        <v>1.7882294629278303E-3</v>
      </c>
    </row>
    <row r="71" spans="1:72" s="29" customFormat="1" x14ac:dyDescent="0.25">
      <c r="A71" s="42">
        <v>65</v>
      </c>
      <c r="B71" s="93">
        <f>ABS(('Wyrównanie 22 Part 1'!B71-'Wyrównanie 22 Part 1'!C71)/'Wyrównanie 22 Part 1'!C71)</f>
        <v>4.3534098055911151E-2</v>
      </c>
      <c r="C71" s="93">
        <f t="shared" si="0"/>
        <v>1.895217693541687E-3</v>
      </c>
      <c r="D71" s="93">
        <f>'Wyrównanie 22 Part 1'!C72-'Wyrównanie 22 Part 1'!C71</f>
        <v>2.5439671178110294E-3</v>
      </c>
      <c r="E71" s="93">
        <f t="shared" si="1"/>
        <v>2.5439671178110294E-3</v>
      </c>
      <c r="F71" s="93">
        <f t="shared" si="2"/>
        <v>-1.8743030334125027E-4</v>
      </c>
      <c r="G71" s="93">
        <f t="shared" si="3"/>
        <v>1.8743030334125027E-4</v>
      </c>
      <c r="H71" s="93">
        <f t="shared" si="4"/>
        <v>-6.8016131979025535E-5</v>
      </c>
      <c r="I71" s="93">
        <f t="shared" si="5"/>
        <v>6.8016131979025535E-5</v>
      </c>
      <c r="J71" s="93"/>
      <c r="K71" s="93">
        <f>ABS(('Wyrównanie 22 Part 1'!B71-'Wyrównanie 22 Part 1'!E71)/'Wyrównanie 22 Part 1'!E71)</f>
        <v>4.724204900164812E-2</v>
      </c>
      <c r="L71" s="93">
        <f t="shared" si="12"/>
        <v>2.2318111938741223E-3</v>
      </c>
      <c r="M71" s="93">
        <f>'Wyrównanie 22 Part 1'!C72-'Wyrównanie 22 Part 1'!C71</f>
        <v>2.5439671178110294E-3</v>
      </c>
      <c r="N71" s="93">
        <f t="shared" si="13"/>
        <v>2.5439671178110294E-3</v>
      </c>
      <c r="O71" s="93">
        <f t="shared" si="14"/>
        <v>-1.8743030334125027E-4</v>
      </c>
      <c r="P71" s="93">
        <f t="shared" si="15"/>
        <v>1.8743030334125027E-4</v>
      </c>
      <c r="Q71" s="93">
        <f t="shared" si="16"/>
        <v>-6.8016131979025535E-5</v>
      </c>
      <c r="R71" s="93">
        <f t="shared" si="17"/>
        <v>6.8016131979025535E-5</v>
      </c>
      <c r="S71" s="93"/>
      <c r="T71" s="93">
        <f>ABS(('Wyrównanie 22 Part 1'!B71-'Wyrównanie 22 Part 1'!G71)/'Wyrównanie 22 Part 1'!G71)</f>
        <v>4.8818684702073747E-2</v>
      </c>
      <c r="U71" s="93">
        <f t="shared" si="19"/>
        <v>2.3832639760404894E-3</v>
      </c>
      <c r="V71" s="93">
        <f>'Wyrównanie 22 Part 1'!C72-'Wyrównanie 22 Part 1'!C71</f>
        <v>2.5439671178110294E-3</v>
      </c>
      <c r="W71" s="93">
        <f t="shared" si="20"/>
        <v>2.5439671178110294E-3</v>
      </c>
      <c r="X71" s="93">
        <f t="shared" si="21"/>
        <v>-1.8743030334125027E-4</v>
      </c>
      <c r="Y71" s="93">
        <f t="shared" si="22"/>
        <v>1.8743030334125027E-4</v>
      </c>
      <c r="Z71" s="93">
        <f t="shared" si="23"/>
        <v>-6.8016131979025535E-5</v>
      </c>
      <c r="AA71" s="93">
        <f t="shared" si="48"/>
        <v>6.8016131979025535E-5</v>
      </c>
      <c r="AB71" s="93"/>
      <c r="AC71" s="93">
        <f>ABS(('Wyrównanie 22 Part 1'!B71-'Wyrównanie 22 Part 1'!I71)/'Wyrównanie 22 Part 1'!I71)</f>
        <v>5.0110464199577258E-2</v>
      </c>
      <c r="AD71" s="93">
        <f t="shared" si="24"/>
        <v>2.5110586222971141E-3</v>
      </c>
      <c r="AE71" s="93">
        <f>'Wyrównanie 22 Part 1'!C72-'Wyrównanie 22 Part 1'!C71</f>
        <v>2.5439671178110294E-3</v>
      </c>
      <c r="AF71" s="93">
        <f t="shared" si="25"/>
        <v>2.5439671178110294E-3</v>
      </c>
      <c r="AG71" s="93">
        <f t="shared" si="26"/>
        <v>-1.8743030334125027E-4</v>
      </c>
      <c r="AH71" s="93">
        <f t="shared" si="27"/>
        <v>1.8743030334125027E-4</v>
      </c>
      <c r="AI71" s="93">
        <f t="shared" si="28"/>
        <v>-6.8016131979025535E-5</v>
      </c>
      <c r="AJ71" s="93">
        <f t="shared" si="29"/>
        <v>6.8016131979025535E-5</v>
      </c>
      <c r="AK71" s="93"/>
      <c r="AL71" s="93">
        <f>ABS(('Wyrównanie 22 Part 1'!B71-'Wyrównanie 22 Part 1'!K71)/'Wyrównanie 22 Part 1'!K71)</f>
        <v>5.2191488917675687E-2</v>
      </c>
      <c r="AM71" s="93">
        <f t="shared" si="36"/>
        <v>2.7239515154438639E-3</v>
      </c>
      <c r="AN71" s="93">
        <f>'Wyrównanie 22 Part 1'!B72-'Wyrównanie 22 Part 1'!B71</f>
        <v>3.4696606099943877E-3</v>
      </c>
      <c r="AO71" s="93">
        <f t="shared" si="37"/>
        <v>3.4696606099943877E-3</v>
      </c>
      <c r="AP71" s="93">
        <f t="shared" si="38"/>
        <v>-3.692740925440148E-3</v>
      </c>
      <c r="AQ71" s="93">
        <f t="shared" si="39"/>
        <v>3.692740925440148E-3</v>
      </c>
      <c r="AR71" s="93">
        <f t="shared" si="40"/>
        <v>6.053964505638422E-3</v>
      </c>
      <c r="AS71" s="93">
        <f t="shared" si="41"/>
        <v>6.053964505638422E-3</v>
      </c>
      <c r="AT71" s="93"/>
      <c r="AU71" s="93">
        <f>ABS(('Wyrównanie 22 Part 1'!B71-'Wyrównanie 22 Part 1'!M71)/'Wyrównanie 22 Part 1'!M71)</f>
        <v>5.1370224555560881E-2</v>
      </c>
      <c r="AV71" s="93">
        <f t="shared" si="42"/>
        <v>2.6388999708887501E-3</v>
      </c>
      <c r="AW71" s="93">
        <f>'Wyrównanie 22 Part 1'!B72-'Wyrównanie 22 Part 1'!B71</f>
        <v>3.4696606099943877E-3</v>
      </c>
      <c r="AX71" s="93">
        <f t="shared" si="43"/>
        <v>3.4696606099943877E-3</v>
      </c>
      <c r="AY71" s="93">
        <f t="shared" si="44"/>
        <v>-3.692740925440148E-3</v>
      </c>
      <c r="AZ71" s="93">
        <f t="shared" si="45"/>
        <v>3.692740925440148E-3</v>
      </c>
      <c r="BA71" s="93">
        <f t="shared" si="46"/>
        <v>6.053964505638422E-3</v>
      </c>
      <c r="BB71" s="93">
        <f t="shared" si="47"/>
        <v>6.053964505638422E-3</v>
      </c>
      <c r="BC71" s="93"/>
      <c r="BD71" s="93">
        <f>ABS(('Wyrównanie 22 Part 1'!B71-'Wyrównanie 22 Part 1'!O71)/'Wyrównanie 22 Part 1'!O71)</f>
        <v>6.9292890863228117E-3</v>
      </c>
      <c r="BE71" s="93">
        <f t="shared" si="6"/>
        <v>4.8015047241832428E-5</v>
      </c>
      <c r="BF71" s="93">
        <f>'Wyrównanie 22 Part 1'!B72-'Wyrównanie 22 Part 1'!B71</f>
        <v>3.4696606099943877E-3</v>
      </c>
      <c r="BG71" s="93">
        <f t="shared" si="7"/>
        <v>3.4696606099943877E-3</v>
      </c>
      <c r="BH71" s="93">
        <f t="shared" si="8"/>
        <v>-3.692740925440148E-3</v>
      </c>
      <c r="BI71" s="93">
        <f t="shared" si="9"/>
        <v>3.692740925440148E-3</v>
      </c>
      <c r="BJ71" s="93">
        <f t="shared" si="10"/>
        <v>6.053964505638422E-3</v>
      </c>
      <c r="BK71" s="93">
        <f t="shared" si="11"/>
        <v>6.053964505638422E-3</v>
      </c>
      <c r="BL71" s="93"/>
      <c r="BM71" s="93">
        <f>ABS(('Wyrównanie 22 Part 1'!B71-'Wyrównanie 22 Part 1'!Q71)/'Wyrównanie 22 Part 1'!Q71)</f>
        <v>4.3960012372942038E-2</v>
      </c>
      <c r="BN71" s="93">
        <f t="shared" si="30"/>
        <v>1.9324826878292171E-3</v>
      </c>
      <c r="BO71" s="93">
        <f>'Wyrównanie 22 Part 1'!B72-'Wyrównanie 22 Part 1'!B71</f>
        <v>3.4696606099943877E-3</v>
      </c>
      <c r="BP71" s="93">
        <f t="shared" si="31"/>
        <v>3.4696606099943877E-3</v>
      </c>
      <c r="BQ71" s="93">
        <f t="shared" si="32"/>
        <v>-3.692740925440148E-3</v>
      </c>
      <c r="BR71" s="93">
        <f t="shared" si="33"/>
        <v>3.692740925440148E-3</v>
      </c>
      <c r="BS71" s="93">
        <f t="shared" si="34"/>
        <v>6.053964505638422E-3</v>
      </c>
      <c r="BT71" s="93">
        <f t="shared" si="35"/>
        <v>6.053964505638422E-3</v>
      </c>
    </row>
    <row r="72" spans="1:72" s="29" customFormat="1" x14ac:dyDescent="0.25">
      <c r="A72" s="42">
        <v>66</v>
      </c>
      <c r="B72" s="93">
        <f>ABS(('Wyrównanie 22 Part 1'!B72-'Wyrównanie 22 Part 1'!C72)/'Wyrównanie 22 Part 1'!C72)</f>
        <v>7.0629713636123193E-2</v>
      </c>
      <c r="C72" s="93">
        <f t="shared" si="0"/>
        <v>4.9885564483207667E-3</v>
      </c>
      <c r="D72" s="93">
        <f>'Wyrównanie 22 Part 1'!C73-'Wyrównanie 22 Part 1'!C72</f>
        <v>2.3565368144697792E-3</v>
      </c>
      <c r="E72" s="93">
        <f t="shared" si="1"/>
        <v>2.3565368144697792E-3</v>
      </c>
      <c r="F72" s="93">
        <f t="shared" si="2"/>
        <v>-2.5544643532027581E-4</v>
      </c>
      <c r="G72" s="93">
        <f t="shared" si="3"/>
        <v>2.5544643532027581E-4</v>
      </c>
      <c r="H72" s="93">
        <f t="shared" si="4"/>
        <v>-2.2863750336596725E-4</v>
      </c>
      <c r="I72" s="93">
        <f t="shared" si="5"/>
        <v>2.2863750336596725E-4</v>
      </c>
      <c r="J72" s="93"/>
      <c r="K72" s="93">
        <f>ABS(('Wyrównanie 22 Part 1'!B72-'Wyrównanie 22 Part 1'!E72)/'Wyrównanie 22 Part 1'!E72)</f>
        <v>7.6679672736132923E-2</v>
      </c>
      <c r="L72" s="93">
        <f t="shared" si="12"/>
        <v>5.879772210920447E-3</v>
      </c>
      <c r="M72" s="93">
        <f>'Wyrównanie 22 Part 1'!C73-'Wyrównanie 22 Part 1'!C72</f>
        <v>2.3565368144697792E-3</v>
      </c>
      <c r="N72" s="93">
        <f t="shared" si="13"/>
        <v>2.3565368144697792E-3</v>
      </c>
      <c r="O72" s="93">
        <f t="shared" si="14"/>
        <v>-2.5544643532027581E-4</v>
      </c>
      <c r="P72" s="93">
        <f t="shared" si="15"/>
        <v>2.5544643532027581E-4</v>
      </c>
      <c r="Q72" s="93">
        <f t="shared" si="16"/>
        <v>-2.2863750336596725E-4</v>
      </c>
      <c r="R72" s="93">
        <f t="shared" si="17"/>
        <v>2.2863750336596725E-4</v>
      </c>
      <c r="S72" s="93"/>
      <c r="T72" s="93">
        <f>ABS(('Wyrównanie 22 Part 1'!B72-'Wyrównanie 22 Part 1'!G72)/'Wyrównanie 22 Part 1'!G72)</f>
        <v>8.19071473663011E-2</v>
      </c>
      <c r="U72" s="93">
        <f t="shared" si="19"/>
        <v>6.7087807896849651E-3</v>
      </c>
      <c r="V72" s="93">
        <f>'Wyrównanie 22 Part 1'!C73-'Wyrównanie 22 Part 1'!C72</f>
        <v>2.3565368144697792E-3</v>
      </c>
      <c r="W72" s="93">
        <f t="shared" si="20"/>
        <v>2.3565368144697792E-3</v>
      </c>
      <c r="X72" s="93">
        <f t="shared" si="21"/>
        <v>-2.5544643532027581E-4</v>
      </c>
      <c r="Y72" s="93">
        <f t="shared" si="22"/>
        <v>2.5544643532027581E-4</v>
      </c>
      <c r="Z72" s="93">
        <f t="shared" si="23"/>
        <v>-2.2863750336596725E-4</v>
      </c>
      <c r="AA72" s="93">
        <f t="shared" si="48"/>
        <v>2.2863750336596725E-4</v>
      </c>
      <c r="AB72" s="93"/>
      <c r="AC72" s="93">
        <f>ABS(('Wyrównanie 22 Part 1'!B72-'Wyrównanie 22 Part 1'!I72)/'Wyrównanie 22 Part 1'!I72)</f>
        <v>7.9183422732848938E-2</v>
      </c>
      <c r="AD72" s="93">
        <f t="shared" si="24"/>
        <v>6.2700144356890577E-3</v>
      </c>
      <c r="AE72" s="93">
        <f>'Wyrównanie 22 Part 1'!C73-'Wyrównanie 22 Part 1'!C72</f>
        <v>2.3565368144697792E-3</v>
      </c>
      <c r="AF72" s="93">
        <f t="shared" si="25"/>
        <v>2.3565368144697792E-3</v>
      </c>
      <c r="AG72" s="93">
        <f t="shared" si="26"/>
        <v>-2.5544643532027581E-4</v>
      </c>
      <c r="AH72" s="93">
        <f t="shared" si="27"/>
        <v>2.5544643532027581E-4</v>
      </c>
      <c r="AI72" s="93">
        <f t="shared" si="28"/>
        <v>-2.2863750336596725E-4</v>
      </c>
      <c r="AJ72" s="93">
        <f t="shared" si="29"/>
        <v>2.2863750336596725E-4</v>
      </c>
      <c r="AK72" s="93"/>
      <c r="AL72" s="93">
        <f>ABS(('Wyrównanie 22 Part 1'!B72-'Wyrównanie 22 Part 1'!K72)/'Wyrównanie 22 Part 1'!K72)</f>
        <v>8.067857070676103E-2</v>
      </c>
      <c r="AM72" s="93">
        <f t="shared" si="36"/>
        <v>6.5090317712858392E-3</v>
      </c>
      <c r="AN72" s="93">
        <f>'Wyrównanie 22 Part 1'!B73-'Wyrównanie 22 Part 1'!B72</f>
        <v>-2.2308031544576029E-4</v>
      </c>
      <c r="AO72" s="93">
        <f t="shared" si="37"/>
        <v>2.2308031544576029E-4</v>
      </c>
      <c r="AP72" s="93">
        <f t="shared" si="38"/>
        <v>2.3612235801982739E-3</v>
      </c>
      <c r="AQ72" s="93">
        <f t="shared" si="39"/>
        <v>2.3612235801982739E-3</v>
      </c>
      <c r="AR72" s="93">
        <f t="shared" si="40"/>
        <v>-3.4755784044097279E-3</v>
      </c>
      <c r="AS72" s="93">
        <f t="shared" si="41"/>
        <v>3.4755784044097279E-3</v>
      </c>
      <c r="AT72" s="93"/>
      <c r="AU72" s="93">
        <f>ABS(('Wyrównanie 22 Part 1'!B72-'Wyrównanie 22 Part 1'!M72)/'Wyrównanie 22 Part 1'!M72)</f>
        <v>8.1424810997524064E-2</v>
      </c>
      <c r="AV72" s="93">
        <f t="shared" si="42"/>
        <v>6.6299998459825159E-3</v>
      </c>
      <c r="AW72" s="93">
        <f>'Wyrównanie 22 Part 1'!B73-'Wyrównanie 22 Part 1'!B72</f>
        <v>-2.2308031544576029E-4</v>
      </c>
      <c r="AX72" s="93">
        <f t="shared" si="43"/>
        <v>2.2308031544576029E-4</v>
      </c>
      <c r="AY72" s="93">
        <f t="shared" si="44"/>
        <v>2.3612235801982739E-3</v>
      </c>
      <c r="AZ72" s="93">
        <f t="shared" si="45"/>
        <v>2.3612235801982739E-3</v>
      </c>
      <c r="BA72" s="93">
        <f t="shared" si="46"/>
        <v>-3.4755784044097279E-3</v>
      </c>
      <c r="BB72" s="93">
        <f t="shared" si="47"/>
        <v>3.4755784044097279E-3</v>
      </c>
      <c r="BC72" s="93"/>
      <c r="BD72" s="93">
        <f>ABS(('Wyrównanie 22 Part 1'!B72-'Wyrównanie 22 Part 1'!O72)/'Wyrównanie 22 Part 1'!O72)</f>
        <v>1.4246536062232315E-2</v>
      </c>
      <c r="BE72" s="93">
        <f t="shared" si="6"/>
        <v>2.0296378977248584E-4</v>
      </c>
      <c r="BF72" s="93">
        <f>'Wyrównanie 22 Part 1'!B73-'Wyrównanie 22 Part 1'!B72</f>
        <v>-2.2308031544576029E-4</v>
      </c>
      <c r="BG72" s="93">
        <f t="shared" si="7"/>
        <v>2.2308031544576029E-4</v>
      </c>
      <c r="BH72" s="93">
        <f t="shared" si="8"/>
        <v>2.3612235801982739E-3</v>
      </c>
      <c r="BI72" s="93">
        <f t="shared" si="9"/>
        <v>2.3612235801982739E-3</v>
      </c>
      <c r="BJ72" s="93">
        <f t="shared" si="10"/>
        <v>-3.4755784044097279E-3</v>
      </c>
      <c r="BK72" s="93">
        <f t="shared" si="11"/>
        <v>3.4755784044097279E-3</v>
      </c>
      <c r="BL72" s="93"/>
      <c r="BM72" s="93">
        <f>ABS(('Wyrównanie 22 Part 1'!B72-'Wyrównanie 22 Part 1'!Q72)/'Wyrównanie 22 Part 1'!Q72)</f>
        <v>6.9739131737484777E-2</v>
      </c>
      <c r="BN72" s="93">
        <f t="shared" si="30"/>
        <v>4.8635464954982568E-3</v>
      </c>
      <c r="BO72" s="93">
        <f>'Wyrównanie 22 Part 1'!B73-'Wyrównanie 22 Part 1'!B72</f>
        <v>-2.2308031544576029E-4</v>
      </c>
      <c r="BP72" s="93">
        <f t="shared" si="31"/>
        <v>2.2308031544576029E-4</v>
      </c>
      <c r="BQ72" s="93">
        <f t="shared" si="32"/>
        <v>2.3612235801982739E-3</v>
      </c>
      <c r="BR72" s="93">
        <f t="shared" si="33"/>
        <v>2.3612235801982739E-3</v>
      </c>
      <c r="BS72" s="93">
        <f t="shared" si="34"/>
        <v>-3.4755784044097279E-3</v>
      </c>
      <c r="BT72" s="93">
        <f t="shared" si="35"/>
        <v>3.4755784044097279E-3</v>
      </c>
    </row>
    <row r="73" spans="1:72" s="29" customFormat="1" x14ac:dyDescent="0.25">
      <c r="A73" s="42">
        <v>67</v>
      </c>
      <c r="B73" s="93">
        <f>ABS(('Wyrównanie 22 Part 1'!B73-'Wyrównanie 22 Part 1'!C73)/'Wyrównanie 22 Part 1'!C73)</f>
        <v>1.4038571232853628E-2</v>
      </c>
      <c r="C73" s="93">
        <f t="shared" ref="C73:C103" si="49">B73^2</f>
        <v>1.9708148225990545E-4</v>
      </c>
      <c r="D73" s="93">
        <f>'Wyrównanie 22 Part 1'!C74-'Wyrównanie 22 Part 1'!C73</f>
        <v>2.1010903791495034E-3</v>
      </c>
      <c r="E73" s="93">
        <f t="shared" ref="E73:E102" si="50">ABS(D73)</f>
        <v>2.1010903791495034E-3</v>
      </c>
      <c r="F73" s="93">
        <f t="shared" ref="F73:F101" si="51">D74-D73</f>
        <v>-4.8408393868624305E-4</v>
      </c>
      <c r="G73" s="93">
        <f t="shared" ref="G73:G101" si="52">ABS(F73)</f>
        <v>4.8408393868624305E-4</v>
      </c>
      <c r="H73" s="93">
        <f t="shared" ref="H73:H100" si="53">F74-F73</f>
        <v>1.5400722597317257E-3</v>
      </c>
      <c r="I73" s="93">
        <f t="shared" ref="I73:I100" si="54">ABS(H73)</f>
        <v>1.5400722597317257E-3</v>
      </c>
      <c r="J73" s="93"/>
      <c r="K73" s="93">
        <f>ABS(('Wyrównanie 22 Part 1'!B73-'Wyrównanie 22 Part 1'!E73)/'Wyrównanie 22 Part 1'!E73)</f>
        <v>5.2182702925273839E-3</v>
      </c>
      <c r="L73" s="93">
        <f t="shared" si="12"/>
        <v>2.723034484587383E-5</v>
      </c>
      <c r="M73" s="93">
        <f>'Wyrównanie 22 Part 1'!C74-'Wyrównanie 22 Part 1'!C73</f>
        <v>2.1010903791495034E-3</v>
      </c>
      <c r="N73" s="93">
        <f t="shared" si="13"/>
        <v>2.1010903791495034E-3</v>
      </c>
      <c r="O73" s="93">
        <f t="shared" si="14"/>
        <v>-4.8408393868624305E-4</v>
      </c>
      <c r="P73" s="93">
        <f t="shared" si="15"/>
        <v>4.8408393868624305E-4</v>
      </c>
      <c r="Q73" s="93">
        <f t="shared" si="16"/>
        <v>1.5400722597317257E-3</v>
      </c>
      <c r="R73" s="93">
        <f t="shared" si="17"/>
        <v>1.5400722597317257E-3</v>
      </c>
      <c r="S73" s="93"/>
      <c r="T73" s="93">
        <f>ABS(('Wyrównanie 22 Part 1'!B73-'Wyrównanie 22 Part 1'!G73)/'Wyrównanie 22 Part 1'!G73)</f>
        <v>4.0307199664256152E-3</v>
      </c>
      <c r="U73" s="93">
        <f t="shared" si="19"/>
        <v>1.6246703447742114E-5</v>
      </c>
      <c r="V73" s="93">
        <f>'Wyrównanie 22 Part 1'!C74-'Wyrównanie 22 Part 1'!C73</f>
        <v>2.1010903791495034E-3</v>
      </c>
      <c r="W73" s="93">
        <f t="shared" si="20"/>
        <v>2.1010903791495034E-3</v>
      </c>
      <c r="X73" s="93">
        <f t="shared" si="21"/>
        <v>-4.8408393868624305E-4</v>
      </c>
      <c r="Y73" s="93">
        <f t="shared" si="22"/>
        <v>4.8408393868624305E-4</v>
      </c>
      <c r="Z73" s="93">
        <f t="shared" si="23"/>
        <v>1.5400722597317257E-3</v>
      </c>
      <c r="AA73" s="93">
        <f t="shared" si="48"/>
        <v>1.5400722597317257E-3</v>
      </c>
      <c r="AB73" s="93"/>
      <c r="AC73" s="93">
        <f>ABS(('Wyrównanie 22 Part 1'!B73-'Wyrównanie 22 Part 1'!I73)/'Wyrównanie 22 Part 1'!I73)</f>
        <v>8.5884538197557106E-3</v>
      </c>
      <c r="AD73" s="93">
        <f t="shared" si="24"/>
        <v>7.3761539014076456E-5</v>
      </c>
      <c r="AE73" s="93">
        <f>'Wyrównanie 22 Part 1'!C74-'Wyrównanie 22 Part 1'!C73</f>
        <v>2.1010903791495034E-3</v>
      </c>
      <c r="AF73" s="93">
        <f t="shared" si="25"/>
        <v>2.1010903791495034E-3</v>
      </c>
      <c r="AG73" s="93">
        <f t="shared" si="26"/>
        <v>-4.8408393868624305E-4</v>
      </c>
      <c r="AH73" s="93">
        <f t="shared" si="27"/>
        <v>4.8408393868624305E-4</v>
      </c>
      <c r="AI73" s="93">
        <f t="shared" si="28"/>
        <v>1.5400722597317257E-3</v>
      </c>
      <c r="AJ73" s="93">
        <f t="shared" si="29"/>
        <v>1.5400722597317257E-3</v>
      </c>
      <c r="AK73" s="93"/>
      <c r="AL73" s="93">
        <f>ABS(('Wyrównanie 22 Part 1'!B73-'Wyrównanie 22 Part 1'!K73)/'Wyrównanie 22 Part 1'!K73)</f>
        <v>5.6131137946842284E-3</v>
      </c>
      <c r="AM73" s="93">
        <f t="shared" si="36"/>
        <v>3.150704647207438E-5</v>
      </c>
      <c r="AN73" s="93">
        <f>'Wyrównanie 22 Part 1'!B74-'Wyrównanie 22 Part 1'!B73</f>
        <v>2.1381432647525137E-3</v>
      </c>
      <c r="AO73" s="93">
        <f t="shared" si="37"/>
        <v>2.1381432647525137E-3</v>
      </c>
      <c r="AP73" s="93">
        <f t="shared" si="38"/>
        <v>-1.114354824211454E-3</v>
      </c>
      <c r="AQ73" s="93">
        <f t="shared" si="39"/>
        <v>1.114354824211454E-3</v>
      </c>
      <c r="AR73" s="93">
        <f t="shared" si="40"/>
        <v>4.1875062795756687E-3</v>
      </c>
      <c r="AS73" s="93">
        <f t="shared" si="41"/>
        <v>4.1875062795756687E-3</v>
      </c>
      <c r="AT73" s="93"/>
      <c r="AU73" s="93">
        <f>ABS(('Wyrównanie 22 Part 1'!B73-'Wyrównanie 22 Part 1'!M73)/'Wyrównanie 22 Part 1'!M73)</f>
        <v>6.8358775517164648E-3</v>
      </c>
      <c r="AV73" s="93">
        <f t="shared" si="42"/>
        <v>4.672922190206109E-5</v>
      </c>
      <c r="AW73" s="93">
        <f>'Wyrównanie 22 Part 1'!B74-'Wyrównanie 22 Part 1'!B73</f>
        <v>2.1381432647525137E-3</v>
      </c>
      <c r="AX73" s="93">
        <f t="shared" si="43"/>
        <v>2.1381432647525137E-3</v>
      </c>
      <c r="AY73" s="93">
        <f t="shared" si="44"/>
        <v>-1.114354824211454E-3</v>
      </c>
      <c r="AZ73" s="93">
        <f t="shared" si="45"/>
        <v>1.114354824211454E-3</v>
      </c>
      <c r="BA73" s="93">
        <f t="shared" si="46"/>
        <v>4.1875062795756687E-3</v>
      </c>
      <c r="BB73" s="93">
        <f t="shared" si="47"/>
        <v>4.1875062795756687E-3</v>
      </c>
      <c r="BC73" s="93"/>
      <c r="BD73" s="93">
        <f>ABS(('Wyrównanie 22 Part 1'!B73-'Wyrównanie 22 Part 1'!O73)/'Wyrównanie 22 Part 1'!O73)</f>
        <v>1.7866171255387284E-2</v>
      </c>
      <c r="BE73" s="93">
        <f t="shared" si="6"/>
        <v>3.1920007532682687E-4</v>
      </c>
      <c r="BF73" s="93">
        <f>'Wyrównanie 22 Part 1'!B74-'Wyrównanie 22 Part 1'!B73</f>
        <v>2.1381432647525137E-3</v>
      </c>
      <c r="BG73" s="93">
        <f t="shared" si="7"/>
        <v>2.1381432647525137E-3</v>
      </c>
      <c r="BH73" s="93">
        <f t="shared" si="8"/>
        <v>-1.114354824211454E-3</v>
      </c>
      <c r="BI73" s="93">
        <f t="shared" si="9"/>
        <v>1.114354824211454E-3</v>
      </c>
      <c r="BJ73" s="93">
        <f t="shared" si="10"/>
        <v>4.1875062795756687E-3</v>
      </c>
      <c r="BK73" s="93">
        <f t="shared" si="11"/>
        <v>4.1875062795756687E-3</v>
      </c>
      <c r="BL73" s="93"/>
      <c r="BM73" s="93">
        <f>ABS(('Wyrównanie 22 Part 1'!B73-'Wyrównanie 22 Part 1'!Q73)/'Wyrównanie 22 Part 1'!Q73)</f>
        <v>1.5532016507470037E-2</v>
      </c>
      <c r="BN73" s="93">
        <f t="shared" si="30"/>
        <v>2.4124353678832173E-4</v>
      </c>
      <c r="BO73" s="93">
        <f>'Wyrównanie 22 Part 1'!B74-'Wyrównanie 22 Part 1'!B73</f>
        <v>2.1381432647525137E-3</v>
      </c>
      <c r="BP73" s="93">
        <f t="shared" si="31"/>
        <v>2.1381432647525137E-3</v>
      </c>
      <c r="BQ73" s="93">
        <f t="shared" si="32"/>
        <v>-1.114354824211454E-3</v>
      </c>
      <c r="BR73" s="93">
        <f t="shared" si="33"/>
        <v>1.114354824211454E-3</v>
      </c>
      <c r="BS73" s="93">
        <f t="shared" si="34"/>
        <v>4.1875062795756687E-3</v>
      </c>
      <c r="BT73" s="93">
        <f t="shared" si="35"/>
        <v>4.1875062795756687E-3</v>
      </c>
    </row>
    <row r="74" spans="1:72" s="29" customFormat="1" x14ac:dyDescent="0.25">
      <c r="A74" s="42">
        <v>68</v>
      </c>
      <c r="B74" s="93">
        <f>ABS(('Wyrównanie 22 Part 1'!B74-'Wyrównanie 22 Part 1'!C74)/'Wyrównanie 22 Part 1'!C74)</f>
        <v>1.2111521326437174E-2</v>
      </c>
      <c r="C74" s="93">
        <f t="shared" si="49"/>
        <v>1.4668894884074248E-4</v>
      </c>
      <c r="D74" s="93">
        <f>'Wyrównanie 22 Part 1'!C75-'Wyrównanie 22 Part 1'!C74</f>
        <v>1.6170064404632603E-3</v>
      </c>
      <c r="E74" s="93">
        <f t="shared" si="50"/>
        <v>1.6170064404632603E-3</v>
      </c>
      <c r="F74" s="93">
        <f t="shared" si="51"/>
        <v>1.0559883210454826E-3</v>
      </c>
      <c r="G74" s="93">
        <f t="shared" si="52"/>
        <v>1.0559883210454826E-3</v>
      </c>
      <c r="H74" s="93">
        <f t="shared" si="53"/>
        <v>-1.2760930686190469E-3</v>
      </c>
      <c r="I74" s="93">
        <f t="shared" si="54"/>
        <v>1.2760930686190469E-3</v>
      </c>
      <c r="J74" s="93"/>
      <c r="K74" s="93">
        <f>ABS(('Wyrównanie 22 Part 1'!B74-'Wyrównanie 22 Part 1'!E74)/'Wyrównanie 22 Part 1'!E74)</f>
        <v>8.3688242513271296E-3</v>
      </c>
      <c r="L74" s="93">
        <f t="shared" si="12"/>
        <v>7.0037219349601098E-5</v>
      </c>
      <c r="M74" s="93">
        <f>'Wyrównanie 22 Part 1'!C75-'Wyrównanie 22 Part 1'!C74</f>
        <v>1.6170064404632603E-3</v>
      </c>
      <c r="N74" s="93">
        <f t="shared" si="13"/>
        <v>1.6170064404632603E-3</v>
      </c>
      <c r="O74" s="93">
        <f t="shared" si="14"/>
        <v>1.0559883210454826E-3</v>
      </c>
      <c r="P74" s="93">
        <f t="shared" si="15"/>
        <v>1.0559883210454826E-3</v>
      </c>
      <c r="Q74" s="93">
        <f t="shared" si="16"/>
        <v>-1.2760930686190469E-3</v>
      </c>
      <c r="R74" s="93">
        <f t="shared" si="17"/>
        <v>1.2760930686190469E-3</v>
      </c>
      <c r="S74" s="93"/>
      <c r="T74" s="93">
        <f>ABS(('Wyrównanie 22 Part 1'!B74-'Wyrównanie 22 Part 1'!G74)/'Wyrównanie 22 Part 1'!G74)</f>
        <v>8.3197095849602588E-3</v>
      </c>
      <c r="U74" s="93">
        <f t="shared" si="19"/>
        <v>6.9217567578079599E-5</v>
      </c>
      <c r="V74" s="93">
        <f>'Wyrównanie 22 Part 1'!C75-'Wyrównanie 22 Part 1'!C74</f>
        <v>1.6170064404632603E-3</v>
      </c>
      <c r="W74" s="93">
        <f t="shared" si="20"/>
        <v>1.6170064404632603E-3</v>
      </c>
      <c r="X74" s="93">
        <f t="shared" si="21"/>
        <v>1.0559883210454826E-3</v>
      </c>
      <c r="Y74" s="93">
        <f t="shared" si="22"/>
        <v>1.0559883210454826E-3</v>
      </c>
      <c r="Z74" s="93">
        <f t="shared" si="23"/>
        <v>-1.2760930686190469E-3</v>
      </c>
      <c r="AA74" s="93">
        <f t="shared" si="48"/>
        <v>1.2760930686190469E-3</v>
      </c>
      <c r="AB74" s="93"/>
      <c r="AC74" s="93">
        <f>ABS(('Wyrównanie 22 Part 1'!B74-'Wyrównanie 22 Part 1'!I74)/'Wyrównanie 22 Part 1'!I74)</f>
        <v>1.1203823925247753E-2</v>
      </c>
      <c r="AD74" s="93">
        <f t="shared" si="24"/>
        <v>1.2552567054795397E-4</v>
      </c>
      <c r="AE74" s="93">
        <f>'Wyrównanie 22 Part 1'!C75-'Wyrównanie 22 Part 1'!C74</f>
        <v>1.6170064404632603E-3</v>
      </c>
      <c r="AF74" s="93">
        <f t="shared" si="25"/>
        <v>1.6170064404632603E-3</v>
      </c>
      <c r="AG74" s="93">
        <f t="shared" si="26"/>
        <v>1.0559883210454826E-3</v>
      </c>
      <c r="AH74" s="93">
        <f t="shared" si="27"/>
        <v>1.0559883210454826E-3</v>
      </c>
      <c r="AI74" s="93">
        <f t="shared" si="28"/>
        <v>-1.2760930686190469E-3</v>
      </c>
      <c r="AJ74" s="93">
        <f t="shared" si="29"/>
        <v>1.2760930686190469E-3</v>
      </c>
      <c r="AK74" s="93"/>
      <c r="AL74" s="93">
        <f>ABS(('Wyrównanie 22 Part 1'!B74-'Wyrównanie 22 Part 1'!K74)/'Wyrównanie 22 Part 1'!K74)</f>
        <v>7.9096917648233331E-3</v>
      </c>
      <c r="AM74" s="93">
        <f t="shared" si="36"/>
        <v>6.2563223814514059E-5</v>
      </c>
      <c r="AN74" s="93">
        <f>'Wyrównanie 22 Part 1'!B75-'Wyrównanie 22 Part 1'!B74</f>
        <v>1.0237884405410597E-3</v>
      </c>
      <c r="AO74" s="93">
        <f t="shared" si="37"/>
        <v>1.0237884405410597E-3</v>
      </c>
      <c r="AP74" s="93">
        <f t="shared" si="38"/>
        <v>3.0731514553642147E-3</v>
      </c>
      <c r="AQ74" s="93">
        <f t="shared" si="39"/>
        <v>3.0731514553642147E-3</v>
      </c>
      <c r="AR74" s="93">
        <f t="shared" si="40"/>
        <v>-6.1208504347062334E-3</v>
      </c>
      <c r="AS74" s="93">
        <f t="shared" si="41"/>
        <v>6.1208504347062334E-3</v>
      </c>
      <c r="AT74" s="93"/>
      <c r="AU74" s="93">
        <f>ABS(('Wyrównanie 22 Part 1'!B74-'Wyrównanie 22 Part 1'!M74)/'Wyrównanie 22 Part 1'!M74)</f>
        <v>1.026898102783096E-2</v>
      </c>
      <c r="AV74" s="93">
        <f t="shared" si="42"/>
        <v>1.0545197134995219E-4</v>
      </c>
      <c r="AW74" s="93">
        <f>'Wyrównanie 22 Part 1'!B75-'Wyrównanie 22 Part 1'!B74</f>
        <v>1.0237884405410597E-3</v>
      </c>
      <c r="AX74" s="93">
        <f t="shared" si="43"/>
        <v>1.0237884405410597E-3</v>
      </c>
      <c r="AY74" s="93">
        <f t="shared" si="44"/>
        <v>3.0731514553642147E-3</v>
      </c>
      <c r="AZ74" s="93">
        <f t="shared" si="45"/>
        <v>3.0731514553642147E-3</v>
      </c>
      <c r="BA74" s="93">
        <f t="shared" si="46"/>
        <v>-6.1208504347062334E-3</v>
      </c>
      <c r="BB74" s="93">
        <f t="shared" si="47"/>
        <v>6.1208504347062334E-3</v>
      </c>
      <c r="BC74" s="93"/>
      <c r="BD74" s="93">
        <f>ABS(('Wyrównanie 22 Part 1'!B74-'Wyrównanie 22 Part 1'!O74)/'Wyrównanie 22 Part 1'!O74)</f>
        <v>1.4770241640186393E-2</v>
      </c>
      <c r="BE74" s="93">
        <f t="shared" ref="BE74:BE102" si="55">BD74^2</f>
        <v>2.1816003810949604E-4</v>
      </c>
      <c r="BF74" s="93">
        <f>'Wyrównanie 22 Part 1'!B75-'Wyrównanie 22 Part 1'!B74</f>
        <v>1.0237884405410597E-3</v>
      </c>
      <c r="BG74" s="93">
        <f t="shared" ref="BG74:BG101" si="56">ABS(BF74)</f>
        <v>1.0237884405410597E-3</v>
      </c>
      <c r="BH74" s="93">
        <f t="shared" ref="BH74:BH100" si="57">BF75-BF74</f>
        <v>3.0731514553642147E-3</v>
      </c>
      <c r="BI74" s="93">
        <f t="shared" ref="BI74:BI100" si="58">ABS(BH74)</f>
        <v>3.0731514553642147E-3</v>
      </c>
      <c r="BJ74" s="93">
        <f t="shared" ref="BJ74:BJ99" si="59">BH75-BH74</f>
        <v>-6.1208504347062334E-3</v>
      </c>
      <c r="BK74" s="93">
        <f t="shared" ref="BK74:BK99" si="60">ABS(BJ74)</f>
        <v>6.1208504347062334E-3</v>
      </c>
      <c r="BL74" s="93"/>
      <c r="BM74" s="93">
        <f>ABS(('Wyrównanie 22 Part 1'!B74-'Wyrównanie 22 Part 1'!Q74)/'Wyrównanie 22 Part 1'!Q74)</f>
        <v>1.3067411878619246E-2</v>
      </c>
      <c r="BN74" s="93">
        <f t="shared" si="30"/>
        <v>1.7075725320547938E-4</v>
      </c>
      <c r="BO74" s="93">
        <f>'Wyrównanie 22 Part 1'!B75-'Wyrównanie 22 Part 1'!B74</f>
        <v>1.0237884405410597E-3</v>
      </c>
      <c r="BP74" s="93">
        <f t="shared" si="31"/>
        <v>1.0237884405410597E-3</v>
      </c>
      <c r="BQ74" s="93">
        <f t="shared" si="32"/>
        <v>3.0731514553642147E-3</v>
      </c>
      <c r="BR74" s="93">
        <f t="shared" si="33"/>
        <v>3.0731514553642147E-3</v>
      </c>
      <c r="BS74" s="93">
        <f t="shared" si="34"/>
        <v>-6.1208504347062334E-3</v>
      </c>
      <c r="BT74" s="93">
        <f t="shared" si="35"/>
        <v>6.1208504347062334E-3</v>
      </c>
    </row>
    <row r="75" spans="1:72" s="29" customFormat="1" x14ac:dyDescent="0.25">
      <c r="A75" s="42">
        <v>69</v>
      </c>
      <c r="B75" s="93">
        <f>ABS(('Wyrównanie 22 Part 1'!B75-'Wyrównanie 22 Part 1'!C75)/'Wyrównanie 22 Part 1'!C75)</f>
        <v>2.7979125968244763E-2</v>
      </c>
      <c r="C75" s="93">
        <f t="shared" si="49"/>
        <v>7.8283148994690846E-4</v>
      </c>
      <c r="D75" s="93">
        <f>'Wyrównanie 22 Part 1'!C76-'Wyrównanie 22 Part 1'!C75</f>
        <v>2.6729947615087429E-3</v>
      </c>
      <c r="E75" s="93">
        <f t="shared" si="50"/>
        <v>2.6729947615087429E-3</v>
      </c>
      <c r="F75" s="93">
        <f t="shared" si="51"/>
        <v>-2.201047475735643E-4</v>
      </c>
      <c r="G75" s="93">
        <f t="shared" si="52"/>
        <v>2.201047475735643E-4</v>
      </c>
      <c r="H75" s="93">
        <f t="shared" si="53"/>
        <v>2.526357591683126E-4</v>
      </c>
      <c r="I75" s="93">
        <f t="shared" si="54"/>
        <v>2.526357591683126E-4</v>
      </c>
      <c r="J75" s="93"/>
      <c r="K75" s="93">
        <f>ABS(('Wyrównanie 22 Part 1'!B75-'Wyrównanie 22 Part 1'!E75)/'Wyrównanie 22 Part 1'!E75)</f>
        <v>4.1049982020828733E-2</v>
      </c>
      <c r="L75" s="93">
        <f t="shared" ref="L75:L101" si="61">K75^2</f>
        <v>1.6851010239103622E-3</v>
      </c>
      <c r="M75" s="93">
        <f>'Wyrównanie 22 Part 1'!C76-'Wyrównanie 22 Part 1'!C75</f>
        <v>2.6729947615087429E-3</v>
      </c>
      <c r="N75" s="93">
        <f t="shared" ref="N75:N100" si="62">ABS(M75)</f>
        <v>2.6729947615087429E-3</v>
      </c>
      <c r="O75" s="93">
        <f t="shared" ref="O75:O99" si="63">M76-M75</f>
        <v>-2.201047475735643E-4</v>
      </c>
      <c r="P75" s="93">
        <f t="shared" ref="P75:P99" si="64">ABS(O75)</f>
        <v>2.201047475735643E-4</v>
      </c>
      <c r="Q75" s="93">
        <f t="shared" ref="Q75:Q98" si="65">O76-O75</f>
        <v>2.526357591683126E-4</v>
      </c>
      <c r="R75" s="93">
        <f t="shared" ref="R75:R98" si="66">ABS(Q75)</f>
        <v>2.526357591683126E-4</v>
      </c>
      <c r="S75" s="93"/>
      <c r="T75" s="93">
        <f>ABS(('Wyrównanie 22 Part 1'!B75-'Wyrównanie 22 Part 1'!G75)/'Wyrównanie 22 Part 1'!G75)</f>
        <v>4.1564942121135075E-2</v>
      </c>
      <c r="U75" s="93">
        <f t="shared" si="19"/>
        <v>1.7276444135333087E-3</v>
      </c>
      <c r="V75" s="93">
        <f>'Wyrównanie 22 Part 1'!C76-'Wyrównanie 22 Part 1'!C75</f>
        <v>2.6729947615087429E-3</v>
      </c>
      <c r="W75" s="93">
        <f t="shared" si="20"/>
        <v>2.6729947615087429E-3</v>
      </c>
      <c r="X75" s="93">
        <f t="shared" si="21"/>
        <v>-2.201047475735643E-4</v>
      </c>
      <c r="Y75" s="93">
        <f t="shared" si="22"/>
        <v>2.201047475735643E-4</v>
      </c>
      <c r="Z75" s="93">
        <f t="shared" si="23"/>
        <v>2.526357591683126E-4</v>
      </c>
      <c r="AA75" s="93">
        <f t="shared" si="48"/>
        <v>2.526357591683126E-4</v>
      </c>
      <c r="AB75" s="93"/>
      <c r="AC75" s="93">
        <f>ABS(('Wyrównanie 22 Part 1'!B75-'Wyrównanie 22 Part 1'!I75)/'Wyrównanie 22 Part 1'!I75)</f>
        <v>3.7484392681657569E-2</v>
      </c>
      <c r="AD75" s="93">
        <f t="shared" si="24"/>
        <v>1.4050796947127034E-3</v>
      </c>
      <c r="AE75" s="93">
        <f>'Wyrównanie 22 Part 1'!C76-'Wyrównanie 22 Part 1'!C75</f>
        <v>2.6729947615087429E-3</v>
      </c>
      <c r="AF75" s="93">
        <f t="shared" si="25"/>
        <v>2.6729947615087429E-3</v>
      </c>
      <c r="AG75" s="93">
        <f t="shared" si="26"/>
        <v>-2.201047475735643E-4</v>
      </c>
      <c r="AH75" s="93">
        <f t="shared" si="27"/>
        <v>2.201047475735643E-4</v>
      </c>
      <c r="AI75" s="93">
        <f t="shared" si="28"/>
        <v>2.526357591683126E-4</v>
      </c>
      <c r="AJ75" s="93">
        <f t="shared" si="29"/>
        <v>2.526357591683126E-4</v>
      </c>
      <c r="AK75" s="93"/>
      <c r="AL75" s="93">
        <f>ABS(('Wyrównanie 22 Part 1'!B75-'Wyrównanie 22 Part 1'!K75)/'Wyrównanie 22 Part 1'!K75)</f>
        <v>3.7996705914040377E-2</v>
      </c>
      <c r="AM75" s="93">
        <f t="shared" si="36"/>
        <v>1.4437496603180709E-3</v>
      </c>
      <c r="AN75" s="93">
        <f>'Wyrównanie 22 Part 1'!B76-'Wyrównanie 22 Part 1'!B75</f>
        <v>4.0969398959052744E-3</v>
      </c>
      <c r="AO75" s="93">
        <f t="shared" si="37"/>
        <v>4.0969398959052744E-3</v>
      </c>
      <c r="AP75" s="93">
        <f t="shared" si="38"/>
        <v>-3.0476989793420187E-3</v>
      </c>
      <c r="AQ75" s="93">
        <f t="shared" si="39"/>
        <v>3.0476989793420187E-3</v>
      </c>
      <c r="AR75" s="93">
        <f t="shared" si="40"/>
        <v>7.0553193525603464E-3</v>
      </c>
      <c r="AS75" s="93">
        <f t="shared" si="41"/>
        <v>7.0553193525603464E-3</v>
      </c>
      <c r="AT75" s="93"/>
      <c r="AU75" s="93">
        <f>ABS(('Wyrównanie 22 Part 1'!B75-'Wyrównanie 22 Part 1'!M75)/'Wyrównanie 22 Part 1'!M75)</f>
        <v>4.1474919500930532E-2</v>
      </c>
      <c r="AV75" s="93">
        <f t="shared" si="42"/>
        <v>1.7201689476086678E-3</v>
      </c>
      <c r="AW75" s="93">
        <f>'Wyrównanie 22 Part 1'!B76-'Wyrównanie 22 Part 1'!B75</f>
        <v>4.0969398959052744E-3</v>
      </c>
      <c r="AX75" s="93">
        <f t="shared" si="43"/>
        <v>4.0969398959052744E-3</v>
      </c>
      <c r="AY75" s="93">
        <f t="shared" si="44"/>
        <v>-3.0476989793420187E-3</v>
      </c>
      <c r="AZ75" s="93">
        <f t="shared" si="45"/>
        <v>3.0476989793420187E-3</v>
      </c>
      <c r="BA75" s="93">
        <f t="shared" si="46"/>
        <v>7.0553193525603464E-3</v>
      </c>
      <c r="BB75" s="93">
        <f t="shared" si="47"/>
        <v>7.0553193525603464E-3</v>
      </c>
      <c r="BC75" s="93"/>
      <c r="BD75" s="93">
        <f>ABS(('Wyrównanie 22 Part 1'!B75-'Wyrównanie 22 Part 1'!O75)/'Wyrównanie 22 Part 1'!O75)</f>
        <v>1.8028318073269271E-2</v>
      </c>
      <c r="BE75" s="93">
        <f t="shared" si="55"/>
        <v>3.2502025255096742E-4</v>
      </c>
      <c r="BF75" s="93">
        <f>'Wyrównanie 22 Part 1'!B76-'Wyrównanie 22 Part 1'!B75</f>
        <v>4.0969398959052744E-3</v>
      </c>
      <c r="BG75" s="93">
        <f t="shared" si="56"/>
        <v>4.0969398959052744E-3</v>
      </c>
      <c r="BH75" s="93">
        <f t="shared" si="57"/>
        <v>-3.0476989793420187E-3</v>
      </c>
      <c r="BI75" s="93">
        <f t="shared" si="58"/>
        <v>3.0476989793420187E-3</v>
      </c>
      <c r="BJ75" s="93">
        <f t="shared" si="59"/>
        <v>7.0553193525603464E-3</v>
      </c>
      <c r="BK75" s="93">
        <f t="shared" si="60"/>
        <v>7.0553193525603464E-3</v>
      </c>
      <c r="BL75" s="93"/>
      <c r="BM75" s="93">
        <f>ABS(('Wyrównanie 22 Part 1'!B75-'Wyrównanie 22 Part 1'!Q75)/'Wyrównanie 22 Part 1'!Q75)</f>
        <v>2.6584039995628958E-2</v>
      </c>
      <c r="BN75" s="93">
        <f t="shared" si="30"/>
        <v>7.0671118248920013E-4</v>
      </c>
      <c r="BO75" s="93">
        <f>'Wyrównanie 22 Part 1'!B76-'Wyrównanie 22 Part 1'!B75</f>
        <v>4.0969398959052744E-3</v>
      </c>
      <c r="BP75" s="93">
        <f t="shared" si="31"/>
        <v>4.0969398959052744E-3</v>
      </c>
      <c r="BQ75" s="93">
        <f t="shared" si="32"/>
        <v>-3.0476989793420187E-3</v>
      </c>
      <c r="BR75" s="93">
        <f t="shared" si="33"/>
        <v>3.0476989793420187E-3</v>
      </c>
      <c r="BS75" s="93">
        <f t="shared" si="34"/>
        <v>7.0553193525603464E-3</v>
      </c>
      <c r="BT75" s="93">
        <f t="shared" si="35"/>
        <v>7.0553193525603464E-3</v>
      </c>
    </row>
    <row r="76" spans="1:72" s="29" customFormat="1" x14ac:dyDescent="0.25">
      <c r="A76" s="42">
        <v>70</v>
      </c>
      <c r="B76" s="93">
        <f>ABS(('Wyrównanie 22 Part 1'!B76-'Wyrównanie 22 Part 1'!C76)/'Wyrównanie 22 Part 1'!C76)</f>
        <v>1.0623905889288939E-2</v>
      </c>
      <c r="C76" s="93">
        <f t="shared" si="49"/>
        <v>1.1286737634446819E-4</v>
      </c>
      <c r="D76" s="93">
        <f>'Wyrównanie 22 Part 1'!C77-'Wyrównanie 22 Part 1'!C76</f>
        <v>2.4528900139351786E-3</v>
      </c>
      <c r="E76" s="93">
        <f t="shared" si="50"/>
        <v>2.4528900139351786E-3</v>
      </c>
      <c r="F76" s="93">
        <f t="shared" si="51"/>
        <v>3.2531011594748305E-5</v>
      </c>
      <c r="G76" s="93">
        <f t="shared" si="52"/>
        <v>3.2531011594748305E-5</v>
      </c>
      <c r="H76" s="93">
        <f t="shared" si="53"/>
        <v>-2.202234585908236E-4</v>
      </c>
      <c r="I76" s="93">
        <f t="shared" si="54"/>
        <v>2.202234585908236E-4</v>
      </c>
      <c r="J76" s="93"/>
      <c r="K76" s="93">
        <f>ABS(('Wyrównanie 22 Part 1'!B76-'Wyrównanie 22 Part 1'!E76)/'Wyrównanie 22 Part 1'!E76)</f>
        <v>8.3995127962385261E-3</v>
      </c>
      <c r="L76" s="93">
        <f t="shared" si="61"/>
        <v>7.0551815214174739E-5</v>
      </c>
      <c r="M76" s="93">
        <f>'Wyrównanie 22 Part 1'!C77-'Wyrównanie 22 Part 1'!C76</f>
        <v>2.4528900139351786E-3</v>
      </c>
      <c r="N76" s="93">
        <f t="shared" si="62"/>
        <v>2.4528900139351786E-3</v>
      </c>
      <c r="O76" s="93">
        <f t="shared" si="63"/>
        <v>3.2531011594748305E-5</v>
      </c>
      <c r="P76" s="93">
        <f t="shared" si="64"/>
        <v>3.2531011594748305E-5</v>
      </c>
      <c r="Q76" s="93">
        <f t="shared" si="65"/>
        <v>-2.202234585908236E-4</v>
      </c>
      <c r="R76" s="93">
        <f t="shared" si="66"/>
        <v>2.202234585908236E-4</v>
      </c>
      <c r="S76" s="93"/>
      <c r="T76" s="93">
        <f>ABS(('Wyrównanie 22 Part 1'!B76-'Wyrównanie 22 Part 1'!G76)/'Wyrównanie 22 Part 1'!G76)</f>
        <v>6.6631204004214614E-3</v>
      </c>
      <c r="U76" s="93">
        <f t="shared" si="19"/>
        <v>4.4397173470512655E-5</v>
      </c>
      <c r="V76" s="93">
        <f>'Wyrównanie 22 Part 1'!C77-'Wyrównanie 22 Part 1'!C76</f>
        <v>2.4528900139351786E-3</v>
      </c>
      <c r="W76" s="93">
        <f t="shared" si="20"/>
        <v>2.4528900139351786E-3</v>
      </c>
      <c r="X76" s="93">
        <f t="shared" si="21"/>
        <v>3.2531011594748305E-5</v>
      </c>
      <c r="Y76" s="93">
        <f t="shared" si="22"/>
        <v>3.2531011594748305E-5</v>
      </c>
      <c r="Z76" s="93">
        <f t="shared" si="23"/>
        <v>-2.202234585908236E-4</v>
      </c>
      <c r="AA76" s="93">
        <f t="shared" ref="AA76:AA96" si="67">ABS(Z76)</f>
        <v>2.202234585908236E-4</v>
      </c>
      <c r="AB76" s="93"/>
      <c r="AC76" s="93">
        <f>ABS(('Wyrównanie 22 Part 1'!B76-'Wyrównanie 22 Part 1'!I76)/'Wyrównanie 22 Part 1'!I76)</f>
        <v>1.4907169600231931E-2</v>
      </c>
      <c r="AD76" s="93">
        <f t="shared" si="24"/>
        <v>2.2222370549007905E-4</v>
      </c>
      <c r="AE76" s="93">
        <f>'Wyrównanie 22 Part 1'!C77-'Wyrównanie 22 Part 1'!C76</f>
        <v>2.4528900139351786E-3</v>
      </c>
      <c r="AF76" s="93">
        <f t="shared" si="25"/>
        <v>2.4528900139351786E-3</v>
      </c>
      <c r="AG76" s="93">
        <f t="shared" si="26"/>
        <v>3.2531011594748305E-5</v>
      </c>
      <c r="AH76" s="93">
        <f t="shared" si="27"/>
        <v>3.2531011594748305E-5</v>
      </c>
      <c r="AI76" s="93">
        <f t="shared" si="28"/>
        <v>-2.202234585908236E-4</v>
      </c>
      <c r="AJ76" s="93">
        <f t="shared" si="29"/>
        <v>2.202234585908236E-4</v>
      </c>
      <c r="AK76" s="93"/>
      <c r="AL76" s="93">
        <f>ABS(('Wyrównanie 22 Part 1'!B76-'Wyrównanie 22 Part 1'!K76)/'Wyrównanie 22 Part 1'!K76)</f>
        <v>1.5045572921576334E-2</v>
      </c>
      <c r="AM76" s="93">
        <f t="shared" si="36"/>
        <v>2.2636926453847104E-4</v>
      </c>
      <c r="AN76" s="93">
        <f>'Wyrównanie 22 Part 1'!B77-'Wyrównanie 22 Part 1'!B76</f>
        <v>1.0492409165632557E-3</v>
      </c>
      <c r="AO76" s="93">
        <f t="shared" si="37"/>
        <v>1.0492409165632557E-3</v>
      </c>
      <c r="AP76" s="93">
        <f t="shared" si="38"/>
        <v>4.0076203732183277E-3</v>
      </c>
      <c r="AQ76" s="93">
        <f t="shared" si="39"/>
        <v>4.0076203732183277E-3</v>
      </c>
      <c r="AR76" s="93">
        <f t="shared" si="40"/>
        <v>-8.0268621361151843E-3</v>
      </c>
      <c r="AS76" s="93">
        <f t="shared" si="41"/>
        <v>8.0268621361151843E-3</v>
      </c>
      <c r="AT76" s="93"/>
      <c r="AU76" s="93">
        <f>ABS(('Wyrównanie 22 Part 1'!B76-'Wyrównanie 22 Part 1'!M76)/'Wyrównanie 22 Part 1'!M76)</f>
        <v>1.0528000887079317E-2</v>
      </c>
      <c r="AV76" s="93">
        <f t="shared" si="42"/>
        <v>1.1083880267834289E-4</v>
      </c>
      <c r="AW76" s="93">
        <f>'Wyrównanie 22 Part 1'!B77-'Wyrównanie 22 Part 1'!B76</f>
        <v>1.0492409165632557E-3</v>
      </c>
      <c r="AX76" s="93">
        <f t="shared" si="43"/>
        <v>1.0492409165632557E-3</v>
      </c>
      <c r="AY76" s="93">
        <f t="shared" si="44"/>
        <v>4.0076203732183277E-3</v>
      </c>
      <c r="AZ76" s="93">
        <f t="shared" si="45"/>
        <v>4.0076203732183277E-3</v>
      </c>
      <c r="BA76" s="93">
        <f t="shared" si="46"/>
        <v>-8.0268621361151843E-3</v>
      </c>
      <c r="BB76" s="93">
        <f t="shared" si="47"/>
        <v>8.0268621361151843E-3</v>
      </c>
      <c r="BC76" s="93"/>
      <c r="BD76" s="93">
        <f>ABS(('Wyrównanie 22 Part 1'!B76-'Wyrównanie 22 Part 1'!O76)/'Wyrównanie 22 Part 1'!O76)</f>
        <v>2.133833229447081E-2</v>
      </c>
      <c r="BE76" s="93">
        <f t="shared" si="55"/>
        <v>4.5532442510925591E-4</v>
      </c>
      <c r="BF76" s="93">
        <f>'Wyrównanie 22 Part 1'!B77-'Wyrównanie 22 Part 1'!B76</f>
        <v>1.0492409165632557E-3</v>
      </c>
      <c r="BG76" s="93">
        <f t="shared" si="56"/>
        <v>1.0492409165632557E-3</v>
      </c>
      <c r="BH76" s="93">
        <f t="shared" si="57"/>
        <v>4.0076203732183277E-3</v>
      </c>
      <c r="BI76" s="93">
        <f t="shared" si="58"/>
        <v>4.0076203732183277E-3</v>
      </c>
      <c r="BJ76" s="93">
        <f t="shared" si="59"/>
        <v>-8.0268621361151843E-3</v>
      </c>
      <c r="BK76" s="93">
        <f t="shared" si="60"/>
        <v>8.0268621361151843E-3</v>
      </c>
      <c r="BL76" s="93"/>
      <c r="BM76" s="93">
        <f>ABS(('Wyrównanie 22 Part 1'!B76-'Wyrównanie 22 Part 1'!Q76)/'Wyrównanie 22 Part 1'!Q76)</f>
        <v>1.3378579372708416E-2</v>
      </c>
      <c r="BN76" s="93">
        <f t="shared" si="30"/>
        <v>1.789863860318591E-4</v>
      </c>
      <c r="BO76" s="93">
        <f>'Wyrównanie 22 Part 1'!B77-'Wyrównanie 22 Part 1'!B76</f>
        <v>1.0492409165632557E-3</v>
      </c>
      <c r="BP76" s="93">
        <f t="shared" si="31"/>
        <v>1.0492409165632557E-3</v>
      </c>
      <c r="BQ76" s="93">
        <f t="shared" si="32"/>
        <v>4.0076203732183277E-3</v>
      </c>
      <c r="BR76" s="93">
        <f t="shared" si="33"/>
        <v>4.0076203732183277E-3</v>
      </c>
      <c r="BS76" s="93">
        <f t="shared" si="34"/>
        <v>-8.0268621361151843E-3</v>
      </c>
      <c r="BT76" s="93">
        <f t="shared" si="35"/>
        <v>8.0268621361151843E-3</v>
      </c>
    </row>
    <row r="77" spans="1:72" s="29" customFormat="1" x14ac:dyDescent="0.25">
      <c r="A77" s="42">
        <v>71</v>
      </c>
      <c r="B77" s="93">
        <f>ABS(('Wyrównanie 22 Part 1'!B77-'Wyrównanie 22 Part 1'!C77)/'Wyrównanie 22 Part 1'!C77)</f>
        <v>2.4012914375968194E-2</v>
      </c>
      <c r="C77" s="93">
        <f t="shared" si="49"/>
        <v>5.7662005682757999E-4</v>
      </c>
      <c r="D77" s="93">
        <f>'Wyrównanie 22 Part 1'!C78-'Wyrównanie 22 Part 1'!C77</f>
        <v>2.4854210255299269E-3</v>
      </c>
      <c r="E77" s="93">
        <f t="shared" si="50"/>
        <v>2.4854210255299269E-3</v>
      </c>
      <c r="F77" s="93">
        <f t="shared" si="51"/>
        <v>-1.8769244699607529E-4</v>
      </c>
      <c r="G77" s="93">
        <f t="shared" si="52"/>
        <v>1.8769244699607529E-4</v>
      </c>
      <c r="H77" s="93">
        <f t="shared" si="53"/>
        <v>4.6606184766102843E-4</v>
      </c>
      <c r="I77" s="93">
        <f t="shared" si="54"/>
        <v>4.6606184766102843E-4</v>
      </c>
      <c r="J77" s="93"/>
      <c r="K77" s="93">
        <f>ABS(('Wyrównanie 22 Part 1'!B77-'Wyrównanie 22 Part 1'!E77)/'Wyrównanie 22 Part 1'!E77)</f>
        <v>2.2543766573532551E-2</v>
      </c>
      <c r="L77" s="93">
        <f t="shared" si="61"/>
        <v>5.0822141132192357E-4</v>
      </c>
      <c r="M77" s="93">
        <f>'Wyrównanie 22 Part 1'!C78-'Wyrównanie 22 Part 1'!C77</f>
        <v>2.4854210255299269E-3</v>
      </c>
      <c r="N77" s="93">
        <f t="shared" si="62"/>
        <v>2.4854210255299269E-3</v>
      </c>
      <c r="O77" s="93">
        <f t="shared" si="63"/>
        <v>-1.8769244699607529E-4</v>
      </c>
      <c r="P77" s="93">
        <f t="shared" si="64"/>
        <v>1.8769244699607529E-4</v>
      </c>
      <c r="Q77" s="93">
        <f t="shared" si="65"/>
        <v>4.6606184766102843E-4</v>
      </c>
      <c r="R77" s="93">
        <f t="shared" si="66"/>
        <v>4.6606184766102843E-4</v>
      </c>
      <c r="S77" s="93"/>
      <c r="T77" s="93">
        <f>ABS(('Wyrównanie 22 Part 1'!B77-'Wyrównanie 22 Part 1'!G77)/'Wyrównanie 22 Part 1'!G77)</f>
        <v>2.6811741610078165E-2</v>
      </c>
      <c r="U77" s="93">
        <f t="shared" ref="U77:U99" si="68">T77^2</f>
        <v>7.1886948816559683E-4</v>
      </c>
      <c r="V77" s="93">
        <f>'Wyrównanie 22 Part 1'!C78-'Wyrównanie 22 Part 1'!C77</f>
        <v>2.4854210255299269E-3</v>
      </c>
      <c r="W77" s="93">
        <f t="shared" ref="W77:W98" si="69">ABS(V77)</f>
        <v>2.4854210255299269E-3</v>
      </c>
      <c r="X77" s="93">
        <f t="shared" ref="X77:X97" si="70">V78-V77</f>
        <v>-1.8769244699607529E-4</v>
      </c>
      <c r="Y77" s="93">
        <f t="shared" ref="Y77:Y97" si="71">ABS(X77)</f>
        <v>1.8769244699607529E-4</v>
      </c>
      <c r="Z77" s="93">
        <f t="shared" ref="Z77:Z96" si="72">X78-X77</f>
        <v>4.6606184766102843E-4</v>
      </c>
      <c r="AA77" s="93">
        <f t="shared" si="67"/>
        <v>4.6606184766102843E-4</v>
      </c>
      <c r="AB77" s="93"/>
      <c r="AC77" s="93">
        <f>ABS(('Wyrównanie 22 Part 1'!B77-'Wyrównanie 22 Part 1'!I77)/'Wyrównanie 22 Part 1'!I77)</f>
        <v>1.4868483363039359E-2</v>
      </c>
      <c r="AD77" s="93">
        <f t="shared" si="24"/>
        <v>2.210717975169782E-4</v>
      </c>
      <c r="AE77" s="93">
        <f>'Wyrównanie 22 Part 1'!C78-'Wyrównanie 22 Part 1'!C77</f>
        <v>2.4854210255299269E-3</v>
      </c>
      <c r="AF77" s="93">
        <f t="shared" si="25"/>
        <v>2.4854210255299269E-3</v>
      </c>
      <c r="AG77" s="93">
        <f t="shared" si="26"/>
        <v>-1.8769244699607529E-4</v>
      </c>
      <c r="AH77" s="93">
        <f t="shared" si="27"/>
        <v>1.8769244699607529E-4</v>
      </c>
      <c r="AI77" s="93">
        <f t="shared" si="28"/>
        <v>4.6606184766102843E-4</v>
      </c>
      <c r="AJ77" s="93">
        <f t="shared" si="29"/>
        <v>4.6606184766102843E-4</v>
      </c>
      <c r="AK77" s="93"/>
      <c r="AL77" s="93">
        <f>ABS(('Wyrównanie 22 Part 1'!B77-'Wyrównanie 22 Part 1'!K77)/'Wyrównanie 22 Part 1'!K77)</f>
        <v>1.413844846103802E-2</v>
      </c>
      <c r="AM77" s="93">
        <f t="shared" si="36"/>
        <v>1.9989572488542836E-4</v>
      </c>
      <c r="AN77" s="93">
        <f>'Wyrównanie 22 Part 1'!B78-'Wyrównanie 22 Part 1'!B77</f>
        <v>5.0568612897815834E-3</v>
      </c>
      <c r="AO77" s="93">
        <f t="shared" si="37"/>
        <v>5.0568612897815834E-3</v>
      </c>
      <c r="AP77" s="93">
        <f t="shared" si="38"/>
        <v>-4.0192417628968566E-3</v>
      </c>
      <c r="AQ77" s="93">
        <f t="shared" si="39"/>
        <v>4.0192417628968566E-3</v>
      </c>
      <c r="AR77" s="93">
        <f t="shared" si="40"/>
        <v>4.1680657345269378E-3</v>
      </c>
      <c r="AS77" s="93">
        <f t="shared" si="41"/>
        <v>4.1680657345269378E-3</v>
      </c>
      <c r="AT77" s="93"/>
      <c r="AU77" s="93">
        <f>ABS(('Wyrównanie 22 Part 1'!B77-'Wyrównanie 22 Part 1'!M77)/'Wyrównanie 22 Part 1'!M77)</f>
        <v>1.9068023472277578E-2</v>
      </c>
      <c r="AV77" s="93">
        <f t="shared" si="42"/>
        <v>3.6358951913932868E-4</v>
      </c>
      <c r="AW77" s="93">
        <f>'Wyrównanie 22 Part 1'!B78-'Wyrównanie 22 Part 1'!B77</f>
        <v>5.0568612897815834E-3</v>
      </c>
      <c r="AX77" s="93">
        <f t="shared" si="43"/>
        <v>5.0568612897815834E-3</v>
      </c>
      <c r="AY77" s="93">
        <f t="shared" si="44"/>
        <v>-4.0192417628968566E-3</v>
      </c>
      <c r="AZ77" s="93">
        <f t="shared" si="45"/>
        <v>4.0192417628968566E-3</v>
      </c>
      <c r="BA77" s="93">
        <f t="shared" si="46"/>
        <v>4.1680657345269378E-3</v>
      </c>
      <c r="BB77" s="93">
        <f t="shared" si="47"/>
        <v>4.1680657345269378E-3</v>
      </c>
      <c r="BC77" s="93"/>
      <c r="BD77" s="93">
        <f>ABS(('Wyrównanie 22 Part 1'!B77-'Wyrównanie 22 Part 1'!O77)/'Wyrównanie 22 Part 1'!O77)</f>
        <v>2.241970217177728E-2</v>
      </c>
      <c r="BE77" s="93">
        <f t="shared" si="55"/>
        <v>5.0264304547119484E-4</v>
      </c>
      <c r="BF77" s="93">
        <f>'Wyrównanie 22 Part 1'!B78-'Wyrównanie 22 Part 1'!B77</f>
        <v>5.0568612897815834E-3</v>
      </c>
      <c r="BG77" s="93">
        <f t="shared" si="56"/>
        <v>5.0568612897815834E-3</v>
      </c>
      <c r="BH77" s="93">
        <f t="shared" si="57"/>
        <v>-4.0192417628968566E-3</v>
      </c>
      <c r="BI77" s="93">
        <f t="shared" si="58"/>
        <v>4.0192417628968566E-3</v>
      </c>
      <c r="BJ77" s="93">
        <f t="shared" si="59"/>
        <v>4.1680657345269378E-3</v>
      </c>
      <c r="BK77" s="93">
        <f t="shared" si="60"/>
        <v>4.1680657345269378E-3</v>
      </c>
      <c r="BL77" s="93"/>
      <c r="BM77" s="93">
        <f>ABS(('Wyrównanie 22 Part 1'!B77-'Wyrównanie 22 Part 1'!Q77)/'Wyrównanie 22 Part 1'!Q77)</f>
        <v>2.0041343482679771E-2</v>
      </c>
      <c r="BN77" s="93">
        <f t="shared" si="30"/>
        <v>4.0165544859075092E-4</v>
      </c>
      <c r="BO77" s="93">
        <f>'Wyrównanie 22 Part 1'!B78-'Wyrównanie 22 Part 1'!B77</f>
        <v>5.0568612897815834E-3</v>
      </c>
      <c r="BP77" s="93">
        <f t="shared" si="31"/>
        <v>5.0568612897815834E-3</v>
      </c>
      <c r="BQ77" s="93">
        <f t="shared" si="32"/>
        <v>-4.0192417628968566E-3</v>
      </c>
      <c r="BR77" s="93">
        <f t="shared" si="33"/>
        <v>4.0192417628968566E-3</v>
      </c>
      <c r="BS77" s="93">
        <f t="shared" si="34"/>
        <v>4.1680657345269378E-3</v>
      </c>
      <c r="BT77" s="93">
        <f t="shared" si="35"/>
        <v>4.1680657345269378E-3</v>
      </c>
    </row>
    <row r="78" spans="1:72" s="29" customFormat="1" x14ac:dyDescent="0.25">
      <c r="A78" s="42">
        <v>72</v>
      </c>
      <c r="B78" s="93">
        <f>ABS(('Wyrównanie 22 Part 1'!B78-'Wyrównanie 22 Part 1'!C78)/'Wyrównanie 22 Part 1'!C78)</f>
        <v>3.6109786141359748E-2</v>
      </c>
      <c r="C78" s="93">
        <f t="shared" si="49"/>
        <v>1.3039166551747365E-3</v>
      </c>
      <c r="D78" s="93">
        <f>'Wyrównanie 22 Part 1'!C79-'Wyrównanie 22 Part 1'!C78</f>
        <v>2.2977285785338517E-3</v>
      </c>
      <c r="E78" s="93">
        <f t="shared" si="50"/>
        <v>2.2977285785338517E-3</v>
      </c>
      <c r="F78" s="93">
        <f t="shared" si="51"/>
        <v>2.7836940066495314E-4</v>
      </c>
      <c r="G78" s="93">
        <f t="shared" si="52"/>
        <v>2.7836940066495314E-4</v>
      </c>
      <c r="H78" s="93">
        <f t="shared" si="53"/>
        <v>1.2633947228372078E-3</v>
      </c>
      <c r="I78" s="93">
        <f t="shared" si="54"/>
        <v>1.2633947228372078E-3</v>
      </c>
      <c r="J78" s="93"/>
      <c r="K78" s="93">
        <f>ABS(('Wyrównanie 22 Part 1'!B78-'Wyrównanie 22 Part 1'!E78)/'Wyrównanie 22 Part 1'!E78)</f>
        <v>3.7305257959513553E-2</v>
      </c>
      <c r="L78" s="93">
        <f t="shared" si="61"/>
        <v>1.3916822714258492E-3</v>
      </c>
      <c r="M78" s="93">
        <f>'Wyrównanie 22 Part 1'!C79-'Wyrównanie 22 Part 1'!C78</f>
        <v>2.2977285785338517E-3</v>
      </c>
      <c r="N78" s="93">
        <f t="shared" si="62"/>
        <v>2.2977285785338517E-3</v>
      </c>
      <c r="O78" s="93">
        <f t="shared" si="63"/>
        <v>2.7836940066495314E-4</v>
      </c>
      <c r="P78" s="93">
        <f t="shared" si="64"/>
        <v>2.7836940066495314E-4</v>
      </c>
      <c r="Q78" s="93">
        <f t="shared" si="65"/>
        <v>1.2633947228372078E-3</v>
      </c>
      <c r="R78" s="93">
        <f t="shared" si="66"/>
        <v>1.2633947228372078E-3</v>
      </c>
      <c r="S78" s="93"/>
      <c r="T78" s="93">
        <f>ABS(('Wyrównanie 22 Part 1'!B78-'Wyrównanie 22 Part 1'!G78)/'Wyrównanie 22 Part 1'!G78)</f>
        <v>3.0940757606450688E-2</v>
      </c>
      <c r="U78" s="93">
        <f t="shared" si="68"/>
        <v>9.5733048126113603E-4</v>
      </c>
      <c r="V78" s="93">
        <f>'Wyrównanie 22 Part 1'!C79-'Wyrównanie 22 Part 1'!C78</f>
        <v>2.2977285785338517E-3</v>
      </c>
      <c r="W78" s="93">
        <f t="shared" si="69"/>
        <v>2.2977285785338517E-3</v>
      </c>
      <c r="X78" s="93">
        <f t="shared" si="70"/>
        <v>2.7836940066495314E-4</v>
      </c>
      <c r="Y78" s="93">
        <f t="shared" si="71"/>
        <v>2.7836940066495314E-4</v>
      </c>
      <c r="Z78" s="93">
        <f t="shared" si="72"/>
        <v>1.2633947228372078E-3</v>
      </c>
      <c r="AA78" s="93">
        <f t="shared" si="67"/>
        <v>1.2633947228372078E-3</v>
      </c>
      <c r="AB78" s="93"/>
      <c r="AC78" s="93">
        <f>ABS(('Wyrównanie 22 Part 1'!B78-'Wyrównanie 22 Part 1'!I78)/'Wyrównanie 22 Part 1'!I78)</f>
        <v>4.8218084965440465E-2</v>
      </c>
      <c r="AD78" s="93">
        <f t="shared" ref="AD78:AD98" si="73">AC78^2</f>
        <v>2.3249837177344358E-3</v>
      </c>
      <c r="AE78" s="93">
        <f>'Wyrównanie 22 Part 1'!C79-'Wyrównanie 22 Part 1'!C78</f>
        <v>2.2977285785338517E-3</v>
      </c>
      <c r="AF78" s="93">
        <f t="shared" ref="AF78:AF97" si="74">ABS(AE78)</f>
        <v>2.2977285785338517E-3</v>
      </c>
      <c r="AG78" s="93">
        <f t="shared" ref="AG78:AG96" si="75">AE79-AE78</f>
        <v>2.7836940066495314E-4</v>
      </c>
      <c r="AH78" s="93">
        <f t="shared" ref="AH78:AH96" si="76">ABS(AG78)</f>
        <v>2.7836940066495314E-4</v>
      </c>
      <c r="AI78" s="93">
        <f t="shared" ref="AI78:AI95" si="77">AG79-AG78</f>
        <v>1.2633947228372078E-3</v>
      </c>
      <c r="AJ78" s="93">
        <f t="shared" ref="AJ78:AJ95" si="78">ABS(AI78)</f>
        <v>1.2633947228372078E-3</v>
      </c>
      <c r="AK78" s="93"/>
      <c r="AL78" s="93">
        <f>ABS(('Wyrównanie 22 Part 1'!B78-'Wyrównanie 22 Part 1'!K78)/'Wyrównanie 22 Part 1'!K78)</f>
        <v>4.9254478597697736E-2</v>
      </c>
      <c r="AM78" s="93">
        <f t="shared" si="36"/>
        <v>2.4260036619310641E-3</v>
      </c>
      <c r="AN78" s="93">
        <f>'Wyrównanie 22 Part 1'!B79-'Wyrównanie 22 Part 1'!B78</f>
        <v>1.0376195268847269E-3</v>
      </c>
      <c r="AO78" s="93">
        <f t="shared" si="37"/>
        <v>1.0376195268847269E-3</v>
      </c>
      <c r="AP78" s="93">
        <f t="shared" si="38"/>
        <v>1.4882397163008126E-4</v>
      </c>
      <c r="AQ78" s="93">
        <f t="shared" si="39"/>
        <v>1.4882397163008126E-4</v>
      </c>
      <c r="AR78" s="93">
        <f t="shared" si="40"/>
        <v>1.8232101907799808E-3</v>
      </c>
      <c r="AS78" s="93">
        <f t="shared" si="41"/>
        <v>1.8232101907799808E-3</v>
      </c>
      <c r="AT78" s="93"/>
      <c r="AU78" s="93">
        <f>ABS(('Wyrównanie 22 Part 1'!B78-'Wyrównanie 22 Part 1'!M78)/'Wyrównanie 22 Part 1'!M78)</f>
        <v>4.3171673200898097E-2</v>
      </c>
      <c r="AV78" s="93">
        <f t="shared" si="42"/>
        <v>1.863793366965143E-3</v>
      </c>
      <c r="AW78" s="93">
        <f>'Wyrównanie 22 Part 1'!B79-'Wyrównanie 22 Part 1'!B78</f>
        <v>1.0376195268847269E-3</v>
      </c>
      <c r="AX78" s="93">
        <f t="shared" si="43"/>
        <v>1.0376195268847269E-3</v>
      </c>
      <c r="AY78" s="93">
        <f t="shared" si="44"/>
        <v>1.4882397163008126E-4</v>
      </c>
      <c r="AZ78" s="93">
        <f t="shared" si="45"/>
        <v>1.4882397163008126E-4</v>
      </c>
      <c r="BA78" s="93">
        <f t="shared" si="46"/>
        <v>1.8232101907799808E-3</v>
      </c>
      <c r="BB78" s="93">
        <f t="shared" si="47"/>
        <v>1.8232101907799808E-3</v>
      </c>
      <c r="BC78" s="93"/>
      <c r="BD78" s="93">
        <f>ABS(('Wyrównanie 22 Part 1'!B78-'Wyrównanie 22 Part 1'!O78)/'Wyrównanie 22 Part 1'!O78)</f>
        <v>1.6476584459080821E-2</v>
      </c>
      <c r="BE78" s="93">
        <f t="shared" si="55"/>
        <v>2.7147783543722364E-4</v>
      </c>
      <c r="BF78" s="93">
        <f>'Wyrównanie 22 Part 1'!B79-'Wyrównanie 22 Part 1'!B78</f>
        <v>1.0376195268847269E-3</v>
      </c>
      <c r="BG78" s="93">
        <f t="shared" si="56"/>
        <v>1.0376195268847269E-3</v>
      </c>
      <c r="BH78" s="93">
        <f t="shared" si="57"/>
        <v>1.4882397163008126E-4</v>
      </c>
      <c r="BI78" s="93">
        <f t="shared" si="58"/>
        <v>1.4882397163008126E-4</v>
      </c>
      <c r="BJ78" s="93">
        <f t="shared" si="59"/>
        <v>1.8232101907799808E-3</v>
      </c>
      <c r="BK78" s="93">
        <f t="shared" si="60"/>
        <v>1.8232101907799808E-3</v>
      </c>
      <c r="BL78" s="93"/>
      <c r="BM78" s="93">
        <f>ABS(('Wyrównanie 22 Part 1'!B78-'Wyrównanie 22 Part 1'!Q78)/'Wyrównanie 22 Part 1'!Q78)</f>
        <v>4.1862677941725886E-2</v>
      </c>
      <c r="BN78" s="93">
        <f t="shared" ref="BN78:BN98" si="79">BM78^2</f>
        <v>1.7524838044526631E-3</v>
      </c>
      <c r="BO78" s="93">
        <f>'Wyrównanie 22 Part 1'!B79-'Wyrównanie 22 Part 1'!B78</f>
        <v>1.0376195268847269E-3</v>
      </c>
      <c r="BP78" s="93">
        <f t="shared" ref="BP78:BP97" si="80">ABS(BO78)</f>
        <v>1.0376195268847269E-3</v>
      </c>
      <c r="BQ78" s="93">
        <f t="shared" ref="BQ78:BQ96" si="81">BO79-BO78</f>
        <v>1.4882397163008126E-4</v>
      </c>
      <c r="BR78" s="93">
        <f t="shared" ref="BR78:BR96" si="82">ABS(BQ78)</f>
        <v>1.4882397163008126E-4</v>
      </c>
      <c r="BS78" s="93">
        <f t="shared" ref="BS78:BS95" si="83">BQ79-BQ78</f>
        <v>1.8232101907799808E-3</v>
      </c>
      <c r="BT78" s="93">
        <f t="shared" ref="BT78:BT95" si="84">ABS(BS78)</f>
        <v>1.8232101907799808E-3</v>
      </c>
    </row>
    <row r="79" spans="1:72" s="29" customFormat="1" x14ac:dyDescent="0.25">
      <c r="A79" s="42">
        <v>73</v>
      </c>
      <c r="B79" s="93">
        <f>ABS(('Wyrównanie 22 Part 1'!B79-'Wyrównanie 22 Part 1'!C79)/'Wyrównanie 22 Part 1'!C79)</f>
        <v>6.9506128175597145E-3</v>
      </c>
      <c r="C79" s="93">
        <f t="shared" si="49"/>
        <v>4.8311018539625393E-5</v>
      </c>
      <c r="D79" s="93">
        <f>'Wyrównanie 22 Part 1'!C80-'Wyrównanie 22 Part 1'!C79</f>
        <v>2.5760979791988048E-3</v>
      </c>
      <c r="E79" s="93">
        <f t="shared" si="50"/>
        <v>2.5760979791988048E-3</v>
      </c>
      <c r="F79" s="93">
        <f t="shared" si="51"/>
        <v>1.5417641235021609E-3</v>
      </c>
      <c r="G79" s="93">
        <f t="shared" si="52"/>
        <v>1.5417641235021609E-3</v>
      </c>
      <c r="H79" s="93">
        <f t="shared" si="53"/>
        <v>-1.75402501154448E-3</v>
      </c>
      <c r="I79" s="93">
        <f t="shared" si="54"/>
        <v>1.75402501154448E-3</v>
      </c>
      <c r="J79" s="93"/>
      <c r="K79" s="93">
        <f>ABS(('Wyrównanie 22 Part 1'!B79-'Wyrównanie 22 Part 1'!E79)/'Wyrównanie 22 Part 1'!E79)</f>
        <v>2.5310455921220003E-3</v>
      </c>
      <c r="L79" s="93">
        <f t="shared" si="61"/>
        <v>6.4061917894002073E-6</v>
      </c>
      <c r="M79" s="93">
        <f>'Wyrównanie 22 Part 1'!C80-'Wyrównanie 22 Part 1'!C79</f>
        <v>2.5760979791988048E-3</v>
      </c>
      <c r="N79" s="93">
        <f t="shared" si="62"/>
        <v>2.5760979791988048E-3</v>
      </c>
      <c r="O79" s="93">
        <f t="shared" si="63"/>
        <v>1.5417641235021609E-3</v>
      </c>
      <c r="P79" s="93">
        <f t="shared" si="64"/>
        <v>1.5417641235021609E-3</v>
      </c>
      <c r="Q79" s="93">
        <f t="shared" si="65"/>
        <v>-1.75402501154448E-3</v>
      </c>
      <c r="R79" s="93">
        <f t="shared" si="66"/>
        <v>1.75402501154448E-3</v>
      </c>
      <c r="S79" s="93"/>
      <c r="T79" s="93">
        <f>ABS(('Wyrównanie 22 Part 1'!B79-'Wyrównanie 22 Part 1'!G79)/'Wyrównanie 22 Part 1'!G79)</f>
        <v>9.1716336230686923E-3</v>
      </c>
      <c r="U79" s="93">
        <f t="shared" si="68"/>
        <v>8.411886331580415E-5</v>
      </c>
      <c r="V79" s="93">
        <f>'Wyrównanie 22 Part 1'!C80-'Wyrównanie 22 Part 1'!C79</f>
        <v>2.5760979791988048E-3</v>
      </c>
      <c r="W79" s="93">
        <f t="shared" si="69"/>
        <v>2.5760979791988048E-3</v>
      </c>
      <c r="X79" s="93">
        <f t="shared" si="70"/>
        <v>1.5417641235021609E-3</v>
      </c>
      <c r="Y79" s="93">
        <f t="shared" si="71"/>
        <v>1.5417641235021609E-3</v>
      </c>
      <c r="Z79" s="93">
        <f t="shared" si="72"/>
        <v>-1.75402501154448E-3</v>
      </c>
      <c r="AA79" s="93">
        <f t="shared" si="67"/>
        <v>1.75402501154448E-3</v>
      </c>
      <c r="AB79" s="93"/>
      <c r="AC79" s="93">
        <f>ABS(('Wyrównanie 22 Part 1'!B79-'Wyrównanie 22 Part 1'!I79)/'Wyrównanie 22 Part 1'!I79)</f>
        <v>1.2452530048204376E-2</v>
      </c>
      <c r="AD79" s="93">
        <f t="shared" si="73"/>
        <v>1.5506550460143287E-4</v>
      </c>
      <c r="AE79" s="93">
        <f>'Wyrównanie 22 Part 1'!C80-'Wyrównanie 22 Part 1'!C79</f>
        <v>2.5760979791988048E-3</v>
      </c>
      <c r="AF79" s="93">
        <f t="shared" si="74"/>
        <v>2.5760979791988048E-3</v>
      </c>
      <c r="AG79" s="93">
        <f t="shared" si="75"/>
        <v>1.5417641235021609E-3</v>
      </c>
      <c r="AH79" s="93">
        <f t="shared" si="76"/>
        <v>1.5417641235021609E-3</v>
      </c>
      <c r="AI79" s="93">
        <f t="shared" si="77"/>
        <v>-1.75402501154448E-3</v>
      </c>
      <c r="AJ79" s="93">
        <f t="shared" si="78"/>
        <v>1.75402501154448E-3</v>
      </c>
      <c r="AK79" s="93"/>
      <c r="AL79" s="93">
        <f>ABS(('Wyrównanie 22 Part 1'!B79-'Wyrównanie 22 Part 1'!K79)/'Wyrównanie 22 Part 1'!K79)</f>
        <v>1.2076030778144248E-2</v>
      </c>
      <c r="AM79" s="93">
        <f t="shared" si="36"/>
        <v>1.4583051935468719E-4</v>
      </c>
      <c r="AN79" s="93">
        <f>'Wyrównanie 22 Part 1'!B80-'Wyrównanie 22 Part 1'!B79</f>
        <v>1.1864434985148081E-3</v>
      </c>
      <c r="AO79" s="93">
        <f t="shared" si="37"/>
        <v>1.1864434985148081E-3</v>
      </c>
      <c r="AP79" s="93">
        <f t="shared" si="38"/>
        <v>1.9720341624100621E-3</v>
      </c>
      <c r="AQ79" s="93">
        <f t="shared" si="39"/>
        <v>1.9720341624100621E-3</v>
      </c>
      <c r="AR79" s="93">
        <f t="shared" si="40"/>
        <v>-2.6894239034469108E-3</v>
      </c>
      <c r="AS79" s="93">
        <f t="shared" si="41"/>
        <v>2.6894239034469108E-3</v>
      </c>
      <c r="AT79" s="93"/>
      <c r="AU79" s="93">
        <f>ABS(('Wyrównanie 22 Part 1'!B79-'Wyrównanie 22 Part 1'!M79)/'Wyrównanie 22 Part 1'!M79)</f>
        <v>4.5426778472349412E-3</v>
      </c>
      <c r="AV79" s="93">
        <f t="shared" si="42"/>
        <v>2.0635922023759081E-5</v>
      </c>
      <c r="AW79" s="93">
        <f>'Wyrównanie 22 Part 1'!B80-'Wyrównanie 22 Part 1'!B79</f>
        <v>1.1864434985148081E-3</v>
      </c>
      <c r="AX79" s="93">
        <f t="shared" si="43"/>
        <v>1.1864434985148081E-3</v>
      </c>
      <c r="AY79" s="93">
        <f t="shared" si="44"/>
        <v>1.9720341624100621E-3</v>
      </c>
      <c r="AZ79" s="93">
        <f t="shared" si="45"/>
        <v>1.9720341624100621E-3</v>
      </c>
      <c r="BA79" s="93">
        <f t="shared" si="46"/>
        <v>-2.6894239034469108E-3</v>
      </c>
      <c r="BB79" s="93">
        <f t="shared" si="47"/>
        <v>2.6894239034469108E-3</v>
      </c>
      <c r="BC79" s="93"/>
      <c r="BD79" s="93">
        <f>ABS(('Wyrównanie 22 Part 1'!B79-'Wyrównanie 22 Part 1'!O79)/'Wyrównanie 22 Part 1'!O79)</f>
        <v>3.4002532439490652E-3</v>
      </c>
      <c r="BE79" s="93">
        <f t="shared" si="55"/>
        <v>1.1561722122986141E-5</v>
      </c>
      <c r="BF79" s="93">
        <f>'Wyrównanie 22 Part 1'!B80-'Wyrównanie 22 Part 1'!B79</f>
        <v>1.1864434985148081E-3</v>
      </c>
      <c r="BG79" s="93">
        <f t="shared" si="56"/>
        <v>1.1864434985148081E-3</v>
      </c>
      <c r="BH79" s="93">
        <f t="shared" si="57"/>
        <v>1.9720341624100621E-3</v>
      </c>
      <c r="BI79" s="93">
        <f t="shared" si="58"/>
        <v>1.9720341624100621E-3</v>
      </c>
      <c r="BJ79" s="93">
        <f t="shared" si="59"/>
        <v>-2.6894239034469108E-3</v>
      </c>
      <c r="BK79" s="93">
        <f t="shared" si="60"/>
        <v>2.6894239034469108E-3</v>
      </c>
      <c r="BL79" s="93"/>
      <c r="BM79" s="93">
        <f>ABS(('Wyrównanie 22 Part 1'!B79-'Wyrównanie 22 Part 1'!Q79)/'Wyrównanie 22 Part 1'!Q79)</f>
        <v>1.4289242167239471E-2</v>
      </c>
      <c r="BN79" s="93">
        <f t="shared" si="79"/>
        <v>2.0418244171401459E-4</v>
      </c>
      <c r="BO79" s="93">
        <f>'Wyrównanie 22 Part 1'!B80-'Wyrównanie 22 Part 1'!B79</f>
        <v>1.1864434985148081E-3</v>
      </c>
      <c r="BP79" s="93">
        <f t="shared" si="80"/>
        <v>1.1864434985148081E-3</v>
      </c>
      <c r="BQ79" s="93">
        <f t="shared" si="81"/>
        <v>1.9720341624100621E-3</v>
      </c>
      <c r="BR79" s="93">
        <f t="shared" si="82"/>
        <v>1.9720341624100621E-3</v>
      </c>
      <c r="BS79" s="93">
        <f t="shared" si="83"/>
        <v>-2.6894239034469108E-3</v>
      </c>
      <c r="BT79" s="93">
        <f t="shared" si="84"/>
        <v>2.6894239034469108E-3</v>
      </c>
    </row>
    <row r="80" spans="1:72" s="29" customFormat="1" x14ac:dyDescent="0.25">
      <c r="A80" s="42">
        <v>74</v>
      </c>
      <c r="B80" s="93">
        <f>ABS(('Wyrównanie 22 Part 1'!B80-'Wyrównanie 22 Part 1'!C80)/'Wyrównanie 22 Part 1'!C80)</f>
        <v>2.1989866435164429E-2</v>
      </c>
      <c r="C80" s="93">
        <f t="shared" si="49"/>
        <v>4.8355422583637117E-4</v>
      </c>
      <c r="D80" s="93">
        <f>'Wyrównanie 22 Part 1'!C81-'Wyrównanie 22 Part 1'!C80</f>
        <v>4.1178621027009657E-3</v>
      </c>
      <c r="E80" s="93">
        <f t="shared" si="50"/>
        <v>4.1178621027009657E-3</v>
      </c>
      <c r="F80" s="93">
        <f t="shared" si="51"/>
        <v>-2.1226088804231907E-4</v>
      </c>
      <c r="G80" s="93">
        <f t="shared" si="52"/>
        <v>2.1226088804231907E-4</v>
      </c>
      <c r="H80" s="93">
        <f t="shared" si="53"/>
        <v>7.7990430799246974E-4</v>
      </c>
      <c r="I80" s="93">
        <f t="shared" si="54"/>
        <v>7.7990430799246974E-4</v>
      </c>
      <c r="J80" s="93"/>
      <c r="K80" s="93">
        <f>ABS(('Wyrównanie 22 Part 1'!B80-'Wyrównanie 22 Part 1'!E80)/'Wyrównanie 22 Part 1'!E80)</f>
        <v>4.0500283840990976E-2</v>
      </c>
      <c r="L80" s="93">
        <f t="shared" si="61"/>
        <v>1.6402729912008349E-3</v>
      </c>
      <c r="M80" s="93">
        <f>'Wyrównanie 22 Part 1'!C81-'Wyrównanie 22 Part 1'!C80</f>
        <v>4.1178621027009657E-3</v>
      </c>
      <c r="N80" s="93">
        <f t="shared" si="62"/>
        <v>4.1178621027009657E-3</v>
      </c>
      <c r="O80" s="93">
        <f t="shared" si="63"/>
        <v>-2.1226088804231907E-4</v>
      </c>
      <c r="P80" s="93">
        <f t="shared" si="64"/>
        <v>2.1226088804231907E-4</v>
      </c>
      <c r="Q80" s="93">
        <f t="shared" si="65"/>
        <v>7.7990430799246974E-4</v>
      </c>
      <c r="R80" s="93">
        <f t="shared" si="66"/>
        <v>7.7990430799246974E-4</v>
      </c>
      <c r="S80" s="93"/>
      <c r="T80" s="93">
        <f>ABS(('Wyrównanie 22 Part 1'!B80-'Wyrównanie 22 Part 1'!G80)/'Wyrównanie 22 Part 1'!G80)</f>
        <v>4.8106362291511683E-2</v>
      </c>
      <c r="U80" s="93">
        <f t="shared" si="68"/>
        <v>2.3142220929221772E-3</v>
      </c>
      <c r="V80" s="93">
        <f>'Wyrównanie 22 Part 1'!C81-'Wyrównanie 22 Part 1'!C80</f>
        <v>4.1178621027009657E-3</v>
      </c>
      <c r="W80" s="93">
        <f t="shared" si="69"/>
        <v>4.1178621027009657E-3</v>
      </c>
      <c r="X80" s="93">
        <f t="shared" si="70"/>
        <v>-2.1226088804231907E-4</v>
      </c>
      <c r="Y80" s="93">
        <f t="shared" si="71"/>
        <v>2.1226088804231907E-4</v>
      </c>
      <c r="Z80" s="93">
        <f t="shared" si="72"/>
        <v>7.7990430799246974E-4</v>
      </c>
      <c r="AA80" s="93">
        <f t="shared" si="67"/>
        <v>7.7990430799246974E-4</v>
      </c>
      <c r="AB80" s="93"/>
      <c r="AC80" s="93">
        <f>ABS(('Wyrównanie 22 Part 1'!B80-'Wyrównanie 22 Part 1'!I80)/'Wyrównanie 22 Part 1'!I80)</f>
        <v>2.1672395276143362E-2</v>
      </c>
      <c r="AD80" s="93">
        <f t="shared" si="73"/>
        <v>4.6969271700540114E-4</v>
      </c>
      <c r="AE80" s="93">
        <f>'Wyrównanie 22 Part 1'!C81-'Wyrównanie 22 Part 1'!C80</f>
        <v>4.1178621027009657E-3</v>
      </c>
      <c r="AF80" s="93">
        <f t="shared" si="74"/>
        <v>4.1178621027009657E-3</v>
      </c>
      <c r="AG80" s="93">
        <f t="shared" si="75"/>
        <v>-2.1226088804231907E-4</v>
      </c>
      <c r="AH80" s="93">
        <f t="shared" si="76"/>
        <v>2.1226088804231907E-4</v>
      </c>
      <c r="AI80" s="93">
        <f t="shared" si="77"/>
        <v>7.7990430799246974E-4</v>
      </c>
      <c r="AJ80" s="93">
        <f t="shared" si="78"/>
        <v>7.7990430799246974E-4</v>
      </c>
      <c r="AK80" s="93"/>
      <c r="AL80" s="93">
        <f>ABS(('Wyrównanie 22 Part 1'!B80-'Wyrównanie 22 Part 1'!K80)/'Wyrównanie 22 Part 1'!K80)</f>
        <v>2.558120187837799E-2</v>
      </c>
      <c r="AM80" s="93">
        <f t="shared" ref="AM80:AM96" si="85">AL80^2</f>
        <v>6.5439788954232958E-4</v>
      </c>
      <c r="AN80" s="93">
        <f>'Wyrównanie 22 Part 1'!B81-'Wyrównanie 22 Part 1'!B80</f>
        <v>3.1584776609248702E-3</v>
      </c>
      <c r="AO80" s="93">
        <f t="shared" ref="AO80:AO95" si="86">ABS(AN80)</f>
        <v>3.1584776609248702E-3</v>
      </c>
      <c r="AP80" s="93">
        <f t="shared" ref="AP80:AP94" si="87">AN81-AN80</f>
        <v>-7.1738974103684877E-4</v>
      </c>
      <c r="AQ80" s="93">
        <f t="shared" ref="AQ80:AQ94" si="88">ABS(AP80)</f>
        <v>7.1738974103684877E-4</v>
      </c>
      <c r="AR80" s="93">
        <f t="shared" ref="AR80:AR93" si="89">AP81-AP80</f>
        <v>1.1041983728441278E-2</v>
      </c>
      <c r="AS80" s="93">
        <f t="shared" ref="AS80:AS93" si="90">ABS(AR80)</f>
        <v>1.1041983728441278E-2</v>
      </c>
      <c r="AT80" s="93"/>
      <c r="AU80" s="93">
        <f>ABS(('Wyrównanie 22 Part 1'!B80-'Wyrównanie 22 Part 1'!M80)/'Wyrównanie 22 Part 1'!M80)</f>
        <v>3.3214916887905351E-2</v>
      </c>
      <c r="AV80" s="93">
        <f t="shared" si="42"/>
        <v>1.1032307038704601E-3</v>
      </c>
      <c r="AW80" s="93">
        <f>'Wyrównanie 22 Part 1'!B81-'Wyrównanie 22 Part 1'!B80</f>
        <v>3.1584776609248702E-3</v>
      </c>
      <c r="AX80" s="93">
        <f t="shared" si="43"/>
        <v>3.1584776609248702E-3</v>
      </c>
      <c r="AY80" s="93">
        <f t="shared" si="44"/>
        <v>-7.1738974103684877E-4</v>
      </c>
      <c r="AZ80" s="93">
        <f t="shared" si="45"/>
        <v>7.1738974103684877E-4</v>
      </c>
      <c r="BA80" s="93">
        <f t="shared" si="46"/>
        <v>1.1041983728441278E-2</v>
      </c>
      <c r="BB80" s="93">
        <f t="shared" si="47"/>
        <v>1.1041983728441278E-2</v>
      </c>
      <c r="BC80" s="93"/>
      <c r="BD80" s="93">
        <f>ABS(('Wyrównanie 22 Part 1'!B80-'Wyrównanie 22 Part 1'!O80)/'Wyrównanie 22 Part 1'!O80)</f>
        <v>6.0859754153989006E-3</v>
      </c>
      <c r="BE80" s="93">
        <f t="shared" si="55"/>
        <v>3.703909675683982E-5</v>
      </c>
      <c r="BF80" s="93">
        <f>'Wyrównanie 22 Part 1'!B81-'Wyrównanie 22 Part 1'!B80</f>
        <v>3.1584776609248702E-3</v>
      </c>
      <c r="BG80" s="93">
        <f t="shared" si="56"/>
        <v>3.1584776609248702E-3</v>
      </c>
      <c r="BH80" s="93">
        <f t="shared" si="57"/>
        <v>-7.1738974103684877E-4</v>
      </c>
      <c r="BI80" s="93">
        <f t="shared" si="58"/>
        <v>7.1738974103684877E-4</v>
      </c>
      <c r="BJ80" s="93">
        <f t="shared" si="59"/>
        <v>1.1041983728441278E-2</v>
      </c>
      <c r="BK80" s="93">
        <f t="shared" si="60"/>
        <v>1.1041983728441278E-2</v>
      </c>
      <c r="BL80" s="93"/>
      <c r="BM80" s="93">
        <f>ABS(('Wyrównanie 22 Part 1'!B80-'Wyrównanie 22 Part 1'!Q80)/'Wyrównanie 22 Part 1'!Q80)</f>
        <v>1.2855202530514377E-2</v>
      </c>
      <c r="BN80" s="93">
        <f t="shared" si="79"/>
        <v>1.6525623210054323E-4</v>
      </c>
      <c r="BO80" s="93">
        <f>'Wyrównanie 22 Part 1'!B81-'Wyrównanie 22 Part 1'!B80</f>
        <v>3.1584776609248702E-3</v>
      </c>
      <c r="BP80" s="93">
        <f t="shared" si="80"/>
        <v>3.1584776609248702E-3</v>
      </c>
      <c r="BQ80" s="93">
        <f t="shared" si="81"/>
        <v>-7.1738974103684877E-4</v>
      </c>
      <c r="BR80" s="93">
        <f t="shared" si="82"/>
        <v>7.1738974103684877E-4</v>
      </c>
      <c r="BS80" s="93">
        <f t="shared" si="83"/>
        <v>1.1041983728441278E-2</v>
      </c>
      <c r="BT80" s="93">
        <f t="shared" si="84"/>
        <v>1.1041983728441278E-2</v>
      </c>
    </row>
    <row r="81" spans="1:72" s="29" customFormat="1" x14ac:dyDescent="0.25">
      <c r="A81" s="42">
        <v>75</v>
      </c>
      <c r="B81" s="93">
        <f>ABS(('Wyrównanie 22 Part 1'!B81-'Wyrównanie 22 Part 1'!C81)/'Wyrównanie 22 Part 1'!C81)</f>
        <v>3.8459315843202481E-2</v>
      </c>
      <c r="C81" s="93">
        <f t="shared" si="49"/>
        <v>1.4791189751272053E-3</v>
      </c>
      <c r="D81" s="93">
        <f>'Wyrównanie 22 Part 1'!C82-'Wyrównanie 22 Part 1'!C81</f>
        <v>3.9056012146586466E-3</v>
      </c>
      <c r="E81" s="93">
        <f t="shared" si="50"/>
        <v>3.9056012146586466E-3</v>
      </c>
      <c r="F81" s="93">
        <f t="shared" si="51"/>
        <v>5.6764341995015066E-4</v>
      </c>
      <c r="G81" s="93">
        <f t="shared" si="52"/>
        <v>5.6764341995015066E-4</v>
      </c>
      <c r="H81" s="93">
        <f t="shared" si="53"/>
        <v>-2.5622088778580465E-4</v>
      </c>
      <c r="I81" s="93">
        <f t="shared" si="54"/>
        <v>2.5622088778580465E-4</v>
      </c>
      <c r="J81" s="93"/>
      <c r="K81" s="93">
        <f>ABS(('Wyrównanie 22 Part 1'!B81-'Wyrównanie 22 Part 1'!E81)/'Wyrównanie 22 Part 1'!E81)</f>
        <v>4.3797758193323572E-2</v>
      </c>
      <c r="L81" s="93">
        <f t="shared" si="61"/>
        <v>1.9182436227608421E-3</v>
      </c>
      <c r="M81" s="93">
        <f>'Wyrównanie 22 Part 1'!C82-'Wyrównanie 22 Part 1'!C81</f>
        <v>3.9056012146586466E-3</v>
      </c>
      <c r="N81" s="93">
        <f t="shared" si="62"/>
        <v>3.9056012146586466E-3</v>
      </c>
      <c r="O81" s="93">
        <f t="shared" si="63"/>
        <v>5.6764341995015066E-4</v>
      </c>
      <c r="P81" s="93">
        <f t="shared" si="64"/>
        <v>5.6764341995015066E-4</v>
      </c>
      <c r="Q81" s="93">
        <f t="shared" si="65"/>
        <v>-2.5622088778580465E-4</v>
      </c>
      <c r="R81" s="93">
        <f t="shared" si="66"/>
        <v>2.5622088778580465E-4</v>
      </c>
      <c r="S81" s="93"/>
      <c r="T81" s="93">
        <f>ABS(('Wyrównanie 22 Part 1'!B81-'Wyrównanie 22 Part 1'!G81)/'Wyrównanie 22 Part 1'!G81)</f>
        <v>5.3311521853769833E-2</v>
      </c>
      <c r="U81" s="93">
        <f t="shared" si="68"/>
        <v>2.8421183623649785E-3</v>
      </c>
      <c r="V81" s="93">
        <f>'Wyrównanie 22 Part 1'!C82-'Wyrównanie 22 Part 1'!C81</f>
        <v>3.9056012146586466E-3</v>
      </c>
      <c r="W81" s="93">
        <f t="shared" si="69"/>
        <v>3.9056012146586466E-3</v>
      </c>
      <c r="X81" s="93">
        <f t="shared" si="70"/>
        <v>5.6764341995015066E-4</v>
      </c>
      <c r="Y81" s="93">
        <f t="shared" si="71"/>
        <v>5.6764341995015066E-4</v>
      </c>
      <c r="Z81" s="93">
        <f t="shared" si="72"/>
        <v>-2.5622088778580465E-4</v>
      </c>
      <c r="AA81" s="93">
        <f t="shared" si="67"/>
        <v>2.5622088778580465E-4</v>
      </c>
      <c r="AB81" s="93"/>
      <c r="AC81" s="93">
        <f>ABS(('Wyrównanie 22 Part 1'!B81-'Wyrównanie 22 Part 1'!I81)/'Wyrównanie 22 Part 1'!I81)</f>
        <v>3.1278138961499301E-2</v>
      </c>
      <c r="AD81" s="93">
        <f t="shared" si="73"/>
        <v>9.7832197689486046E-4</v>
      </c>
      <c r="AE81" s="93">
        <f>'Wyrównanie 22 Part 1'!C82-'Wyrównanie 22 Part 1'!C81</f>
        <v>3.9056012146586466E-3</v>
      </c>
      <c r="AF81" s="93">
        <f t="shared" si="74"/>
        <v>3.9056012146586466E-3</v>
      </c>
      <c r="AG81" s="93">
        <f t="shared" si="75"/>
        <v>5.6764341995015066E-4</v>
      </c>
      <c r="AH81" s="93">
        <f t="shared" si="76"/>
        <v>5.6764341995015066E-4</v>
      </c>
      <c r="AI81" s="93">
        <f t="shared" si="77"/>
        <v>-2.5622088778580465E-4</v>
      </c>
      <c r="AJ81" s="93">
        <f t="shared" si="78"/>
        <v>2.5622088778580465E-4</v>
      </c>
      <c r="AK81" s="93"/>
      <c r="AL81" s="93">
        <f>ABS(('Wyrównanie 22 Part 1'!B81-'Wyrównanie 22 Part 1'!K81)/'Wyrównanie 22 Part 1'!K81)</f>
        <v>2.9114642560081457E-2</v>
      </c>
      <c r="AM81" s="93">
        <f t="shared" si="85"/>
        <v>8.4766241140130647E-4</v>
      </c>
      <c r="AN81" s="93">
        <f>'Wyrównanie 22 Part 1'!B82-'Wyrównanie 22 Part 1'!B81</f>
        <v>2.4410879198880214E-3</v>
      </c>
      <c r="AO81" s="93">
        <f t="shared" si="86"/>
        <v>2.4410879198880214E-3</v>
      </c>
      <c r="AP81" s="93">
        <f t="shared" si="87"/>
        <v>1.0324593987404429E-2</v>
      </c>
      <c r="AQ81" s="93">
        <f t="shared" si="88"/>
        <v>1.0324593987404429E-2</v>
      </c>
      <c r="AR81" s="93">
        <f t="shared" si="89"/>
        <v>-2.3113960808023831E-2</v>
      </c>
      <c r="AS81" s="93">
        <f t="shared" si="90"/>
        <v>2.3113960808023831E-2</v>
      </c>
      <c r="AT81" s="93"/>
      <c r="AU81" s="93">
        <f>ABS(('Wyrównanie 22 Part 1'!B81-'Wyrównanie 22 Part 1'!M81)/'Wyrównanie 22 Part 1'!M81)</f>
        <v>3.6848305582625515E-2</v>
      </c>
      <c r="AV81" s="93">
        <f t="shared" ref="AV81:AV95" si="91">AU81^2</f>
        <v>1.3577976243105507E-3</v>
      </c>
      <c r="AW81" s="93">
        <f>'Wyrównanie 22 Part 1'!B82-'Wyrównanie 22 Part 1'!B81</f>
        <v>2.4410879198880214E-3</v>
      </c>
      <c r="AX81" s="93">
        <f t="shared" ref="AX81:AX94" si="92">ABS(AW81)</f>
        <v>2.4410879198880214E-3</v>
      </c>
      <c r="AY81" s="93">
        <f t="shared" ref="AY81:AY93" si="93">AW82-AW81</f>
        <v>1.0324593987404429E-2</v>
      </c>
      <c r="AZ81" s="93">
        <f t="shared" ref="AZ81:AZ93" si="94">ABS(AY81)</f>
        <v>1.0324593987404429E-2</v>
      </c>
      <c r="BA81" s="93">
        <f t="shared" ref="BA81:BA92" si="95">AY82-AY81</f>
        <v>-2.3113960808023831E-2</v>
      </c>
      <c r="BB81" s="93">
        <f t="shared" ref="BB81:BB92" si="96">ABS(BA81)</f>
        <v>2.3113960808023831E-2</v>
      </c>
      <c r="BC81" s="93"/>
      <c r="BD81" s="93">
        <f>ABS(('Wyrównanie 22 Part 1'!B81-'Wyrównanie 22 Part 1'!O81)/'Wyrównanie 22 Part 1'!O81)</f>
        <v>1.810366726807941E-2</v>
      </c>
      <c r="BE81" s="93">
        <f t="shared" si="55"/>
        <v>3.2774276855332982E-4</v>
      </c>
      <c r="BF81" s="93">
        <f>'Wyrównanie 22 Part 1'!B82-'Wyrównanie 22 Part 1'!B81</f>
        <v>2.4410879198880214E-3</v>
      </c>
      <c r="BG81" s="93">
        <f t="shared" si="56"/>
        <v>2.4410879198880214E-3</v>
      </c>
      <c r="BH81" s="93">
        <f t="shared" si="57"/>
        <v>1.0324593987404429E-2</v>
      </c>
      <c r="BI81" s="93">
        <f t="shared" si="58"/>
        <v>1.0324593987404429E-2</v>
      </c>
      <c r="BJ81" s="93">
        <f t="shared" si="59"/>
        <v>-2.3113960808023831E-2</v>
      </c>
      <c r="BK81" s="93">
        <f t="shared" si="60"/>
        <v>2.3113960808023831E-2</v>
      </c>
      <c r="BL81" s="93"/>
      <c r="BM81" s="93">
        <f>ABS(('Wyrównanie 22 Part 1'!B81-'Wyrównanie 22 Part 1'!Q81)/'Wyrównanie 22 Part 1'!Q81)</f>
        <v>3.0997469344287296E-2</v>
      </c>
      <c r="BN81" s="93">
        <f t="shared" si="79"/>
        <v>9.6084310575003066E-4</v>
      </c>
      <c r="BO81" s="93">
        <f>'Wyrównanie 22 Part 1'!B82-'Wyrównanie 22 Part 1'!B81</f>
        <v>2.4410879198880214E-3</v>
      </c>
      <c r="BP81" s="93">
        <f t="shared" si="80"/>
        <v>2.4410879198880214E-3</v>
      </c>
      <c r="BQ81" s="93">
        <f t="shared" si="81"/>
        <v>1.0324593987404429E-2</v>
      </c>
      <c r="BR81" s="93">
        <f t="shared" si="82"/>
        <v>1.0324593987404429E-2</v>
      </c>
      <c r="BS81" s="93">
        <f t="shared" si="83"/>
        <v>-2.3113960808023831E-2</v>
      </c>
      <c r="BT81" s="93">
        <f t="shared" si="84"/>
        <v>2.3113960808023831E-2</v>
      </c>
    </row>
    <row r="82" spans="1:72" s="29" customFormat="1" x14ac:dyDescent="0.25">
      <c r="A82" s="42">
        <v>76</v>
      </c>
      <c r="B82" s="93">
        <f>ABS(('Wyrównanie 22 Part 1'!B82-'Wyrównanie 22 Part 1'!C82)/'Wyrównanie 22 Part 1'!C82)</f>
        <v>6.1655756783756191E-2</v>
      </c>
      <c r="C82" s="93">
        <f t="shared" si="49"/>
        <v>3.8014323445776975E-3</v>
      </c>
      <c r="D82" s="93">
        <f>'Wyrównanie 22 Part 1'!C83-'Wyrównanie 22 Part 1'!C82</f>
        <v>4.4732446346087973E-3</v>
      </c>
      <c r="E82" s="93">
        <f t="shared" si="50"/>
        <v>4.4732446346087973E-3</v>
      </c>
      <c r="F82" s="93">
        <f t="shared" si="51"/>
        <v>3.1142253216434601E-4</v>
      </c>
      <c r="G82" s="93">
        <f t="shared" si="52"/>
        <v>3.1142253216434601E-4</v>
      </c>
      <c r="H82" s="93">
        <f t="shared" si="53"/>
        <v>1.3592316721618147E-3</v>
      </c>
      <c r="I82" s="93">
        <f t="shared" si="54"/>
        <v>1.3592316721618147E-3</v>
      </c>
      <c r="J82" s="93"/>
      <c r="K82" s="93">
        <f>ABS(('Wyrównanie 22 Part 1'!B82-'Wyrównanie 22 Part 1'!E82)/'Wyrównanie 22 Part 1'!E82)</f>
        <v>6.7586921336744807E-2</v>
      </c>
      <c r="L82" s="93">
        <f t="shared" si="61"/>
        <v>4.5679919357793303E-3</v>
      </c>
      <c r="M82" s="93">
        <f>'Wyrównanie 22 Part 1'!C83-'Wyrównanie 22 Part 1'!C82</f>
        <v>4.4732446346087973E-3</v>
      </c>
      <c r="N82" s="93">
        <f t="shared" si="62"/>
        <v>4.4732446346087973E-3</v>
      </c>
      <c r="O82" s="93">
        <f t="shared" si="63"/>
        <v>3.1142253216434601E-4</v>
      </c>
      <c r="P82" s="93">
        <f t="shared" si="64"/>
        <v>3.1142253216434601E-4</v>
      </c>
      <c r="Q82" s="93">
        <f t="shared" si="65"/>
        <v>1.3592316721618147E-3</v>
      </c>
      <c r="R82" s="93">
        <f t="shared" si="66"/>
        <v>1.3592316721618147E-3</v>
      </c>
      <c r="S82" s="93"/>
      <c r="T82" s="93">
        <f>ABS(('Wyrównanie 22 Part 1'!B82-'Wyrównanie 22 Part 1'!G82)/'Wyrównanie 22 Part 1'!G82)</f>
        <v>7.6958979887877532E-2</v>
      </c>
      <c r="U82" s="93">
        <f t="shared" si="68"/>
        <v>5.9226845853827389E-3</v>
      </c>
      <c r="V82" s="93">
        <f>'Wyrównanie 22 Part 1'!C83-'Wyrównanie 22 Part 1'!C82</f>
        <v>4.4732446346087973E-3</v>
      </c>
      <c r="W82" s="93">
        <f t="shared" si="69"/>
        <v>4.4732446346087973E-3</v>
      </c>
      <c r="X82" s="93">
        <f t="shared" si="70"/>
        <v>3.1142253216434601E-4</v>
      </c>
      <c r="Y82" s="93">
        <f t="shared" si="71"/>
        <v>3.1142253216434601E-4</v>
      </c>
      <c r="Z82" s="93">
        <f t="shared" si="72"/>
        <v>1.3592316721618147E-3</v>
      </c>
      <c r="AA82" s="93">
        <f t="shared" si="67"/>
        <v>1.3592316721618147E-3</v>
      </c>
      <c r="AB82" s="93"/>
      <c r="AC82" s="93">
        <f>ABS(('Wyrównanie 22 Part 1'!B82-'Wyrównanie 22 Part 1'!I82)/'Wyrównanie 22 Part 1'!I82)</f>
        <v>5.2676146522751613E-2</v>
      </c>
      <c r="AD82" s="93">
        <f t="shared" si="73"/>
        <v>2.7747764124863967E-3</v>
      </c>
      <c r="AE82" s="93">
        <f>'Wyrównanie 22 Part 1'!C83-'Wyrównanie 22 Part 1'!C82</f>
        <v>4.4732446346087973E-3</v>
      </c>
      <c r="AF82" s="93">
        <f t="shared" si="74"/>
        <v>4.4732446346087973E-3</v>
      </c>
      <c r="AG82" s="93">
        <f t="shared" si="75"/>
        <v>3.1142253216434601E-4</v>
      </c>
      <c r="AH82" s="93">
        <f t="shared" si="76"/>
        <v>3.1142253216434601E-4</v>
      </c>
      <c r="AI82" s="93">
        <f t="shared" si="77"/>
        <v>1.3592316721618147E-3</v>
      </c>
      <c r="AJ82" s="93">
        <f t="shared" si="78"/>
        <v>1.3592316721618147E-3</v>
      </c>
      <c r="AK82" s="93"/>
      <c r="AL82" s="93">
        <f>ABS(('Wyrównanie 22 Part 1'!B82-'Wyrównanie 22 Part 1'!K82)/'Wyrównanie 22 Part 1'!K82)</f>
        <v>5.3018294401741058E-2</v>
      </c>
      <c r="AM82" s="93">
        <f t="shared" si="85"/>
        <v>2.8109395412696872E-3</v>
      </c>
      <c r="AN82" s="93">
        <f>'Wyrównanie 22 Part 1'!B83-'Wyrównanie 22 Part 1'!B82</f>
        <v>1.276568190729245E-2</v>
      </c>
      <c r="AO82" s="93">
        <f t="shared" si="86"/>
        <v>1.276568190729245E-2</v>
      </c>
      <c r="AP82" s="93">
        <f t="shared" si="87"/>
        <v>-1.2789366820619402E-2</v>
      </c>
      <c r="AQ82" s="93">
        <f t="shared" si="88"/>
        <v>1.2789366820619402E-2</v>
      </c>
      <c r="AR82" s="93">
        <f t="shared" si="89"/>
        <v>1.6837712332211929E-2</v>
      </c>
      <c r="AS82" s="93">
        <f t="shared" si="90"/>
        <v>1.6837712332211929E-2</v>
      </c>
      <c r="AT82" s="93"/>
      <c r="AU82" s="93">
        <f>ABS(('Wyrównanie 22 Part 1'!B82-'Wyrównanie 22 Part 1'!M82)/'Wyrównanie 22 Part 1'!M82)</f>
        <v>5.9380888709365039E-2</v>
      </c>
      <c r="AV82" s="93">
        <f t="shared" si="91"/>
        <v>3.5260899439139965E-3</v>
      </c>
      <c r="AW82" s="93">
        <f>'Wyrównanie 22 Part 1'!B83-'Wyrównanie 22 Part 1'!B82</f>
        <v>1.276568190729245E-2</v>
      </c>
      <c r="AX82" s="93">
        <f t="shared" si="92"/>
        <v>1.276568190729245E-2</v>
      </c>
      <c r="AY82" s="93">
        <f t="shared" si="93"/>
        <v>-1.2789366820619402E-2</v>
      </c>
      <c r="AZ82" s="93">
        <f t="shared" si="94"/>
        <v>1.2789366820619402E-2</v>
      </c>
      <c r="BA82" s="93">
        <f t="shared" si="95"/>
        <v>1.6837712332211929E-2</v>
      </c>
      <c r="BB82" s="93">
        <f t="shared" si="96"/>
        <v>1.6837712332211929E-2</v>
      </c>
      <c r="BC82" s="93"/>
      <c r="BD82" s="93">
        <f>ABS(('Wyrównanie 22 Part 1'!B82-'Wyrównanie 22 Part 1'!O82)/'Wyrównanie 22 Part 1'!O82)</f>
        <v>3.7607730745768918E-2</v>
      </c>
      <c r="BE82" s="93">
        <f t="shared" si="55"/>
        <v>1.4143414118462528E-3</v>
      </c>
      <c r="BF82" s="93">
        <f>'Wyrównanie 22 Part 1'!B83-'Wyrównanie 22 Part 1'!B82</f>
        <v>1.276568190729245E-2</v>
      </c>
      <c r="BG82" s="93">
        <f t="shared" si="56"/>
        <v>1.276568190729245E-2</v>
      </c>
      <c r="BH82" s="93">
        <f t="shared" si="57"/>
        <v>-1.2789366820619402E-2</v>
      </c>
      <c r="BI82" s="93">
        <f t="shared" si="58"/>
        <v>1.2789366820619402E-2</v>
      </c>
      <c r="BJ82" s="93">
        <f t="shared" si="59"/>
        <v>1.6837712332211929E-2</v>
      </c>
      <c r="BK82" s="93">
        <f t="shared" si="60"/>
        <v>1.6837712332211929E-2</v>
      </c>
      <c r="BL82" s="93"/>
      <c r="BM82" s="93">
        <f>ABS(('Wyrównanie 22 Part 1'!B82-'Wyrównanie 22 Part 1'!Q82)/'Wyrównanie 22 Part 1'!Q82)</f>
        <v>5.3433864411463104E-2</v>
      </c>
      <c r="BN82" s="93">
        <f t="shared" si="79"/>
        <v>2.8551778659426231E-3</v>
      </c>
      <c r="BO82" s="93">
        <f>'Wyrównanie 22 Part 1'!B83-'Wyrównanie 22 Part 1'!B82</f>
        <v>1.276568190729245E-2</v>
      </c>
      <c r="BP82" s="93">
        <f t="shared" si="80"/>
        <v>1.276568190729245E-2</v>
      </c>
      <c r="BQ82" s="93">
        <f t="shared" si="81"/>
        <v>-1.2789366820619402E-2</v>
      </c>
      <c r="BR82" s="93">
        <f t="shared" si="82"/>
        <v>1.2789366820619402E-2</v>
      </c>
      <c r="BS82" s="93">
        <f t="shared" si="83"/>
        <v>1.6837712332211929E-2</v>
      </c>
      <c r="BT82" s="93">
        <f t="shared" si="84"/>
        <v>1.6837712332211929E-2</v>
      </c>
    </row>
    <row r="83" spans="1:72" s="29" customFormat="1" x14ac:dyDescent="0.25">
      <c r="A83" s="42">
        <v>77</v>
      </c>
      <c r="B83" s="93">
        <f>ABS(('Wyrównanie 22 Part 1'!B83-'Wyrównanie 22 Part 1'!C83)/'Wyrównanie 22 Part 1'!C83)</f>
        <v>7.8501396087181652E-2</v>
      </c>
      <c r="C83" s="93">
        <f t="shared" si="49"/>
        <v>6.1624691876365784E-3</v>
      </c>
      <c r="D83" s="93">
        <f>'Wyrównanie 22 Part 1'!C84-'Wyrównanie 22 Part 1'!C83</f>
        <v>4.7846671667731433E-3</v>
      </c>
      <c r="E83" s="93">
        <f t="shared" si="50"/>
        <v>4.7846671667731433E-3</v>
      </c>
      <c r="F83" s="93">
        <f t="shared" si="51"/>
        <v>1.6706542043261607E-3</v>
      </c>
      <c r="G83" s="93">
        <f t="shared" si="52"/>
        <v>1.6706542043261607E-3</v>
      </c>
      <c r="H83" s="93">
        <f t="shared" si="53"/>
        <v>-3.6589027399918789E-3</v>
      </c>
      <c r="I83" s="93">
        <f t="shared" si="54"/>
        <v>3.6589027399918789E-3</v>
      </c>
      <c r="J83" s="93"/>
      <c r="K83" s="93">
        <f>ABS(('Wyrównanie 22 Part 1'!B83-'Wyrównanie 22 Part 1'!E83)/'Wyrównanie 22 Part 1'!E83)</f>
        <v>6.7422395579141162E-2</v>
      </c>
      <c r="L83" s="93">
        <f t="shared" si="61"/>
        <v>4.5457794256301941E-3</v>
      </c>
      <c r="M83" s="93">
        <f>'Wyrównanie 22 Part 1'!C84-'Wyrównanie 22 Part 1'!C83</f>
        <v>4.7846671667731433E-3</v>
      </c>
      <c r="N83" s="93">
        <f t="shared" si="62"/>
        <v>4.7846671667731433E-3</v>
      </c>
      <c r="O83" s="93">
        <f t="shared" si="63"/>
        <v>1.6706542043261607E-3</v>
      </c>
      <c r="P83" s="93">
        <f t="shared" si="64"/>
        <v>1.6706542043261607E-3</v>
      </c>
      <c r="Q83" s="93">
        <f t="shared" si="65"/>
        <v>-3.6589027399918789E-3</v>
      </c>
      <c r="R83" s="93">
        <f t="shared" si="66"/>
        <v>3.6589027399918789E-3</v>
      </c>
      <c r="S83" s="93"/>
      <c r="T83" s="93">
        <f>ABS(('Wyrównanie 22 Part 1'!B83-'Wyrównanie 22 Part 1'!G83)/'Wyrównanie 22 Part 1'!G83)</f>
        <v>6.1560216242277983E-2</v>
      </c>
      <c r="U83" s="93">
        <f t="shared" si="68"/>
        <v>3.7896602237960262E-3</v>
      </c>
      <c r="V83" s="93">
        <f>'Wyrównanie 22 Part 1'!C84-'Wyrównanie 22 Part 1'!C83</f>
        <v>4.7846671667731433E-3</v>
      </c>
      <c r="W83" s="93">
        <f t="shared" si="69"/>
        <v>4.7846671667731433E-3</v>
      </c>
      <c r="X83" s="93">
        <f t="shared" si="70"/>
        <v>1.6706542043261607E-3</v>
      </c>
      <c r="Y83" s="93">
        <f t="shared" si="71"/>
        <v>1.6706542043261607E-3</v>
      </c>
      <c r="Z83" s="93">
        <f t="shared" si="72"/>
        <v>-3.6589027399918789E-3</v>
      </c>
      <c r="AA83" s="93">
        <f t="shared" si="67"/>
        <v>3.6589027399918789E-3</v>
      </c>
      <c r="AB83" s="93"/>
      <c r="AC83" s="93">
        <f>ABS(('Wyrównanie 22 Part 1'!B83-'Wyrównanie 22 Part 1'!I83)/'Wyrównanie 22 Part 1'!I83)</f>
        <v>8.8449589500563294E-2</v>
      </c>
      <c r="AD83" s="93">
        <f t="shared" si="73"/>
        <v>7.8233298828181558E-3</v>
      </c>
      <c r="AE83" s="93">
        <f>'Wyrównanie 22 Part 1'!C84-'Wyrównanie 22 Part 1'!C83</f>
        <v>4.7846671667731433E-3</v>
      </c>
      <c r="AF83" s="93">
        <f t="shared" si="74"/>
        <v>4.7846671667731433E-3</v>
      </c>
      <c r="AG83" s="93">
        <f t="shared" si="75"/>
        <v>1.6706542043261607E-3</v>
      </c>
      <c r="AH83" s="93">
        <f t="shared" si="76"/>
        <v>1.6706542043261607E-3</v>
      </c>
      <c r="AI83" s="93">
        <f t="shared" si="77"/>
        <v>-3.6589027399918789E-3</v>
      </c>
      <c r="AJ83" s="93">
        <f t="shared" si="78"/>
        <v>3.6589027399918789E-3</v>
      </c>
      <c r="AK83" s="93"/>
      <c r="AL83" s="93">
        <f>ABS(('Wyrównanie 22 Part 1'!B83-'Wyrównanie 22 Part 1'!K83)/'Wyrównanie 22 Part 1'!K83)</f>
        <v>8.9338917177348903E-2</v>
      </c>
      <c r="AM83" s="93">
        <f t="shared" si="85"/>
        <v>7.9814421224212069E-3</v>
      </c>
      <c r="AN83" s="93">
        <f>'Wyrównanie 22 Part 1'!B84-'Wyrównanie 22 Part 1'!B83</f>
        <v>-2.3684913326951773E-5</v>
      </c>
      <c r="AO83" s="93">
        <f t="shared" si="86"/>
        <v>2.3684913326951773E-5</v>
      </c>
      <c r="AP83" s="93">
        <f t="shared" si="87"/>
        <v>4.0483455115925271E-3</v>
      </c>
      <c r="AQ83" s="93">
        <f t="shared" si="88"/>
        <v>4.0483455115925271E-3</v>
      </c>
      <c r="AR83" s="93">
        <f t="shared" si="89"/>
        <v>-3.3574157881114813E-3</v>
      </c>
      <c r="AS83" s="93">
        <f t="shared" si="90"/>
        <v>3.3574157881114813E-3</v>
      </c>
      <c r="AT83" s="93"/>
      <c r="AU83" s="93">
        <f>ABS(('Wyrównanie 22 Part 1'!B83-'Wyrównanie 22 Part 1'!M83)/'Wyrównanie 22 Part 1'!M83)</f>
        <v>8.3859433517449539E-2</v>
      </c>
      <c r="AV83" s="93">
        <f t="shared" si="91"/>
        <v>7.0324045898675393E-3</v>
      </c>
      <c r="AW83" s="93">
        <f>'Wyrównanie 22 Part 1'!B84-'Wyrównanie 22 Part 1'!B83</f>
        <v>-2.3684913326951773E-5</v>
      </c>
      <c r="AX83" s="93">
        <f t="shared" si="92"/>
        <v>2.3684913326951773E-5</v>
      </c>
      <c r="AY83" s="93">
        <f t="shared" si="93"/>
        <v>4.0483455115925271E-3</v>
      </c>
      <c r="AZ83" s="93">
        <f t="shared" si="94"/>
        <v>4.0483455115925271E-3</v>
      </c>
      <c r="BA83" s="93">
        <f t="shared" si="95"/>
        <v>-3.3574157881114813E-3</v>
      </c>
      <c r="BB83" s="93">
        <f t="shared" si="96"/>
        <v>3.3574157881114813E-3</v>
      </c>
      <c r="BC83" s="93"/>
      <c r="BD83" s="93">
        <f>ABS(('Wyrównanie 22 Part 1'!B83-'Wyrównanie 22 Part 1'!O83)/'Wyrównanie 22 Part 1'!O83)</f>
        <v>3.7729881186719869E-2</v>
      </c>
      <c r="BE83" s="93">
        <f t="shared" si="55"/>
        <v>1.4235439343639978E-3</v>
      </c>
      <c r="BF83" s="93">
        <f>'Wyrównanie 22 Part 1'!B84-'Wyrównanie 22 Part 1'!B83</f>
        <v>-2.3684913326951773E-5</v>
      </c>
      <c r="BG83" s="93">
        <f t="shared" si="56"/>
        <v>2.3684913326951773E-5</v>
      </c>
      <c r="BH83" s="93">
        <f t="shared" si="57"/>
        <v>4.0483455115925271E-3</v>
      </c>
      <c r="BI83" s="93">
        <f t="shared" si="58"/>
        <v>4.0483455115925271E-3</v>
      </c>
      <c r="BJ83" s="93">
        <f t="shared" si="59"/>
        <v>-3.3574157881114813E-3</v>
      </c>
      <c r="BK83" s="93">
        <f t="shared" si="60"/>
        <v>3.3574157881114813E-3</v>
      </c>
      <c r="BL83" s="93"/>
      <c r="BM83" s="93">
        <f>ABS(('Wyrównanie 22 Part 1'!B83-'Wyrównanie 22 Part 1'!Q83)/'Wyrównanie 22 Part 1'!Q83)</f>
        <v>8.7600456820447786E-2</v>
      </c>
      <c r="BN83" s="93">
        <f t="shared" si="79"/>
        <v>7.6738400351511367E-3</v>
      </c>
      <c r="BO83" s="93">
        <f>'Wyrównanie 22 Part 1'!B84-'Wyrównanie 22 Part 1'!B83</f>
        <v>-2.3684913326951773E-5</v>
      </c>
      <c r="BP83" s="93">
        <f t="shared" si="80"/>
        <v>2.3684913326951773E-5</v>
      </c>
      <c r="BQ83" s="93">
        <f t="shared" si="81"/>
        <v>4.0483455115925271E-3</v>
      </c>
      <c r="BR83" s="93">
        <f t="shared" si="82"/>
        <v>4.0483455115925271E-3</v>
      </c>
      <c r="BS83" s="93">
        <f t="shared" si="83"/>
        <v>-3.3574157881114813E-3</v>
      </c>
      <c r="BT83" s="93">
        <f t="shared" si="84"/>
        <v>3.3574157881114813E-3</v>
      </c>
    </row>
    <row r="84" spans="1:72" s="29" customFormat="1" x14ac:dyDescent="0.25">
      <c r="A84" s="42">
        <v>78</v>
      </c>
      <c r="B84" s="93">
        <f>ABS(('Wyrównanie 22 Part 1'!B84-'Wyrównanie 22 Part 1'!C84)/'Wyrównanie 22 Part 1'!C84)</f>
        <v>1.4138661909011692E-4</v>
      </c>
      <c r="C84" s="93">
        <f t="shared" si="49"/>
        <v>1.9990176057733814E-8</v>
      </c>
      <c r="D84" s="93">
        <f>'Wyrównanie 22 Part 1'!C85-'Wyrównanie 22 Part 1'!C84</f>
        <v>6.455321371099304E-3</v>
      </c>
      <c r="E84" s="93">
        <f t="shared" si="50"/>
        <v>6.455321371099304E-3</v>
      </c>
      <c r="F84" s="93">
        <f t="shared" si="51"/>
        <v>-1.9882485356657181E-3</v>
      </c>
      <c r="G84" s="93">
        <f t="shared" si="52"/>
        <v>1.9882485356657181E-3</v>
      </c>
      <c r="H84" s="93">
        <f t="shared" si="53"/>
        <v>5.0272923344527876E-3</v>
      </c>
      <c r="I84" s="93">
        <f t="shared" si="54"/>
        <v>5.0272923344527876E-3</v>
      </c>
      <c r="J84" s="93"/>
      <c r="K84" s="93">
        <f>ABS(('Wyrównanie 22 Part 1'!B84-'Wyrównanie 22 Part 1'!E84)/'Wyrównanie 22 Part 1'!E84)</f>
        <v>1.0157685539173796E-2</v>
      </c>
      <c r="L84" s="93">
        <f t="shared" si="61"/>
        <v>1.0317857551274044E-4</v>
      </c>
      <c r="M84" s="93">
        <f>'Wyrównanie 22 Part 1'!C85-'Wyrównanie 22 Part 1'!C84</f>
        <v>6.455321371099304E-3</v>
      </c>
      <c r="N84" s="93">
        <f t="shared" si="62"/>
        <v>6.455321371099304E-3</v>
      </c>
      <c r="O84" s="93">
        <f t="shared" si="63"/>
        <v>-1.9882485356657181E-3</v>
      </c>
      <c r="P84" s="93">
        <f t="shared" si="64"/>
        <v>1.9882485356657181E-3</v>
      </c>
      <c r="Q84" s="93">
        <f t="shared" si="65"/>
        <v>5.0272923344527876E-3</v>
      </c>
      <c r="R84" s="93">
        <f t="shared" si="66"/>
        <v>5.0272923344527876E-3</v>
      </c>
      <c r="S84" s="93"/>
      <c r="T84" s="93">
        <f>ABS(('Wyrównanie 22 Part 1'!B84-'Wyrównanie 22 Part 1'!G84)/'Wyrównanie 22 Part 1'!G84)</f>
        <v>1.8191556705978145E-2</v>
      </c>
      <c r="U84" s="93">
        <f t="shared" si="68"/>
        <v>3.3093273538681842E-4</v>
      </c>
      <c r="V84" s="93">
        <f>'Wyrównanie 22 Part 1'!C85-'Wyrównanie 22 Part 1'!C84</f>
        <v>6.455321371099304E-3</v>
      </c>
      <c r="W84" s="93">
        <f t="shared" si="69"/>
        <v>6.455321371099304E-3</v>
      </c>
      <c r="X84" s="93">
        <f t="shared" si="70"/>
        <v>-1.9882485356657181E-3</v>
      </c>
      <c r="Y84" s="93">
        <f t="shared" si="71"/>
        <v>1.9882485356657181E-3</v>
      </c>
      <c r="Z84" s="93">
        <f t="shared" si="72"/>
        <v>5.0272923344527876E-3</v>
      </c>
      <c r="AA84" s="93">
        <f t="shared" si="67"/>
        <v>5.0272923344527876E-3</v>
      </c>
      <c r="AB84" s="93"/>
      <c r="AC84" s="93">
        <f>ABS(('Wyrównanie 22 Part 1'!B84-'Wyrównanie 22 Part 1'!I84)/'Wyrównanie 22 Part 1'!I84)</f>
        <v>9.6369317294914495E-3</v>
      </c>
      <c r="AD84" s="93">
        <f t="shared" si="73"/>
        <v>9.2870453158879057E-5</v>
      </c>
      <c r="AE84" s="93">
        <f>'Wyrównanie 22 Part 1'!C85-'Wyrównanie 22 Part 1'!C84</f>
        <v>6.455321371099304E-3</v>
      </c>
      <c r="AF84" s="93">
        <f t="shared" si="74"/>
        <v>6.455321371099304E-3</v>
      </c>
      <c r="AG84" s="93">
        <f t="shared" si="75"/>
        <v>-1.9882485356657181E-3</v>
      </c>
      <c r="AH84" s="93">
        <f t="shared" si="76"/>
        <v>1.9882485356657181E-3</v>
      </c>
      <c r="AI84" s="93">
        <f t="shared" si="77"/>
        <v>5.0272923344527876E-3</v>
      </c>
      <c r="AJ84" s="93">
        <f t="shared" si="78"/>
        <v>5.0272923344527876E-3</v>
      </c>
      <c r="AK84" s="93"/>
      <c r="AL84" s="93">
        <f>ABS(('Wyrównanie 22 Part 1'!B84-'Wyrównanie 22 Part 1'!K84)/'Wyrównanie 22 Part 1'!K84)</f>
        <v>8.5804867853512354E-3</v>
      </c>
      <c r="AM84" s="93">
        <f t="shared" si="85"/>
        <v>7.3624753473587178E-5</v>
      </c>
      <c r="AN84" s="93">
        <f>'Wyrównanie 22 Part 1'!B85-'Wyrównanie 22 Part 1'!B84</f>
        <v>4.0246605982655753E-3</v>
      </c>
      <c r="AO84" s="93">
        <f t="shared" si="86"/>
        <v>4.0246605982655753E-3</v>
      </c>
      <c r="AP84" s="93">
        <f t="shared" si="87"/>
        <v>6.9092972348104575E-4</v>
      </c>
      <c r="AQ84" s="93">
        <f t="shared" si="88"/>
        <v>6.9092972348104575E-4</v>
      </c>
      <c r="AR84" s="93">
        <f t="shared" si="89"/>
        <v>5.3878388962911583E-3</v>
      </c>
      <c r="AS84" s="93">
        <f t="shared" si="90"/>
        <v>5.3878388962911583E-3</v>
      </c>
      <c r="AT84" s="93"/>
      <c r="AU84" s="93">
        <f>ABS(('Wyrównanie 22 Part 1'!B84-'Wyrównanie 22 Part 1'!M84)/'Wyrównanie 22 Part 1'!M84)</f>
        <v>3.9514569358760823E-3</v>
      </c>
      <c r="AV84" s="93">
        <f t="shared" si="91"/>
        <v>1.5614011916083198E-5</v>
      </c>
      <c r="AW84" s="93">
        <f>'Wyrównanie 22 Part 1'!B85-'Wyrównanie 22 Part 1'!B84</f>
        <v>4.0246605982655753E-3</v>
      </c>
      <c r="AX84" s="93">
        <f t="shared" si="92"/>
        <v>4.0246605982655753E-3</v>
      </c>
      <c r="AY84" s="93">
        <f t="shared" si="93"/>
        <v>6.9092972348104575E-4</v>
      </c>
      <c r="AZ84" s="93">
        <f t="shared" si="94"/>
        <v>6.9092972348104575E-4</v>
      </c>
      <c r="BA84" s="93">
        <f t="shared" si="95"/>
        <v>5.3878388962911583E-3</v>
      </c>
      <c r="BB84" s="93">
        <f t="shared" si="96"/>
        <v>5.3878388962911583E-3</v>
      </c>
      <c r="BC84" s="93"/>
      <c r="BD84" s="93">
        <f>ABS(('Wyrównanie 22 Part 1'!B84-'Wyrównanie 22 Part 1'!O84)/'Wyrównanie 22 Part 1'!O84)</f>
        <v>1.9264646889031081E-2</v>
      </c>
      <c r="BE84" s="93">
        <f t="shared" si="55"/>
        <v>3.7112661975905489E-4</v>
      </c>
      <c r="BF84" s="93">
        <f>'Wyrównanie 22 Part 1'!B85-'Wyrównanie 22 Part 1'!B84</f>
        <v>4.0246605982655753E-3</v>
      </c>
      <c r="BG84" s="93">
        <f t="shared" si="56"/>
        <v>4.0246605982655753E-3</v>
      </c>
      <c r="BH84" s="93">
        <f t="shared" si="57"/>
        <v>6.9092972348104575E-4</v>
      </c>
      <c r="BI84" s="93">
        <f t="shared" si="58"/>
        <v>6.9092972348104575E-4</v>
      </c>
      <c r="BJ84" s="93">
        <f t="shared" si="59"/>
        <v>5.3878388962911583E-3</v>
      </c>
      <c r="BK84" s="93">
        <f t="shared" si="60"/>
        <v>5.3878388962911583E-3</v>
      </c>
      <c r="BL84" s="93"/>
      <c r="BM84" s="93">
        <f>ABS(('Wyrównanie 22 Part 1'!B84-'Wyrównanie 22 Part 1'!Q84)/'Wyrównanie 22 Part 1'!Q84)</f>
        <v>9.3021827836867691E-3</v>
      </c>
      <c r="BN84" s="93">
        <f t="shared" si="79"/>
        <v>8.6530604541118527E-5</v>
      </c>
      <c r="BO84" s="93">
        <f>'Wyrównanie 22 Part 1'!B85-'Wyrównanie 22 Part 1'!B84</f>
        <v>4.0246605982655753E-3</v>
      </c>
      <c r="BP84" s="93">
        <f t="shared" si="80"/>
        <v>4.0246605982655753E-3</v>
      </c>
      <c r="BQ84" s="93">
        <f t="shared" si="81"/>
        <v>6.9092972348104575E-4</v>
      </c>
      <c r="BR84" s="93">
        <f t="shared" si="82"/>
        <v>6.9092972348104575E-4</v>
      </c>
      <c r="BS84" s="93">
        <f t="shared" si="83"/>
        <v>5.3878388962911583E-3</v>
      </c>
      <c r="BT84" s="93">
        <f t="shared" si="84"/>
        <v>5.3878388962911583E-3</v>
      </c>
    </row>
    <row r="85" spans="1:72" s="29" customFormat="1" x14ac:dyDescent="0.25">
      <c r="A85" s="42">
        <v>79</v>
      </c>
      <c r="B85" s="93">
        <f>ABS(('Wyrównanie 22 Part 1'!B85-'Wyrównanie 22 Part 1'!C85)/'Wyrównanie 22 Part 1'!C85)</f>
        <v>3.3713930907468152E-2</v>
      </c>
      <c r="C85" s="93">
        <f t="shared" si="49"/>
        <v>1.1366291372335363E-3</v>
      </c>
      <c r="D85" s="93">
        <f>'Wyrównanie 22 Part 1'!C86-'Wyrównanie 22 Part 1'!C85</f>
        <v>4.4670728354335859E-3</v>
      </c>
      <c r="E85" s="93">
        <f t="shared" si="50"/>
        <v>4.4670728354335859E-3</v>
      </c>
      <c r="F85" s="93">
        <f t="shared" si="51"/>
        <v>3.0390437987870694E-3</v>
      </c>
      <c r="G85" s="93">
        <f t="shared" si="52"/>
        <v>3.0390437987870694E-3</v>
      </c>
      <c r="H85" s="93">
        <f t="shared" si="53"/>
        <v>-3.6015456171518134E-3</v>
      </c>
      <c r="I85" s="93">
        <f t="shared" si="54"/>
        <v>3.6015456171518134E-3</v>
      </c>
      <c r="J85" s="93"/>
      <c r="K85" s="93">
        <f>ABS(('Wyrównanie 22 Part 1'!B85-'Wyrównanie 22 Part 1'!E85)/'Wyrównanie 22 Part 1'!E85)</f>
        <v>3.035092375490938E-2</v>
      </c>
      <c r="L85" s="93">
        <f t="shared" si="61"/>
        <v>9.211785727763225E-4</v>
      </c>
      <c r="M85" s="93">
        <f>'Wyrównanie 22 Part 1'!C86-'Wyrównanie 22 Part 1'!C85</f>
        <v>4.4670728354335859E-3</v>
      </c>
      <c r="N85" s="93">
        <f t="shared" si="62"/>
        <v>4.4670728354335859E-3</v>
      </c>
      <c r="O85" s="93">
        <f t="shared" si="63"/>
        <v>3.0390437987870694E-3</v>
      </c>
      <c r="P85" s="93">
        <f t="shared" si="64"/>
        <v>3.0390437987870694E-3</v>
      </c>
      <c r="Q85" s="93">
        <f t="shared" si="65"/>
        <v>-3.6015456171518134E-3</v>
      </c>
      <c r="R85" s="93">
        <f t="shared" si="66"/>
        <v>3.6015456171518134E-3</v>
      </c>
      <c r="S85" s="93"/>
      <c r="T85" s="93">
        <f>ABS(('Wyrównanie 22 Part 1'!B85-'Wyrównanie 22 Part 1'!G85)/'Wyrównanie 22 Part 1'!G85)</f>
        <v>3.8949149611245959E-2</v>
      </c>
      <c r="U85" s="93">
        <f t="shared" si="68"/>
        <v>1.5170362554392212E-3</v>
      </c>
      <c r="V85" s="93">
        <f>'Wyrównanie 22 Part 1'!C86-'Wyrównanie 22 Part 1'!C85</f>
        <v>4.4670728354335859E-3</v>
      </c>
      <c r="W85" s="93">
        <f t="shared" si="69"/>
        <v>4.4670728354335859E-3</v>
      </c>
      <c r="X85" s="93">
        <f t="shared" si="70"/>
        <v>3.0390437987870694E-3</v>
      </c>
      <c r="Y85" s="93">
        <f t="shared" si="71"/>
        <v>3.0390437987870694E-3</v>
      </c>
      <c r="Z85" s="93">
        <f t="shared" si="72"/>
        <v>-3.6015456171518134E-3</v>
      </c>
      <c r="AA85" s="93">
        <f t="shared" si="67"/>
        <v>3.6015456171518134E-3</v>
      </c>
      <c r="AB85" s="93"/>
      <c r="AC85" s="93">
        <f>ABS(('Wyrównanie 22 Part 1'!B85-'Wyrównanie 22 Part 1'!I85)/'Wyrównanie 22 Part 1'!I85)</f>
        <v>1.5892988496418667E-2</v>
      </c>
      <c r="AD85" s="93">
        <f t="shared" si="73"/>
        <v>2.5258708334729605E-4</v>
      </c>
      <c r="AE85" s="93">
        <f>'Wyrównanie 22 Part 1'!C86-'Wyrównanie 22 Part 1'!C85</f>
        <v>4.4670728354335859E-3</v>
      </c>
      <c r="AF85" s="93">
        <f t="shared" si="74"/>
        <v>4.4670728354335859E-3</v>
      </c>
      <c r="AG85" s="93">
        <f t="shared" si="75"/>
        <v>3.0390437987870694E-3</v>
      </c>
      <c r="AH85" s="93">
        <f t="shared" si="76"/>
        <v>3.0390437987870694E-3</v>
      </c>
      <c r="AI85" s="93">
        <f t="shared" si="77"/>
        <v>-3.6015456171518134E-3</v>
      </c>
      <c r="AJ85" s="93">
        <f t="shared" si="78"/>
        <v>3.6015456171518134E-3</v>
      </c>
      <c r="AK85" s="93"/>
      <c r="AL85" s="93">
        <f>ABS(('Wyrównanie 22 Part 1'!B85-'Wyrównanie 22 Part 1'!K85)/'Wyrównanie 22 Part 1'!K85)</f>
        <v>1.0747024174180499E-2</v>
      </c>
      <c r="AM85" s="93">
        <f t="shared" si="85"/>
        <v>1.1549852860042004E-4</v>
      </c>
      <c r="AN85" s="93">
        <f>'Wyrównanie 22 Part 1'!B86-'Wyrównanie 22 Part 1'!B85</f>
        <v>4.7155903217466211E-3</v>
      </c>
      <c r="AO85" s="93">
        <f t="shared" si="86"/>
        <v>4.7155903217466211E-3</v>
      </c>
      <c r="AP85" s="93">
        <f t="shared" si="87"/>
        <v>6.0787686197722041E-3</v>
      </c>
      <c r="AQ85" s="93">
        <f t="shared" si="88"/>
        <v>6.0787686197722041E-3</v>
      </c>
      <c r="AR85" s="93">
        <f t="shared" si="89"/>
        <v>-1.4048688332327142E-2</v>
      </c>
      <c r="AS85" s="93">
        <f t="shared" si="90"/>
        <v>1.4048688332327142E-2</v>
      </c>
      <c r="AT85" s="93"/>
      <c r="AU85" s="93">
        <f>ABS(('Wyrównanie 22 Part 1'!B85-'Wyrównanie 22 Part 1'!M85)/'Wyrównanie 22 Part 1'!M85)</f>
        <v>1.6424082023111637E-2</v>
      </c>
      <c r="AV85" s="93">
        <f t="shared" si="91"/>
        <v>2.6975047030189885E-4</v>
      </c>
      <c r="AW85" s="93">
        <f>'Wyrównanie 22 Part 1'!B86-'Wyrównanie 22 Part 1'!B85</f>
        <v>4.7155903217466211E-3</v>
      </c>
      <c r="AX85" s="93">
        <f t="shared" si="92"/>
        <v>4.7155903217466211E-3</v>
      </c>
      <c r="AY85" s="93">
        <f t="shared" si="93"/>
        <v>6.0787686197722041E-3</v>
      </c>
      <c r="AZ85" s="93">
        <f t="shared" si="94"/>
        <v>6.0787686197722041E-3</v>
      </c>
      <c r="BA85" s="93">
        <f t="shared" si="95"/>
        <v>-1.4048688332327142E-2</v>
      </c>
      <c r="BB85" s="93">
        <f t="shared" si="96"/>
        <v>1.4048688332327142E-2</v>
      </c>
      <c r="BC85" s="93"/>
      <c r="BD85" s="93">
        <f>ABS(('Wyrównanie 22 Part 1'!B85-'Wyrównanie 22 Part 1'!O85)/'Wyrównanie 22 Part 1'!O85)</f>
        <v>9.1351670040745337E-3</v>
      </c>
      <c r="BE85" s="93">
        <f t="shared" si="55"/>
        <v>8.3451276192332091E-5</v>
      </c>
      <c r="BF85" s="93">
        <f>'Wyrównanie 22 Part 1'!B86-'Wyrównanie 22 Part 1'!B85</f>
        <v>4.7155903217466211E-3</v>
      </c>
      <c r="BG85" s="93">
        <f t="shared" si="56"/>
        <v>4.7155903217466211E-3</v>
      </c>
      <c r="BH85" s="93">
        <f t="shared" si="57"/>
        <v>6.0787686197722041E-3</v>
      </c>
      <c r="BI85" s="93">
        <f t="shared" si="58"/>
        <v>6.0787686197722041E-3</v>
      </c>
      <c r="BJ85" s="93">
        <f t="shared" si="59"/>
        <v>-1.4048688332327142E-2</v>
      </c>
      <c r="BK85" s="93">
        <f t="shared" si="60"/>
        <v>1.4048688332327142E-2</v>
      </c>
      <c r="BL85" s="93"/>
      <c r="BM85" s="93">
        <f>ABS(('Wyrównanie 22 Part 1'!B85-'Wyrównanie 22 Part 1'!Q85)/'Wyrównanie 22 Part 1'!Q85)</f>
        <v>2.6066561923681723E-2</v>
      </c>
      <c r="BN85" s="93">
        <f t="shared" si="79"/>
        <v>6.7946565052113379E-4</v>
      </c>
      <c r="BO85" s="93">
        <f>'Wyrównanie 22 Part 1'!B86-'Wyrównanie 22 Part 1'!B85</f>
        <v>4.7155903217466211E-3</v>
      </c>
      <c r="BP85" s="93">
        <f t="shared" si="80"/>
        <v>4.7155903217466211E-3</v>
      </c>
      <c r="BQ85" s="93">
        <f t="shared" si="81"/>
        <v>6.0787686197722041E-3</v>
      </c>
      <c r="BR85" s="93">
        <f t="shared" si="82"/>
        <v>6.0787686197722041E-3</v>
      </c>
      <c r="BS85" s="93">
        <f t="shared" si="83"/>
        <v>-1.4048688332327142E-2</v>
      </c>
      <c r="BT85" s="93">
        <f t="shared" si="84"/>
        <v>1.4048688332327142E-2</v>
      </c>
    </row>
    <row r="86" spans="1:72" s="29" customFormat="1" x14ac:dyDescent="0.25">
      <c r="A86" s="42">
        <v>80</v>
      </c>
      <c r="B86" s="93">
        <f>ABS(('Wyrównanie 22 Part 1'!B86-'Wyrównanie 22 Part 1'!C86)/'Wyrównanie 22 Part 1'!C86)</f>
        <v>2.8519769889791061E-2</v>
      </c>
      <c r="C86" s="93">
        <f t="shared" si="49"/>
        <v>8.1337727456663278E-4</v>
      </c>
      <c r="D86" s="93">
        <f>'Wyrównanie 22 Part 1'!C87-'Wyrównanie 22 Part 1'!C86</f>
        <v>7.5061166342206553E-3</v>
      </c>
      <c r="E86" s="93">
        <f t="shared" si="50"/>
        <v>7.5061166342206553E-3</v>
      </c>
      <c r="F86" s="93">
        <f t="shared" si="51"/>
        <v>-5.62501818364744E-4</v>
      </c>
      <c r="G86" s="93">
        <f t="shared" si="52"/>
        <v>5.62501818364744E-4</v>
      </c>
      <c r="H86" s="93">
        <f t="shared" si="53"/>
        <v>3.5232744186247111E-3</v>
      </c>
      <c r="I86" s="93">
        <f t="shared" si="54"/>
        <v>3.5232744186247111E-3</v>
      </c>
      <c r="J86" s="93"/>
      <c r="K86" s="93">
        <f>ABS(('Wyrównanie 22 Part 1'!B86-'Wyrównanie 22 Part 1'!E86)/'Wyrównanie 22 Part 1'!E86)</f>
        <v>4.4844351706713831E-2</v>
      </c>
      <c r="L86" s="93">
        <f t="shared" si="61"/>
        <v>2.0110158799954477E-3</v>
      </c>
      <c r="M86" s="93">
        <f>'Wyrównanie 22 Part 1'!C87-'Wyrównanie 22 Part 1'!C86</f>
        <v>7.5061166342206553E-3</v>
      </c>
      <c r="N86" s="93">
        <f t="shared" si="62"/>
        <v>7.5061166342206553E-3</v>
      </c>
      <c r="O86" s="93">
        <f t="shared" si="63"/>
        <v>-5.62501818364744E-4</v>
      </c>
      <c r="P86" s="93">
        <f t="shared" si="64"/>
        <v>5.62501818364744E-4</v>
      </c>
      <c r="Q86" s="93">
        <f t="shared" si="65"/>
        <v>3.5232744186247111E-3</v>
      </c>
      <c r="R86" s="93">
        <f t="shared" si="66"/>
        <v>3.5232744186247111E-3</v>
      </c>
      <c r="S86" s="93"/>
      <c r="T86" s="93">
        <f>ABS(('Wyrównanie 22 Part 1'!B86-'Wyrównanie 22 Part 1'!G86)/'Wyrównanie 22 Part 1'!G86)</f>
        <v>5.4760348607290343E-2</v>
      </c>
      <c r="U86" s="93">
        <f t="shared" si="68"/>
        <v>2.9986957795919656E-3</v>
      </c>
      <c r="V86" s="93">
        <f>'Wyrównanie 22 Part 1'!C87-'Wyrównanie 22 Part 1'!C86</f>
        <v>7.5061166342206553E-3</v>
      </c>
      <c r="W86" s="93">
        <f t="shared" si="69"/>
        <v>7.5061166342206553E-3</v>
      </c>
      <c r="X86" s="93">
        <f t="shared" si="70"/>
        <v>-5.62501818364744E-4</v>
      </c>
      <c r="Y86" s="93">
        <f t="shared" si="71"/>
        <v>5.62501818364744E-4</v>
      </c>
      <c r="Z86" s="93">
        <f t="shared" si="72"/>
        <v>3.5232744186247111E-3</v>
      </c>
      <c r="AA86" s="93">
        <f t="shared" si="67"/>
        <v>3.5232744186247111E-3</v>
      </c>
      <c r="AB86" s="93"/>
      <c r="AC86" s="93">
        <f>ABS(('Wyrównanie 22 Part 1'!B86-'Wyrównanie 22 Part 1'!I86)/'Wyrównanie 22 Part 1'!I86)</f>
        <v>2.2145008762013182E-2</v>
      </c>
      <c r="AD86" s="93">
        <f t="shared" si="73"/>
        <v>4.9040141306964068E-4</v>
      </c>
      <c r="AE86" s="93">
        <f>'Wyrównanie 22 Part 1'!C87-'Wyrównanie 22 Part 1'!C86</f>
        <v>7.5061166342206553E-3</v>
      </c>
      <c r="AF86" s="93">
        <f t="shared" si="74"/>
        <v>7.5061166342206553E-3</v>
      </c>
      <c r="AG86" s="93">
        <f t="shared" si="75"/>
        <v>-5.62501818364744E-4</v>
      </c>
      <c r="AH86" s="93">
        <f t="shared" si="76"/>
        <v>5.62501818364744E-4</v>
      </c>
      <c r="AI86" s="93">
        <f t="shared" si="77"/>
        <v>3.5232744186247111E-3</v>
      </c>
      <c r="AJ86" s="93">
        <f t="shared" si="78"/>
        <v>3.5232744186247111E-3</v>
      </c>
      <c r="AK86" s="93"/>
      <c r="AL86" s="93">
        <f>ABS(('Wyrównanie 22 Part 1'!B86-'Wyrównanie 22 Part 1'!K86)/'Wyrównanie 22 Part 1'!K86)</f>
        <v>2.5909960379479909E-2</v>
      </c>
      <c r="AM86" s="93">
        <f t="shared" si="85"/>
        <v>6.7132604686621867E-4</v>
      </c>
      <c r="AN86" s="93">
        <f>'Wyrównanie 22 Part 1'!B87-'Wyrównanie 22 Part 1'!B86</f>
        <v>1.0794358941518825E-2</v>
      </c>
      <c r="AO86" s="93">
        <f t="shared" si="86"/>
        <v>1.0794358941518825E-2</v>
      </c>
      <c r="AP86" s="93">
        <f t="shared" si="87"/>
        <v>-7.9699197125549376E-3</v>
      </c>
      <c r="AQ86" s="93">
        <f t="shared" si="88"/>
        <v>7.9699197125549376E-3</v>
      </c>
      <c r="AR86" s="93">
        <f t="shared" si="89"/>
        <v>2.0317014564199404E-2</v>
      </c>
      <c r="AS86" s="93">
        <f t="shared" si="90"/>
        <v>2.0317014564199404E-2</v>
      </c>
      <c r="AT86" s="93"/>
      <c r="AU86" s="93">
        <f>ABS(('Wyrównanie 22 Part 1'!B86-'Wyrównanie 22 Part 1'!M86)/'Wyrównanie 22 Part 1'!M86)</f>
        <v>3.2452490138595018E-2</v>
      </c>
      <c r="AV86" s="93">
        <f t="shared" si="91"/>
        <v>1.0531641161956068E-3</v>
      </c>
      <c r="AW86" s="93">
        <f>'Wyrównanie 22 Part 1'!B87-'Wyrównanie 22 Part 1'!B86</f>
        <v>1.0794358941518825E-2</v>
      </c>
      <c r="AX86" s="93">
        <f t="shared" si="92"/>
        <v>1.0794358941518825E-2</v>
      </c>
      <c r="AY86" s="93">
        <f t="shared" si="93"/>
        <v>-7.9699197125549376E-3</v>
      </c>
      <c r="AZ86" s="93">
        <f t="shared" si="94"/>
        <v>7.9699197125549376E-3</v>
      </c>
      <c r="BA86" s="93">
        <f t="shared" si="95"/>
        <v>2.0317014564199404E-2</v>
      </c>
      <c r="BB86" s="93">
        <f t="shared" si="96"/>
        <v>2.0317014564199404E-2</v>
      </c>
      <c r="BC86" s="93"/>
      <c r="BD86" s="93">
        <f>ABS(('Wyrównanie 22 Part 1'!B86-'Wyrównanie 22 Part 1'!O86)/'Wyrównanie 22 Part 1'!O86)</f>
        <v>1.6227424834678605E-2</v>
      </c>
      <c r="BE86" s="93">
        <f t="shared" si="55"/>
        <v>2.6332931676514393E-4</v>
      </c>
      <c r="BF86" s="93">
        <f>'Wyrównanie 22 Part 1'!B87-'Wyrównanie 22 Part 1'!B86</f>
        <v>1.0794358941518825E-2</v>
      </c>
      <c r="BG86" s="93">
        <f t="shared" si="56"/>
        <v>1.0794358941518825E-2</v>
      </c>
      <c r="BH86" s="93">
        <f t="shared" si="57"/>
        <v>-7.9699197125549376E-3</v>
      </c>
      <c r="BI86" s="93">
        <f t="shared" si="58"/>
        <v>7.9699197125549376E-3</v>
      </c>
      <c r="BJ86" s="93">
        <f t="shared" si="59"/>
        <v>2.0317014564199404E-2</v>
      </c>
      <c r="BK86" s="93">
        <f t="shared" si="60"/>
        <v>2.0317014564199404E-2</v>
      </c>
      <c r="BL86" s="93"/>
      <c r="BM86" s="93">
        <f>ABS(('Wyrównanie 22 Part 1'!B86-'Wyrównanie 22 Part 1'!Q86)/'Wyrównanie 22 Part 1'!Q86)</f>
        <v>1.7290712726583786E-2</v>
      </c>
      <c r="BN86" s="93">
        <f t="shared" si="79"/>
        <v>2.9896874659324652E-4</v>
      </c>
      <c r="BO86" s="93">
        <f>'Wyrównanie 22 Part 1'!B87-'Wyrównanie 22 Part 1'!B86</f>
        <v>1.0794358941518825E-2</v>
      </c>
      <c r="BP86" s="93">
        <f t="shared" si="80"/>
        <v>1.0794358941518825E-2</v>
      </c>
      <c r="BQ86" s="93">
        <f t="shared" si="81"/>
        <v>-7.9699197125549376E-3</v>
      </c>
      <c r="BR86" s="93">
        <f t="shared" si="82"/>
        <v>7.9699197125549376E-3</v>
      </c>
      <c r="BS86" s="93">
        <f t="shared" si="83"/>
        <v>2.0317014564199404E-2</v>
      </c>
      <c r="BT86" s="93">
        <f t="shared" si="84"/>
        <v>2.0317014564199404E-2</v>
      </c>
    </row>
    <row r="87" spans="1:72" s="29" customFormat="1" x14ac:dyDescent="0.25">
      <c r="A87" s="42">
        <v>81</v>
      </c>
      <c r="B87" s="93">
        <f>ABS(('Wyrównanie 22 Part 1'!B87-'Wyrównanie 22 Part 1'!C87)/'Wyrównanie 22 Part 1'!C87)</f>
        <v>1.3003293190650068E-2</v>
      </c>
      <c r="C87" s="93">
        <f t="shared" si="49"/>
        <v>1.6908563380200643E-4</v>
      </c>
      <c r="D87" s="93">
        <f>'Wyrównanie 22 Part 1'!C88-'Wyrównanie 22 Part 1'!C87</f>
        <v>6.9436148158559113E-3</v>
      </c>
      <c r="E87" s="93">
        <f t="shared" si="50"/>
        <v>6.9436148158559113E-3</v>
      </c>
      <c r="F87" s="93">
        <f t="shared" si="51"/>
        <v>2.9607726002599671E-3</v>
      </c>
      <c r="G87" s="93">
        <f t="shared" si="52"/>
        <v>2.9607726002599671E-3</v>
      </c>
      <c r="H87" s="93">
        <f t="shared" si="53"/>
        <v>-3.7427406604582242E-3</v>
      </c>
      <c r="I87" s="93">
        <f t="shared" si="54"/>
        <v>3.7427406604582242E-3</v>
      </c>
      <c r="J87" s="93"/>
      <c r="K87" s="93">
        <f>ABS(('Wyrównanie 22 Part 1'!B87-'Wyrównanie 22 Part 1'!E87)/'Wyrównanie 22 Part 1'!E87)</f>
        <v>2.749917398431129E-3</v>
      </c>
      <c r="L87" s="93">
        <f t="shared" si="61"/>
        <v>7.5620456981942282E-6</v>
      </c>
      <c r="M87" s="93">
        <f>'Wyrównanie 22 Part 1'!C88-'Wyrównanie 22 Part 1'!C87</f>
        <v>6.9436148158559113E-3</v>
      </c>
      <c r="N87" s="93">
        <f t="shared" si="62"/>
        <v>6.9436148158559113E-3</v>
      </c>
      <c r="O87" s="93">
        <f t="shared" si="63"/>
        <v>2.9607726002599671E-3</v>
      </c>
      <c r="P87" s="93">
        <f t="shared" si="64"/>
        <v>2.9607726002599671E-3</v>
      </c>
      <c r="Q87" s="93">
        <f t="shared" si="65"/>
        <v>-3.7427406604582242E-3</v>
      </c>
      <c r="R87" s="93">
        <f t="shared" si="66"/>
        <v>3.7427406604582242E-3</v>
      </c>
      <c r="S87" s="93"/>
      <c r="T87" s="93">
        <f>ABS(('Wyrównanie 22 Part 1'!B87-'Wyrównanie 22 Part 1'!G87)/'Wyrównanie 22 Part 1'!G87)</f>
        <v>7.1375658010463753E-3</v>
      </c>
      <c r="U87" s="93">
        <f t="shared" si="68"/>
        <v>5.0944845564266783E-5</v>
      </c>
      <c r="V87" s="93">
        <f>'Wyrównanie 22 Part 1'!C88-'Wyrównanie 22 Part 1'!C87</f>
        <v>6.9436148158559113E-3</v>
      </c>
      <c r="W87" s="93">
        <f t="shared" si="69"/>
        <v>6.9436148158559113E-3</v>
      </c>
      <c r="X87" s="93">
        <f t="shared" si="70"/>
        <v>2.9607726002599671E-3</v>
      </c>
      <c r="Y87" s="93">
        <f t="shared" si="71"/>
        <v>2.9607726002599671E-3</v>
      </c>
      <c r="Z87" s="93">
        <f t="shared" si="72"/>
        <v>-3.7427406604582242E-3</v>
      </c>
      <c r="AA87" s="93">
        <f t="shared" si="67"/>
        <v>3.7427406604582242E-3</v>
      </c>
      <c r="AB87" s="93"/>
      <c r="AC87" s="93">
        <f>ABS(('Wyrównanie 22 Part 1'!B87-'Wyrównanie 22 Part 1'!I87)/'Wyrównanie 22 Part 1'!I87)</f>
        <v>2.2548245860816739E-2</v>
      </c>
      <c r="AD87" s="93">
        <f t="shared" si="73"/>
        <v>5.0842339139983922E-4</v>
      </c>
      <c r="AE87" s="93">
        <f>'Wyrównanie 22 Part 1'!C88-'Wyrównanie 22 Part 1'!C87</f>
        <v>6.9436148158559113E-3</v>
      </c>
      <c r="AF87" s="93">
        <f t="shared" si="74"/>
        <v>6.9436148158559113E-3</v>
      </c>
      <c r="AG87" s="93">
        <f t="shared" si="75"/>
        <v>2.9607726002599671E-3</v>
      </c>
      <c r="AH87" s="93">
        <f t="shared" si="76"/>
        <v>2.9607726002599671E-3</v>
      </c>
      <c r="AI87" s="93">
        <f t="shared" si="77"/>
        <v>-3.7427406604582242E-3</v>
      </c>
      <c r="AJ87" s="93">
        <f t="shared" si="78"/>
        <v>3.7427406604582242E-3</v>
      </c>
      <c r="AK87" s="93"/>
      <c r="AL87" s="93">
        <f>ABS(('Wyrównanie 22 Part 1'!B87-'Wyrównanie 22 Part 1'!K87)/'Wyrównanie 22 Part 1'!K87)</f>
        <v>2.5432448341228101E-2</v>
      </c>
      <c r="AM87" s="93">
        <f t="shared" si="85"/>
        <v>6.4680942862923598E-4</v>
      </c>
      <c r="AN87" s="93">
        <f>'Wyrównanie 22 Part 1'!B88-'Wyrównanie 22 Part 1'!B87</f>
        <v>2.8244392289638875E-3</v>
      </c>
      <c r="AO87" s="93">
        <f t="shared" si="86"/>
        <v>2.8244392289638875E-3</v>
      </c>
      <c r="AP87" s="93">
        <f t="shared" si="87"/>
        <v>1.2347094851644466E-2</v>
      </c>
      <c r="AQ87" s="93">
        <f t="shared" si="88"/>
        <v>1.2347094851644466E-2</v>
      </c>
      <c r="AR87" s="93">
        <f t="shared" si="89"/>
        <v>-2.6306477425810923E-2</v>
      </c>
      <c r="AS87" s="93">
        <f t="shared" si="90"/>
        <v>2.6306477425810923E-2</v>
      </c>
      <c r="AT87" s="93"/>
      <c r="AU87" s="93">
        <f>ABS(('Wyrównanie 22 Part 1'!B87-'Wyrównanie 22 Part 1'!M87)/'Wyrównanie 22 Part 1'!M87)</f>
        <v>1.7246065261592572E-2</v>
      </c>
      <c r="AV87" s="93">
        <f t="shared" si="91"/>
        <v>2.9742676700711006E-4</v>
      </c>
      <c r="AW87" s="93">
        <f>'Wyrównanie 22 Part 1'!B88-'Wyrównanie 22 Part 1'!B87</f>
        <v>2.8244392289638875E-3</v>
      </c>
      <c r="AX87" s="93">
        <f t="shared" si="92"/>
        <v>2.8244392289638875E-3</v>
      </c>
      <c r="AY87" s="93">
        <f t="shared" si="93"/>
        <v>1.2347094851644466E-2</v>
      </c>
      <c r="AZ87" s="93">
        <f t="shared" si="94"/>
        <v>1.2347094851644466E-2</v>
      </c>
      <c r="BA87" s="93">
        <f t="shared" si="95"/>
        <v>-2.6306477425810923E-2</v>
      </c>
      <c r="BB87" s="93">
        <f t="shared" si="96"/>
        <v>2.6306477425810923E-2</v>
      </c>
      <c r="BC87" s="93"/>
      <c r="BD87" s="93">
        <f>ABS(('Wyrównanie 22 Part 1'!B87-'Wyrównanie 22 Part 1'!O87)/'Wyrównanie 22 Part 1'!O87)</f>
        <v>2.5657589646949686E-2</v>
      </c>
      <c r="BE87" s="93">
        <f t="shared" si="55"/>
        <v>6.5831190649125973E-4</v>
      </c>
      <c r="BF87" s="93">
        <f>'Wyrównanie 22 Part 1'!B88-'Wyrównanie 22 Part 1'!B87</f>
        <v>2.8244392289638875E-3</v>
      </c>
      <c r="BG87" s="93">
        <f t="shared" si="56"/>
        <v>2.8244392289638875E-3</v>
      </c>
      <c r="BH87" s="93">
        <f t="shared" si="57"/>
        <v>1.2347094851644466E-2</v>
      </c>
      <c r="BI87" s="93">
        <f t="shared" si="58"/>
        <v>1.2347094851644466E-2</v>
      </c>
      <c r="BJ87" s="93">
        <f t="shared" si="59"/>
        <v>-2.6306477425810923E-2</v>
      </c>
      <c r="BK87" s="93">
        <f t="shared" si="60"/>
        <v>2.6306477425810923E-2</v>
      </c>
      <c r="BL87" s="93"/>
      <c r="BM87" s="93">
        <f>ABS(('Wyrównanie 22 Part 1'!B87-'Wyrównanie 22 Part 1'!Q87)/'Wyrównanie 22 Part 1'!Q87)</f>
        <v>2.3104790707392259E-2</v>
      </c>
      <c r="BN87" s="93">
        <f t="shared" si="79"/>
        <v>5.3383135363239975E-4</v>
      </c>
      <c r="BO87" s="93">
        <f>'Wyrównanie 22 Part 1'!B88-'Wyrównanie 22 Part 1'!B87</f>
        <v>2.8244392289638875E-3</v>
      </c>
      <c r="BP87" s="93">
        <f t="shared" si="80"/>
        <v>2.8244392289638875E-3</v>
      </c>
      <c r="BQ87" s="93">
        <f t="shared" si="81"/>
        <v>1.2347094851644466E-2</v>
      </c>
      <c r="BR87" s="93">
        <f t="shared" si="82"/>
        <v>1.2347094851644466E-2</v>
      </c>
      <c r="BS87" s="93">
        <f t="shared" si="83"/>
        <v>-2.6306477425810923E-2</v>
      </c>
      <c r="BT87" s="93">
        <f t="shared" si="84"/>
        <v>2.6306477425810923E-2</v>
      </c>
    </row>
    <row r="88" spans="1:72" s="29" customFormat="1" x14ac:dyDescent="0.25">
      <c r="A88" s="42">
        <v>82</v>
      </c>
      <c r="B88" s="93">
        <f>ABS(('Wyrównanie 22 Part 1'!B88-'Wyrównanie 22 Part 1'!C88)/'Wyrównanie 22 Part 1'!C88)</f>
        <v>3.3107685798632373E-2</v>
      </c>
      <c r="C88" s="93">
        <f t="shared" si="49"/>
        <v>1.0961188589409638E-3</v>
      </c>
      <c r="D88" s="93">
        <f>'Wyrównanie 22 Part 1'!C89-'Wyrównanie 22 Part 1'!C88</f>
        <v>9.9043874161158785E-3</v>
      </c>
      <c r="E88" s="93">
        <f t="shared" si="50"/>
        <v>9.9043874161158785E-3</v>
      </c>
      <c r="F88" s="93">
        <f t="shared" si="51"/>
        <v>-7.8196806019825704E-4</v>
      </c>
      <c r="G88" s="93">
        <f t="shared" si="52"/>
        <v>7.8196806019825704E-4</v>
      </c>
      <c r="H88" s="93">
        <f t="shared" si="53"/>
        <v>4.2195179597744603E-3</v>
      </c>
      <c r="I88" s="93">
        <f t="shared" si="54"/>
        <v>4.2195179597744603E-3</v>
      </c>
      <c r="J88" s="93"/>
      <c r="K88" s="93">
        <f>ABS(('Wyrównanie 22 Part 1'!B88-'Wyrównanie 22 Part 1'!E88)/'Wyrównanie 22 Part 1'!E88)</f>
        <v>4.8815634136443117E-2</v>
      </c>
      <c r="L88" s="93">
        <f t="shared" si="61"/>
        <v>2.3829661361430706E-3</v>
      </c>
      <c r="M88" s="93">
        <f>'Wyrównanie 22 Part 1'!C89-'Wyrównanie 22 Part 1'!C88</f>
        <v>9.9043874161158785E-3</v>
      </c>
      <c r="N88" s="93">
        <f t="shared" si="62"/>
        <v>9.9043874161158785E-3</v>
      </c>
      <c r="O88" s="93">
        <f t="shared" si="63"/>
        <v>-7.8196806019825704E-4</v>
      </c>
      <c r="P88" s="93">
        <f t="shared" si="64"/>
        <v>7.8196806019825704E-4</v>
      </c>
      <c r="Q88" s="93">
        <f t="shared" si="65"/>
        <v>4.2195179597744603E-3</v>
      </c>
      <c r="R88" s="93">
        <f t="shared" si="66"/>
        <v>4.2195179597744603E-3</v>
      </c>
      <c r="S88" s="93"/>
      <c r="T88" s="93">
        <f>ABS(('Wyrównanie 22 Part 1'!B88-'Wyrównanie 22 Part 1'!G88)/'Wyrównanie 22 Part 1'!G88)</f>
        <v>6.0725021216187842E-2</v>
      </c>
      <c r="U88" s="93">
        <f t="shared" si="68"/>
        <v>3.6875282017064634E-3</v>
      </c>
      <c r="V88" s="93">
        <f>'Wyrównanie 22 Part 1'!C89-'Wyrównanie 22 Part 1'!C88</f>
        <v>9.9043874161158785E-3</v>
      </c>
      <c r="W88" s="93">
        <f t="shared" si="69"/>
        <v>9.9043874161158785E-3</v>
      </c>
      <c r="X88" s="93">
        <f t="shared" si="70"/>
        <v>-7.8196806019825704E-4</v>
      </c>
      <c r="Y88" s="93">
        <f t="shared" si="71"/>
        <v>7.8196806019825704E-4</v>
      </c>
      <c r="Z88" s="93">
        <f t="shared" si="72"/>
        <v>4.2195179597744603E-3</v>
      </c>
      <c r="AA88" s="93">
        <f t="shared" si="67"/>
        <v>4.2195179597744603E-3</v>
      </c>
      <c r="AB88" s="93"/>
      <c r="AC88" s="93">
        <f>ABS(('Wyrównanie 22 Part 1'!B88-'Wyrównanie 22 Part 1'!I88)/'Wyrównanie 22 Part 1'!I88)</f>
        <v>2.6166604357167379E-2</v>
      </c>
      <c r="AD88" s="93">
        <f t="shared" si="73"/>
        <v>6.8469118358453079E-4</v>
      </c>
      <c r="AE88" s="93">
        <f>'Wyrównanie 22 Part 1'!C89-'Wyrównanie 22 Part 1'!C88</f>
        <v>9.9043874161158785E-3</v>
      </c>
      <c r="AF88" s="93">
        <f t="shared" si="74"/>
        <v>9.9043874161158785E-3</v>
      </c>
      <c r="AG88" s="93">
        <f t="shared" si="75"/>
        <v>-7.8196806019825704E-4</v>
      </c>
      <c r="AH88" s="93">
        <f t="shared" si="76"/>
        <v>7.8196806019825704E-4</v>
      </c>
      <c r="AI88" s="93">
        <f t="shared" si="77"/>
        <v>4.2195179597744603E-3</v>
      </c>
      <c r="AJ88" s="93">
        <f t="shared" si="78"/>
        <v>4.2195179597744603E-3</v>
      </c>
      <c r="AK88" s="93"/>
      <c r="AL88" s="93">
        <f>ABS(('Wyrównanie 22 Part 1'!B88-'Wyrównanie 22 Part 1'!K88)/'Wyrównanie 22 Part 1'!K88)</f>
        <v>2.9482628083254105E-2</v>
      </c>
      <c r="AM88" s="93">
        <f t="shared" si="85"/>
        <v>8.6922535869548363E-4</v>
      </c>
      <c r="AN88" s="93">
        <f>'Wyrównanie 22 Part 1'!B89-'Wyrównanie 22 Part 1'!B88</f>
        <v>1.5171534080608354E-2</v>
      </c>
      <c r="AO88" s="93">
        <f t="shared" si="86"/>
        <v>1.5171534080608354E-2</v>
      </c>
      <c r="AP88" s="93">
        <f t="shared" si="87"/>
        <v>-1.3959382574166457E-2</v>
      </c>
      <c r="AQ88" s="93">
        <f t="shared" si="88"/>
        <v>1.3959382574166457E-2</v>
      </c>
      <c r="AR88" s="93">
        <f t="shared" si="89"/>
        <v>3.2266684390770933E-2</v>
      </c>
      <c r="AS88" s="93">
        <f t="shared" si="90"/>
        <v>3.2266684390770933E-2</v>
      </c>
      <c r="AT88" s="93"/>
      <c r="AU88" s="93">
        <f>ABS(('Wyrównanie 22 Part 1'!B88-'Wyrównanie 22 Part 1'!M88)/'Wyrównanie 22 Part 1'!M88)</f>
        <v>3.7883962250152461E-2</v>
      </c>
      <c r="AV88" s="93">
        <f t="shared" si="91"/>
        <v>1.4351945957709767E-3</v>
      </c>
      <c r="AW88" s="93">
        <f>'Wyrównanie 22 Part 1'!B89-'Wyrównanie 22 Part 1'!B88</f>
        <v>1.5171534080608354E-2</v>
      </c>
      <c r="AX88" s="93">
        <f t="shared" si="92"/>
        <v>1.5171534080608354E-2</v>
      </c>
      <c r="AY88" s="93">
        <f t="shared" si="93"/>
        <v>-1.3959382574166457E-2</v>
      </c>
      <c r="AZ88" s="93">
        <f t="shared" si="94"/>
        <v>1.3959382574166457E-2</v>
      </c>
      <c r="BA88" s="93">
        <f t="shared" si="95"/>
        <v>3.2266684390770933E-2</v>
      </c>
      <c r="BB88" s="93">
        <f t="shared" si="96"/>
        <v>3.2266684390770933E-2</v>
      </c>
      <c r="BC88" s="93"/>
      <c r="BD88" s="93">
        <f>ABS(('Wyrównanie 22 Part 1'!B88-'Wyrównanie 22 Part 1'!O88)/'Wyrównanie 22 Part 1'!O88)</f>
        <v>3.1945129767184895E-2</v>
      </c>
      <c r="BE88" s="93">
        <f t="shared" si="55"/>
        <v>1.0204913158422823E-3</v>
      </c>
      <c r="BF88" s="93">
        <f>'Wyrównanie 22 Part 1'!B89-'Wyrównanie 22 Part 1'!B88</f>
        <v>1.5171534080608354E-2</v>
      </c>
      <c r="BG88" s="93">
        <f t="shared" si="56"/>
        <v>1.5171534080608354E-2</v>
      </c>
      <c r="BH88" s="93">
        <f t="shared" si="57"/>
        <v>-1.3959382574166457E-2</v>
      </c>
      <c r="BI88" s="93">
        <f t="shared" si="58"/>
        <v>1.3959382574166457E-2</v>
      </c>
      <c r="BJ88" s="93">
        <f t="shared" si="59"/>
        <v>3.2266684390770933E-2</v>
      </c>
      <c r="BK88" s="93">
        <f t="shared" si="60"/>
        <v>3.2266684390770933E-2</v>
      </c>
      <c r="BL88" s="93"/>
      <c r="BM88" s="93">
        <f>ABS(('Wyrównanie 22 Part 1'!B88-'Wyrównanie 22 Part 1'!Q88)/'Wyrównanie 22 Part 1'!Q88)</f>
        <v>2.1188895940000192E-2</v>
      </c>
      <c r="BN88" s="93">
        <f t="shared" si="79"/>
        <v>4.4896931115615658E-4</v>
      </c>
      <c r="BO88" s="93">
        <f>'Wyrównanie 22 Part 1'!B89-'Wyrównanie 22 Part 1'!B88</f>
        <v>1.5171534080608354E-2</v>
      </c>
      <c r="BP88" s="93">
        <f t="shared" si="80"/>
        <v>1.5171534080608354E-2</v>
      </c>
      <c r="BQ88" s="93">
        <f t="shared" si="81"/>
        <v>-1.3959382574166457E-2</v>
      </c>
      <c r="BR88" s="93">
        <f t="shared" si="82"/>
        <v>1.3959382574166457E-2</v>
      </c>
      <c r="BS88" s="93">
        <f t="shared" si="83"/>
        <v>3.2266684390770933E-2</v>
      </c>
      <c r="BT88" s="93">
        <f t="shared" si="84"/>
        <v>3.2266684390770933E-2</v>
      </c>
    </row>
    <row r="89" spans="1:72" s="29" customFormat="1" x14ac:dyDescent="0.25">
      <c r="A89" s="42">
        <v>83</v>
      </c>
      <c r="B89" s="93">
        <f>ABS(('Wyrównanie 22 Part 1'!B89-'Wyrównanie 22 Part 1'!C89)/'Wyrównanie 22 Part 1'!C89)</f>
        <v>2.2182584141028996E-2</v>
      </c>
      <c r="C89" s="93">
        <f t="shared" si="49"/>
        <v>4.9206703917383107E-4</v>
      </c>
      <c r="D89" s="93">
        <f>'Wyrównanie 22 Part 1'!C90-'Wyrównanie 22 Part 1'!C89</f>
        <v>9.1224193559176214E-3</v>
      </c>
      <c r="E89" s="93">
        <f t="shared" si="50"/>
        <v>9.1224193559176214E-3</v>
      </c>
      <c r="F89" s="93">
        <f t="shared" si="51"/>
        <v>3.4375498995762033E-3</v>
      </c>
      <c r="G89" s="93">
        <f t="shared" si="52"/>
        <v>3.4375498995762033E-3</v>
      </c>
      <c r="H89" s="93">
        <f t="shared" si="53"/>
        <v>-6.021930748530524E-3</v>
      </c>
      <c r="I89" s="93">
        <f t="shared" si="54"/>
        <v>6.021930748530524E-3</v>
      </c>
      <c r="J89" s="93"/>
      <c r="K89" s="93">
        <f>ABS(('Wyrównanie 22 Part 1'!B89-'Wyrównanie 22 Part 1'!E89)/'Wyrównanie 22 Part 1'!E89)</f>
        <v>1.4060782669435713E-2</v>
      </c>
      <c r="L89" s="93">
        <f t="shared" si="61"/>
        <v>1.9770560927710368E-4</v>
      </c>
      <c r="M89" s="93">
        <f>'Wyrównanie 22 Part 1'!C90-'Wyrównanie 22 Part 1'!C89</f>
        <v>9.1224193559176214E-3</v>
      </c>
      <c r="N89" s="93">
        <f t="shared" si="62"/>
        <v>9.1224193559176214E-3</v>
      </c>
      <c r="O89" s="93">
        <f t="shared" si="63"/>
        <v>3.4375498995762033E-3</v>
      </c>
      <c r="P89" s="93">
        <f t="shared" si="64"/>
        <v>3.4375498995762033E-3</v>
      </c>
      <c r="Q89" s="93">
        <f t="shared" si="65"/>
        <v>-6.021930748530524E-3</v>
      </c>
      <c r="R89" s="93">
        <f t="shared" si="66"/>
        <v>6.021930748530524E-3</v>
      </c>
      <c r="S89" s="93"/>
      <c r="T89" s="93">
        <f>ABS(('Wyrównanie 22 Part 1'!B89-'Wyrównanie 22 Part 1'!G89)/'Wyrównanie 22 Part 1'!G89)</f>
        <v>4.2383724409297578E-3</v>
      </c>
      <c r="U89" s="93">
        <f t="shared" si="68"/>
        <v>1.7963800948032874E-5</v>
      </c>
      <c r="V89" s="93">
        <f>'Wyrównanie 22 Part 1'!C90-'Wyrównanie 22 Part 1'!C89</f>
        <v>9.1224193559176214E-3</v>
      </c>
      <c r="W89" s="93">
        <f t="shared" si="69"/>
        <v>9.1224193559176214E-3</v>
      </c>
      <c r="X89" s="93">
        <f t="shared" si="70"/>
        <v>3.4375498995762033E-3</v>
      </c>
      <c r="Y89" s="93">
        <f t="shared" si="71"/>
        <v>3.4375498995762033E-3</v>
      </c>
      <c r="Z89" s="93">
        <f t="shared" si="72"/>
        <v>-6.021930748530524E-3</v>
      </c>
      <c r="AA89" s="93">
        <f t="shared" si="67"/>
        <v>6.021930748530524E-3</v>
      </c>
      <c r="AB89" s="93"/>
      <c r="AC89" s="93">
        <f>ABS(('Wyrównanie 22 Part 1'!B89-'Wyrównanie 22 Part 1'!I89)/'Wyrównanie 22 Part 1'!I89)</f>
        <v>3.5504553840946605E-2</v>
      </c>
      <c r="AD89" s="93">
        <f t="shared" si="73"/>
        <v>1.2605733434446764E-3</v>
      </c>
      <c r="AE89" s="93">
        <f>'Wyrównanie 22 Part 1'!C90-'Wyrównanie 22 Part 1'!C89</f>
        <v>9.1224193559176214E-3</v>
      </c>
      <c r="AF89" s="93">
        <f t="shared" si="74"/>
        <v>9.1224193559176214E-3</v>
      </c>
      <c r="AG89" s="93">
        <f t="shared" si="75"/>
        <v>3.4375498995762033E-3</v>
      </c>
      <c r="AH89" s="93">
        <f t="shared" si="76"/>
        <v>3.4375498995762033E-3</v>
      </c>
      <c r="AI89" s="93">
        <f t="shared" si="77"/>
        <v>-6.021930748530524E-3</v>
      </c>
      <c r="AJ89" s="93">
        <f t="shared" si="78"/>
        <v>6.021930748530524E-3</v>
      </c>
      <c r="AK89" s="93"/>
      <c r="AL89" s="93">
        <f>ABS(('Wyrównanie 22 Part 1'!B89-'Wyrównanie 22 Part 1'!K89)/'Wyrównanie 22 Part 1'!K89)</f>
        <v>3.7381203886947607E-2</v>
      </c>
      <c r="AM89" s="93">
        <f t="shared" si="85"/>
        <v>1.3973544040375469E-3</v>
      </c>
      <c r="AN89" s="93">
        <f>'Wyrównanie 22 Part 1'!B90-'Wyrównanie 22 Part 1'!B89</f>
        <v>1.212151506441897E-3</v>
      </c>
      <c r="AO89" s="93">
        <f t="shared" si="86"/>
        <v>1.212151506441897E-3</v>
      </c>
      <c r="AP89" s="93">
        <f t="shared" si="87"/>
        <v>1.8307301816604477E-2</v>
      </c>
      <c r="AQ89" s="93">
        <f t="shared" si="88"/>
        <v>1.8307301816604477E-2</v>
      </c>
      <c r="AR89" s="93">
        <f t="shared" si="89"/>
        <v>-3.0942236499123268E-2</v>
      </c>
      <c r="AS89" s="93">
        <f t="shared" si="90"/>
        <v>3.0942236499123268E-2</v>
      </c>
      <c r="AT89" s="93"/>
      <c r="AU89" s="93">
        <f>ABS(('Wyrównanie 22 Part 1'!B89-'Wyrównanie 22 Part 1'!M89)/'Wyrównanie 22 Part 1'!M89)</f>
        <v>2.8771000888369064E-2</v>
      </c>
      <c r="AV89" s="93">
        <f t="shared" si="91"/>
        <v>8.2777049211853345E-4</v>
      </c>
      <c r="AW89" s="93">
        <f>'Wyrównanie 22 Part 1'!B90-'Wyrównanie 22 Part 1'!B89</f>
        <v>1.212151506441897E-3</v>
      </c>
      <c r="AX89" s="93">
        <f t="shared" si="92"/>
        <v>1.212151506441897E-3</v>
      </c>
      <c r="AY89" s="93">
        <f t="shared" si="93"/>
        <v>1.8307301816604477E-2</v>
      </c>
      <c r="AZ89" s="93">
        <f t="shared" si="94"/>
        <v>1.8307301816604477E-2</v>
      </c>
      <c r="BA89" s="93">
        <f t="shared" si="95"/>
        <v>-3.0942236499123268E-2</v>
      </c>
      <c r="BB89" s="93">
        <f t="shared" si="96"/>
        <v>3.0942236499123268E-2</v>
      </c>
      <c r="BC89" s="93"/>
      <c r="BD89" s="93">
        <f>ABS(('Wyrównanie 22 Part 1'!B89-'Wyrównanie 22 Part 1'!O89)/'Wyrównanie 22 Part 1'!O89)</f>
        <v>3.6392852541724585E-2</v>
      </c>
      <c r="BE89" s="93">
        <f t="shared" si="55"/>
        <v>1.3244397161237095E-3</v>
      </c>
      <c r="BF89" s="93">
        <f>'Wyrównanie 22 Part 1'!B90-'Wyrównanie 22 Part 1'!B89</f>
        <v>1.212151506441897E-3</v>
      </c>
      <c r="BG89" s="93">
        <f t="shared" si="56"/>
        <v>1.212151506441897E-3</v>
      </c>
      <c r="BH89" s="93">
        <f t="shared" si="57"/>
        <v>1.8307301816604477E-2</v>
      </c>
      <c r="BI89" s="93">
        <f t="shared" si="58"/>
        <v>1.8307301816604477E-2</v>
      </c>
      <c r="BJ89" s="93">
        <f t="shared" si="59"/>
        <v>-3.0942236499123268E-2</v>
      </c>
      <c r="BK89" s="93">
        <f t="shared" si="60"/>
        <v>3.0942236499123268E-2</v>
      </c>
      <c r="BL89" s="93"/>
      <c r="BM89" s="93">
        <f>ABS(('Wyrównanie 22 Part 1'!B89-'Wyrównanie 22 Part 1'!Q89)/'Wyrównanie 22 Part 1'!Q89)</f>
        <v>3.2762782736303793E-2</v>
      </c>
      <c r="BN89" s="93">
        <f t="shared" si="79"/>
        <v>1.0733999326262458E-3</v>
      </c>
      <c r="BO89" s="93">
        <f>'Wyrównanie 22 Part 1'!B90-'Wyrównanie 22 Part 1'!B89</f>
        <v>1.212151506441897E-3</v>
      </c>
      <c r="BP89" s="93">
        <f t="shared" si="80"/>
        <v>1.212151506441897E-3</v>
      </c>
      <c r="BQ89" s="93">
        <f t="shared" si="81"/>
        <v>1.8307301816604477E-2</v>
      </c>
      <c r="BR89" s="93">
        <f t="shared" si="82"/>
        <v>1.8307301816604477E-2</v>
      </c>
      <c r="BS89" s="93">
        <f t="shared" si="83"/>
        <v>-3.0942236499123268E-2</v>
      </c>
      <c r="BT89" s="93">
        <f t="shared" si="84"/>
        <v>3.0942236499123268E-2</v>
      </c>
    </row>
    <row r="90" spans="1:72" s="29" customFormat="1" x14ac:dyDescent="0.25">
      <c r="A90" s="42">
        <v>84</v>
      </c>
      <c r="B90" s="93">
        <f>ABS(('Wyrównanie 22 Part 1'!B90-'Wyrównanie 22 Part 1'!C90)/'Wyrównanie 22 Part 1'!C90)</f>
        <v>5.1356853891695725E-2</v>
      </c>
      <c r="C90" s="93">
        <f t="shared" si="49"/>
        <v>2.6375264416529823E-3</v>
      </c>
      <c r="D90" s="93">
        <f>'Wyrównanie 22 Part 1'!C91-'Wyrównanie 22 Part 1'!C90</f>
        <v>1.2559969255493825E-2</v>
      </c>
      <c r="E90" s="93">
        <f t="shared" si="50"/>
        <v>1.2559969255493825E-2</v>
      </c>
      <c r="F90" s="93">
        <f t="shared" si="51"/>
        <v>-2.5843808489543207E-3</v>
      </c>
      <c r="G90" s="93">
        <f t="shared" si="52"/>
        <v>2.5843808489543207E-3</v>
      </c>
      <c r="H90" s="93">
        <f t="shared" si="53"/>
        <v>8.9936907147644685E-3</v>
      </c>
      <c r="I90" s="93">
        <f t="shared" si="54"/>
        <v>8.9936907147644685E-3</v>
      </c>
      <c r="J90" s="93"/>
      <c r="K90" s="93">
        <f>ABS(('Wyrównanie 22 Part 1'!B90-'Wyrównanie 22 Part 1'!E90)/'Wyrównanie 22 Part 1'!E90)</f>
        <v>6.3154902590263809E-2</v>
      </c>
      <c r="L90" s="93">
        <f t="shared" si="61"/>
        <v>3.9885417211857101E-3</v>
      </c>
      <c r="M90" s="93">
        <f>'Wyrównanie 22 Part 1'!C91-'Wyrównanie 22 Part 1'!C90</f>
        <v>1.2559969255493825E-2</v>
      </c>
      <c r="N90" s="93">
        <f t="shared" si="62"/>
        <v>1.2559969255493825E-2</v>
      </c>
      <c r="O90" s="93">
        <f t="shared" si="63"/>
        <v>-2.5843808489543207E-3</v>
      </c>
      <c r="P90" s="93">
        <f t="shared" si="64"/>
        <v>2.5843808489543207E-3</v>
      </c>
      <c r="Q90" s="93">
        <f t="shared" si="65"/>
        <v>8.9936907147644685E-3</v>
      </c>
      <c r="R90" s="93">
        <f t="shared" si="66"/>
        <v>8.9936907147644685E-3</v>
      </c>
      <c r="S90" s="93"/>
      <c r="T90" s="93">
        <f>ABS(('Wyrównanie 22 Part 1'!B90-'Wyrównanie 22 Part 1'!G90)/'Wyrównanie 22 Part 1'!G90)</f>
        <v>7.4436674365418426E-2</v>
      </c>
      <c r="U90" s="93">
        <f t="shared" si="68"/>
        <v>5.5408184905833407E-3</v>
      </c>
      <c r="V90" s="93">
        <f>'Wyrównanie 22 Part 1'!C91-'Wyrównanie 22 Part 1'!C90</f>
        <v>1.2559969255493825E-2</v>
      </c>
      <c r="W90" s="93">
        <f t="shared" si="69"/>
        <v>1.2559969255493825E-2</v>
      </c>
      <c r="X90" s="93">
        <f t="shared" si="70"/>
        <v>-2.5843808489543207E-3</v>
      </c>
      <c r="Y90" s="93">
        <f t="shared" si="71"/>
        <v>2.5843808489543207E-3</v>
      </c>
      <c r="Z90" s="93">
        <f t="shared" si="72"/>
        <v>8.9936907147644685E-3</v>
      </c>
      <c r="AA90" s="93">
        <f t="shared" si="67"/>
        <v>8.9936907147644685E-3</v>
      </c>
      <c r="AB90" s="93"/>
      <c r="AC90" s="93">
        <f>ABS(('Wyrównanie 22 Part 1'!B90-'Wyrównanie 22 Part 1'!I90)/'Wyrównanie 22 Part 1'!I90)</f>
        <v>4.19367380150239E-2</v>
      </c>
      <c r="AD90" s="93">
        <f t="shared" si="73"/>
        <v>1.7586899953407507E-3</v>
      </c>
      <c r="AE90" s="93">
        <f>'Wyrównanie 22 Part 1'!C91-'Wyrównanie 22 Part 1'!C90</f>
        <v>1.2559969255493825E-2</v>
      </c>
      <c r="AF90" s="93">
        <f t="shared" si="74"/>
        <v>1.2559969255493825E-2</v>
      </c>
      <c r="AG90" s="93">
        <f t="shared" si="75"/>
        <v>-2.5843808489543207E-3</v>
      </c>
      <c r="AH90" s="93">
        <f t="shared" si="76"/>
        <v>2.5843808489543207E-3</v>
      </c>
      <c r="AI90" s="93">
        <f t="shared" si="77"/>
        <v>8.9936907147644685E-3</v>
      </c>
      <c r="AJ90" s="93">
        <f t="shared" si="78"/>
        <v>8.9936907147644685E-3</v>
      </c>
      <c r="AK90" s="93"/>
      <c r="AL90" s="93">
        <f>ABS(('Wyrównanie 22 Part 1'!B90-'Wyrównanie 22 Part 1'!K90)/'Wyrównanie 22 Part 1'!K90)</f>
        <v>4.4847139310729409E-2</v>
      </c>
      <c r="AM90" s="93">
        <f t="shared" si="85"/>
        <v>2.0112659043559711E-3</v>
      </c>
      <c r="AN90" s="93">
        <f>'Wyrównanie 22 Part 1'!B91-'Wyrównanie 22 Part 1'!B90</f>
        <v>1.9519453323046373E-2</v>
      </c>
      <c r="AO90" s="93">
        <f t="shared" si="86"/>
        <v>1.9519453323046373E-2</v>
      </c>
      <c r="AP90" s="93">
        <f t="shared" si="87"/>
        <v>-1.2634934682518792E-2</v>
      </c>
      <c r="AQ90" s="93">
        <f t="shared" si="88"/>
        <v>1.2634934682518792E-2</v>
      </c>
      <c r="AR90" s="93">
        <f t="shared" si="89"/>
        <v>2.576260476883617E-2</v>
      </c>
      <c r="AS90" s="93">
        <f t="shared" si="90"/>
        <v>2.576260476883617E-2</v>
      </c>
      <c r="AT90" s="93"/>
      <c r="AU90" s="93">
        <f>ABS(('Wyrównanie 22 Part 1'!B90-'Wyrównanie 22 Part 1'!M90)/'Wyrównanie 22 Part 1'!M90)</f>
        <v>5.2077130506330421E-2</v>
      </c>
      <c r="AV90" s="93">
        <f t="shared" si="91"/>
        <v>2.7120275217733707E-3</v>
      </c>
      <c r="AW90" s="93">
        <f>'Wyrównanie 22 Part 1'!B91-'Wyrównanie 22 Part 1'!B90</f>
        <v>1.9519453323046373E-2</v>
      </c>
      <c r="AX90" s="93">
        <f t="shared" si="92"/>
        <v>1.9519453323046373E-2</v>
      </c>
      <c r="AY90" s="93">
        <f t="shared" si="93"/>
        <v>-1.2634934682518792E-2</v>
      </c>
      <c r="AZ90" s="93">
        <f t="shared" si="94"/>
        <v>1.2634934682518792E-2</v>
      </c>
      <c r="BA90" s="93">
        <f t="shared" si="95"/>
        <v>2.576260476883617E-2</v>
      </c>
      <c r="BB90" s="93">
        <f t="shared" si="96"/>
        <v>2.576260476883617E-2</v>
      </c>
      <c r="BC90" s="93"/>
      <c r="BD90" s="93">
        <f>ABS(('Wyrównanie 22 Part 1'!B90-'Wyrównanie 22 Part 1'!O90)/'Wyrównanie 22 Part 1'!O90)</f>
        <v>3.5990301682563806E-2</v>
      </c>
      <c r="BE90" s="93">
        <f t="shared" si="55"/>
        <v>1.2953018152019552E-3</v>
      </c>
      <c r="BF90" s="93">
        <f>'Wyrównanie 22 Part 1'!B91-'Wyrównanie 22 Part 1'!B90</f>
        <v>1.9519453323046373E-2</v>
      </c>
      <c r="BG90" s="93">
        <f t="shared" si="56"/>
        <v>1.9519453323046373E-2</v>
      </c>
      <c r="BH90" s="93">
        <f t="shared" si="57"/>
        <v>-1.2634934682518792E-2</v>
      </c>
      <c r="BI90" s="93">
        <f t="shared" si="58"/>
        <v>1.2634934682518792E-2</v>
      </c>
      <c r="BJ90" s="93">
        <f t="shared" si="59"/>
        <v>2.576260476883617E-2</v>
      </c>
      <c r="BK90" s="93">
        <f t="shared" si="60"/>
        <v>2.576260476883617E-2</v>
      </c>
      <c r="BL90" s="93"/>
      <c r="BM90" s="93">
        <f>ABS(('Wyrównanie 22 Part 1'!B90-'Wyrównanie 22 Part 1'!Q90)/'Wyrównanie 22 Part 1'!Q90)</f>
        <v>4.0233664890186351E-2</v>
      </c>
      <c r="BN90" s="93">
        <f t="shared" si="79"/>
        <v>1.6187477904958138E-3</v>
      </c>
      <c r="BO90" s="93">
        <f>'Wyrównanie 22 Part 1'!B91-'Wyrównanie 22 Part 1'!B90</f>
        <v>1.9519453323046373E-2</v>
      </c>
      <c r="BP90" s="93">
        <f t="shared" si="80"/>
        <v>1.9519453323046373E-2</v>
      </c>
      <c r="BQ90" s="93">
        <f t="shared" si="81"/>
        <v>-1.2634934682518792E-2</v>
      </c>
      <c r="BR90" s="93">
        <f t="shared" si="82"/>
        <v>1.2634934682518792E-2</v>
      </c>
      <c r="BS90" s="93">
        <f t="shared" si="83"/>
        <v>2.576260476883617E-2</v>
      </c>
      <c r="BT90" s="93">
        <f t="shared" si="84"/>
        <v>2.576260476883617E-2</v>
      </c>
    </row>
    <row r="91" spans="1:72" s="29" customFormat="1" x14ac:dyDescent="0.25">
      <c r="A91" s="42">
        <v>85</v>
      </c>
      <c r="B91" s="93">
        <f>ABS(('Wyrównanie 22 Part 1'!B91-'Wyrównanie 22 Part 1'!C91)/'Wyrównanie 22 Part 1'!C91)</f>
        <v>1.0530612872713977E-2</v>
      </c>
      <c r="C91" s="93">
        <f t="shared" si="49"/>
        <v>1.1089380747496933E-4</v>
      </c>
      <c r="D91" s="93">
        <f>'Wyrównanie 22 Part 1'!C92-'Wyrównanie 22 Part 1'!C91</f>
        <v>9.975588406539504E-3</v>
      </c>
      <c r="E91" s="93">
        <f t="shared" si="50"/>
        <v>9.975588406539504E-3</v>
      </c>
      <c r="F91" s="93">
        <f t="shared" si="51"/>
        <v>6.4093098658101477E-3</v>
      </c>
      <c r="G91" s="93">
        <f t="shared" si="52"/>
        <v>6.4093098658101477E-3</v>
      </c>
      <c r="H91" s="93">
        <f t="shared" si="53"/>
        <v>-9.6433075351768094E-3</v>
      </c>
      <c r="I91" s="93">
        <f t="shared" si="54"/>
        <v>9.6433075351768094E-3</v>
      </c>
      <c r="J91" s="93"/>
      <c r="K91" s="93">
        <f>ABS(('Wyrównanie 22 Part 1'!B91-'Wyrównanie 22 Part 1'!E91)/'Wyrównanie 22 Part 1'!E91)</f>
        <v>7.0985862732917265E-3</v>
      </c>
      <c r="L91" s="93">
        <f t="shared" si="61"/>
        <v>5.0389927079365724E-5</v>
      </c>
      <c r="M91" s="93">
        <f>'Wyrównanie 22 Part 1'!C92-'Wyrównanie 22 Part 1'!C91</f>
        <v>9.975588406539504E-3</v>
      </c>
      <c r="N91" s="93">
        <f t="shared" si="62"/>
        <v>9.975588406539504E-3</v>
      </c>
      <c r="O91" s="93">
        <f t="shared" si="63"/>
        <v>6.4093098658101477E-3</v>
      </c>
      <c r="P91" s="93">
        <f t="shared" si="64"/>
        <v>6.4093098658101477E-3</v>
      </c>
      <c r="Q91" s="93">
        <f t="shared" si="65"/>
        <v>-9.6433075351768094E-3</v>
      </c>
      <c r="R91" s="93">
        <f t="shared" si="66"/>
        <v>9.6433075351768094E-3</v>
      </c>
      <c r="S91" s="93"/>
      <c r="T91" s="93">
        <f>ABS(('Wyrównanie 22 Part 1'!B91-'Wyrównanie 22 Part 1'!G91)/'Wyrównanie 22 Part 1'!G91)</f>
        <v>1.9332343445659331E-3</v>
      </c>
      <c r="U91" s="93">
        <f t="shared" si="68"/>
        <v>3.7373950310092732E-6</v>
      </c>
      <c r="V91" s="93">
        <f>'Wyrównanie 22 Part 1'!C92-'Wyrównanie 22 Part 1'!C91</f>
        <v>9.975588406539504E-3</v>
      </c>
      <c r="W91" s="93">
        <f t="shared" si="69"/>
        <v>9.975588406539504E-3</v>
      </c>
      <c r="X91" s="93">
        <f t="shared" si="70"/>
        <v>6.4093098658101477E-3</v>
      </c>
      <c r="Y91" s="93">
        <f t="shared" si="71"/>
        <v>6.4093098658101477E-3</v>
      </c>
      <c r="Z91" s="93">
        <f t="shared" si="72"/>
        <v>-9.6433075351768094E-3</v>
      </c>
      <c r="AA91" s="93">
        <f t="shared" si="67"/>
        <v>9.6433075351768094E-3</v>
      </c>
      <c r="AB91" s="93"/>
      <c r="AC91" s="93">
        <f>ABS(('Wyrównanie 22 Part 1'!B91-'Wyrównanie 22 Part 1'!I91)/'Wyrównanie 22 Part 1'!I91)</f>
        <v>2.4218251232008263E-2</v>
      </c>
      <c r="AD91" s="93">
        <f t="shared" si="73"/>
        <v>5.8652369273666971E-4</v>
      </c>
      <c r="AE91" s="93">
        <f>'Wyrównanie 22 Part 1'!C92-'Wyrównanie 22 Part 1'!C91</f>
        <v>9.975588406539504E-3</v>
      </c>
      <c r="AF91" s="93">
        <f t="shared" si="74"/>
        <v>9.975588406539504E-3</v>
      </c>
      <c r="AG91" s="93">
        <f t="shared" si="75"/>
        <v>6.4093098658101477E-3</v>
      </c>
      <c r="AH91" s="93">
        <f t="shared" si="76"/>
        <v>6.4093098658101477E-3</v>
      </c>
      <c r="AI91" s="93">
        <f t="shared" si="77"/>
        <v>-9.6433075351768094E-3</v>
      </c>
      <c r="AJ91" s="93">
        <f t="shared" si="78"/>
        <v>9.6433075351768094E-3</v>
      </c>
      <c r="AK91" s="93"/>
      <c r="AL91" s="93">
        <f>ABS(('Wyrównanie 22 Part 1'!B91-'Wyrównanie 22 Part 1'!K91)/'Wyrównanie 22 Part 1'!K91)</f>
        <v>2.9101079976796076E-2</v>
      </c>
      <c r="AM91" s="93">
        <f t="shared" si="85"/>
        <v>8.4687285581588152E-4</v>
      </c>
      <c r="AN91" s="93">
        <f>'Wyrównanie 22 Part 1'!B92-'Wyrównanie 22 Part 1'!B91</f>
        <v>6.8845186405275816E-3</v>
      </c>
      <c r="AO91" s="93">
        <f t="shared" si="86"/>
        <v>6.8845186405275816E-3</v>
      </c>
      <c r="AP91" s="93">
        <f t="shared" si="87"/>
        <v>1.3127670086317378E-2</v>
      </c>
      <c r="AQ91" s="93">
        <f t="shared" si="88"/>
        <v>1.3127670086317378E-2</v>
      </c>
      <c r="AR91" s="93">
        <f t="shared" si="89"/>
        <v>-3.0890228977325629E-2</v>
      </c>
      <c r="AS91" s="93">
        <f t="shared" si="90"/>
        <v>3.0890228977325629E-2</v>
      </c>
      <c r="AT91" s="93"/>
      <c r="AU91" s="93">
        <f>ABS(('Wyrównanie 22 Part 1'!B91-'Wyrównanie 22 Part 1'!M91)/'Wyrównanie 22 Part 1'!M91)</f>
        <v>2.1374517748009966E-2</v>
      </c>
      <c r="AV91" s="93">
        <f t="shared" si="91"/>
        <v>4.5687000895999302E-4</v>
      </c>
      <c r="AW91" s="93">
        <f>'Wyrównanie 22 Part 1'!B92-'Wyrównanie 22 Part 1'!B91</f>
        <v>6.8845186405275816E-3</v>
      </c>
      <c r="AX91" s="93">
        <f t="shared" si="92"/>
        <v>6.8845186405275816E-3</v>
      </c>
      <c r="AY91" s="93">
        <f t="shared" si="93"/>
        <v>1.3127670086317378E-2</v>
      </c>
      <c r="AZ91" s="93">
        <f t="shared" si="94"/>
        <v>1.3127670086317378E-2</v>
      </c>
      <c r="BA91" s="93">
        <f t="shared" si="95"/>
        <v>-3.0890228977325629E-2</v>
      </c>
      <c r="BB91" s="93">
        <f t="shared" si="96"/>
        <v>3.0890228977325629E-2</v>
      </c>
      <c r="BC91" s="93"/>
      <c r="BD91" s="93">
        <f>ABS(('Wyrównanie 22 Part 1'!B91-'Wyrównanie 22 Part 1'!O91)/'Wyrównanie 22 Part 1'!O91)</f>
        <v>2.9595487000351396E-2</v>
      </c>
      <c r="BE91" s="93">
        <f t="shared" si="55"/>
        <v>8.7589285078796847E-4</v>
      </c>
      <c r="BF91" s="93">
        <f>'Wyrównanie 22 Part 1'!B92-'Wyrównanie 22 Part 1'!B91</f>
        <v>6.8845186405275816E-3</v>
      </c>
      <c r="BG91" s="93">
        <f t="shared" si="56"/>
        <v>6.8845186405275816E-3</v>
      </c>
      <c r="BH91" s="93">
        <f t="shared" si="57"/>
        <v>1.3127670086317378E-2</v>
      </c>
      <c r="BI91" s="93">
        <f t="shared" si="58"/>
        <v>1.3127670086317378E-2</v>
      </c>
      <c r="BJ91" s="93">
        <f t="shared" si="59"/>
        <v>-3.0890228977325629E-2</v>
      </c>
      <c r="BK91" s="93">
        <f t="shared" si="60"/>
        <v>3.0890228977325629E-2</v>
      </c>
      <c r="BL91" s="93"/>
      <c r="BM91" s="93">
        <f>ABS(('Wyrównanie 22 Part 1'!B91-'Wyrównanie 22 Part 1'!Q91)/'Wyrównanie 22 Part 1'!Q91)</f>
        <v>1.9314376271728953E-2</v>
      </c>
      <c r="BN91" s="93">
        <f t="shared" si="79"/>
        <v>3.7304513076592642E-4</v>
      </c>
      <c r="BO91" s="93">
        <f>'Wyrównanie 22 Part 1'!B92-'Wyrównanie 22 Part 1'!B91</f>
        <v>6.8845186405275816E-3</v>
      </c>
      <c r="BP91" s="93">
        <f t="shared" si="80"/>
        <v>6.8845186405275816E-3</v>
      </c>
      <c r="BQ91" s="93">
        <f t="shared" si="81"/>
        <v>1.3127670086317378E-2</v>
      </c>
      <c r="BR91" s="93">
        <f t="shared" si="82"/>
        <v>1.3127670086317378E-2</v>
      </c>
      <c r="BS91" s="93">
        <f t="shared" si="83"/>
        <v>-3.0890228977325629E-2</v>
      </c>
      <c r="BT91" s="93">
        <f t="shared" si="84"/>
        <v>3.0890228977325629E-2</v>
      </c>
    </row>
    <row r="92" spans="1:72" s="29" customFormat="1" x14ac:dyDescent="0.25">
      <c r="A92" s="42">
        <v>86</v>
      </c>
      <c r="B92" s="93">
        <f>ABS(('Wyrównanie 22 Part 1'!B92-'Wyrównanie 22 Part 1'!C92)/'Wyrównanie 22 Part 1'!C92)</f>
        <v>1.3527083644983322E-2</v>
      </c>
      <c r="C92" s="93">
        <f t="shared" si="49"/>
        <v>1.829819919383753E-4</v>
      </c>
      <c r="D92" s="93">
        <f>'Wyrównanie 22 Part 1'!C93-'Wyrównanie 22 Part 1'!C92</f>
        <v>1.6384898272349652E-2</v>
      </c>
      <c r="E92" s="93">
        <f t="shared" si="50"/>
        <v>1.6384898272349652E-2</v>
      </c>
      <c r="F92" s="93">
        <f t="shared" si="51"/>
        <v>-3.2339976693666617E-3</v>
      </c>
      <c r="G92" s="93">
        <f t="shared" si="52"/>
        <v>3.2339976693666617E-3</v>
      </c>
      <c r="H92" s="93">
        <f t="shared" si="53"/>
        <v>7.9181648658494252E-3</v>
      </c>
      <c r="I92" s="93">
        <f t="shared" si="54"/>
        <v>7.9181648658494252E-3</v>
      </c>
      <c r="J92" s="93"/>
      <c r="K92" s="93">
        <f>ABS(('Wyrównanie 22 Part 1'!B92-'Wyrównanie 22 Part 1'!E92)/'Wyrównanie 22 Part 1'!E92)</f>
        <v>3.3047122137481927E-2</v>
      </c>
      <c r="L92" s="93">
        <f t="shared" si="61"/>
        <v>1.0921122815696481E-3</v>
      </c>
      <c r="M92" s="93">
        <f>'Wyrównanie 22 Part 1'!C93-'Wyrównanie 22 Part 1'!C92</f>
        <v>1.6384898272349652E-2</v>
      </c>
      <c r="N92" s="93">
        <f t="shared" si="62"/>
        <v>1.6384898272349652E-2</v>
      </c>
      <c r="O92" s="93">
        <f t="shared" si="63"/>
        <v>-3.2339976693666617E-3</v>
      </c>
      <c r="P92" s="93">
        <f t="shared" si="64"/>
        <v>3.2339976693666617E-3</v>
      </c>
      <c r="Q92" s="93">
        <f t="shared" si="65"/>
        <v>7.9181648658494252E-3</v>
      </c>
      <c r="R92" s="93">
        <f t="shared" si="66"/>
        <v>7.9181648658494252E-3</v>
      </c>
      <c r="S92" s="93"/>
      <c r="T92" s="93">
        <f>ABS(('Wyrównanie 22 Part 1'!B92-'Wyrównanie 22 Part 1'!G92)/'Wyrównanie 22 Part 1'!G92)</f>
        <v>4.2089845929471091E-2</v>
      </c>
      <c r="U92" s="93">
        <f t="shared" si="68"/>
        <v>1.7715551303666142E-3</v>
      </c>
      <c r="V92" s="93">
        <f>'Wyrównanie 22 Part 1'!C93-'Wyrównanie 22 Part 1'!C92</f>
        <v>1.6384898272349652E-2</v>
      </c>
      <c r="W92" s="93">
        <f t="shared" si="69"/>
        <v>1.6384898272349652E-2</v>
      </c>
      <c r="X92" s="93">
        <f t="shared" si="70"/>
        <v>-3.2339976693666617E-3</v>
      </c>
      <c r="Y92" s="93">
        <f t="shared" si="71"/>
        <v>3.2339976693666617E-3</v>
      </c>
      <c r="Z92" s="93">
        <f t="shared" si="72"/>
        <v>7.9181648658494252E-3</v>
      </c>
      <c r="AA92" s="93">
        <f t="shared" si="67"/>
        <v>7.9181648658494252E-3</v>
      </c>
      <c r="AB92" s="93"/>
      <c r="AC92" s="93">
        <f>ABS(('Wyrównanie 22 Part 1'!B92-'Wyrównanie 22 Part 1'!I92)/'Wyrównanie 22 Part 1'!I92)</f>
        <v>8.6964508046286759E-3</v>
      </c>
      <c r="AD92" s="93">
        <f t="shared" si="73"/>
        <v>7.5628256597326749E-5</v>
      </c>
      <c r="AE92" s="93">
        <f>'Wyrównanie 22 Part 1'!C93-'Wyrównanie 22 Part 1'!C92</f>
        <v>1.6384898272349652E-2</v>
      </c>
      <c r="AF92" s="93">
        <f t="shared" si="74"/>
        <v>1.6384898272349652E-2</v>
      </c>
      <c r="AG92" s="93">
        <f t="shared" si="75"/>
        <v>-3.2339976693666617E-3</v>
      </c>
      <c r="AH92" s="93">
        <f t="shared" si="76"/>
        <v>3.2339976693666617E-3</v>
      </c>
      <c r="AI92" s="93">
        <f t="shared" si="77"/>
        <v>7.9181648658494252E-3</v>
      </c>
      <c r="AJ92" s="93">
        <f t="shared" si="78"/>
        <v>7.9181648658494252E-3</v>
      </c>
      <c r="AK92" s="93"/>
      <c r="AL92" s="93">
        <f>ABS(('Wyrównanie 22 Part 1'!B92-'Wyrównanie 22 Part 1'!K92)/'Wyrównanie 22 Part 1'!K92)</f>
        <v>1.5503025854009766E-2</v>
      </c>
      <c r="AM92" s="93">
        <f t="shared" si="85"/>
        <v>2.4034381063009523E-4</v>
      </c>
      <c r="AN92" s="93">
        <f>'Wyrównanie 22 Part 1'!B93-'Wyrównanie 22 Part 1'!B92</f>
        <v>2.0012188726844959E-2</v>
      </c>
      <c r="AO92" s="93">
        <f t="shared" si="86"/>
        <v>2.0012188726844959E-2</v>
      </c>
      <c r="AP92" s="93">
        <f t="shared" si="87"/>
        <v>-1.7762558891008251E-2</v>
      </c>
      <c r="AQ92" s="93">
        <f t="shared" si="88"/>
        <v>1.7762558891008251E-2</v>
      </c>
      <c r="AR92" s="93">
        <f t="shared" si="89"/>
        <v>4.8771629890664192E-2</v>
      </c>
      <c r="AS92" s="93">
        <f t="shared" si="90"/>
        <v>4.8771629890664192E-2</v>
      </c>
      <c r="AT92" s="93"/>
      <c r="AU92" s="93">
        <f>ABS(('Wyrównanie 22 Part 1'!B92-'Wyrównanie 22 Part 1'!M92)/'Wyrównanie 22 Part 1'!M92)</f>
        <v>2.3671600954514583E-2</v>
      </c>
      <c r="AV92" s="93">
        <f t="shared" si="91"/>
        <v>5.6034469174977568E-4</v>
      </c>
      <c r="AW92" s="93">
        <f>'Wyrównanie 22 Part 1'!B93-'Wyrównanie 22 Part 1'!B92</f>
        <v>2.0012188726844959E-2</v>
      </c>
      <c r="AX92" s="93">
        <f t="shared" si="92"/>
        <v>2.0012188726844959E-2</v>
      </c>
      <c r="AY92" s="93">
        <f t="shared" si="93"/>
        <v>-1.7762558891008251E-2</v>
      </c>
      <c r="AZ92" s="93">
        <f t="shared" si="94"/>
        <v>1.7762558891008251E-2</v>
      </c>
      <c r="BA92" s="93">
        <f t="shared" si="95"/>
        <v>4.8771629890664192E-2</v>
      </c>
      <c r="BB92" s="93">
        <f t="shared" si="96"/>
        <v>4.8771629890664192E-2</v>
      </c>
      <c r="BC92" s="93"/>
      <c r="BD92" s="93">
        <f>ABS(('Wyrównanie 22 Part 1'!B92-'Wyrównanie 22 Part 1'!O92)/'Wyrównanie 22 Part 1'!O92)</f>
        <v>2.6958137854691512E-2</v>
      </c>
      <c r="BE92" s="93">
        <f t="shared" si="55"/>
        <v>7.2674119659255152E-4</v>
      </c>
      <c r="BF92" s="93">
        <f>'Wyrównanie 22 Part 1'!B93-'Wyrównanie 22 Part 1'!B92</f>
        <v>2.0012188726844959E-2</v>
      </c>
      <c r="BG92" s="93">
        <f t="shared" si="56"/>
        <v>2.0012188726844959E-2</v>
      </c>
      <c r="BH92" s="93">
        <f t="shared" si="57"/>
        <v>-1.7762558891008251E-2</v>
      </c>
      <c r="BI92" s="93">
        <f t="shared" si="58"/>
        <v>1.7762558891008251E-2</v>
      </c>
      <c r="BJ92" s="93">
        <f t="shared" si="59"/>
        <v>4.8771629890664192E-2</v>
      </c>
      <c r="BK92" s="93">
        <f t="shared" si="60"/>
        <v>4.8771629890664192E-2</v>
      </c>
      <c r="BL92" s="93"/>
      <c r="BM92" s="93">
        <f>ABS(('Wyrównanie 22 Part 1'!B92-'Wyrównanie 22 Part 1'!Q92)/'Wyrównanie 22 Part 1'!Q92)</f>
        <v>1.9864544953184971E-3</v>
      </c>
      <c r="BN92" s="93">
        <f t="shared" si="79"/>
        <v>3.9460014619710649E-6</v>
      </c>
      <c r="BO92" s="93">
        <f>'Wyrównanie 22 Part 1'!B93-'Wyrównanie 22 Part 1'!B92</f>
        <v>2.0012188726844959E-2</v>
      </c>
      <c r="BP92" s="93">
        <f t="shared" si="80"/>
        <v>2.0012188726844959E-2</v>
      </c>
      <c r="BQ92" s="93">
        <f t="shared" si="81"/>
        <v>-1.7762558891008251E-2</v>
      </c>
      <c r="BR92" s="93">
        <f t="shared" si="82"/>
        <v>1.7762558891008251E-2</v>
      </c>
      <c r="BS92" s="93">
        <f t="shared" si="83"/>
        <v>4.8771629890664192E-2</v>
      </c>
      <c r="BT92" s="93">
        <f t="shared" si="84"/>
        <v>4.8771629890664192E-2</v>
      </c>
    </row>
    <row r="93" spans="1:72" s="29" customFormat="1" x14ac:dyDescent="0.25">
      <c r="A93" s="42">
        <v>87</v>
      </c>
      <c r="B93" s="93">
        <f>ABS(('Wyrównanie 22 Part 1'!B93-'Wyrównanie 22 Part 1'!C93)/'Wyrównanie 22 Part 1'!C93)</f>
        <v>1.2263617233648412E-2</v>
      </c>
      <c r="C93" s="93">
        <f t="shared" si="49"/>
        <v>1.5039630765343833E-4</v>
      </c>
      <c r="D93" s="93">
        <f>'Wyrównanie 22 Part 1'!C94-'Wyrównanie 22 Part 1'!C93</f>
        <v>1.315090060298299E-2</v>
      </c>
      <c r="E93" s="93">
        <f t="shared" si="50"/>
        <v>1.315090060298299E-2</v>
      </c>
      <c r="F93" s="93">
        <f t="shared" si="51"/>
        <v>4.6841671964827636E-3</v>
      </c>
      <c r="G93" s="93">
        <f t="shared" si="52"/>
        <v>4.6841671964827636E-3</v>
      </c>
      <c r="H93" s="93">
        <f t="shared" si="53"/>
        <v>-7.3574815420845707E-3</v>
      </c>
      <c r="I93" s="93">
        <f t="shared" si="54"/>
        <v>7.3574815420845707E-3</v>
      </c>
      <c r="J93" s="93"/>
      <c r="K93" s="93">
        <f>ABS(('Wyrównanie 22 Part 1'!B93-'Wyrównanie 22 Part 1'!E93)/'Wyrównanie 22 Part 1'!E93)</f>
        <v>1.0379465675359613E-2</v>
      </c>
      <c r="L93" s="93">
        <f t="shared" si="61"/>
        <v>1.0773330770596839E-4</v>
      </c>
      <c r="M93" s="93">
        <f>'Wyrównanie 22 Part 1'!C94-'Wyrównanie 22 Part 1'!C93</f>
        <v>1.315090060298299E-2</v>
      </c>
      <c r="N93" s="93">
        <f t="shared" si="62"/>
        <v>1.315090060298299E-2</v>
      </c>
      <c r="O93" s="93">
        <f t="shared" si="63"/>
        <v>4.6841671964827636E-3</v>
      </c>
      <c r="P93" s="93">
        <f t="shared" si="64"/>
        <v>4.6841671964827636E-3</v>
      </c>
      <c r="Q93" s="93">
        <f t="shared" si="65"/>
        <v>-7.3574815420845707E-3</v>
      </c>
      <c r="R93" s="93">
        <f t="shared" si="66"/>
        <v>7.3574815420845707E-3</v>
      </c>
      <c r="S93" s="93"/>
      <c r="T93" s="93">
        <f>ABS(('Wyrównanie 22 Part 1'!B93-'Wyrównanie 22 Part 1'!G93)/'Wyrównanie 22 Part 1'!G93)</f>
        <v>2.0895820789315644E-3</v>
      </c>
      <c r="U93" s="93">
        <f t="shared" si="68"/>
        <v>4.3663532645919584E-6</v>
      </c>
      <c r="V93" s="93">
        <f>'Wyrównanie 22 Part 1'!C94-'Wyrównanie 22 Part 1'!C93</f>
        <v>1.315090060298299E-2</v>
      </c>
      <c r="W93" s="93">
        <f t="shared" si="69"/>
        <v>1.315090060298299E-2</v>
      </c>
      <c r="X93" s="93">
        <f t="shared" si="70"/>
        <v>4.6841671964827636E-3</v>
      </c>
      <c r="Y93" s="93">
        <f t="shared" si="71"/>
        <v>4.6841671964827636E-3</v>
      </c>
      <c r="Z93" s="93">
        <f t="shared" si="72"/>
        <v>-7.3574815420845707E-3</v>
      </c>
      <c r="AA93" s="93">
        <f t="shared" si="67"/>
        <v>7.3574815420845707E-3</v>
      </c>
      <c r="AB93" s="93"/>
      <c r="AC93" s="93">
        <f>ABS(('Wyrównanie 22 Part 1'!B93-'Wyrównanie 22 Part 1'!I93)/'Wyrównanie 22 Part 1'!I93)</f>
        <v>2.5039125526024809E-2</v>
      </c>
      <c r="AD93" s="93">
        <f t="shared" si="73"/>
        <v>6.2695780710802715E-4</v>
      </c>
      <c r="AE93" s="93">
        <f>'Wyrównanie 22 Part 1'!C94-'Wyrównanie 22 Part 1'!C93</f>
        <v>1.315090060298299E-2</v>
      </c>
      <c r="AF93" s="93">
        <f t="shared" si="74"/>
        <v>1.315090060298299E-2</v>
      </c>
      <c r="AG93" s="93">
        <f t="shared" si="75"/>
        <v>4.6841671964827636E-3</v>
      </c>
      <c r="AH93" s="93">
        <f t="shared" si="76"/>
        <v>4.6841671964827636E-3</v>
      </c>
      <c r="AI93" s="93">
        <f t="shared" si="77"/>
        <v>-7.3574815420845707E-3</v>
      </c>
      <c r="AJ93" s="93">
        <f t="shared" si="78"/>
        <v>7.3574815420845707E-3</v>
      </c>
      <c r="AK93" s="93"/>
      <c r="AL93" s="93">
        <f>ABS(('Wyrównanie 22 Part 1'!B93-'Wyrównanie 22 Part 1'!K93)/'Wyrównanie 22 Part 1'!K93)</f>
        <v>2.7582937321481576E-2</v>
      </c>
      <c r="AM93" s="93">
        <f t="shared" si="85"/>
        <v>7.6081843128078118E-4</v>
      </c>
      <c r="AN93" s="93">
        <f>'Wyrównanie 22 Part 1'!B94-'Wyrównanie 22 Part 1'!B93</f>
        <v>2.2496298358367084E-3</v>
      </c>
      <c r="AO93" s="93">
        <f t="shared" si="86"/>
        <v>2.2496298358367084E-3</v>
      </c>
      <c r="AP93" s="93">
        <f t="shared" si="87"/>
        <v>3.1009070999655941E-2</v>
      </c>
      <c r="AQ93" s="93">
        <f t="shared" si="88"/>
        <v>3.1009070999655941E-2</v>
      </c>
      <c r="AR93" s="93">
        <f t="shared" si="89"/>
        <v>-6.0918306858935567E-2</v>
      </c>
      <c r="AS93" s="93">
        <f t="shared" si="90"/>
        <v>6.0918306858935567E-2</v>
      </c>
      <c r="AT93" s="93"/>
      <c r="AU93" s="93">
        <f>ABS(('Wyrównanie 22 Part 1'!B93-'Wyrównanie 22 Part 1'!M93)/'Wyrównanie 22 Part 1'!M93)</f>
        <v>1.8947126453474069E-2</v>
      </c>
      <c r="AV93" s="93">
        <f t="shared" si="91"/>
        <v>3.5899360084393683E-4</v>
      </c>
      <c r="AW93" s="93">
        <f>'Wyrównanie 22 Part 1'!B94-'Wyrównanie 22 Part 1'!B93</f>
        <v>2.2496298358367084E-3</v>
      </c>
      <c r="AX93" s="93">
        <f t="shared" si="92"/>
        <v>2.2496298358367084E-3</v>
      </c>
      <c r="AY93" s="93">
        <f t="shared" si="93"/>
        <v>3.1009070999655941E-2</v>
      </c>
      <c r="AZ93" s="93">
        <f t="shared" si="94"/>
        <v>3.1009070999655941E-2</v>
      </c>
      <c r="BA93" s="93"/>
      <c r="BB93" s="93"/>
      <c r="BC93" s="93"/>
      <c r="BD93" s="93">
        <f>ABS(('Wyrównanie 22 Part 1'!B93-'Wyrównanie 22 Part 1'!O93)/'Wyrównanie 22 Part 1'!O93)</f>
        <v>3.4275289180562787E-2</v>
      </c>
      <c r="BE93" s="93">
        <f t="shared" si="55"/>
        <v>1.1747954484112044E-3</v>
      </c>
      <c r="BF93" s="93">
        <f>'Wyrównanie 22 Part 1'!B94-'Wyrównanie 22 Part 1'!B93</f>
        <v>2.2496298358367084E-3</v>
      </c>
      <c r="BG93" s="93">
        <f t="shared" si="56"/>
        <v>2.2496298358367084E-3</v>
      </c>
      <c r="BH93" s="93">
        <f t="shared" si="57"/>
        <v>3.1009070999655941E-2</v>
      </c>
      <c r="BI93" s="93">
        <f t="shared" si="58"/>
        <v>3.1009070999655941E-2</v>
      </c>
      <c r="BJ93" s="93">
        <f t="shared" si="59"/>
        <v>-6.0918306858935567E-2</v>
      </c>
      <c r="BK93" s="93">
        <f t="shared" si="60"/>
        <v>6.0918306858935567E-2</v>
      </c>
      <c r="BL93" s="93"/>
      <c r="BM93" s="93">
        <f>ABS(('Wyrównanie 22 Part 1'!B93-'Wyrównanie 22 Part 1'!Q93)/'Wyrównanie 22 Part 1'!Q93)</f>
        <v>1.995278794169476E-2</v>
      </c>
      <c r="BN93" s="93">
        <f t="shared" si="79"/>
        <v>3.981137466462398E-4</v>
      </c>
      <c r="BO93" s="93">
        <f>'Wyrównanie 22 Part 1'!B94-'Wyrównanie 22 Part 1'!B93</f>
        <v>2.2496298358367084E-3</v>
      </c>
      <c r="BP93" s="93">
        <f t="shared" si="80"/>
        <v>2.2496298358367084E-3</v>
      </c>
      <c r="BQ93" s="93">
        <f t="shared" si="81"/>
        <v>3.1009070999655941E-2</v>
      </c>
      <c r="BR93" s="93">
        <f t="shared" si="82"/>
        <v>3.1009070999655941E-2</v>
      </c>
      <c r="BS93" s="93">
        <f t="shared" si="83"/>
        <v>-6.0918306858935567E-2</v>
      </c>
      <c r="BT93" s="93">
        <f t="shared" si="84"/>
        <v>6.0918306858935567E-2</v>
      </c>
    </row>
    <row r="94" spans="1:72" s="29" customFormat="1" x14ac:dyDescent="0.25">
      <c r="A94" s="42">
        <v>88</v>
      </c>
      <c r="B94" s="93">
        <f>ABS(('Wyrównanie 22 Part 1'!B94-'Wyrównanie 22 Part 1'!C94)/'Wyrównanie 22 Part 1'!C94)</f>
        <v>5.5860541325447197E-2</v>
      </c>
      <c r="C94" s="93">
        <f t="shared" si="49"/>
        <v>3.1204000771719942E-3</v>
      </c>
      <c r="D94" s="93">
        <f>'Wyrównanie 22 Part 1'!C95-'Wyrównanie 22 Part 1'!C94</f>
        <v>1.7835067799465754E-2</v>
      </c>
      <c r="E94" s="93">
        <f t="shared" si="50"/>
        <v>1.7835067799465754E-2</v>
      </c>
      <c r="F94" s="93">
        <f t="shared" si="51"/>
        <v>-2.6733143456018071E-3</v>
      </c>
      <c r="G94" s="93">
        <f t="shared" si="52"/>
        <v>2.6733143456018071E-3</v>
      </c>
      <c r="H94" s="93">
        <f t="shared" si="53"/>
        <v>1.1891172573929687E-2</v>
      </c>
      <c r="I94" s="93">
        <f t="shared" si="54"/>
        <v>1.1891172573929687E-2</v>
      </c>
      <c r="J94" s="93"/>
      <c r="K94" s="93">
        <f>ABS(('Wyrównanie 22 Part 1'!B94-'Wyrównanie 22 Part 1'!E94)/'Wyrównanie 22 Part 1'!E94)</f>
        <v>6.52378514392912E-2</v>
      </c>
      <c r="L94" s="93">
        <f t="shared" si="61"/>
        <v>4.2559772604150291E-3</v>
      </c>
      <c r="M94" s="93">
        <f>'Wyrównanie 22 Part 1'!C95-'Wyrównanie 22 Part 1'!C94</f>
        <v>1.7835067799465754E-2</v>
      </c>
      <c r="N94" s="93">
        <f t="shared" si="62"/>
        <v>1.7835067799465754E-2</v>
      </c>
      <c r="O94" s="93">
        <f t="shared" si="63"/>
        <v>-2.6733143456018071E-3</v>
      </c>
      <c r="P94" s="93">
        <f t="shared" si="64"/>
        <v>2.6733143456018071E-3</v>
      </c>
      <c r="Q94" s="93">
        <f t="shared" si="65"/>
        <v>1.1891172573929687E-2</v>
      </c>
      <c r="R94" s="93">
        <f t="shared" si="66"/>
        <v>1.1891172573929687E-2</v>
      </c>
      <c r="S94" s="93"/>
      <c r="T94" s="93">
        <f>ABS(('Wyrównanie 22 Part 1'!B94-'Wyrównanie 22 Part 1'!G94)/'Wyrównanie 22 Part 1'!G94)</f>
        <v>7.5379527477086233E-2</v>
      </c>
      <c r="U94" s="93">
        <f t="shared" si="68"/>
        <v>5.6820731626687987E-3</v>
      </c>
      <c r="V94" s="93">
        <f>'Wyrównanie 22 Part 1'!C95-'Wyrównanie 22 Part 1'!C94</f>
        <v>1.7835067799465754E-2</v>
      </c>
      <c r="W94" s="93">
        <f t="shared" si="69"/>
        <v>1.7835067799465754E-2</v>
      </c>
      <c r="X94" s="93">
        <f t="shared" si="70"/>
        <v>-2.6733143456018071E-3</v>
      </c>
      <c r="Y94" s="93">
        <f t="shared" si="71"/>
        <v>2.6733143456018071E-3</v>
      </c>
      <c r="Z94" s="93">
        <f t="shared" si="72"/>
        <v>1.1891172573929687E-2</v>
      </c>
      <c r="AA94" s="93">
        <f t="shared" si="67"/>
        <v>1.1891172573929687E-2</v>
      </c>
      <c r="AB94" s="93"/>
      <c r="AC94" s="93">
        <f>ABS(('Wyrównanie 22 Part 1'!B94-'Wyrównanie 22 Part 1'!I94)/'Wyrównanie 22 Part 1'!I94)</f>
        <v>5.3353333545570335E-2</v>
      </c>
      <c r="AD94" s="93">
        <f t="shared" si="73"/>
        <v>2.8465782004248809E-3</v>
      </c>
      <c r="AE94" s="93">
        <f>'Wyrównanie 22 Part 1'!C95-'Wyrównanie 22 Part 1'!C94</f>
        <v>1.7835067799465754E-2</v>
      </c>
      <c r="AF94" s="93">
        <f t="shared" si="74"/>
        <v>1.7835067799465754E-2</v>
      </c>
      <c r="AG94" s="93">
        <f t="shared" si="75"/>
        <v>-2.6733143456018071E-3</v>
      </c>
      <c r="AH94" s="93">
        <f t="shared" si="76"/>
        <v>2.6733143456018071E-3</v>
      </c>
      <c r="AI94" s="93">
        <f t="shared" si="77"/>
        <v>1.1891172573929687E-2</v>
      </c>
      <c r="AJ94" s="93">
        <f t="shared" si="78"/>
        <v>1.1891172573929687E-2</v>
      </c>
      <c r="AK94" s="93"/>
      <c r="AL94" s="93">
        <f>ABS(('Wyrównanie 22 Part 1'!B94-'Wyrównanie 22 Part 1'!K94)/'Wyrównanie 22 Part 1'!K94)</f>
        <v>5.5421221622819858E-2</v>
      </c>
      <c r="AM94" s="93">
        <f t="shared" si="85"/>
        <v>3.0715118061657152E-3</v>
      </c>
      <c r="AN94" s="93">
        <f>'Wyrównanie 22 Part 1'!B95-'Wyrównanie 22 Part 1'!B94</f>
        <v>3.3258700835492649E-2</v>
      </c>
      <c r="AO94" s="93">
        <f t="shared" si="86"/>
        <v>3.3258700835492649E-2</v>
      </c>
      <c r="AP94" s="93">
        <f t="shared" si="87"/>
        <v>-2.9909235859279626E-2</v>
      </c>
      <c r="AQ94" s="93">
        <f t="shared" si="88"/>
        <v>2.9909235859279626E-2</v>
      </c>
      <c r="AR94" s="93"/>
      <c r="AS94" s="93"/>
      <c r="AT94" s="93"/>
      <c r="AU94" s="93">
        <f>ABS(('Wyrównanie 22 Part 1'!B94-'Wyrównanie 22 Part 1'!M94)/'Wyrównanie 22 Part 1'!M94)</f>
        <v>6.3899982461129629E-2</v>
      </c>
      <c r="AV94" s="93">
        <f t="shared" si="91"/>
        <v>4.0832077585326743E-3</v>
      </c>
      <c r="AW94" s="93">
        <f>'Wyrównanie 22 Part 1'!B95-'Wyrównanie 22 Part 1'!B94</f>
        <v>3.3258700835492649E-2</v>
      </c>
      <c r="AX94" s="93">
        <f t="shared" si="92"/>
        <v>3.3258700835492649E-2</v>
      </c>
      <c r="AY94" s="93"/>
      <c r="AZ94" s="93"/>
      <c r="BA94" s="93"/>
      <c r="BB94" s="93"/>
      <c r="BC94" s="93"/>
      <c r="BD94" s="93">
        <f>ABS(('Wyrównanie 22 Part 1'!B94-'Wyrównanie 22 Part 1'!O94)/'Wyrównanie 22 Part 1'!O94)</f>
        <v>4.2289152992485451E-2</v>
      </c>
      <c r="BE94" s="93">
        <f t="shared" si="55"/>
        <v>1.7883724608218413E-3</v>
      </c>
      <c r="BF94" s="93">
        <f>'Wyrównanie 22 Part 1'!B95-'Wyrównanie 22 Part 1'!B94</f>
        <v>3.3258700835492649E-2</v>
      </c>
      <c r="BG94" s="93">
        <f t="shared" si="56"/>
        <v>3.3258700835492649E-2</v>
      </c>
      <c r="BH94" s="93">
        <f t="shared" si="57"/>
        <v>-2.9909235859279626E-2</v>
      </c>
      <c r="BI94" s="93">
        <f t="shared" si="58"/>
        <v>2.9909235859279626E-2</v>
      </c>
      <c r="BJ94" s="93">
        <f t="shared" si="59"/>
        <v>5.6865125506008141E-2</v>
      </c>
      <c r="BK94" s="93">
        <f t="shared" si="60"/>
        <v>5.6865125506008141E-2</v>
      </c>
      <c r="BL94" s="93"/>
      <c r="BM94" s="93">
        <f>ABS(('Wyrównanie 22 Part 1'!B94-'Wyrównanie 22 Part 1'!Q94)/'Wyrównanie 22 Part 1'!Q94)</f>
        <v>4.8323650679847251E-2</v>
      </c>
      <c r="BN94" s="93">
        <f t="shared" si="79"/>
        <v>2.3351752150279018E-3</v>
      </c>
      <c r="BO94" s="93">
        <f>'Wyrównanie 22 Part 1'!B95-'Wyrównanie 22 Part 1'!B94</f>
        <v>3.3258700835492649E-2</v>
      </c>
      <c r="BP94" s="93">
        <f t="shared" si="80"/>
        <v>3.3258700835492649E-2</v>
      </c>
      <c r="BQ94" s="93">
        <f t="shared" si="81"/>
        <v>-2.9909235859279626E-2</v>
      </c>
      <c r="BR94" s="93">
        <f t="shared" si="82"/>
        <v>2.9909235859279626E-2</v>
      </c>
      <c r="BS94" s="93">
        <f t="shared" si="83"/>
        <v>5.6865125506008141E-2</v>
      </c>
      <c r="BT94" s="93">
        <f t="shared" si="84"/>
        <v>5.6865125506008141E-2</v>
      </c>
    </row>
    <row r="95" spans="1:72" s="29" customFormat="1" x14ac:dyDescent="0.25">
      <c r="A95" s="42">
        <v>89</v>
      </c>
      <c r="B95" s="93">
        <f>ABS(('Wyrównanie 22 Part 1'!B95-'Wyrównanie 22 Part 1'!C95)/'Wyrównanie 22 Part 1'!C95)</f>
        <v>3.5248251851689755E-2</v>
      </c>
      <c r="C95" s="93">
        <f t="shared" si="49"/>
        <v>1.2424392586001503E-3</v>
      </c>
      <c r="D95" s="93">
        <f>'Wyrównanie 22 Part 1'!C96-'Wyrównanie 22 Part 1'!C95</f>
        <v>1.5161753453863946E-2</v>
      </c>
      <c r="E95" s="93">
        <f t="shared" si="50"/>
        <v>1.5161753453863946E-2</v>
      </c>
      <c r="F95" s="93">
        <f t="shared" si="51"/>
        <v>9.2178582283278798E-3</v>
      </c>
      <c r="G95" s="93">
        <f t="shared" si="52"/>
        <v>9.2178582283278798E-3</v>
      </c>
      <c r="H95" s="93">
        <f t="shared" si="53"/>
        <v>-1.8050998243610339E-2</v>
      </c>
      <c r="I95" s="93">
        <f t="shared" si="54"/>
        <v>1.8050998243610339E-2</v>
      </c>
      <c r="J95" s="93"/>
      <c r="K95" s="93">
        <f>ABS(('Wyrównanie 22 Part 1'!B95-'Wyrównanie 22 Part 1'!E95)/'Wyrównanie 22 Part 1'!E95)</f>
        <v>2.8534435334779253E-2</v>
      </c>
      <c r="L95" s="93">
        <f t="shared" si="61"/>
        <v>8.1421399987469882E-4</v>
      </c>
      <c r="M95" s="93">
        <f>'Wyrównanie 22 Part 1'!C96-'Wyrównanie 22 Part 1'!C95</f>
        <v>1.5161753453863946E-2</v>
      </c>
      <c r="N95" s="93">
        <f t="shared" si="62"/>
        <v>1.5161753453863946E-2</v>
      </c>
      <c r="O95" s="93">
        <f t="shared" si="63"/>
        <v>9.2178582283278798E-3</v>
      </c>
      <c r="P95" s="93">
        <f t="shared" si="64"/>
        <v>9.2178582283278798E-3</v>
      </c>
      <c r="Q95" s="93">
        <f t="shared" si="65"/>
        <v>-1.8050998243610339E-2</v>
      </c>
      <c r="R95" s="93">
        <f t="shared" si="66"/>
        <v>1.8050998243610339E-2</v>
      </c>
      <c r="S95" s="93"/>
      <c r="T95" s="93">
        <f>ABS(('Wyrównanie 22 Part 1'!B95-'Wyrównanie 22 Part 1'!G95)/'Wyrównanie 22 Part 1'!G95)</f>
        <v>2.4207255833731157E-2</v>
      </c>
      <c r="U95" s="93">
        <f t="shared" si="68"/>
        <v>5.859912349997111E-4</v>
      </c>
      <c r="V95" s="93">
        <f>'Wyrównanie 22 Part 1'!C96-'Wyrównanie 22 Part 1'!C95</f>
        <v>1.5161753453863946E-2</v>
      </c>
      <c r="W95" s="93">
        <f t="shared" si="69"/>
        <v>1.5161753453863946E-2</v>
      </c>
      <c r="X95" s="93">
        <f t="shared" si="70"/>
        <v>9.2178582283278798E-3</v>
      </c>
      <c r="Y95" s="93">
        <f t="shared" si="71"/>
        <v>9.2178582283278798E-3</v>
      </c>
      <c r="Z95" s="93">
        <f t="shared" si="72"/>
        <v>-1.8050998243610339E-2</v>
      </c>
      <c r="AA95" s="93">
        <f t="shared" si="67"/>
        <v>1.8050998243610339E-2</v>
      </c>
      <c r="AB95" s="93"/>
      <c r="AC95" s="93">
        <f>ABS(('Wyrównanie 22 Part 1'!B95-'Wyrównanie 22 Part 1'!I95)/'Wyrównanie 22 Part 1'!I95)</f>
        <v>4.0642397619553232E-2</v>
      </c>
      <c r="AD95" s="93">
        <f t="shared" si="73"/>
        <v>1.6518044842658661E-3</v>
      </c>
      <c r="AE95" s="93">
        <f>'Wyrównanie 22 Part 1'!C96-'Wyrównanie 22 Part 1'!C95</f>
        <v>1.5161753453863946E-2</v>
      </c>
      <c r="AF95" s="93">
        <f t="shared" si="74"/>
        <v>1.5161753453863946E-2</v>
      </c>
      <c r="AG95" s="93">
        <f t="shared" si="75"/>
        <v>9.2178582283278798E-3</v>
      </c>
      <c r="AH95" s="93">
        <f t="shared" si="76"/>
        <v>9.2178582283278798E-3</v>
      </c>
      <c r="AI95" s="93">
        <f t="shared" si="77"/>
        <v>-1.8050998243610339E-2</v>
      </c>
      <c r="AJ95" s="93">
        <f t="shared" si="78"/>
        <v>1.8050998243610339E-2</v>
      </c>
      <c r="AK95" s="93"/>
      <c r="AL95" s="93">
        <f>ABS(('Wyrównanie 22 Part 1'!B95-'Wyrównanie 22 Part 1'!K95)/'Wyrównanie 22 Part 1'!K95)</f>
        <v>4.0645691311328142E-2</v>
      </c>
      <c r="AM95" s="93">
        <f t="shared" si="85"/>
        <v>1.6520722221757759E-3</v>
      </c>
      <c r="AN95" s="93">
        <f>'Wyrównanie 22 Part 1'!B96-'Wyrównanie 22 Part 1'!B95</f>
        <v>3.3494649762130235E-3</v>
      </c>
      <c r="AO95" s="93">
        <f t="shared" si="86"/>
        <v>3.3494649762130235E-3</v>
      </c>
      <c r="AP95" s="93"/>
      <c r="AQ95" s="93"/>
      <c r="AR95" s="93"/>
      <c r="AS95" s="93"/>
      <c r="AT95" s="93"/>
      <c r="AU95" s="93">
        <f>ABS(('Wyrównanie 22 Part 1'!B95-'Wyrównanie 22 Part 1'!M95)/'Wyrównanie 22 Part 1'!M95)</f>
        <v>3.1368717383894788E-2</v>
      </c>
      <c r="AV95" s="93">
        <f t="shared" si="91"/>
        <v>9.8399643031066319E-4</v>
      </c>
      <c r="AW95" s="93"/>
      <c r="AX95" s="93"/>
      <c r="AY95" s="93"/>
      <c r="AZ95" s="93"/>
      <c r="BA95" s="93"/>
      <c r="BB95" s="93"/>
      <c r="BC95" s="93"/>
      <c r="BD95" s="93">
        <f>ABS(('Wyrównanie 22 Part 1'!B95-'Wyrównanie 22 Part 1'!O95)/'Wyrównanie 22 Part 1'!O95)</f>
        <v>4.0659072337554641E-2</v>
      </c>
      <c r="BE95" s="93">
        <f t="shared" si="55"/>
        <v>1.653160163350501E-3</v>
      </c>
      <c r="BF95" s="93">
        <f>'Wyrównanie 22 Part 1'!B96-'Wyrównanie 22 Part 1'!B95</f>
        <v>3.3494649762130235E-3</v>
      </c>
      <c r="BG95" s="93">
        <f t="shared" si="56"/>
        <v>3.3494649762130235E-3</v>
      </c>
      <c r="BH95" s="93">
        <f t="shared" si="57"/>
        <v>2.6955889646728515E-2</v>
      </c>
      <c r="BI95" s="93">
        <f t="shared" si="58"/>
        <v>2.6955889646728515E-2</v>
      </c>
      <c r="BJ95" s="93">
        <f t="shared" si="59"/>
        <v>-5.0615627270834268E-2</v>
      </c>
      <c r="BK95" s="93">
        <f t="shared" si="60"/>
        <v>5.0615627270834268E-2</v>
      </c>
      <c r="BL95" s="93"/>
      <c r="BM95" s="93">
        <f>ABS(('Wyrównanie 22 Part 1'!B95-'Wyrównanie 22 Part 1'!Q95)/'Wyrównanie 22 Part 1'!Q95)</f>
        <v>4.0786456173789606E-2</v>
      </c>
      <c r="BN95" s="93">
        <f t="shared" si="79"/>
        <v>1.6635350072164603E-3</v>
      </c>
      <c r="BO95" s="93">
        <f>'Wyrównanie 22 Part 1'!B96-'Wyrównanie 22 Part 1'!B95</f>
        <v>3.3494649762130235E-3</v>
      </c>
      <c r="BP95" s="93">
        <f t="shared" si="80"/>
        <v>3.3494649762130235E-3</v>
      </c>
      <c r="BQ95" s="93">
        <f t="shared" si="81"/>
        <v>2.6955889646728515E-2</v>
      </c>
      <c r="BR95" s="93">
        <f t="shared" si="82"/>
        <v>2.6955889646728515E-2</v>
      </c>
      <c r="BS95" s="93">
        <f t="shared" si="83"/>
        <v>-5.0615627270834268E-2</v>
      </c>
      <c r="BT95" s="93">
        <f t="shared" si="84"/>
        <v>5.0615627270834268E-2</v>
      </c>
    </row>
    <row r="96" spans="1:72" s="29" customFormat="1" x14ac:dyDescent="0.25">
      <c r="A96" s="42">
        <v>90</v>
      </c>
      <c r="B96" s="93">
        <f>ABS(('Wyrównanie 22 Part 1'!B96-'Wyrównanie 22 Part 1'!C96)/'Wyrównanie 22 Part 1'!C96)</f>
        <v>2.79435118007554E-2</v>
      </c>
      <c r="C96" s="93">
        <f t="shared" si="49"/>
        <v>7.808398517589563E-4</v>
      </c>
      <c r="D96" s="93">
        <f>'Wyrównanie 22 Part 1'!C97-'Wyrównanie 22 Part 1'!C96</f>
        <v>2.4379611682191826E-2</v>
      </c>
      <c r="E96" s="93">
        <f t="shared" si="50"/>
        <v>2.4379611682191826E-2</v>
      </c>
      <c r="F96" s="93">
        <f t="shared" si="51"/>
        <v>-8.8331400152824591E-3</v>
      </c>
      <c r="G96" s="93">
        <f t="shared" si="52"/>
        <v>8.8331400152824591E-3</v>
      </c>
      <c r="H96" s="93">
        <f t="shared" si="53"/>
        <v>1.3708724168658981E-2</v>
      </c>
      <c r="I96" s="93">
        <f t="shared" si="54"/>
        <v>1.3708724168658981E-2</v>
      </c>
      <c r="J96" s="93"/>
      <c r="K96" s="93">
        <f>ABS(('Wyrównanie 22 Part 1'!B96-'Wyrównanie 22 Part 1'!E96)/'Wyrównanie 22 Part 1'!E96)</f>
        <v>4.3748934146228741E-2</v>
      </c>
      <c r="L96" s="93">
        <f t="shared" si="61"/>
        <v>1.9139692389310591E-3</v>
      </c>
      <c r="M96" s="93">
        <f>'Wyrównanie 22 Part 1'!C97-'Wyrównanie 22 Part 1'!C96</f>
        <v>2.4379611682191826E-2</v>
      </c>
      <c r="N96" s="93">
        <f t="shared" si="62"/>
        <v>2.4379611682191826E-2</v>
      </c>
      <c r="O96" s="93">
        <f t="shared" si="63"/>
        <v>-8.8331400152824591E-3</v>
      </c>
      <c r="P96" s="93">
        <f t="shared" si="64"/>
        <v>8.8331400152824591E-3</v>
      </c>
      <c r="Q96" s="93">
        <f t="shared" si="65"/>
        <v>1.3708724168658981E-2</v>
      </c>
      <c r="R96" s="93">
        <f t="shared" si="66"/>
        <v>1.3708724168658981E-2</v>
      </c>
      <c r="S96" s="93"/>
      <c r="T96" s="93">
        <f>ABS(('Wyrównanie 22 Part 1'!B96-'Wyrównanie 22 Part 1'!G96)/'Wyrównanie 22 Part 1'!G96)</f>
        <v>4.7873838472198317E-2</v>
      </c>
      <c r="U96" s="93">
        <f t="shared" si="68"/>
        <v>2.2919044100621357E-3</v>
      </c>
      <c r="V96" s="93">
        <f>'Wyrównanie 22 Part 1'!C97-'Wyrównanie 22 Part 1'!C96</f>
        <v>2.4379611682191826E-2</v>
      </c>
      <c r="W96" s="93">
        <f t="shared" si="69"/>
        <v>2.4379611682191826E-2</v>
      </c>
      <c r="X96" s="93">
        <f t="shared" si="70"/>
        <v>-8.8331400152824591E-3</v>
      </c>
      <c r="Y96" s="93">
        <f t="shared" si="71"/>
        <v>8.8331400152824591E-3</v>
      </c>
      <c r="Z96" s="93">
        <f t="shared" si="72"/>
        <v>1.3708724168658981E-2</v>
      </c>
      <c r="AA96" s="93">
        <f t="shared" si="67"/>
        <v>1.3708724168658981E-2</v>
      </c>
      <c r="AB96" s="93"/>
      <c r="AC96" s="93">
        <f>ABS(('Wyrównanie 22 Part 1'!B96-'Wyrównanie 22 Part 1'!I96)/'Wyrównanie 22 Part 1'!I96)</f>
        <v>3.1479569036789147E-2</v>
      </c>
      <c r="AD96" s="93">
        <f t="shared" si="73"/>
        <v>9.9096326674197408E-4</v>
      </c>
      <c r="AE96" s="93">
        <f>'Wyrównanie 22 Part 1'!C97-'Wyrównanie 22 Part 1'!C96</f>
        <v>2.4379611682191826E-2</v>
      </c>
      <c r="AF96" s="93">
        <f t="shared" si="74"/>
        <v>2.4379611682191826E-2</v>
      </c>
      <c r="AG96" s="93">
        <f t="shared" si="75"/>
        <v>-8.8331400152824591E-3</v>
      </c>
      <c r="AH96" s="93">
        <f t="shared" si="76"/>
        <v>8.8331400152824591E-3</v>
      </c>
      <c r="AI96" s="93"/>
      <c r="AJ96" s="93"/>
      <c r="AK96" s="93"/>
      <c r="AL96" s="93">
        <f>ABS(('Wyrównanie 22 Part 1'!B96-'Wyrównanie 22 Part 1'!K96)/'Wyrównanie 22 Part 1'!K96)</f>
        <v>4.0751486659849422E-2</v>
      </c>
      <c r="AM96" s="93">
        <f t="shared" si="85"/>
        <v>1.6606836649878853E-3</v>
      </c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>
        <f>ABS(('Wyrównanie 22 Part 1'!B96-'Wyrównanie 22 Part 1'!O96)/'Wyrównanie 22 Part 1'!O96)</f>
        <v>3.4521571717690241E-2</v>
      </c>
      <c r="BE96" s="93">
        <f t="shared" si="55"/>
        <v>1.1917389138596307E-3</v>
      </c>
      <c r="BF96" s="93">
        <f>'Wyrównanie 22 Part 1'!B97-'Wyrównanie 22 Part 1'!B96</f>
        <v>3.0305354622941538E-2</v>
      </c>
      <c r="BG96" s="93">
        <f t="shared" si="56"/>
        <v>3.0305354622941538E-2</v>
      </c>
      <c r="BH96" s="93">
        <f t="shared" si="57"/>
        <v>-2.3659737624105753E-2</v>
      </c>
      <c r="BI96" s="93">
        <f t="shared" si="58"/>
        <v>2.3659737624105753E-2</v>
      </c>
      <c r="BJ96" s="93">
        <f t="shared" si="59"/>
        <v>6.5353041602746076E-2</v>
      </c>
      <c r="BK96" s="93">
        <f t="shared" si="60"/>
        <v>6.5353041602746076E-2</v>
      </c>
      <c r="BL96" s="93"/>
      <c r="BM96" s="93">
        <f>ABS(('Wyrównanie 22 Part 1'!B96-'Wyrównanie 22 Part 1'!Q96)/'Wyrównanie 22 Part 1'!Q96)</f>
        <v>2.2311552398284154E-2</v>
      </c>
      <c r="BN96" s="93">
        <f t="shared" si="79"/>
        <v>4.9780537042137937E-4</v>
      </c>
      <c r="BO96" s="93">
        <f>'Wyrównanie 22 Part 1'!B97-'Wyrównanie 22 Part 1'!B96</f>
        <v>3.0305354622941538E-2</v>
      </c>
      <c r="BP96" s="93">
        <f t="shared" si="80"/>
        <v>3.0305354622941538E-2</v>
      </c>
      <c r="BQ96" s="93">
        <f t="shared" si="81"/>
        <v>-2.3659737624105753E-2</v>
      </c>
      <c r="BR96" s="93">
        <f t="shared" si="82"/>
        <v>2.3659737624105753E-2</v>
      </c>
      <c r="BS96" s="93"/>
      <c r="BT96" s="93"/>
    </row>
    <row r="97" spans="1:72" s="29" customFormat="1" x14ac:dyDescent="0.25">
      <c r="A97" s="42">
        <v>91</v>
      </c>
      <c r="B97" s="93">
        <f>ABS(('Wyrównanie 22 Part 1'!B97-'Wyrównanie 22 Part 1'!C97)/'Wyrównanie 22 Part 1'!C97)</f>
        <v>2.1204694716896186E-3</v>
      </c>
      <c r="C97" s="93">
        <f t="shared" si="49"/>
        <v>4.4963907803676503E-6</v>
      </c>
      <c r="D97" s="93">
        <f>'Wyrównanie 22 Part 1'!C98-'Wyrównanie 22 Part 1'!C97</f>
        <v>1.5546471666909367E-2</v>
      </c>
      <c r="E97" s="93">
        <f t="shared" si="50"/>
        <v>1.5546471666909367E-2</v>
      </c>
      <c r="F97" s="93">
        <f t="shared" si="51"/>
        <v>4.8755841533765221E-3</v>
      </c>
      <c r="G97" s="93">
        <f t="shared" si="52"/>
        <v>4.8755841533765221E-3</v>
      </c>
      <c r="H97" s="93">
        <f t="shared" si="53"/>
        <v>-6.9261523064000907E-3</v>
      </c>
      <c r="I97" s="93">
        <f t="shared" si="54"/>
        <v>6.9261523064000907E-3</v>
      </c>
      <c r="J97" s="93"/>
      <c r="K97" s="93">
        <f>ABS(('Wyrównanie 22 Part 1'!B97-'Wyrównanie 22 Part 1'!E97)/'Wyrównanie 22 Part 1'!E97)</f>
        <v>1.3563857553103919E-2</v>
      </c>
      <c r="L97" s="93">
        <f t="shared" si="61"/>
        <v>1.8397823172089424E-4</v>
      </c>
      <c r="M97" s="93">
        <f>'Wyrównanie 22 Part 1'!C98-'Wyrównanie 22 Part 1'!C97</f>
        <v>1.5546471666909367E-2</v>
      </c>
      <c r="N97" s="93">
        <f t="shared" si="62"/>
        <v>1.5546471666909367E-2</v>
      </c>
      <c r="O97" s="93">
        <f t="shared" si="63"/>
        <v>4.8755841533765221E-3</v>
      </c>
      <c r="P97" s="93">
        <f t="shared" si="64"/>
        <v>4.8755841533765221E-3</v>
      </c>
      <c r="Q97" s="93">
        <f t="shared" si="65"/>
        <v>-6.9261523064000907E-3</v>
      </c>
      <c r="R97" s="93">
        <f t="shared" si="66"/>
        <v>6.9261523064000907E-3</v>
      </c>
      <c r="S97" s="93"/>
      <c r="T97" s="93">
        <f>ABS(('Wyrównanie 22 Part 1'!B97-'Wyrównanie 22 Part 1'!G97)/'Wyrównanie 22 Part 1'!G97)</f>
        <v>1.0653058644751842E-2</v>
      </c>
      <c r="U97" s="93">
        <f t="shared" si="68"/>
        <v>1.1348765848852196E-4</v>
      </c>
      <c r="V97" s="93">
        <f>'Wyrównanie 22 Part 1'!C98-'Wyrównanie 22 Part 1'!C97</f>
        <v>1.5546471666909367E-2</v>
      </c>
      <c r="W97" s="93">
        <f t="shared" si="69"/>
        <v>1.5546471666909367E-2</v>
      </c>
      <c r="X97" s="93">
        <f t="shared" si="70"/>
        <v>4.8755841533765221E-3</v>
      </c>
      <c r="Y97" s="93">
        <f t="shared" si="71"/>
        <v>4.8755841533765221E-3</v>
      </c>
      <c r="Z97" s="93"/>
      <c r="AA97" s="93"/>
      <c r="AB97" s="93"/>
      <c r="AC97" s="93">
        <f>ABS(('Wyrównanie 22 Part 1'!B97-'Wyrównanie 22 Part 1'!I97)/'Wyrównanie 22 Part 1'!I97)</f>
        <v>7.9779616001654247E-3</v>
      </c>
      <c r="AD97" s="93">
        <f t="shared" si="73"/>
        <v>6.3647871293714067E-5</v>
      </c>
      <c r="AE97" s="93">
        <f>'Wyrównanie 22 Part 1'!C98-'Wyrównanie 22 Part 1'!C97</f>
        <v>1.5546471666909367E-2</v>
      </c>
      <c r="AF97" s="93">
        <f t="shared" si="74"/>
        <v>1.5546471666909367E-2</v>
      </c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>
        <f>ABS(('Wyrównanie 22 Part 1'!B97-'Wyrównanie 22 Part 1'!O97)/'Wyrównanie 22 Part 1'!O97)</f>
        <v>3.4825189661923335E-2</v>
      </c>
      <c r="BE97" s="93">
        <f t="shared" si="55"/>
        <v>1.2127938349889319E-3</v>
      </c>
      <c r="BF97" s="93">
        <f>'Wyrównanie 22 Part 1'!B98-'Wyrównanie 22 Part 1'!B97</f>
        <v>6.6456169988357849E-3</v>
      </c>
      <c r="BG97" s="93">
        <f t="shared" si="56"/>
        <v>6.6456169988357849E-3</v>
      </c>
      <c r="BH97" s="93">
        <f t="shared" si="57"/>
        <v>4.1693303978640323E-2</v>
      </c>
      <c r="BI97" s="93">
        <f t="shared" si="58"/>
        <v>4.1693303978640323E-2</v>
      </c>
      <c r="BJ97" s="93">
        <f t="shared" si="59"/>
        <v>-0.10093922419703613</v>
      </c>
      <c r="BK97" s="93">
        <f t="shared" si="60"/>
        <v>0.10093922419703613</v>
      </c>
      <c r="BL97" s="93"/>
      <c r="BM97" s="93">
        <f>ABS(('Wyrównanie 22 Part 1'!B97-'Wyrównanie 22 Part 1'!Q97)/'Wyrównanie 22 Part 1'!Q97)</f>
        <v>1.2422071783896468E-3</v>
      </c>
      <c r="BN97" s="93">
        <f t="shared" si="79"/>
        <v>1.5430786740427676E-6</v>
      </c>
      <c r="BO97" s="93">
        <f>'Wyrównanie 22 Part 1'!B98-'Wyrównanie 22 Part 1'!B97</f>
        <v>6.6456169988357849E-3</v>
      </c>
      <c r="BP97" s="93">
        <f t="shared" si="80"/>
        <v>6.6456169988357849E-3</v>
      </c>
      <c r="BQ97" s="93"/>
      <c r="BR97" s="93"/>
      <c r="BS97" s="93"/>
      <c r="BT97" s="93"/>
    </row>
    <row r="98" spans="1:72" s="29" customFormat="1" x14ac:dyDescent="0.25">
      <c r="A98" s="42">
        <v>92</v>
      </c>
      <c r="B98" s="93">
        <f>ABS(('Wyrównanie 22 Part 1'!B98-'Wyrównanie 22 Part 1'!C98)/'Wyrównanie 22 Part 1'!C98)</f>
        <v>3.5845552962552069E-2</v>
      </c>
      <c r="C98" s="93">
        <f t="shared" si="49"/>
        <v>1.2849036671911255E-3</v>
      </c>
      <c r="D98" s="93">
        <f>'Wyrównanie 22 Part 1'!C99-'Wyrównanie 22 Part 1'!C98</f>
        <v>2.0422055820285889E-2</v>
      </c>
      <c r="E98" s="93">
        <f t="shared" si="50"/>
        <v>2.0422055820285889E-2</v>
      </c>
      <c r="F98" s="93">
        <f t="shared" si="51"/>
        <v>-2.0505681530235687E-3</v>
      </c>
      <c r="G98" s="93">
        <f t="shared" si="52"/>
        <v>2.0505681530235687E-3</v>
      </c>
      <c r="H98" s="93">
        <f t="shared" si="53"/>
        <v>5.6054496372612839E-3</v>
      </c>
      <c r="I98" s="93">
        <f t="shared" si="54"/>
        <v>5.6054496372612839E-3</v>
      </c>
      <c r="J98" s="93"/>
      <c r="K98" s="93">
        <f>ABS(('Wyrównanie 22 Part 1'!B98-'Wyrównanie 22 Part 1'!E98)/'Wyrównanie 22 Part 1'!E98)</f>
        <v>3.8903148211618867E-2</v>
      </c>
      <c r="L98" s="93">
        <f t="shared" si="61"/>
        <v>1.5134549407751843E-3</v>
      </c>
      <c r="M98" s="93">
        <f>'Wyrównanie 22 Part 1'!C99-'Wyrównanie 22 Part 1'!C98</f>
        <v>2.0422055820285889E-2</v>
      </c>
      <c r="N98" s="93">
        <f t="shared" si="62"/>
        <v>2.0422055820285889E-2</v>
      </c>
      <c r="O98" s="93">
        <f t="shared" si="63"/>
        <v>-2.0505681530235687E-3</v>
      </c>
      <c r="P98" s="93">
        <f t="shared" si="64"/>
        <v>2.0505681530235687E-3</v>
      </c>
      <c r="Q98" s="93">
        <f t="shared" si="65"/>
        <v>5.6054496372612839E-3</v>
      </c>
      <c r="R98" s="93">
        <f t="shared" si="66"/>
        <v>5.6054496372612839E-3</v>
      </c>
      <c r="S98" s="93"/>
      <c r="T98" s="93">
        <f>ABS(('Wyrównanie 22 Part 1'!B98-'Wyrównanie 22 Part 1'!G98)/'Wyrównanie 22 Part 1'!G98)</f>
        <v>3.9273865344200978E-2</v>
      </c>
      <c r="U98" s="93">
        <f t="shared" si="68"/>
        <v>1.5424364990744305E-3</v>
      </c>
      <c r="V98" s="93">
        <f>'Wyrównanie 22 Part 1'!C99-'Wyrównanie 22 Part 1'!C98</f>
        <v>2.0422055820285889E-2</v>
      </c>
      <c r="W98" s="93">
        <f t="shared" si="69"/>
        <v>2.0422055820285889E-2</v>
      </c>
      <c r="X98" s="93"/>
      <c r="Y98" s="93"/>
      <c r="Z98" s="93"/>
      <c r="AA98" s="93"/>
      <c r="AB98" s="93"/>
      <c r="AC98" s="93">
        <f>ABS(('Wyrównanie 22 Part 1'!B98-'Wyrównanie 22 Part 1'!I98)/'Wyrównanie 22 Part 1'!I98)</f>
        <v>4.898798305004437E-2</v>
      </c>
      <c r="AD98" s="93">
        <f t="shared" si="73"/>
        <v>2.3998224833114345E-3</v>
      </c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>
        <f>ABS(('Wyrównanie 22 Part 1'!B98-'Wyrównanie 22 Part 1'!O98)/'Wyrównanie 22 Part 1'!O98)</f>
        <v>4.3523425928361691E-2</v>
      </c>
      <c r="BE98" s="93">
        <f t="shared" si="55"/>
        <v>1.8942886045415868E-3</v>
      </c>
      <c r="BF98" s="93">
        <f>'Wyrównanie 22 Part 1'!B99-'Wyrównanie 22 Part 1'!B98</f>
        <v>4.8338920977476107E-2</v>
      </c>
      <c r="BG98" s="93">
        <f t="shared" si="56"/>
        <v>4.8338920977476107E-2</v>
      </c>
      <c r="BH98" s="93">
        <f t="shared" si="57"/>
        <v>-5.9245920218395809E-2</v>
      </c>
      <c r="BI98" s="93">
        <f t="shared" si="58"/>
        <v>5.9245920218395809E-2</v>
      </c>
      <c r="BJ98" s="93">
        <f t="shared" si="59"/>
        <v>9.7880305202411311E-2</v>
      </c>
      <c r="BK98" s="93">
        <f t="shared" si="60"/>
        <v>9.7880305202411311E-2</v>
      </c>
      <c r="BL98" s="93"/>
      <c r="BM98" s="93">
        <f>ABS(('Wyrównanie 22 Part 1'!B98-'Wyrównanie 22 Part 1'!Q98)/'Wyrównanie 22 Part 1'!Q98)</f>
        <v>3.912883557161722E-2</v>
      </c>
      <c r="BN98" s="93">
        <f t="shared" si="79"/>
        <v>1.531065773190657E-3</v>
      </c>
      <c r="BO98" s="93"/>
      <c r="BP98" s="93"/>
      <c r="BQ98" s="93"/>
      <c r="BR98" s="93"/>
      <c r="BS98" s="93"/>
      <c r="BT98" s="93"/>
    </row>
    <row r="99" spans="1:72" s="29" customFormat="1" x14ac:dyDescent="0.25">
      <c r="A99" s="42">
        <v>93</v>
      </c>
      <c r="B99" s="93">
        <f>ABS(('Wyrównanie 22 Part 1'!B99-'Wyrównanie 22 Part 1'!C99)/'Wyrównanie 22 Part 1'!C99)</f>
        <v>7.6181073765936247E-2</v>
      </c>
      <c r="C99" s="93">
        <f t="shared" si="49"/>
        <v>5.8035560001310198E-3</v>
      </c>
      <c r="D99" s="93">
        <f>'Wyrównanie 22 Part 1'!C100-'Wyrównanie 22 Part 1'!C99</f>
        <v>1.8371487667262321E-2</v>
      </c>
      <c r="E99" s="93">
        <f t="shared" si="50"/>
        <v>1.8371487667262321E-2</v>
      </c>
      <c r="F99" s="93">
        <f t="shared" si="51"/>
        <v>3.5548814842377152E-3</v>
      </c>
      <c r="G99" s="93">
        <f t="shared" si="52"/>
        <v>3.5548814842377152E-3</v>
      </c>
      <c r="H99" s="93">
        <f t="shared" si="53"/>
        <v>-1.9654687763928924E-2</v>
      </c>
      <c r="I99" s="93">
        <f t="shared" si="54"/>
        <v>1.9654687763928924E-2</v>
      </c>
      <c r="J99" s="93"/>
      <c r="K99" s="93">
        <f>ABS(('Wyrównanie 22 Part 1'!B99-'Wyrównanie 22 Part 1'!E99)/'Wyrównanie 22 Part 1'!E99)</f>
        <v>7.4266579350728959E-2</v>
      </c>
      <c r="L99" s="93">
        <f t="shared" si="61"/>
        <v>5.5155248084581207E-3</v>
      </c>
      <c r="M99" s="93">
        <f>'Wyrównanie 22 Part 1'!C100-'Wyrównanie 22 Part 1'!C99</f>
        <v>1.8371487667262321E-2</v>
      </c>
      <c r="N99" s="93">
        <f t="shared" si="62"/>
        <v>1.8371487667262321E-2</v>
      </c>
      <c r="O99" s="93">
        <f t="shared" si="63"/>
        <v>3.5548814842377152E-3</v>
      </c>
      <c r="P99" s="93">
        <f t="shared" si="64"/>
        <v>3.5548814842377152E-3</v>
      </c>
      <c r="Q99" s="93"/>
      <c r="R99" s="93"/>
      <c r="S99" s="93"/>
      <c r="T99" s="93">
        <f>ABS(('Wyrównanie 22 Part 1'!B99-'Wyrównanie 22 Part 1'!G99)/'Wyrównanie 22 Part 1'!G99)</f>
        <v>8.5283413841876557E-2</v>
      </c>
      <c r="U99" s="93">
        <f t="shared" si="68"/>
        <v>7.2732606765247816E-3</v>
      </c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>
        <f>ABS(('Wyrównanie 22 Part 1'!B99-'Wyrównanie 22 Part 1'!O99)/'Wyrównanie 22 Part 1'!O99)</f>
        <v>4.5930897825682222E-2</v>
      </c>
      <c r="BE99" s="93">
        <f t="shared" si="55"/>
        <v>2.1096473750732599E-3</v>
      </c>
      <c r="BF99" s="93">
        <f>'Wyrównanie 22 Part 1'!B100-'Wyrównanie 22 Part 1'!B99</f>
        <v>-1.0906999240919701E-2</v>
      </c>
      <c r="BG99" s="93">
        <f t="shared" si="56"/>
        <v>1.0906999240919701E-2</v>
      </c>
      <c r="BH99" s="93">
        <f t="shared" si="57"/>
        <v>3.8634384984015502E-2</v>
      </c>
      <c r="BI99" s="93">
        <f t="shared" si="58"/>
        <v>3.8634384984015502E-2</v>
      </c>
      <c r="BJ99" s="93">
        <f t="shared" si="59"/>
        <v>-4.6309256869287663E-2</v>
      </c>
      <c r="BK99" s="93">
        <f t="shared" si="60"/>
        <v>4.6309256869287663E-2</v>
      </c>
      <c r="BL99" s="93"/>
      <c r="BM99" s="93"/>
      <c r="BN99" s="93"/>
      <c r="BO99" s="93"/>
      <c r="BP99" s="93"/>
      <c r="BQ99" s="93"/>
      <c r="BR99" s="93"/>
      <c r="BS99" s="93"/>
      <c r="BT99" s="93"/>
    </row>
    <row r="100" spans="1:72" s="29" customFormat="1" x14ac:dyDescent="0.25">
      <c r="A100" s="42">
        <v>94</v>
      </c>
      <c r="B100" s="93">
        <f>ABS(('Wyrównanie 22 Part 1'!B100-'Wyrównanie 22 Part 1'!C100)/'Wyrównanie 22 Part 1'!C100)</f>
        <v>3.5739920737343542E-2</v>
      </c>
      <c r="C100" s="93">
        <f t="shared" si="49"/>
        <v>1.277341934311599E-3</v>
      </c>
      <c r="D100" s="93">
        <f>'Wyrównanie 22 Part 1'!C101-'Wyrównanie 22 Part 1'!C100</f>
        <v>2.1926369151500036E-2</v>
      </c>
      <c r="E100" s="93">
        <f t="shared" si="50"/>
        <v>2.1926369151500036E-2</v>
      </c>
      <c r="F100" s="93">
        <f t="shared" si="51"/>
        <v>-1.6099806279691209E-2</v>
      </c>
      <c r="G100" s="93">
        <f t="shared" si="52"/>
        <v>1.6099806279691209E-2</v>
      </c>
      <c r="H100" s="93">
        <f t="shared" si="53"/>
        <v>9.6992226098302492E-3</v>
      </c>
      <c r="I100" s="93">
        <f t="shared" si="54"/>
        <v>9.6992226098302492E-3</v>
      </c>
      <c r="J100" s="93"/>
      <c r="K100" s="93">
        <f>ABS(('Wyrównanie 22 Part 1'!B100-'Wyrównanie 22 Part 1'!E100)/'Wyrównanie 22 Part 1'!E100)</f>
        <v>3.0444252169705477E-2</v>
      </c>
      <c r="L100" s="93">
        <f t="shared" si="61"/>
        <v>9.2685249017261662E-4</v>
      </c>
      <c r="M100" s="93">
        <f>'Wyrównanie 22 Part 1'!C101-'Wyrównanie 22 Part 1'!C100</f>
        <v>2.1926369151500036E-2</v>
      </c>
      <c r="N100" s="93">
        <f t="shared" si="62"/>
        <v>2.1926369151500036E-2</v>
      </c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>
        <f>ABS(('Wyrównanie 22 Part 1'!B100-'Wyrównanie 22 Part 1'!O100)/'Wyrównanie 22 Part 1'!O100)</f>
        <v>3.2540293300560727E-2</v>
      </c>
      <c r="BE100" s="93">
        <f t="shared" si="55"/>
        <v>1.0588706880865174E-3</v>
      </c>
      <c r="BF100" s="93">
        <f>'Wyrównanie 22 Part 1'!B101-'Wyrównanie 22 Part 1'!B100</f>
        <v>2.77273857430958E-2</v>
      </c>
      <c r="BG100" s="93">
        <f t="shared" si="56"/>
        <v>2.77273857430958E-2</v>
      </c>
      <c r="BH100" s="93">
        <f t="shared" si="57"/>
        <v>-7.6748718852721609E-3</v>
      </c>
      <c r="BI100" s="93">
        <f t="shared" si="58"/>
        <v>7.6748718852721609E-3</v>
      </c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</row>
    <row r="101" spans="1:72" s="29" customFormat="1" x14ac:dyDescent="0.25">
      <c r="A101" s="42">
        <v>95</v>
      </c>
      <c r="B101" s="93">
        <f>ABS(('Wyrównanie 22 Part 1'!B101-'Wyrównanie 22 Part 1'!C101)/'Wyrównanie 22 Part 1'!C101)</f>
        <v>1.3496755224272444E-2</v>
      </c>
      <c r="C101" s="93">
        <f t="shared" si="49"/>
        <v>1.8216240158392549E-4</v>
      </c>
      <c r="D101" s="93">
        <f>'Wyrównanie 22 Part 1'!C102-'Wyrównanie 22 Part 1'!C101</f>
        <v>5.8265628718088269E-3</v>
      </c>
      <c r="E101" s="93">
        <f t="shared" si="50"/>
        <v>5.8265628718088269E-3</v>
      </c>
      <c r="F101" s="93">
        <f t="shared" si="51"/>
        <v>-6.4005836698609597E-3</v>
      </c>
      <c r="G101" s="93">
        <f t="shared" si="52"/>
        <v>6.4005836698609597E-3</v>
      </c>
      <c r="H101" s="93"/>
      <c r="I101" s="93"/>
      <c r="J101" s="93"/>
      <c r="K101" s="93">
        <f>ABS(('Wyrównanie 22 Part 1'!B101-'Wyrównanie 22 Part 1'!E101)/'Wyrównanie 22 Part 1'!E101)</f>
        <v>2.181080585379392E-2</v>
      </c>
      <c r="L101" s="93">
        <f t="shared" si="61"/>
        <v>4.7571125199189114E-4</v>
      </c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>
        <f>ABS(('Wyrównanie 22 Part 1'!B101-'Wyrównanie 22 Part 1'!O101)/'Wyrównanie 22 Part 1'!O101)</f>
        <v>1.4026111325909385E-2</v>
      </c>
      <c r="BE101" s="93">
        <f t="shared" si="55"/>
        <v>1.9673179892680355E-4</v>
      </c>
      <c r="BF101" s="93">
        <f>'Wyrównanie 22 Part 1'!B102-'Wyrównanie 22 Part 1'!B101</f>
        <v>2.0052513857823639E-2</v>
      </c>
      <c r="BG101" s="93">
        <f t="shared" si="56"/>
        <v>2.0052513857823639E-2</v>
      </c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</row>
    <row r="102" spans="1:72" s="29" customFormat="1" x14ac:dyDescent="0.25">
      <c r="A102" s="42">
        <v>96</v>
      </c>
      <c r="B102" s="93">
        <f>ABS(('Wyrównanie 22 Part 1'!B102-'Wyrównanie 22 Part 1'!C102)/'Wyrównanie 22 Part 1'!C102)</f>
        <v>3.3891812587875908E-2</v>
      </c>
      <c r="C102" s="93">
        <f t="shared" si="49"/>
        <v>1.1486549604917038E-3</v>
      </c>
      <c r="D102" s="93">
        <f>'Wyrównanie 22 Part 1'!C103-'Wyrównanie 22 Part 1'!C102</f>
        <v>-5.740207980521328E-4</v>
      </c>
      <c r="E102" s="93">
        <f t="shared" si="50"/>
        <v>5.740207980521328E-4</v>
      </c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>
        <f>ABS(('Wyrównanie 22 Part 1'!B102-'Wyrównanie 22 Part 1'!O102)/'Wyrównanie 22 Part 1'!O102)</f>
        <v>1.4639468537527935E-2</v>
      </c>
      <c r="BE102" s="93">
        <f t="shared" si="55"/>
        <v>2.1431403906127029E-4</v>
      </c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</row>
    <row r="103" spans="1:72" s="29" customFormat="1" x14ac:dyDescent="0.25">
      <c r="A103" s="42">
        <v>97</v>
      </c>
      <c r="B103" s="93">
        <f>ABS(('Wyrównanie 22 Part 1'!B103-'Wyrównanie 22 Part 1'!C103)/'Wyrównanie 22 Part 1'!C103)</f>
        <v>0.11691497328000804</v>
      </c>
      <c r="C103" s="93">
        <f t="shared" si="49"/>
        <v>1.3669110977064993E-2</v>
      </c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</row>
    <row r="104" spans="1:72" s="29" customFormat="1" x14ac:dyDescent="0.25">
      <c r="A104" s="42">
        <v>98</v>
      </c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</row>
    <row r="105" spans="1:72" s="94" customFormat="1" x14ac:dyDescent="0.25">
      <c r="A105" s="95">
        <v>99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</row>
    <row r="106" spans="1:72" x14ac:dyDescent="0.25">
      <c r="D106" s="26"/>
      <c r="E106" s="26"/>
      <c r="F106" s="26"/>
      <c r="G106" s="26"/>
      <c r="H106" s="26"/>
      <c r="I106" s="26"/>
    </row>
    <row r="107" spans="1:72" x14ac:dyDescent="0.25">
      <c r="B107" s="21" t="s">
        <v>84</v>
      </c>
      <c r="C107" s="21" t="s">
        <v>85</v>
      </c>
      <c r="D107" s="26"/>
      <c r="E107" s="27" t="s">
        <v>86</v>
      </c>
      <c r="F107" s="26"/>
      <c r="G107" s="26"/>
      <c r="H107" s="26"/>
      <c r="I107" s="26"/>
      <c r="K107" s="21" t="s">
        <v>84</v>
      </c>
      <c r="L107" s="21" t="s">
        <v>85</v>
      </c>
      <c r="M107" s="26"/>
      <c r="N107" s="27" t="s">
        <v>86</v>
      </c>
      <c r="O107" s="26"/>
      <c r="P107" s="26"/>
      <c r="Q107" s="26"/>
      <c r="R107" s="26"/>
      <c r="T107" s="21" t="s">
        <v>84</v>
      </c>
      <c r="U107" s="21" t="s">
        <v>85</v>
      </c>
      <c r="V107" s="26"/>
      <c r="W107" s="27" t="s">
        <v>86</v>
      </c>
      <c r="X107" s="26"/>
      <c r="Y107" s="26"/>
      <c r="Z107" s="26"/>
      <c r="AA107" s="26"/>
      <c r="AC107" s="21" t="s">
        <v>84</v>
      </c>
      <c r="AD107" s="21" t="s">
        <v>85</v>
      </c>
      <c r="AE107" s="26"/>
      <c r="AF107" s="27" t="s">
        <v>86</v>
      </c>
      <c r="AG107" s="26"/>
      <c r="AH107" s="26"/>
      <c r="AI107" s="26"/>
      <c r="AJ107" s="26"/>
      <c r="AL107" s="21" t="s">
        <v>84</v>
      </c>
      <c r="AM107" s="21" t="s">
        <v>85</v>
      </c>
      <c r="AN107" s="26"/>
      <c r="AO107" s="27" t="s">
        <v>86</v>
      </c>
      <c r="AP107" s="26"/>
      <c r="AQ107" s="26"/>
      <c r="AR107" s="26"/>
      <c r="AS107" s="26"/>
      <c r="AU107" s="21" t="s">
        <v>84</v>
      </c>
      <c r="AV107" s="21" t="s">
        <v>85</v>
      </c>
      <c r="AW107" s="26"/>
      <c r="AX107" s="27" t="s">
        <v>86</v>
      </c>
      <c r="AY107" s="26"/>
      <c r="AZ107" s="26"/>
      <c r="BA107" s="26"/>
      <c r="BB107" s="26"/>
      <c r="BD107" s="21" t="s">
        <v>84</v>
      </c>
      <c r="BE107" s="21" t="s">
        <v>85</v>
      </c>
      <c r="BF107" s="26"/>
      <c r="BG107" s="27" t="s">
        <v>86</v>
      </c>
      <c r="BH107" s="26"/>
      <c r="BI107" s="26"/>
      <c r="BJ107" s="26"/>
      <c r="BK107" s="26"/>
      <c r="BM107" s="21" t="s">
        <v>84</v>
      </c>
      <c r="BN107" s="21" t="s">
        <v>85</v>
      </c>
      <c r="BO107" s="26"/>
      <c r="BP107" s="27" t="s">
        <v>86</v>
      </c>
      <c r="BQ107" s="26"/>
      <c r="BR107" s="26"/>
      <c r="BS107" s="26"/>
      <c r="BT107" s="26"/>
    </row>
    <row r="108" spans="1:72" x14ac:dyDescent="0.25">
      <c r="B108" s="29">
        <f>AVERAGE(B8:B103)</f>
        <v>0.14269710501941094</v>
      </c>
      <c r="C108" s="29">
        <f>AVERAGE(C8:C103)</f>
        <v>7.533759057584978E-2</v>
      </c>
      <c r="E108" t="s">
        <v>78</v>
      </c>
      <c r="G108" t="s">
        <v>79</v>
      </c>
      <c r="I108" t="s">
        <v>80</v>
      </c>
      <c r="K108">
        <f>AVERAGE(K10:K101)</f>
        <v>0.12816302579136341</v>
      </c>
      <c r="L108">
        <f>AVERAGE(L10:L101)</f>
        <v>6.8577426455527432E-2</v>
      </c>
      <c r="N108" t="s">
        <v>78</v>
      </c>
      <c r="P108" t="s">
        <v>79</v>
      </c>
      <c r="R108" t="s">
        <v>80</v>
      </c>
      <c r="T108">
        <f>AVERAGE(T10:T101)</f>
        <v>0.1210338313082152</v>
      </c>
      <c r="U108">
        <f>AVERAGE(U10:U101)</f>
        <v>6.0177929684130986E-2</v>
      </c>
      <c r="W108" t="s">
        <v>78</v>
      </c>
      <c r="Y108" t="s">
        <v>79</v>
      </c>
      <c r="AA108" t="s">
        <v>80</v>
      </c>
      <c r="AC108">
        <f>AVERAGE(AC10:AC101)</f>
        <v>0.17114249370535414</v>
      </c>
      <c r="AD108">
        <f>AVERAGE(AD10:AD101)</f>
        <v>0.21212063984786012</v>
      </c>
      <c r="AF108" t="s">
        <v>78</v>
      </c>
      <c r="AH108" t="s">
        <v>79</v>
      </c>
      <c r="AJ108" t="s">
        <v>80</v>
      </c>
      <c r="AL108" s="29">
        <f>AVERAGE(AL15:AL96)</f>
        <v>0.44099182441166601</v>
      </c>
      <c r="AM108">
        <f>AVERAGE(AM10:AM101)</f>
        <v>9.5988881116312932</v>
      </c>
      <c r="AO108" t="s">
        <v>78</v>
      </c>
      <c r="AQ108" t="s">
        <v>79</v>
      </c>
      <c r="AS108" t="s">
        <v>80</v>
      </c>
      <c r="AU108" s="29">
        <f>AVERAGE(AU15:AU96)</f>
        <v>0.10049849602089393</v>
      </c>
      <c r="AV108">
        <f>AVERAGE(AV10:AV101)</f>
        <v>4.1905029234335818E-2</v>
      </c>
      <c r="AX108" t="s">
        <v>78</v>
      </c>
      <c r="AZ108" t="s">
        <v>79</v>
      </c>
      <c r="BB108" t="s">
        <v>80</v>
      </c>
      <c r="BD108" s="29">
        <f>AVERAGE(BD9:BD102)</f>
        <v>0.11948275065930619</v>
      </c>
      <c r="BE108" s="29">
        <f>AVERAGE(BE9:BE102)</f>
        <v>8.5499444808721056E-2</v>
      </c>
      <c r="BG108" t="s">
        <v>78</v>
      </c>
      <c r="BI108" t="s">
        <v>79</v>
      </c>
      <c r="BK108" t="s">
        <v>80</v>
      </c>
      <c r="BM108" s="29">
        <f>AVERAGE(BM13:BM102)</f>
        <v>0.22286281924771684</v>
      </c>
      <c r="BN108" s="29">
        <f>AVERAGE(BN10:BN102)</f>
        <v>0.64414165201862039</v>
      </c>
      <c r="BP108" t="s">
        <v>78</v>
      </c>
      <c r="BR108" t="s">
        <v>79</v>
      </c>
      <c r="BT108" t="s">
        <v>80</v>
      </c>
    </row>
    <row r="109" spans="1:72" x14ac:dyDescent="0.25">
      <c r="E109" s="26">
        <f>SUM(E8:E102)</f>
        <v>0.30358362634666708</v>
      </c>
      <c r="G109" s="26">
        <f>SUM(G8:G101)</f>
        <v>9.8496068449950805E-2</v>
      </c>
      <c r="I109" s="26">
        <f>SUM(I8:I100)</f>
        <v>0.17060517517774215</v>
      </c>
      <c r="N109" s="26">
        <f>SUM(N8:N100)</f>
        <v>0.29620386487548916</v>
      </c>
      <c r="P109" s="26">
        <f>SUM(P8:P99)</f>
        <v>7.5034176409502246E-2</v>
      </c>
      <c r="R109" s="26">
        <f>SUM(R8:R98)</f>
        <v>0.14021093416871047</v>
      </c>
      <c r="W109" s="26">
        <f>SUM(W8:W100)</f>
        <v>0.25578756063095265</v>
      </c>
      <c r="Y109" s="26">
        <f>SUM(Y8:Y99)</f>
        <v>6.9352253840824371E-2</v>
      </c>
      <c r="AA109" s="26">
        <f>SUM(AA12:AA96)</f>
        <v>0.12760126275358172</v>
      </c>
      <c r="AF109" s="26">
        <f>SUM(AF8:AF100)</f>
        <v>0.23536521983185912</v>
      </c>
      <c r="AH109" s="26">
        <f>SUM(AH8:AH99)</f>
        <v>6.4449760640482578E-2</v>
      </c>
      <c r="AJ109" s="26">
        <f>SUM(AJ12:AJ96)</f>
        <v>0.11382602393603164</v>
      </c>
      <c r="AO109" s="26">
        <f>SUM(AO8:AO100)</f>
        <v>0.19403458198619333</v>
      </c>
      <c r="AQ109" s="26">
        <f>SUM(AQ8:AQ99)</f>
        <v>0.24878330136477678</v>
      </c>
      <c r="AS109" s="26">
        <f>SUM(AS12:AS96)</f>
        <v>0.45263728646703538</v>
      </c>
      <c r="AX109" s="26">
        <f>SUM(AX8:AX100)</f>
        <v>0.19061588171382632</v>
      </c>
      <c r="AZ109" s="26">
        <f>SUM(AZ8:AZ99)</f>
        <v>0.21873992254050212</v>
      </c>
      <c r="BB109" s="26">
        <f>SUM(BB12:BB96)</f>
        <v>0.39151841877586363</v>
      </c>
      <c r="BG109" s="26">
        <f>SUM(BG8:BG101)</f>
        <v>0.33855989332125896</v>
      </c>
      <c r="BI109" s="26">
        <f>SUM(BI8:BI100)</f>
        <v>0.44767019782232453</v>
      </c>
      <c r="BK109" s="26">
        <f>SUM(BK9:BK99)</f>
        <v>0.87257078941875055</v>
      </c>
      <c r="BP109" s="26">
        <f>SUM(BP8:BP101)</f>
        <v>0.23112347258144872</v>
      </c>
      <c r="BR109" s="26">
        <f>SUM(BR8:BR100)</f>
        <v>0.29967531820139703</v>
      </c>
      <c r="BT109" s="26">
        <f>SUM(BT12:BT99)</f>
        <v>0.56066704236696685</v>
      </c>
    </row>
    <row r="110" spans="1:72" x14ac:dyDescent="0.25">
      <c r="B110" s="22" t="s">
        <v>88</v>
      </c>
      <c r="C110">
        <f>AVERAGE('Wyrównanie 22 Part 1'!$B$6:$B$105)</f>
        <v>4.8589303965624185E-2</v>
      </c>
      <c r="K110" s="22" t="s">
        <v>88</v>
      </c>
      <c r="L110">
        <f>AVERAGE('Wyrównanie 22 Part 1'!$B$6:$B$105)</f>
        <v>4.8589303965624185E-2</v>
      </c>
      <c r="T110" s="22" t="s">
        <v>88</v>
      </c>
      <c r="U110">
        <f>AVERAGE('Wyrównanie 22 Part 1'!$B$6:$B$105)</f>
        <v>4.8589303965624185E-2</v>
      </c>
      <c r="AC110" s="22" t="s">
        <v>88</v>
      </c>
      <c r="AD110">
        <f>AVERAGE('Wyrównanie 22 Part 1'!$B$6:$B$105)</f>
        <v>4.8589303965624185E-2</v>
      </c>
      <c r="AL110" s="22" t="s">
        <v>88</v>
      </c>
      <c r="AM110">
        <f>AVERAGE('Wyrównanie 22 Part 1'!$B$6:$B$105)</f>
        <v>4.8589303965624185E-2</v>
      </c>
      <c r="AU110" s="22" t="s">
        <v>88</v>
      </c>
      <c r="AV110">
        <f>AVERAGE('Wyrównanie 22 Part 1'!$B$6:$B$105)</f>
        <v>4.8589303965624185E-2</v>
      </c>
      <c r="BD110" s="22" t="s">
        <v>88</v>
      </c>
      <c r="BE110">
        <f>AVERAGE('Wyrównanie 22 Part 1'!$B$6:$B$105)</f>
        <v>4.8589303965624185E-2</v>
      </c>
      <c r="BM110" s="22" t="s">
        <v>88</v>
      </c>
      <c r="BN110">
        <f>AVERAGE('Wyrównanie 22 Part 1'!$B$6:$B$105)</f>
        <v>4.8589303965624185E-2</v>
      </c>
    </row>
    <row r="111" spans="1:72" x14ac:dyDescent="0.25">
      <c r="E111" s="22" t="s">
        <v>87</v>
      </c>
      <c r="F111" s="22"/>
      <c r="G111" s="22"/>
      <c r="H111" s="22"/>
      <c r="N111" s="22" t="s">
        <v>87</v>
      </c>
      <c r="O111" s="22"/>
      <c r="P111" s="22"/>
      <c r="Q111" s="22"/>
      <c r="W111" s="22" t="s">
        <v>87</v>
      </c>
      <c r="X111" s="22"/>
      <c r="Y111" s="22"/>
      <c r="Z111" s="22"/>
      <c r="AF111" s="22" t="s">
        <v>87</v>
      </c>
      <c r="AG111" s="22"/>
      <c r="AH111" s="22"/>
      <c r="AI111" s="22"/>
      <c r="AO111" s="22" t="s">
        <v>87</v>
      </c>
      <c r="AP111" s="22"/>
      <c r="AQ111" s="22"/>
      <c r="AR111" s="22"/>
      <c r="AX111" s="22" t="s">
        <v>87</v>
      </c>
      <c r="AY111" s="22"/>
      <c r="AZ111" s="22"/>
      <c r="BA111" s="22"/>
      <c r="BG111" s="22" t="s">
        <v>87</v>
      </c>
      <c r="BH111" s="22"/>
      <c r="BI111" s="22"/>
      <c r="BJ111" s="22"/>
      <c r="BP111" s="22" t="s">
        <v>87</v>
      </c>
      <c r="BQ111" s="22"/>
      <c r="BR111" s="22"/>
      <c r="BS111" s="22"/>
    </row>
    <row r="112" spans="1:72" x14ac:dyDescent="0.25">
      <c r="E112" t="s">
        <v>78</v>
      </c>
      <c r="G112" t="s">
        <v>79</v>
      </c>
      <c r="I112" t="s">
        <v>80</v>
      </c>
      <c r="N112" t="s">
        <v>78</v>
      </c>
      <c r="P112" t="s">
        <v>79</v>
      </c>
      <c r="R112" t="s">
        <v>80</v>
      </c>
      <c r="W112" t="s">
        <v>78</v>
      </c>
      <c r="Y112" t="s">
        <v>79</v>
      </c>
      <c r="AA112" t="s">
        <v>80</v>
      </c>
      <c r="AF112" t="s">
        <v>78</v>
      </c>
      <c r="AH112" t="s">
        <v>79</v>
      </c>
      <c r="AJ112" t="s">
        <v>80</v>
      </c>
      <c r="AO112" t="s">
        <v>78</v>
      </c>
      <c r="AQ112" t="s">
        <v>79</v>
      </c>
      <c r="AS112" t="s">
        <v>80</v>
      </c>
      <c r="AX112" t="s">
        <v>78</v>
      </c>
      <c r="AZ112" t="s">
        <v>79</v>
      </c>
      <c r="BB112" t="s">
        <v>80</v>
      </c>
      <c r="BG112" t="s">
        <v>78</v>
      </c>
      <c r="BI112" t="s">
        <v>79</v>
      </c>
      <c r="BK112" t="s">
        <v>80</v>
      </c>
      <c r="BP112" t="s">
        <v>78</v>
      </c>
      <c r="BR112" t="s">
        <v>79</v>
      </c>
      <c r="BT112" t="s">
        <v>80</v>
      </c>
    </row>
    <row r="113" spans="2:72" x14ac:dyDescent="0.25">
      <c r="E113" s="26">
        <f>AVERAGE(E8:E102)</f>
        <v>3.1956171194386009E-3</v>
      </c>
      <c r="G113" s="26">
        <f>AVERAGE(G8:G101)</f>
        <v>1.0478305154250085E-3</v>
      </c>
      <c r="I113" s="26">
        <f>AVERAGE(I8:I100)</f>
        <v>1.834464249223034E-3</v>
      </c>
      <c r="N113" s="26">
        <f>AVERAGE(N8:N100)</f>
        <v>3.2549875261042764E-3</v>
      </c>
      <c r="P113" s="26">
        <f>AVERAGE(P8:P99)</f>
        <v>8.3371307121669165E-4</v>
      </c>
      <c r="R113" s="26">
        <f>AVERAGE(R8:R98)</f>
        <v>1.5754037547046121E-3</v>
      </c>
      <c r="W113" s="26">
        <f>AVERAGE(W8:W98)</f>
        <v>2.9400869038040535E-3</v>
      </c>
      <c r="Y113" s="26">
        <f>AVERAGE(Y8:Y99)</f>
        <v>8.0642155628865553E-4</v>
      </c>
      <c r="AA113" s="26">
        <f>AVERAGE(AA12:AA96)</f>
        <v>1.5011913265127262E-3</v>
      </c>
      <c r="AF113" s="26">
        <f>AVERAGE(AF8:AF98)</f>
        <v>2.7690025862571661E-3</v>
      </c>
      <c r="AH113" s="26">
        <f>AVERAGE(AH8:AH99)</f>
        <v>7.6725905524384027E-4</v>
      </c>
      <c r="AJ113" s="26">
        <f>AVERAGE(AJ12:AJ96)</f>
        <v>1.3713978787473693E-3</v>
      </c>
      <c r="AO113" s="26">
        <f>AVERAGE(AO8:AO98)</f>
        <v>2.395488666496214E-3</v>
      </c>
      <c r="AQ113" s="26">
        <f>AVERAGE(AQ8:AQ99)</f>
        <v>3.1097912670597096E-3</v>
      </c>
      <c r="AS113" s="26">
        <f>AVERAGE(AS12:AS96)</f>
        <v>5.7295859046460175E-3</v>
      </c>
      <c r="AX113" s="26">
        <f>AVERAGE(AX8:AX98)</f>
        <v>2.4128592622003333E-3</v>
      </c>
      <c r="AZ113" s="26">
        <f>AVERAGE(AZ8:AZ99)</f>
        <v>2.8043579812884888E-3</v>
      </c>
      <c r="BB113" s="26">
        <f>AVERAGE(BB12:BB96)</f>
        <v>5.08465478929693E-3</v>
      </c>
      <c r="BG113" s="26">
        <f>AVERAGE(BG8:BG101)</f>
        <v>3.640428960443645E-3</v>
      </c>
      <c r="BI113" s="26">
        <f>AVERAGE(BI8:BI100)</f>
        <v>4.865980411112223E-3</v>
      </c>
      <c r="BK113" s="26">
        <f>AVERAGE(BK12:BK99)</f>
        <v>9.9025472337110707E-3</v>
      </c>
      <c r="BP113" s="26">
        <f>AVERAGE(BP8:BP101)</f>
        <v>2.7190996774288084E-3</v>
      </c>
      <c r="BR113" s="26">
        <f>AVERAGE(BR8:BR100)</f>
        <v>3.5675633119213934E-3</v>
      </c>
      <c r="BT113" s="26">
        <f>AVERAGE(BT12:BT99)</f>
        <v>6.7550246068309259E-3</v>
      </c>
    </row>
    <row r="115" spans="2:72" x14ac:dyDescent="0.25">
      <c r="E115" s="22" t="s">
        <v>90</v>
      </c>
      <c r="N115" s="22" t="s">
        <v>90</v>
      </c>
      <c r="W115" s="22" t="s">
        <v>90</v>
      </c>
      <c r="AF115" s="22" t="s">
        <v>90</v>
      </c>
      <c r="AO115" s="22" t="s">
        <v>90</v>
      </c>
      <c r="AX115" s="22" t="s">
        <v>90</v>
      </c>
      <c r="BG115" s="22" t="s">
        <v>90</v>
      </c>
      <c r="BP115" s="22" t="s">
        <v>90</v>
      </c>
    </row>
    <row r="116" spans="2:72" x14ac:dyDescent="0.25">
      <c r="E116" t="s">
        <v>78</v>
      </c>
      <c r="G116" t="s">
        <v>79</v>
      </c>
      <c r="I116" t="s">
        <v>80</v>
      </c>
      <c r="N116" t="s">
        <v>78</v>
      </c>
      <c r="P116" t="s">
        <v>79</v>
      </c>
      <c r="R116" t="s">
        <v>80</v>
      </c>
      <c r="W116" t="s">
        <v>78</v>
      </c>
      <c r="Y116" t="s">
        <v>79</v>
      </c>
      <c r="AA116" t="s">
        <v>80</v>
      </c>
      <c r="AF116" t="s">
        <v>78</v>
      </c>
      <c r="AH116" t="s">
        <v>79</v>
      </c>
      <c r="AJ116" t="s">
        <v>80</v>
      </c>
      <c r="AO116" t="s">
        <v>78</v>
      </c>
      <c r="AQ116" t="s">
        <v>79</v>
      </c>
      <c r="AS116" t="s">
        <v>80</v>
      </c>
      <c r="AX116" t="s">
        <v>78</v>
      </c>
      <c r="AZ116" t="s">
        <v>79</v>
      </c>
      <c r="BB116" t="s">
        <v>80</v>
      </c>
      <c r="BG116" t="s">
        <v>78</v>
      </c>
      <c r="BI116" t="s">
        <v>79</v>
      </c>
      <c r="BK116" t="s">
        <v>80</v>
      </c>
      <c r="BP116" t="s">
        <v>78</v>
      </c>
      <c r="BR116" t="s">
        <v>79</v>
      </c>
      <c r="BT116" t="s">
        <v>80</v>
      </c>
    </row>
    <row r="117" spans="2:72" x14ac:dyDescent="0.25">
      <c r="E117" s="28">
        <f>E113/$C$110</f>
        <v>6.5767913071967984E-2</v>
      </c>
      <c r="F117" s="28"/>
      <c r="G117" s="28">
        <f>G113/$C$110</f>
        <v>2.1565044771300376E-2</v>
      </c>
      <c r="H117" s="28"/>
      <c r="I117" s="28">
        <f>I113/$C$110</f>
        <v>3.7754487088781416E-2</v>
      </c>
      <c r="N117" s="28">
        <f>N113/$C$110</f>
        <v>6.6989795293365489E-2</v>
      </c>
      <c r="O117" s="28"/>
      <c r="P117" s="28">
        <f>P113/$C$110</f>
        <v>1.715836620764365E-2</v>
      </c>
      <c r="Q117" s="28"/>
      <c r="R117" s="28">
        <f>R113/$C$110</f>
        <v>3.242285083604355E-2</v>
      </c>
      <c r="W117" s="28">
        <f>W113/$C$110</f>
        <v>6.0508932292672832E-2</v>
      </c>
      <c r="X117" s="28"/>
      <c r="Y117" s="28">
        <f>Y113/$C$110</f>
        <v>1.6596688786881579E-2</v>
      </c>
      <c r="Z117" s="28"/>
      <c r="AA117" s="28">
        <f>AA113/$C$110</f>
        <v>3.089550999896571E-2</v>
      </c>
      <c r="AF117" s="28">
        <f>AF113/$C$110</f>
        <v>5.6987903926678428E-2</v>
      </c>
      <c r="AG117" s="28"/>
      <c r="AH117" s="28">
        <f>AH113/$C$110</f>
        <v>1.5790698623438987E-2</v>
      </c>
      <c r="AI117" s="28"/>
      <c r="AJ117" s="28">
        <f>AJ113/$C$110</f>
        <v>2.8224275032167609E-2</v>
      </c>
      <c r="AO117" s="28">
        <f>AO113/$C$110</f>
        <v>4.9300740512582091E-2</v>
      </c>
      <c r="AP117" s="28"/>
      <c r="AQ117" s="28">
        <f>AQ113/$C$110</f>
        <v>6.4001560287009165E-2</v>
      </c>
      <c r="AR117" s="28"/>
      <c r="AS117" s="28">
        <f>AS113/$C$110</f>
        <v>0.11791866598252916</v>
      </c>
      <c r="AX117" s="28">
        <f>AX113/$C$110</f>
        <v>4.9658238856588183E-2</v>
      </c>
      <c r="AY117" s="28"/>
      <c r="AZ117" s="28">
        <f>AZ113/$C$110</f>
        <v>5.7715541331328959E-2</v>
      </c>
      <c r="BA117" s="28"/>
      <c r="BB117" s="28">
        <f>BB113/$C$110</f>
        <v>0.10464555723815691</v>
      </c>
      <c r="BG117" s="28">
        <f>BG113/$C$110</f>
        <v>7.4922434843256142E-2</v>
      </c>
      <c r="BH117" s="28"/>
      <c r="BI117" s="28">
        <f>BI113/$C$110</f>
        <v>0.10014509396048958</v>
      </c>
      <c r="BJ117" s="28"/>
      <c r="BK117" s="28">
        <f>BK113/$C$110</f>
        <v>0.20380096905106718</v>
      </c>
      <c r="BP117" s="28">
        <f>BP113/$C$110</f>
        <v>5.5960869070125159E-2</v>
      </c>
      <c r="BQ117" s="28"/>
      <c r="BR117" s="28">
        <f>BR113/$C$110</f>
        <v>7.3422811622190803E-2</v>
      </c>
      <c r="BS117" s="28"/>
      <c r="BT117" s="28">
        <f>BT113/$C$110</f>
        <v>0.1390228724331995</v>
      </c>
    </row>
    <row r="122" spans="2:72" x14ac:dyDescent="0.25">
      <c r="B122" s="40"/>
      <c r="C122" s="40"/>
      <c r="D122" s="116" t="s">
        <v>91</v>
      </c>
      <c r="E122" s="116"/>
      <c r="F122" s="116"/>
      <c r="G122" s="116"/>
      <c r="H122" s="116"/>
      <c r="I122" s="116"/>
      <c r="J122" s="116"/>
      <c r="K122" s="116"/>
    </row>
    <row r="123" spans="2:72" x14ac:dyDescent="0.25">
      <c r="B123" s="40"/>
      <c r="C123" s="40"/>
      <c r="D123" s="116" t="s">
        <v>92</v>
      </c>
      <c r="E123" s="116"/>
      <c r="F123" s="116" t="s">
        <v>101</v>
      </c>
      <c r="G123" s="116"/>
      <c r="H123" s="116"/>
      <c r="I123" s="116" t="s">
        <v>100</v>
      </c>
      <c r="J123" s="116"/>
      <c r="K123" s="116"/>
    </row>
    <row r="124" spans="2:72" x14ac:dyDescent="0.25">
      <c r="B124" s="98" t="s">
        <v>98</v>
      </c>
      <c r="C124" s="50" t="s">
        <v>99</v>
      </c>
      <c r="D124" s="50" t="s">
        <v>84</v>
      </c>
      <c r="E124" s="50" t="s">
        <v>85</v>
      </c>
      <c r="F124" s="50" t="s">
        <v>78</v>
      </c>
      <c r="G124" s="50" t="s">
        <v>79</v>
      </c>
      <c r="H124" s="50" t="s">
        <v>80</v>
      </c>
      <c r="I124" s="50" t="s">
        <v>78</v>
      </c>
      <c r="J124" s="50" t="s">
        <v>79</v>
      </c>
      <c r="K124" s="50" t="s">
        <v>80</v>
      </c>
    </row>
    <row r="125" spans="2:72" x14ac:dyDescent="0.25">
      <c r="B125" s="40" t="s">
        <v>65</v>
      </c>
      <c r="C125" s="40">
        <v>5</v>
      </c>
      <c r="D125" s="40">
        <f>B108</f>
        <v>0.14269710501941094</v>
      </c>
      <c r="E125" s="40">
        <f>C108</f>
        <v>7.533759057584978E-2</v>
      </c>
      <c r="F125" s="99">
        <f>E113</f>
        <v>3.1956171194386009E-3</v>
      </c>
      <c r="G125" s="99">
        <f>G113</f>
        <v>1.0478305154250085E-3</v>
      </c>
      <c r="H125" s="99">
        <f>I113</f>
        <v>1.834464249223034E-3</v>
      </c>
      <c r="I125" s="100">
        <f>E117</f>
        <v>6.5767913071967984E-2</v>
      </c>
      <c r="J125" s="100">
        <f>G117</f>
        <v>2.1565044771300376E-2</v>
      </c>
      <c r="K125" s="100">
        <f>I117</f>
        <v>3.7754487088781416E-2</v>
      </c>
    </row>
    <row r="126" spans="2:72" x14ac:dyDescent="0.25">
      <c r="B126" s="40" t="s">
        <v>58</v>
      </c>
      <c r="C126" s="40">
        <v>9</v>
      </c>
      <c r="D126" s="40">
        <f>K108</f>
        <v>0.12816302579136341</v>
      </c>
      <c r="E126" s="40">
        <f>L108</f>
        <v>6.8577426455527432E-2</v>
      </c>
      <c r="F126" s="99">
        <f>N113</f>
        <v>3.2549875261042764E-3</v>
      </c>
      <c r="G126" s="99">
        <f>P113</f>
        <v>8.3371307121669165E-4</v>
      </c>
      <c r="H126" s="99">
        <f>R113</f>
        <v>1.5754037547046121E-3</v>
      </c>
      <c r="I126" s="100">
        <f>N117</f>
        <v>6.6989795293365489E-2</v>
      </c>
      <c r="J126" s="100">
        <f>P117</f>
        <v>1.715836620764365E-2</v>
      </c>
      <c r="K126" s="100">
        <f>R117</f>
        <v>3.242285083604355E-2</v>
      </c>
    </row>
    <row r="127" spans="2:72" x14ac:dyDescent="0.25">
      <c r="B127" s="40" t="s">
        <v>59</v>
      </c>
      <c r="C127" s="40">
        <v>13</v>
      </c>
      <c r="D127" s="40">
        <f>T108</f>
        <v>0.1210338313082152</v>
      </c>
      <c r="E127" s="40">
        <f>U108</f>
        <v>6.0177929684130986E-2</v>
      </c>
      <c r="F127" s="99">
        <f>W113</f>
        <v>2.9400869038040535E-3</v>
      </c>
      <c r="G127" s="99">
        <f>Y113</f>
        <v>8.0642155628865553E-4</v>
      </c>
      <c r="H127" s="99">
        <f>AA113</f>
        <v>1.5011913265127262E-3</v>
      </c>
      <c r="I127" s="100">
        <f>W117</f>
        <v>6.0508932292672832E-2</v>
      </c>
      <c r="J127" s="100">
        <f>Y117</f>
        <v>1.6596688786881579E-2</v>
      </c>
      <c r="K127" s="100">
        <f>AA117</f>
        <v>3.089550999896571E-2</v>
      </c>
    </row>
    <row r="128" spans="2:72" x14ac:dyDescent="0.25">
      <c r="B128" s="40" t="s">
        <v>60</v>
      </c>
      <c r="C128" s="40">
        <v>15</v>
      </c>
      <c r="D128" s="40">
        <f>AC108</f>
        <v>0.17114249370535414</v>
      </c>
      <c r="E128" s="40">
        <f>AD108</f>
        <v>0.21212063984786012</v>
      </c>
      <c r="F128" s="99">
        <f>AF113</f>
        <v>2.7690025862571661E-3</v>
      </c>
      <c r="G128" s="99">
        <f>AH113</f>
        <v>7.6725905524384027E-4</v>
      </c>
      <c r="H128" s="99">
        <f>AJ113</f>
        <v>1.3713978787473693E-3</v>
      </c>
      <c r="I128" s="100">
        <f>AF117</f>
        <v>5.6987903926678428E-2</v>
      </c>
      <c r="J128" s="100">
        <f>AH117</f>
        <v>1.5790698623438987E-2</v>
      </c>
      <c r="K128" s="100">
        <f>AJ117</f>
        <v>2.8224275032167609E-2</v>
      </c>
    </row>
    <row r="129" spans="2:11" x14ac:dyDescent="0.25">
      <c r="B129" s="40" t="s">
        <v>61</v>
      </c>
      <c r="C129" s="40">
        <v>19</v>
      </c>
      <c r="D129" s="96">
        <f>AL108</f>
        <v>0.44099182441166601</v>
      </c>
      <c r="E129" s="40">
        <f>AM108</f>
        <v>9.5988881116312932</v>
      </c>
      <c r="F129" s="99">
        <f>AO113</f>
        <v>2.395488666496214E-3</v>
      </c>
      <c r="G129" s="99">
        <f>AQ113</f>
        <v>3.1097912670597096E-3</v>
      </c>
      <c r="H129" s="99">
        <f>AS113</f>
        <v>5.7295859046460175E-3</v>
      </c>
      <c r="I129" s="100">
        <f>AO117</f>
        <v>4.9300740512582091E-2</v>
      </c>
      <c r="J129" s="100">
        <f>AQ117</f>
        <v>6.4001560287009165E-2</v>
      </c>
      <c r="K129" s="100">
        <f>AS117</f>
        <v>0.11791866598252916</v>
      </c>
    </row>
    <row r="130" spans="2:11" x14ac:dyDescent="0.25">
      <c r="B130" s="98" t="s">
        <v>62</v>
      </c>
      <c r="C130" s="98">
        <v>21</v>
      </c>
      <c r="D130" s="105">
        <f>AU108</f>
        <v>0.10049849602089393</v>
      </c>
      <c r="E130" s="105">
        <f>AV108</f>
        <v>4.1905029234335818E-2</v>
      </c>
      <c r="F130" s="106">
        <f>AX113</f>
        <v>2.4128592622003333E-3</v>
      </c>
      <c r="G130" s="106">
        <f>AZ113</f>
        <v>2.8043579812884888E-3</v>
      </c>
      <c r="H130" s="106">
        <f>BB113</f>
        <v>5.08465478929693E-3</v>
      </c>
      <c r="I130" s="107">
        <f>AX117</f>
        <v>4.9658238856588183E-2</v>
      </c>
      <c r="J130" s="107">
        <f>AZ117</f>
        <v>5.7715541331328959E-2</v>
      </c>
      <c r="K130" s="107">
        <f>BB117</f>
        <v>0.10464555723815691</v>
      </c>
    </row>
    <row r="131" spans="2:11" x14ac:dyDescent="0.25">
      <c r="B131" s="101" t="s">
        <v>93</v>
      </c>
      <c r="C131" s="101">
        <v>7</v>
      </c>
      <c r="D131" s="102">
        <f>BD108</f>
        <v>0.11948275065930619</v>
      </c>
      <c r="E131" s="102">
        <f>BE108</f>
        <v>8.5499444808721056E-2</v>
      </c>
      <c r="F131" s="103">
        <f>BG113</f>
        <v>3.640428960443645E-3</v>
      </c>
      <c r="G131" s="103">
        <f>BI113</f>
        <v>4.865980411112223E-3</v>
      </c>
      <c r="H131" s="103">
        <f>BK113</f>
        <v>9.9025472337110707E-3</v>
      </c>
      <c r="I131" s="104">
        <f>BG117</f>
        <v>7.4922434843256142E-2</v>
      </c>
      <c r="J131" s="104">
        <f>BI117</f>
        <v>0.10014509396048958</v>
      </c>
      <c r="K131" s="104">
        <f>BK117</f>
        <v>0.20380096905106718</v>
      </c>
    </row>
    <row r="132" spans="2:11" x14ac:dyDescent="0.25">
      <c r="B132" s="40" t="s">
        <v>64</v>
      </c>
      <c r="C132" s="40">
        <v>15</v>
      </c>
      <c r="D132" s="96">
        <f>BM108</f>
        <v>0.22286281924771684</v>
      </c>
      <c r="E132" s="96">
        <f>BN108</f>
        <v>0.64414165201862039</v>
      </c>
      <c r="F132" s="99">
        <f>BP113</f>
        <v>2.7190996774288084E-3</v>
      </c>
      <c r="G132" s="99">
        <f>BR113</f>
        <v>3.5675633119213934E-3</v>
      </c>
      <c r="H132" s="99">
        <f>BT113</f>
        <v>6.7550246068309259E-3</v>
      </c>
      <c r="I132" s="100">
        <f>BP117</f>
        <v>5.5960869070125159E-2</v>
      </c>
      <c r="J132" s="100">
        <f>BR117</f>
        <v>7.3422811622190803E-2</v>
      </c>
      <c r="K132" s="100">
        <f>BT117</f>
        <v>0.1390228724331995</v>
      </c>
    </row>
  </sheetData>
  <mergeCells count="28">
    <mergeCell ref="AC3:AJ3"/>
    <mergeCell ref="AC4:AD4"/>
    <mergeCell ref="AE4:AJ4"/>
    <mergeCell ref="B4:C4"/>
    <mergeCell ref="D4:I4"/>
    <mergeCell ref="B3:I3"/>
    <mergeCell ref="K3:R3"/>
    <mergeCell ref="K4:L4"/>
    <mergeCell ref="M4:R4"/>
    <mergeCell ref="D122:K122"/>
    <mergeCell ref="D123:E123"/>
    <mergeCell ref="F123:H123"/>
    <mergeCell ref="I123:K123"/>
    <mergeCell ref="AL3:AS3"/>
    <mergeCell ref="AL4:AM4"/>
    <mergeCell ref="AN4:AS4"/>
    <mergeCell ref="T3:AA3"/>
    <mergeCell ref="T4:U4"/>
    <mergeCell ref="V4:AA4"/>
    <mergeCell ref="BM3:BT3"/>
    <mergeCell ref="BM4:BN4"/>
    <mergeCell ref="BO4:BT4"/>
    <mergeCell ref="AU3:BB3"/>
    <mergeCell ref="AU4:AV4"/>
    <mergeCell ref="AW4:BB4"/>
    <mergeCell ref="BD3:BK3"/>
    <mergeCell ref="BD4:BE4"/>
    <mergeCell ref="BF4:B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3"/>
  <sheetViews>
    <sheetView zoomScaleNormal="100" workbookViewId="0">
      <selection activeCell="C8" sqref="C8"/>
    </sheetView>
  </sheetViews>
  <sheetFormatPr defaultRowHeight="13.2" x14ac:dyDescent="0.25"/>
  <cols>
    <col min="1" max="1" width="10.5546875" bestFit="1" customWidth="1"/>
    <col min="2" max="2" width="12.5546875" customWidth="1"/>
    <col min="3" max="4" width="13.44140625" bestFit="1" customWidth="1"/>
    <col min="5" max="5" width="12.88671875" customWidth="1"/>
    <col min="6" max="6" width="11.33203125" bestFit="1" customWidth="1"/>
    <col min="7" max="7" width="10.6640625" bestFit="1" customWidth="1"/>
    <col min="8" max="8" width="11.33203125" bestFit="1" customWidth="1"/>
    <col min="9" max="9" width="10.6640625" bestFit="1" customWidth="1"/>
    <col min="11" max="11" width="12.33203125" bestFit="1" customWidth="1"/>
    <col min="12" max="12" width="12" bestFit="1" customWidth="1"/>
    <col min="13" max="13" width="11.33203125" bestFit="1" customWidth="1"/>
    <col min="14" max="14" width="11.6640625" bestFit="1" customWidth="1"/>
    <col min="15" max="15" width="11.33203125" bestFit="1" customWidth="1"/>
    <col min="16" max="16" width="10.6640625" bestFit="1" customWidth="1"/>
    <col min="17" max="17" width="11.33203125" bestFit="1" customWidth="1"/>
    <col min="18" max="18" width="10.6640625" bestFit="1" customWidth="1"/>
    <col min="20" max="20" width="10.5546875" customWidth="1"/>
    <col min="21" max="21" width="11" bestFit="1" customWidth="1"/>
    <col min="22" max="22" width="11.33203125" bestFit="1" customWidth="1"/>
    <col min="23" max="24" width="12.6640625" bestFit="1" customWidth="1"/>
    <col min="25" max="25" width="10.6640625" bestFit="1" customWidth="1"/>
    <col min="26" max="26" width="11.33203125" bestFit="1" customWidth="1"/>
    <col min="27" max="27" width="10.6640625" bestFit="1" customWidth="1"/>
    <col min="28" max="28" width="9.5546875" bestFit="1" customWidth="1"/>
    <col min="29" max="29" width="10.109375" customWidth="1"/>
    <col min="30" max="30" width="10.6640625" bestFit="1" customWidth="1"/>
    <col min="31" max="31" width="10.109375" bestFit="1" customWidth="1"/>
    <col min="32" max="32" width="9.5546875" bestFit="1" customWidth="1"/>
    <col min="33" max="33" width="10.109375" bestFit="1" customWidth="1"/>
    <col min="34" max="34" width="9.5546875" bestFit="1" customWidth="1"/>
    <col min="35" max="35" width="10.109375" bestFit="1" customWidth="1"/>
    <col min="36" max="36" width="9.5546875" bestFit="1" customWidth="1"/>
    <col min="38" max="38" width="9.44140625" bestFit="1" customWidth="1"/>
    <col min="39" max="39" width="10.6640625" bestFit="1" customWidth="1"/>
    <col min="40" max="40" width="10.109375" bestFit="1" customWidth="1"/>
    <col min="41" max="41" width="9.5546875" bestFit="1" customWidth="1"/>
    <col min="42" max="42" width="10.109375" bestFit="1" customWidth="1"/>
    <col min="43" max="43" width="9.5546875" bestFit="1" customWidth="1"/>
    <col min="44" max="44" width="10.109375" bestFit="1" customWidth="1"/>
    <col min="45" max="45" width="9.5546875" bestFit="1" customWidth="1"/>
    <col min="47" max="47" width="9.44140625" bestFit="1" customWidth="1"/>
    <col min="48" max="48" width="10.6640625" bestFit="1" customWidth="1"/>
    <col min="49" max="49" width="10.109375" bestFit="1" customWidth="1"/>
    <col min="50" max="50" width="9.554687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9.5546875" bestFit="1" customWidth="1"/>
    <col min="56" max="56" width="9.44140625" bestFit="1" customWidth="1"/>
    <col min="57" max="57" width="10.6640625" bestFit="1" customWidth="1"/>
    <col min="58" max="58" width="10.109375" bestFit="1" customWidth="1"/>
    <col min="59" max="59" width="9.5546875" bestFit="1" customWidth="1"/>
    <col min="60" max="60" width="10.109375" bestFit="1" customWidth="1"/>
    <col min="61" max="61" width="9.5546875" bestFit="1" customWidth="1"/>
    <col min="62" max="62" width="10.109375" bestFit="1" customWidth="1"/>
    <col min="63" max="63" width="9.5546875" bestFit="1" customWidth="1"/>
    <col min="65" max="65" width="9.44140625" bestFit="1" customWidth="1"/>
    <col min="66" max="66" width="10.6640625" bestFit="1" customWidth="1"/>
    <col min="67" max="67" width="10.109375" bestFit="1" customWidth="1"/>
    <col min="68" max="68" width="9.5546875" bestFit="1" customWidth="1"/>
    <col min="69" max="69" width="10.109375" bestFit="1" customWidth="1"/>
    <col min="70" max="70" width="9.5546875" bestFit="1" customWidth="1"/>
    <col min="71" max="71" width="10.109375" bestFit="1" customWidth="1"/>
    <col min="72" max="72" width="9.6640625" bestFit="1" customWidth="1"/>
  </cols>
  <sheetData>
    <row r="3" spans="1:72" x14ac:dyDescent="0.25">
      <c r="A3" s="40"/>
      <c r="B3" s="116" t="s">
        <v>65</v>
      </c>
      <c r="C3" s="116"/>
      <c r="D3" s="116"/>
      <c r="E3" s="116"/>
      <c r="F3" s="116"/>
      <c r="G3" s="116"/>
      <c r="H3" s="116"/>
      <c r="I3" s="116"/>
      <c r="J3" s="40"/>
      <c r="K3" s="116" t="s">
        <v>89</v>
      </c>
      <c r="L3" s="116"/>
      <c r="M3" s="116"/>
      <c r="N3" s="116"/>
      <c r="O3" s="116"/>
      <c r="P3" s="116"/>
      <c r="Q3" s="116"/>
      <c r="R3" s="116"/>
      <c r="S3" s="40"/>
      <c r="T3" s="116" t="s">
        <v>94</v>
      </c>
      <c r="U3" s="116"/>
      <c r="V3" s="116"/>
      <c r="W3" s="116"/>
      <c r="X3" s="116"/>
      <c r="Y3" s="116"/>
      <c r="Z3" s="116"/>
      <c r="AA3" s="116"/>
      <c r="AB3" s="40"/>
      <c r="AC3" s="116" t="s">
        <v>97</v>
      </c>
      <c r="AD3" s="116"/>
      <c r="AE3" s="116"/>
      <c r="AF3" s="116"/>
      <c r="AG3" s="116"/>
      <c r="AH3" s="116"/>
      <c r="AI3" s="116"/>
      <c r="AJ3" s="116"/>
      <c r="AK3" s="40"/>
      <c r="AL3" s="116" t="s">
        <v>102</v>
      </c>
      <c r="AM3" s="116"/>
      <c r="AN3" s="116"/>
      <c r="AO3" s="116"/>
      <c r="AP3" s="116"/>
      <c r="AQ3" s="116"/>
      <c r="AR3" s="116"/>
      <c r="AS3" s="116"/>
      <c r="AT3" s="40"/>
      <c r="AU3" s="116" t="s">
        <v>103</v>
      </c>
      <c r="AV3" s="116"/>
      <c r="AW3" s="116"/>
      <c r="AX3" s="116"/>
      <c r="AY3" s="116"/>
      <c r="AZ3" s="116"/>
      <c r="BA3" s="116"/>
      <c r="BB3" s="116"/>
      <c r="BC3" s="40"/>
      <c r="BD3" s="116" t="s">
        <v>104</v>
      </c>
      <c r="BE3" s="116"/>
      <c r="BF3" s="116"/>
      <c r="BG3" s="116"/>
      <c r="BH3" s="116"/>
      <c r="BI3" s="116"/>
      <c r="BJ3" s="116"/>
      <c r="BK3" s="116"/>
      <c r="BL3" s="40"/>
      <c r="BM3" s="116" t="s">
        <v>105</v>
      </c>
      <c r="BN3" s="116"/>
      <c r="BO3" s="116"/>
      <c r="BP3" s="116"/>
      <c r="BQ3" s="116"/>
      <c r="BR3" s="116"/>
      <c r="BS3" s="116"/>
      <c r="BT3" s="116"/>
    </row>
    <row r="4" spans="1:72" ht="15.75" customHeight="1" x14ac:dyDescent="0.25">
      <c r="A4" s="108"/>
      <c r="B4" s="123" t="s">
        <v>76</v>
      </c>
      <c r="C4" s="123"/>
      <c r="D4" s="123" t="s">
        <v>82</v>
      </c>
      <c r="E4" s="123"/>
      <c r="F4" s="123"/>
      <c r="G4" s="123"/>
      <c r="H4" s="123"/>
      <c r="I4" s="123"/>
      <c r="J4" s="32"/>
      <c r="K4" s="123" t="s">
        <v>76</v>
      </c>
      <c r="L4" s="123"/>
      <c r="M4" s="123" t="s">
        <v>82</v>
      </c>
      <c r="N4" s="123"/>
      <c r="O4" s="123"/>
      <c r="P4" s="123"/>
      <c r="Q4" s="123"/>
      <c r="R4" s="123"/>
      <c r="S4" s="32"/>
      <c r="T4" s="123" t="s">
        <v>76</v>
      </c>
      <c r="U4" s="123"/>
      <c r="V4" s="123" t="s">
        <v>82</v>
      </c>
      <c r="W4" s="123"/>
      <c r="X4" s="123"/>
      <c r="Y4" s="123"/>
      <c r="Z4" s="123"/>
      <c r="AA4" s="123"/>
      <c r="AB4" s="32"/>
      <c r="AC4" s="123" t="s">
        <v>76</v>
      </c>
      <c r="AD4" s="123"/>
      <c r="AE4" s="123" t="s">
        <v>82</v>
      </c>
      <c r="AF4" s="123"/>
      <c r="AG4" s="123"/>
      <c r="AH4" s="123"/>
      <c r="AI4" s="123"/>
      <c r="AJ4" s="123"/>
      <c r="AK4" s="32"/>
      <c r="AL4" s="123" t="s">
        <v>76</v>
      </c>
      <c r="AM4" s="123"/>
      <c r="AN4" s="123" t="s">
        <v>82</v>
      </c>
      <c r="AO4" s="123"/>
      <c r="AP4" s="123"/>
      <c r="AQ4" s="123"/>
      <c r="AR4" s="123"/>
      <c r="AS4" s="123"/>
      <c r="AT4" s="32"/>
      <c r="AU4" s="123" t="s">
        <v>76</v>
      </c>
      <c r="AV4" s="123"/>
      <c r="AW4" s="123" t="s">
        <v>82</v>
      </c>
      <c r="AX4" s="123"/>
      <c r="AY4" s="123"/>
      <c r="AZ4" s="123"/>
      <c r="BA4" s="123"/>
      <c r="BB4" s="123"/>
      <c r="BC4" s="32"/>
      <c r="BD4" s="123" t="s">
        <v>76</v>
      </c>
      <c r="BE4" s="123"/>
      <c r="BF4" s="123" t="s">
        <v>82</v>
      </c>
      <c r="BG4" s="123"/>
      <c r="BH4" s="123"/>
      <c r="BI4" s="123"/>
      <c r="BJ4" s="123"/>
      <c r="BK4" s="123"/>
      <c r="BL4" s="32"/>
      <c r="BM4" s="123" t="s">
        <v>76</v>
      </c>
      <c r="BN4" s="123"/>
      <c r="BO4" s="123" t="s">
        <v>82</v>
      </c>
      <c r="BP4" s="123"/>
      <c r="BQ4" s="123"/>
      <c r="BR4" s="123"/>
      <c r="BS4" s="123"/>
      <c r="BT4" s="123"/>
    </row>
    <row r="5" spans="1:72" ht="16.5" customHeight="1" x14ac:dyDescent="0.25">
      <c r="A5" s="109" t="s">
        <v>81</v>
      </c>
      <c r="B5" s="109" t="s">
        <v>95</v>
      </c>
      <c r="C5" s="109" t="s">
        <v>96</v>
      </c>
      <c r="D5" s="109" t="s">
        <v>78</v>
      </c>
      <c r="E5" s="109" t="s">
        <v>83</v>
      </c>
      <c r="F5" s="109" t="s">
        <v>79</v>
      </c>
      <c r="G5" s="109" t="s">
        <v>83</v>
      </c>
      <c r="H5" s="109" t="s">
        <v>80</v>
      </c>
      <c r="I5" s="109" t="s">
        <v>83</v>
      </c>
      <c r="J5" s="32"/>
      <c r="K5" s="109" t="s">
        <v>95</v>
      </c>
      <c r="L5" s="109" t="s">
        <v>96</v>
      </c>
      <c r="M5" s="109" t="s">
        <v>78</v>
      </c>
      <c r="N5" s="109" t="s">
        <v>83</v>
      </c>
      <c r="O5" s="109" t="s">
        <v>79</v>
      </c>
      <c r="P5" s="109" t="s">
        <v>83</v>
      </c>
      <c r="Q5" s="109" t="s">
        <v>80</v>
      </c>
      <c r="R5" s="109" t="s">
        <v>83</v>
      </c>
      <c r="S5" s="32"/>
      <c r="T5" s="109" t="s">
        <v>95</v>
      </c>
      <c r="U5" s="109" t="s">
        <v>77</v>
      </c>
      <c r="V5" s="109" t="s">
        <v>78</v>
      </c>
      <c r="W5" s="109" t="s">
        <v>83</v>
      </c>
      <c r="X5" s="109" t="s">
        <v>79</v>
      </c>
      <c r="Y5" s="109" t="s">
        <v>83</v>
      </c>
      <c r="Z5" s="109" t="s">
        <v>80</v>
      </c>
      <c r="AA5" s="109" t="s">
        <v>83</v>
      </c>
      <c r="AB5" s="32"/>
      <c r="AC5" s="109" t="s">
        <v>95</v>
      </c>
      <c r="AD5" s="109" t="s">
        <v>77</v>
      </c>
      <c r="AE5" s="109" t="s">
        <v>78</v>
      </c>
      <c r="AF5" s="109" t="s">
        <v>83</v>
      </c>
      <c r="AG5" s="109" t="s">
        <v>79</v>
      </c>
      <c r="AH5" s="109" t="s">
        <v>83</v>
      </c>
      <c r="AI5" s="109" t="s">
        <v>80</v>
      </c>
      <c r="AJ5" s="109" t="s">
        <v>83</v>
      </c>
      <c r="AK5" s="32"/>
      <c r="AL5" s="109" t="s">
        <v>95</v>
      </c>
      <c r="AM5" s="109" t="s">
        <v>77</v>
      </c>
      <c r="AN5" s="109" t="s">
        <v>78</v>
      </c>
      <c r="AO5" s="109" t="s">
        <v>83</v>
      </c>
      <c r="AP5" s="109" t="s">
        <v>79</v>
      </c>
      <c r="AQ5" s="109" t="s">
        <v>83</v>
      </c>
      <c r="AR5" s="109" t="s">
        <v>80</v>
      </c>
      <c r="AS5" s="109" t="s">
        <v>83</v>
      </c>
      <c r="AT5" s="32"/>
      <c r="AU5" s="109" t="s">
        <v>95</v>
      </c>
      <c r="AV5" s="109" t="s">
        <v>77</v>
      </c>
      <c r="AW5" s="109" t="s">
        <v>78</v>
      </c>
      <c r="AX5" s="109" t="s">
        <v>83</v>
      </c>
      <c r="AY5" s="109" t="s">
        <v>79</v>
      </c>
      <c r="AZ5" s="109" t="s">
        <v>83</v>
      </c>
      <c r="BA5" s="109" t="s">
        <v>80</v>
      </c>
      <c r="BB5" s="109" t="s">
        <v>83</v>
      </c>
      <c r="BC5" s="32"/>
      <c r="BD5" s="109" t="s">
        <v>95</v>
      </c>
      <c r="BE5" s="109" t="s">
        <v>77</v>
      </c>
      <c r="BF5" s="109" t="s">
        <v>78</v>
      </c>
      <c r="BG5" s="109" t="s">
        <v>83</v>
      </c>
      <c r="BH5" s="109" t="s">
        <v>79</v>
      </c>
      <c r="BI5" s="109" t="s">
        <v>83</v>
      </c>
      <c r="BJ5" s="109" t="s">
        <v>80</v>
      </c>
      <c r="BK5" s="109" t="s">
        <v>83</v>
      </c>
      <c r="BL5" s="32"/>
      <c r="BM5" s="109" t="s">
        <v>95</v>
      </c>
      <c r="BN5" s="109" t="s">
        <v>77</v>
      </c>
      <c r="BO5" s="109" t="s">
        <v>78</v>
      </c>
      <c r="BP5" s="109" t="s">
        <v>83</v>
      </c>
      <c r="BQ5" s="109" t="s">
        <v>79</v>
      </c>
      <c r="BR5" s="109" t="s">
        <v>83</v>
      </c>
      <c r="BS5" s="109" t="s">
        <v>80</v>
      </c>
      <c r="BT5" s="109" t="s">
        <v>83</v>
      </c>
    </row>
    <row r="6" spans="1:72" x14ac:dyDescent="0.25">
      <c r="A6" s="42">
        <v>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</row>
    <row r="7" spans="1:72" x14ac:dyDescent="0.25">
      <c r="A7" s="42">
        <v>1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</row>
    <row r="8" spans="1:72" s="29" customFormat="1" x14ac:dyDescent="0.25">
      <c r="A8" s="42">
        <v>2</v>
      </c>
      <c r="B8" s="93">
        <f>ABS(('Wyrównanie 22 Part 2'!B8-'Wyrównanie 22 Part 2'!C8)/'Wyrównanie 22 Part 2'!C8)</f>
        <v>0.84215931967697066</v>
      </c>
      <c r="C8" s="93">
        <f>B8^2</f>
        <v>0.70923231971877809</v>
      </c>
      <c r="D8" s="93">
        <f>'Wyrównanie 22 Part 2'!C9-'Wyrównanie 22 Part 2'!C8</f>
        <v>-4.2611366582035744E-4</v>
      </c>
      <c r="E8" s="93">
        <f>ABS(D8)</f>
        <v>4.2611366582035744E-4</v>
      </c>
      <c r="F8" s="93">
        <f>D9-D8</f>
        <v>4.0962290064885346E-4</v>
      </c>
      <c r="G8" s="93">
        <f>ABS(F8)</f>
        <v>4.0962290064885346E-4</v>
      </c>
      <c r="H8" s="93">
        <f>F9-F8</f>
        <v>-3.945974162410418E-4</v>
      </c>
      <c r="I8" s="93">
        <f>ABS(H8)</f>
        <v>3.945974162410418E-4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</row>
    <row r="9" spans="1:72" s="29" customFormat="1" x14ac:dyDescent="0.25">
      <c r="A9" s="42">
        <v>3</v>
      </c>
      <c r="B9" s="93">
        <f>ABS(('Wyrównanie 22 Part 2'!B9-'Wyrównanie 22 Part 2'!C9)/'Wyrównanie 22 Part 2'!C9)</f>
        <v>1</v>
      </c>
      <c r="C9" s="93">
        <f>B9^2</f>
        <v>1</v>
      </c>
      <c r="D9" s="93">
        <f>'Wyrównanie 22 Part 2'!C10-'Wyrównanie 22 Part 2'!C9</f>
        <v>-1.6490765171503957E-5</v>
      </c>
      <c r="E9" s="93">
        <f t="shared" ref="E9:E72" si="0">ABS(D9)</f>
        <v>1.6490765171503957E-5</v>
      </c>
      <c r="F9" s="93">
        <f t="shared" ref="F9:F72" si="1">D10-D9</f>
        <v>1.5025484407811646E-5</v>
      </c>
      <c r="G9" s="93">
        <f t="shared" ref="G9:G72" si="2">ABS(F9)</f>
        <v>1.5025484407811646E-5</v>
      </c>
      <c r="H9" s="93">
        <f t="shared" ref="H9:H72" si="3">F10-F9</f>
        <v>-1.3560203644119335E-5</v>
      </c>
      <c r="I9" s="93">
        <f t="shared" ref="I9:I72" si="4">ABS(H9)</f>
        <v>1.3560203644119335E-5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>
        <f>ABS(('Wyrównanie 22 Part 2'!B9-'Wyrównanie 22 Part 2'!O9)/'Wyrównanie 22 Part 2'!O9)</f>
        <v>1</v>
      </c>
      <c r="BE9" s="93">
        <f>BD9^2</f>
        <v>1</v>
      </c>
      <c r="BF9" s="93">
        <f>'Wyrównanie 22 Part 2'!B10-'Wyrównanie 22 Part 2'!B9</f>
        <v>2.1265284423179159E-4</v>
      </c>
      <c r="BG9" s="93">
        <f>ABS(BF9)</f>
        <v>2.1265284423179159E-4</v>
      </c>
      <c r="BH9" s="93">
        <f>BF10-BF9</f>
        <v>-4.2530568846358319E-4</v>
      </c>
      <c r="BI9" s="93">
        <f>ABS(BH9)</f>
        <v>4.2530568846358319E-4</v>
      </c>
      <c r="BJ9" s="93">
        <f>BH10-BH9</f>
        <v>6.3795853269537478E-4</v>
      </c>
      <c r="BK9" s="93">
        <f>ABS(BJ9)</f>
        <v>6.3795853269537478E-4</v>
      </c>
      <c r="BL9" s="93"/>
      <c r="BM9" s="93"/>
      <c r="BN9" s="93"/>
      <c r="BO9" s="93"/>
      <c r="BP9" s="93"/>
      <c r="BQ9" s="93"/>
      <c r="BR9" s="93"/>
      <c r="BS9" s="93"/>
      <c r="BT9" s="93"/>
    </row>
    <row r="10" spans="1:72" s="29" customFormat="1" x14ac:dyDescent="0.25">
      <c r="A10" s="42">
        <v>4</v>
      </c>
      <c r="B10" s="93">
        <f>ABS(('Wyrównanie 22 Part 2'!B10-'Wyrównanie 22 Part 2'!C10)/'Wyrównanie 22 Part 2'!C10)</f>
        <v>2.6447736246001323</v>
      </c>
      <c r="C10" s="93">
        <f t="shared" ref="C10:C72" si="5">B10^2</f>
        <v>6.9948275253805212</v>
      </c>
      <c r="D10" s="93">
        <f>'Wyrównanie 22 Part 2'!C11-'Wyrównanie 22 Part 2'!C10</f>
        <v>-1.4652807636923113E-6</v>
      </c>
      <c r="E10" s="93">
        <f t="shared" si="0"/>
        <v>1.4652807636923113E-6</v>
      </c>
      <c r="F10" s="93">
        <f t="shared" si="1"/>
        <v>1.4652807636923113E-6</v>
      </c>
      <c r="G10" s="93">
        <f t="shared" si="2"/>
        <v>1.4652807636923113E-6</v>
      </c>
      <c r="H10" s="93">
        <f t="shared" si="3"/>
        <v>-1.4715416259637047E-5</v>
      </c>
      <c r="I10" s="93">
        <f t="shared" si="4"/>
        <v>1.4715416259637047E-5</v>
      </c>
      <c r="J10" s="93"/>
      <c r="K10" s="93">
        <f>ABS(('Wyrównanie 22 Part 2'!B10-'Wyrównanie 22 Part 2'!E10)/'Wyrównanie 22 Part 2'!E10)</f>
        <v>0.42168983834580198</v>
      </c>
      <c r="L10" s="93">
        <f>K10^2</f>
        <v>0.17782231976410862</v>
      </c>
      <c r="M10" s="93">
        <f>'Wyrównanie 22 Part 2'!C11-'Wyrównanie 22 Part 2'!C10</f>
        <v>-1.4652807636923113E-6</v>
      </c>
      <c r="N10" s="93">
        <f>ABS(M10)</f>
        <v>1.4652807636923113E-6</v>
      </c>
      <c r="O10" s="93">
        <f>M11-M10</f>
        <v>1.4652807636923113E-6</v>
      </c>
      <c r="P10" s="93">
        <f>ABS(O10)</f>
        <v>1.4652807636923113E-6</v>
      </c>
      <c r="Q10" s="93">
        <f>O11-O10</f>
        <v>-1.4715416259637047E-5</v>
      </c>
      <c r="R10" s="93">
        <f>ABS(Q10)</f>
        <v>1.4715416259637047E-5</v>
      </c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>
        <f>ABS(('Wyrównanie 22 Part 2'!B10-'Wyrównanie 22 Part 2'!O10)/'Wyrównanie 22 Part 2'!O10)</f>
        <v>0.61992279854598198</v>
      </c>
      <c r="BE10" s="93">
        <f t="shared" ref="BE10:BE73" si="6">BD10^2</f>
        <v>0.38430427615708218</v>
      </c>
      <c r="BF10" s="93">
        <f>'Wyrównanie 22 Part 2'!B11-'Wyrównanie 22 Part 2'!B10</f>
        <v>-2.1265284423179159E-4</v>
      </c>
      <c r="BG10" s="93">
        <f t="shared" ref="BG10:BG73" si="7">ABS(BF10)</f>
        <v>2.1265284423179159E-4</v>
      </c>
      <c r="BH10" s="93">
        <f t="shared" ref="BH10:BH73" si="8">BF11-BF10</f>
        <v>2.1265284423179159E-4</v>
      </c>
      <c r="BI10" s="93">
        <f t="shared" ref="BI10:BI73" si="9">ABS(BH10)</f>
        <v>2.1265284423179159E-4</v>
      </c>
      <c r="BJ10" s="93">
        <f t="shared" ref="BJ10:BJ73" si="10">BH11-BH10</f>
        <v>-1.4090911284032193E-4</v>
      </c>
      <c r="BK10" s="93">
        <f t="shared" ref="BK10:BK73" si="11">ABS(BJ10)</f>
        <v>1.4090911284032193E-4</v>
      </c>
      <c r="BL10" s="93"/>
      <c r="BM10" s="93"/>
      <c r="BN10" s="93"/>
      <c r="BO10" s="93"/>
      <c r="BP10" s="93"/>
      <c r="BQ10" s="93"/>
      <c r="BR10" s="93"/>
      <c r="BS10" s="93"/>
      <c r="BT10" s="93"/>
    </row>
    <row r="11" spans="1:72" s="29" customFormat="1" x14ac:dyDescent="0.25">
      <c r="A11" s="42">
        <v>5</v>
      </c>
      <c r="B11" s="93">
        <f>ABS(('Wyrównanie 22 Part 2'!B11-'Wyrównanie 22 Part 2'!C11)/'Wyrównanie 22 Part 2'!C11)</f>
        <v>1</v>
      </c>
      <c r="C11" s="93">
        <f t="shared" si="5"/>
        <v>1</v>
      </c>
      <c r="D11" s="93">
        <f>'Wyrównanie 22 Part 2'!C12-'Wyrównanie 22 Part 2'!C11</f>
        <v>0</v>
      </c>
      <c r="E11" s="93">
        <f t="shared" si="0"/>
        <v>0</v>
      </c>
      <c r="F11" s="93">
        <f t="shared" si="1"/>
        <v>-1.3250135495944736E-5</v>
      </c>
      <c r="G11" s="93">
        <f t="shared" si="2"/>
        <v>1.3250135495944736E-5</v>
      </c>
      <c r="H11" s="93">
        <f t="shared" si="3"/>
        <v>2.6500270991889472E-5</v>
      </c>
      <c r="I11" s="93">
        <f t="shared" si="4"/>
        <v>2.6500270991889472E-5</v>
      </c>
      <c r="J11" s="93"/>
      <c r="K11" s="93">
        <f>ABS(('Wyrównanie 22 Part 2'!B11-'Wyrównanie 22 Part 2'!E11)/'Wyrównanie 22 Part 2'!E11)</f>
        <v>1</v>
      </c>
      <c r="L11" s="93">
        <f t="shared" ref="L11:L74" si="12">K11^2</f>
        <v>1</v>
      </c>
      <c r="M11" s="93">
        <f>'Wyrównanie 22 Part 2'!C12-'Wyrównanie 22 Part 2'!C11</f>
        <v>0</v>
      </c>
      <c r="N11" s="93">
        <f t="shared" ref="N11:N74" si="13">ABS(M11)</f>
        <v>0</v>
      </c>
      <c r="O11" s="93">
        <f t="shared" ref="O11:O74" si="14">M12-M11</f>
        <v>-1.3250135495944736E-5</v>
      </c>
      <c r="P11" s="93">
        <f t="shared" ref="P11:P74" si="15">ABS(O11)</f>
        <v>1.3250135495944736E-5</v>
      </c>
      <c r="Q11" s="93">
        <f t="shared" ref="Q11:Q74" si="16">O12-O11</f>
        <v>2.6500270991889472E-5</v>
      </c>
      <c r="R11" s="93">
        <f t="shared" ref="R11:R74" si="17">ABS(Q11)</f>
        <v>2.6500270991889472E-5</v>
      </c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>
        <f>ABS(('Wyrównanie 22 Part 2'!B11-'Wyrównanie 22 Part 2'!O11)/'Wyrównanie 22 Part 2'!O11)</f>
        <v>1</v>
      </c>
      <c r="BE11" s="93">
        <f t="shared" si="6"/>
        <v>1</v>
      </c>
      <c r="BF11" s="93">
        <f>'Wyrównanie 22 Part 2'!B12-'Wyrównanie 22 Part 2'!B11</f>
        <v>0</v>
      </c>
      <c r="BG11" s="93">
        <f t="shared" si="7"/>
        <v>0</v>
      </c>
      <c r="BH11" s="93">
        <f t="shared" si="8"/>
        <v>7.1743731391469667E-5</v>
      </c>
      <c r="BI11" s="93">
        <f t="shared" si="9"/>
        <v>7.1743731391469667E-5</v>
      </c>
      <c r="BJ11" s="93">
        <f t="shared" si="10"/>
        <v>-2.15231194174409E-4</v>
      </c>
      <c r="BK11" s="93">
        <f t="shared" si="11"/>
        <v>2.15231194174409E-4</v>
      </c>
      <c r="BL11" s="93"/>
      <c r="BM11" s="93"/>
      <c r="BN11" s="93"/>
      <c r="BO11" s="93"/>
      <c r="BP11" s="93"/>
      <c r="BQ11" s="93"/>
      <c r="BR11" s="93"/>
      <c r="BS11" s="93"/>
      <c r="BT11" s="93"/>
    </row>
    <row r="12" spans="1:72" s="29" customFormat="1" x14ac:dyDescent="0.25">
      <c r="A12" s="42">
        <v>6</v>
      </c>
      <c r="B12" s="93">
        <f>ABS(('Wyrównanie 22 Part 2'!B12-'Wyrównanie 22 Part 2'!C12)/'Wyrównanie 22 Part 2'!C12)</f>
        <v>1</v>
      </c>
      <c r="C12" s="93">
        <f t="shared" si="5"/>
        <v>1</v>
      </c>
      <c r="D12" s="93">
        <f>'Wyrównanie 22 Part 2'!C13-'Wyrównanie 22 Part 2'!C12</f>
        <v>-1.3250135495944736E-5</v>
      </c>
      <c r="E12" s="93">
        <f t="shared" si="0"/>
        <v>1.3250135495944736E-5</v>
      </c>
      <c r="F12" s="93">
        <f t="shared" si="1"/>
        <v>1.3250135495944736E-5</v>
      </c>
      <c r="G12" s="93">
        <f t="shared" si="2"/>
        <v>1.3250135495944736E-5</v>
      </c>
      <c r="H12" s="93">
        <f t="shared" si="3"/>
        <v>-1.3250135495944736E-5</v>
      </c>
      <c r="I12" s="93">
        <f t="shared" si="4"/>
        <v>1.3250135495944736E-5</v>
      </c>
      <c r="J12" s="93"/>
      <c r="K12" s="93">
        <f>ABS(('Wyrównanie 22 Part 2'!B12-'Wyrównanie 22 Part 2'!E12)/'Wyrównanie 22 Part 2'!E12)</f>
        <v>1</v>
      </c>
      <c r="L12" s="93">
        <f t="shared" si="12"/>
        <v>1</v>
      </c>
      <c r="M12" s="93">
        <f>'Wyrównanie 22 Part 2'!C13-'Wyrównanie 22 Part 2'!C12</f>
        <v>-1.3250135495944736E-5</v>
      </c>
      <c r="N12" s="93">
        <f t="shared" si="13"/>
        <v>1.3250135495944736E-5</v>
      </c>
      <c r="O12" s="93">
        <f t="shared" si="14"/>
        <v>1.3250135495944736E-5</v>
      </c>
      <c r="P12" s="93">
        <f t="shared" si="15"/>
        <v>1.3250135495944736E-5</v>
      </c>
      <c r="Q12" s="93">
        <f t="shared" si="16"/>
        <v>-1.3250135495944736E-5</v>
      </c>
      <c r="R12" s="93">
        <f t="shared" si="17"/>
        <v>1.3250135495944736E-5</v>
      </c>
      <c r="S12" s="93"/>
      <c r="T12" s="93">
        <f>ABS(('Wyrównanie 22 Part 2'!B12-'Wyrównanie 22 Part 2'!G12)/'Wyrównanie 22 Part 2'!G12)</f>
        <v>1</v>
      </c>
      <c r="U12" s="93">
        <f>T12^2</f>
        <v>1</v>
      </c>
      <c r="V12" s="93">
        <f>'Wyrównanie 22 Part 2'!C13-'Wyrównanie 22 Part 2'!C12</f>
        <v>-1.3250135495944736E-5</v>
      </c>
      <c r="W12" s="93">
        <f>ABS(V12)</f>
        <v>1.3250135495944736E-5</v>
      </c>
      <c r="X12" s="93">
        <f>V13-V12</f>
        <v>1.3250135495944736E-5</v>
      </c>
      <c r="Y12" s="93">
        <f>ABS(X12)</f>
        <v>1.3250135495944736E-5</v>
      </c>
      <c r="Z12" s="93">
        <f>X13-X12</f>
        <v>-1.3250135495944736E-5</v>
      </c>
      <c r="AA12" s="93">
        <f t="shared" ref="AA12:AA43" si="18">ABS(Z12)</f>
        <v>1.3250135495944736E-5</v>
      </c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>
        <f>ABS(('Wyrównanie 22 Part 2'!B12-'Wyrównanie 22 Part 2'!O12)/'Wyrównanie 22 Part 2'!O12)</f>
        <v>1</v>
      </c>
      <c r="BE12" s="93">
        <f t="shared" si="6"/>
        <v>1</v>
      </c>
      <c r="BF12" s="93">
        <f>'Wyrównanie 22 Part 2'!B13-'Wyrównanie 22 Part 2'!B12</f>
        <v>7.1743731391469667E-5</v>
      </c>
      <c r="BG12" s="93">
        <f t="shared" si="7"/>
        <v>7.1743731391469667E-5</v>
      </c>
      <c r="BH12" s="93">
        <f t="shared" si="8"/>
        <v>-1.4348746278293933E-4</v>
      </c>
      <c r="BI12" s="93">
        <f t="shared" si="9"/>
        <v>1.4348746278293933E-4</v>
      </c>
      <c r="BJ12" s="93">
        <f t="shared" si="10"/>
        <v>3.6163336092647695E-4</v>
      </c>
      <c r="BK12" s="93">
        <f t="shared" si="11"/>
        <v>3.6163336092647695E-4</v>
      </c>
      <c r="BL12" s="93"/>
      <c r="BM12" s="93"/>
      <c r="BN12" s="93"/>
      <c r="BO12" s="93"/>
      <c r="BP12" s="93"/>
      <c r="BQ12" s="93"/>
      <c r="BR12" s="93"/>
      <c r="BS12" s="93"/>
      <c r="BT12" s="93"/>
    </row>
    <row r="13" spans="1:72" s="29" customFormat="1" x14ac:dyDescent="0.25">
      <c r="A13" s="42">
        <v>7</v>
      </c>
      <c r="B13" s="93">
        <f>ABS(('Wyrównanie 22 Part 2'!B13-'Wyrównanie 22 Part 2'!C13)/'Wyrównanie 22 Part 2'!C13)</f>
        <v>0.64439790071741543</v>
      </c>
      <c r="C13" s="93">
        <f t="shared" si="5"/>
        <v>0.41524865444901199</v>
      </c>
      <c r="D13" s="93">
        <f>'Wyrównanie 22 Part 2'!C14-'Wyrównanie 22 Part 2'!C13</f>
        <v>0</v>
      </c>
      <c r="E13" s="93">
        <f t="shared" si="0"/>
        <v>0</v>
      </c>
      <c r="F13" s="93">
        <f t="shared" si="1"/>
        <v>0</v>
      </c>
      <c r="G13" s="93">
        <f t="shared" si="2"/>
        <v>0</v>
      </c>
      <c r="H13" s="93">
        <f t="shared" si="3"/>
        <v>1.2164145615389369E-5</v>
      </c>
      <c r="I13" s="93">
        <f t="shared" si="4"/>
        <v>1.2164145615389369E-5</v>
      </c>
      <c r="J13" s="93"/>
      <c r="K13" s="93">
        <f>ABS(('Wyrównanie 22 Part 2'!B13-'Wyrównanie 22 Part 2'!E13)/'Wyrównanie 22 Part 2'!E13)</f>
        <v>0.46627538957609826</v>
      </c>
      <c r="L13" s="93">
        <f t="shared" si="12"/>
        <v>0.21741273892434221</v>
      </c>
      <c r="M13" s="93">
        <f>'Wyrównanie 22 Part 2'!C14-'Wyrównanie 22 Part 2'!C13</f>
        <v>0</v>
      </c>
      <c r="N13" s="93">
        <f t="shared" si="13"/>
        <v>0</v>
      </c>
      <c r="O13" s="93">
        <f t="shared" si="14"/>
        <v>0</v>
      </c>
      <c r="P13" s="93">
        <f t="shared" si="15"/>
        <v>0</v>
      </c>
      <c r="Q13" s="93">
        <f t="shared" si="16"/>
        <v>1.2164145615389369E-5</v>
      </c>
      <c r="R13" s="93">
        <f t="shared" si="17"/>
        <v>1.2164145615389369E-5</v>
      </c>
      <c r="S13" s="93"/>
      <c r="T13" s="93">
        <f>ABS(('Wyrównanie 22 Part 2'!B13-'Wyrównanie 22 Part 2'!G13)/'Wyrównanie 22 Part 2'!G13)</f>
        <v>0.37225904975936558</v>
      </c>
      <c r="U13" s="93">
        <f t="shared" ref="U13:U76" si="19">T13^2</f>
        <v>0.13857680012774581</v>
      </c>
      <c r="V13" s="93">
        <f>'Wyrównanie 22 Part 2'!C14-'Wyrównanie 22 Part 2'!C13</f>
        <v>0</v>
      </c>
      <c r="W13" s="93">
        <f t="shared" ref="W13:W76" si="20">ABS(V13)</f>
        <v>0</v>
      </c>
      <c r="X13" s="93">
        <f t="shared" ref="X13:X76" si="21">V14-V13</f>
        <v>0</v>
      </c>
      <c r="Y13" s="93">
        <f t="shared" ref="Y13:Y76" si="22">ABS(X13)</f>
        <v>0</v>
      </c>
      <c r="Z13" s="93">
        <f t="shared" ref="Z13:Z76" si="23">X14-X13</f>
        <v>1.2164145615389369E-5</v>
      </c>
      <c r="AA13" s="93">
        <f t="shared" si="18"/>
        <v>1.2164145615389369E-5</v>
      </c>
      <c r="AB13" s="93"/>
      <c r="AC13" s="93">
        <f>ABS(('Wyrównanie 22 Part 2'!B13-'Wyrównanie 22 Part 2'!I13)/'Wyrównanie 22 Part 2'!I13)</f>
        <v>9.258337043127538</v>
      </c>
      <c r="AD13" s="93">
        <f>AC13^2</f>
        <v>85.716804804147557</v>
      </c>
      <c r="AE13" s="93">
        <f>'Wyrównanie 22 Part 2'!C14-'Wyrównanie 22 Part 2'!C13</f>
        <v>0</v>
      </c>
      <c r="AF13" s="93">
        <f>ABS(AE13)</f>
        <v>0</v>
      </c>
      <c r="AG13" s="93">
        <f>AE14-AE13</f>
        <v>0</v>
      </c>
      <c r="AH13" s="93">
        <f>ABS(AG13)</f>
        <v>0</v>
      </c>
      <c r="AI13" s="93">
        <f>AG14-AG13</f>
        <v>1.2164145615389369E-5</v>
      </c>
      <c r="AJ13" s="93">
        <f>ABS(AI13)</f>
        <v>1.2164145615389369E-5</v>
      </c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>
        <f>ABS(('Wyrównanie 22 Part 2'!B13-'Wyrównanie 22 Part 2'!O13)/'Wyrównanie 22 Part 2'!O13)</f>
        <v>0.96571089402225763</v>
      </c>
      <c r="BE13" s="93">
        <f t="shared" si="6"/>
        <v>0.93259753083326813</v>
      </c>
      <c r="BF13" s="93">
        <f>'Wyrównanie 22 Part 2'!B14-'Wyrównanie 22 Part 2'!B13</f>
        <v>-7.1743731391469667E-5</v>
      </c>
      <c r="BG13" s="93">
        <f t="shared" si="7"/>
        <v>7.1743731391469667E-5</v>
      </c>
      <c r="BH13" s="93">
        <f t="shared" si="8"/>
        <v>2.1814589814353759E-4</v>
      </c>
      <c r="BI13" s="93">
        <f t="shared" si="9"/>
        <v>2.1814589814353759E-4</v>
      </c>
      <c r="BJ13" s="93">
        <f t="shared" si="10"/>
        <v>-5.1095023164767341E-4</v>
      </c>
      <c r="BK13" s="93">
        <f t="shared" si="11"/>
        <v>5.1095023164767341E-4</v>
      </c>
      <c r="BL13" s="93"/>
      <c r="BM13" s="93">
        <f>ABS(('Wyrównanie 22 Part 2'!B13-'Wyrównanie 22 Part 2'!Q13)/'Wyrównanie 22 Part 2'!Q13)</f>
        <v>2.0783096579084561</v>
      </c>
      <c r="BN13" s="93">
        <f>BM13^2</f>
        <v>4.319371034155564</v>
      </c>
      <c r="BO13" s="93">
        <f>'Wyrównanie 22 Part 2'!B14-'Wyrównanie 22 Part 2'!B13</f>
        <v>-7.1743731391469667E-5</v>
      </c>
      <c r="BP13" s="93">
        <f>ABS(BO13)</f>
        <v>7.1743731391469667E-5</v>
      </c>
      <c r="BQ13" s="93">
        <f>BO14-BO13</f>
        <v>2.1814589814353759E-4</v>
      </c>
      <c r="BR13" s="93">
        <f>ABS(BQ13)</f>
        <v>2.1814589814353759E-4</v>
      </c>
      <c r="BS13" s="93">
        <f>BQ14-BQ13</f>
        <v>-5.1095023164767341E-4</v>
      </c>
      <c r="BT13" s="93">
        <f>ABS(BS13)</f>
        <v>5.1095023164767341E-4</v>
      </c>
    </row>
    <row r="14" spans="1:72" s="29" customFormat="1" x14ac:dyDescent="0.25">
      <c r="A14" s="42">
        <v>8</v>
      </c>
      <c r="B14" s="93">
        <f>ABS(('Wyrównanie 22 Part 2'!B14-'Wyrównanie 22 Part 2'!C14)/'Wyrównanie 22 Part 2'!C14)</f>
        <v>1</v>
      </c>
      <c r="C14" s="93">
        <f t="shared" si="5"/>
        <v>1</v>
      </c>
      <c r="D14" s="93">
        <f>'Wyrównanie 22 Part 2'!C15-'Wyrównanie 22 Part 2'!C14</f>
        <v>0</v>
      </c>
      <c r="E14" s="93">
        <f t="shared" si="0"/>
        <v>0</v>
      </c>
      <c r="F14" s="93">
        <f t="shared" si="1"/>
        <v>1.2164145615389369E-5</v>
      </c>
      <c r="G14" s="93">
        <f t="shared" si="2"/>
        <v>1.2164145615389369E-5</v>
      </c>
      <c r="H14" s="93">
        <f t="shared" si="3"/>
        <v>2.0987700800035144E-6</v>
      </c>
      <c r="I14" s="93">
        <f t="shared" si="4"/>
        <v>2.0987700800035144E-6</v>
      </c>
      <c r="J14" s="93"/>
      <c r="K14" s="93">
        <f>ABS(('Wyrównanie 22 Part 2'!B14-'Wyrównanie 22 Part 2'!E14)/'Wyrównanie 22 Part 2'!E14)</f>
        <v>1</v>
      </c>
      <c r="L14" s="93">
        <f t="shared" si="12"/>
        <v>1</v>
      </c>
      <c r="M14" s="93">
        <f>'Wyrównanie 22 Part 2'!C15-'Wyrównanie 22 Part 2'!C14</f>
        <v>0</v>
      </c>
      <c r="N14" s="93">
        <f t="shared" si="13"/>
        <v>0</v>
      </c>
      <c r="O14" s="93">
        <f t="shared" si="14"/>
        <v>1.2164145615389369E-5</v>
      </c>
      <c r="P14" s="93">
        <f t="shared" si="15"/>
        <v>1.2164145615389369E-5</v>
      </c>
      <c r="Q14" s="93">
        <f t="shared" si="16"/>
        <v>2.0987700800035144E-6</v>
      </c>
      <c r="R14" s="93">
        <f t="shared" si="17"/>
        <v>2.0987700800035144E-6</v>
      </c>
      <c r="S14" s="93"/>
      <c r="T14" s="93">
        <f>ABS(('Wyrównanie 22 Part 2'!B14-'Wyrównanie 22 Part 2'!G14)/'Wyrównanie 22 Part 2'!G14)</f>
        <v>1</v>
      </c>
      <c r="U14" s="93">
        <f t="shared" si="19"/>
        <v>1</v>
      </c>
      <c r="V14" s="93">
        <f>'Wyrównanie 22 Part 2'!C15-'Wyrównanie 22 Part 2'!C14</f>
        <v>0</v>
      </c>
      <c r="W14" s="93">
        <f t="shared" si="20"/>
        <v>0</v>
      </c>
      <c r="X14" s="93">
        <f t="shared" si="21"/>
        <v>1.2164145615389369E-5</v>
      </c>
      <c r="Y14" s="93">
        <f t="shared" si="22"/>
        <v>1.2164145615389369E-5</v>
      </c>
      <c r="Z14" s="93">
        <f t="shared" si="23"/>
        <v>2.0987700800035144E-6</v>
      </c>
      <c r="AA14" s="93">
        <f t="shared" si="18"/>
        <v>2.0987700800035144E-6</v>
      </c>
      <c r="AB14" s="93"/>
      <c r="AC14" s="93">
        <f>ABS(('Wyrównanie 22 Part 2'!B14-'Wyrównanie 22 Part 2'!I14)/'Wyrównanie 22 Part 2'!I14)</f>
        <v>1</v>
      </c>
      <c r="AD14" s="93">
        <f t="shared" ref="AD14:AD77" si="24">AC14^2</f>
        <v>1</v>
      </c>
      <c r="AE14" s="93">
        <f>'Wyrównanie 22 Part 2'!C15-'Wyrównanie 22 Part 2'!C14</f>
        <v>0</v>
      </c>
      <c r="AF14" s="93">
        <f t="shared" ref="AF14:AF77" si="25">ABS(AE14)</f>
        <v>0</v>
      </c>
      <c r="AG14" s="93">
        <f t="shared" ref="AG14:AG77" si="26">AE15-AE14</f>
        <v>1.2164145615389369E-5</v>
      </c>
      <c r="AH14" s="93">
        <f t="shared" ref="AH14:AH77" si="27">ABS(AG14)</f>
        <v>1.2164145615389369E-5</v>
      </c>
      <c r="AI14" s="93">
        <f t="shared" ref="AI14:AI77" si="28">AG15-AG14</f>
        <v>2.0987700800035144E-6</v>
      </c>
      <c r="AJ14" s="93">
        <f t="shared" ref="AJ14:AJ77" si="29">ABS(AI14)</f>
        <v>2.0987700800035144E-6</v>
      </c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>
        <f>ABS(('Wyrównanie 22 Part 2'!B14-'Wyrównanie 22 Part 2'!O14)/'Wyrównanie 22 Part 2'!O14)</f>
        <v>1</v>
      </c>
      <c r="BE14" s="93">
        <f t="shared" si="6"/>
        <v>1</v>
      </c>
      <c r="BF14" s="93">
        <f>'Wyrównanie 22 Part 2'!B15-'Wyrównanie 22 Part 2'!B14</f>
        <v>1.4640216675206792E-4</v>
      </c>
      <c r="BG14" s="93">
        <f t="shared" si="7"/>
        <v>1.4640216675206792E-4</v>
      </c>
      <c r="BH14" s="93">
        <f t="shared" si="8"/>
        <v>-2.9280433350413584E-4</v>
      </c>
      <c r="BI14" s="93">
        <f t="shared" si="9"/>
        <v>2.9280433350413584E-4</v>
      </c>
      <c r="BJ14" s="93">
        <f t="shared" si="10"/>
        <v>4.3920650025620379E-4</v>
      </c>
      <c r="BK14" s="93">
        <f t="shared" si="11"/>
        <v>4.3920650025620379E-4</v>
      </c>
      <c r="BL14" s="93"/>
      <c r="BM14" s="93">
        <f>ABS(('Wyrównanie 22 Part 2'!B14-'Wyrównanie 22 Part 2'!Q14)/'Wyrównanie 22 Part 2'!Q14)</f>
        <v>1</v>
      </c>
      <c r="BN14" s="93">
        <f t="shared" ref="BN14:BN77" si="30">BM14^2</f>
        <v>1</v>
      </c>
      <c r="BO14" s="93">
        <f>'Wyrównanie 22 Part 2'!B15-'Wyrównanie 22 Part 2'!B14</f>
        <v>1.4640216675206792E-4</v>
      </c>
      <c r="BP14" s="93">
        <f t="shared" ref="BP14:BP77" si="31">ABS(BO14)</f>
        <v>1.4640216675206792E-4</v>
      </c>
      <c r="BQ14" s="93">
        <f t="shared" ref="BQ14:BQ77" si="32">BO15-BO14</f>
        <v>-2.9280433350413584E-4</v>
      </c>
      <c r="BR14" s="93">
        <f t="shared" ref="BR14:BR77" si="33">ABS(BQ14)</f>
        <v>2.9280433350413584E-4</v>
      </c>
      <c r="BS14" s="93">
        <f t="shared" ref="BS14:BS77" si="34">BQ15-BQ14</f>
        <v>4.3920650025620379E-4</v>
      </c>
      <c r="BT14" s="93">
        <f t="shared" ref="BT14:BT77" si="35">ABS(BS14)</f>
        <v>4.3920650025620379E-4</v>
      </c>
    </row>
    <row r="15" spans="1:72" s="29" customFormat="1" x14ac:dyDescent="0.25">
      <c r="A15" s="42">
        <v>9</v>
      </c>
      <c r="B15" s="93">
        <f>ABS(('Wyrównanie 22 Part 2'!B15-'Wyrównanie 22 Part 2'!C15)/'Wyrównanie 22 Part 2'!C15)</f>
        <v>2.3556020992825846</v>
      </c>
      <c r="C15" s="93">
        <f t="shared" si="5"/>
        <v>5.5488612501445198</v>
      </c>
      <c r="D15" s="93">
        <f>'Wyrównanie 22 Part 2'!C16-'Wyrównanie 22 Part 2'!C15</f>
        <v>1.2164145615389369E-5</v>
      </c>
      <c r="E15" s="93">
        <f t="shared" si="0"/>
        <v>1.2164145615389369E-5</v>
      </c>
      <c r="F15" s="93">
        <f t="shared" si="1"/>
        <v>1.4262915695392884E-5</v>
      </c>
      <c r="G15" s="93">
        <f t="shared" si="2"/>
        <v>1.4262915695392884E-5</v>
      </c>
      <c r="H15" s="93">
        <f t="shared" si="3"/>
        <v>-2.8526790947160304E-5</v>
      </c>
      <c r="I15" s="93">
        <f t="shared" si="4"/>
        <v>2.8526790947160304E-5</v>
      </c>
      <c r="J15" s="93"/>
      <c r="K15" s="93">
        <f>ABS(('Wyrównanie 22 Part 2'!B15-'Wyrównanie 22 Part 2'!E15)/'Wyrównanie 22 Part 2'!E15)</f>
        <v>1.7222291896945232</v>
      </c>
      <c r="L15" s="93">
        <f t="shared" si="12"/>
        <v>2.9660733818358542</v>
      </c>
      <c r="M15" s="93">
        <f>'Wyrównanie 22 Part 2'!C16-'Wyrównanie 22 Part 2'!C15</f>
        <v>1.2164145615389369E-5</v>
      </c>
      <c r="N15" s="93">
        <f t="shared" si="13"/>
        <v>1.2164145615389369E-5</v>
      </c>
      <c r="O15" s="93">
        <f t="shared" si="14"/>
        <v>1.4262915695392884E-5</v>
      </c>
      <c r="P15" s="93">
        <f t="shared" si="15"/>
        <v>1.4262915695392884E-5</v>
      </c>
      <c r="Q15" s="93">
        <f t="shared" si="16"/>
        <v>-2.8526790947160304E-5</v>
      </c>
      <c r="R15" s="93">
        <f t="shared" si="17"/>
        <v>2.8526790947160304E-5</v>
      </c>
      <c r="S15" s="93"/>
      <c r="T15" s="93">
        <f>ABS(('Wyrównanie 22 Part 2'!B15-'Wyrównanie 22 Part 2'!G15)/'Wyrównanie 22 Part 2'!G15)</f>
        <v>1.529105685475511</v>
      </c>
      <c r="U15" s="93">
        <f t="shared" si="19"/>
        <v>2.3381641973535321</v>
      </c>
      <c r="V15" s="93">
        <f>'Wyrównanie 22 Part 2'!C16-'Wyrównanie 22 Part 2'!C15</f>
        <v>1.2164145615389369E-5</v>
      </c>
      <c r="W15" s="93">
        <f t="shared" si="20"/>
        <v>1.2164145615389369E-5</v>
      </c>
      <c r="X15" s="93">
        <f t="shared" si="21"/>
        <v>1.4262915695392884E-5</v>
      </c>
      <c r="Y15" s="93">
        <f t="shared" si="22"/>
        <v>1.4262915695392884E-5</v>
      </c>
      <c r="Z15" s="93">
        <f t="shared" si="23"/>
        <v>-2.8526790947160304E-5</v>
      </c>
      <c r="AA15" s="93">
        <f t="shared" si="18"/>
        <v>2.8526790947160304E-5</v>
      </c>
      <c r="AB15" s="93"/>
      <c r="AC15" s="93">
        <f>ABS(('Wyrównanie 22 Part 2'!B15-'Wyrównanie 22 Part 2'!I15)/'Wyrównanie 22 Part 2'!I15)</f>
        <v>2.3015083754593322</v>
      </c>
      <c r="AD15" s="93">
        <f t="shared" si="24"/>
        <v>5.2969408023094546</v>
      </c>
      <c r="AE15" s="93">
        <f>'Wyrównanie 22 Part 2'!C16-'Wyrównanie 22 Part 2'!C15</f>
        <v>1.2164145615389369E-5</v>
      </c>
      <c r="AF15" s="93">
        <f t="shared" si="25"/>
        <v>1.2164145615389369E-5</v>
      </c>
      <c r="AG15" s="93">
        <f t="shared" si="26"/>
        <v>1.4262915695392884E-5</v>
      </c>
      <c r="AH15" s="93">
        <f t="shared" si="27"/>
        <v>1.4262915695392884E-5</v>
      </c>
      <c r="AI15" s="93">
        <f t="shared" si="28"/>
        <v>-2.8526790947160304E-5</v>
      </c>
      <c r="AJ15" s="93">
        <f t="shared" si="29"/>
        <v>2.8526790947160304E-5</v>
      </c>
      <c r="AK15" s="93"/>
      <c r="AL15" s="93">
        <f>ABS(('Wyrównanie 22 Part 2'!B15-'Wyrównanie 22 Part 2'!K15)/'Wyrównanie 22 Part 2'!K15)</f>
        <v>2.6027520856303528</v>
      </c>
      <c r="AM15" s="93">
        <f>AL15^2</f>
        <v>6.7743184192531514</v>
      </c>
      <c r="AN15" s="93">
        <f>'Wyrównanie 22 Part 2'!B16-'Wyrównanie 22 Part 2'!B15</f>
        <v>-1.4640216675206792E-4</v>
      </c>
      <c r="AO15" s="93">
        <f>ABS(AN15)</f>
        <v>1.4640216675206792E-4</v>
      </c>
      <c r="AP15" s="93">
        <f>AN16-AN15</f>
        <v>1.4640216675206792E-4</v>
      </c>
      <c r="AQ15" s="93">
        <f>ABS(AP15)</f>
        <v>1.4640216675206792E-4</v>
      </c>
      <c r="AR15" s="93">
        <f>AP16-AP15</f>
        <v>-1.3837707283651402E-5</v>
      </c>
      <c r="AS15" s="93">
        <f>ABS(AR15)</f>
        <v>1.3837707283651402E-5</v>
      </c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>
        <f>ABS(('Wyrównanie 22 Part 2'!B15-'Wyrównanie 22 Part 2'!O15)/'Wyrównanie 22 Part 2'!O15)</f>
        <v>0.64013553621563246</v>
      </c>
      <c r="BE15" s="93">
        <f t="shared" si="6"/>
        <v>0.40977350472607532</v>
      </c>
      <c r="BF15" s="93">
        <f>'Wyrównanie 22 Part 2'!B16-'Wyrównanie 22 Part 2'!B15</f>
        <v>-1.4640216675206792E-4</v>
      </c>
      <c r="BG15" s="93">
        <f t="shared" si="7"/>
        <v>1.4640216675206792E-4</v>
      </c>
      <c r="BH15" s="93">
        <f t="shared" si="8"/>
        <v>1.4640216675206792E-4</v>
      </c>
      <c r="BI15" s="93">
        <f t="shared" si="9"/>
        <v>1.4640216675206792E-4</v>
      </c>
      <c r="BJ15" s="93">
        <f t="shared" si="10"/>
        <v>-1.3837707283651402E-5</v>
      </c>
      <c r="BK15" s="93">
        <f t="shared" si="11"/>
        <v>1.3837707283651402E-5</v>
      </c>
      <c r="BL15" s="93"/>
      <c r="BM15" s="93">
        <f>ABS(('Wyrównanie 22 Part 2'!B15-'Wyrównanie 22 Part 2'!Q15)/'Wyrównanie 22 Part 2'!Q15)</f>
        <v>2.7428768042116047</v>
      </c>
      <c r="BN15" s="93">
        <f t="shared" si="30"/>
        <v>7.5233731630820655</v>
      </c>
      <c r="BO15" s="93">
        <f>'Wyrównanie 22 Part 2'!B16-'Wyrównanie 22 Part 2'!B15</f>
        <v>-1.4640216675206792E-4</v>
      </c>
      <c r="BP15" s="93">
        <f t="shared" si="31"/>
        <v>1.4640216675206792E-4</v>
      </c>
      <c r="BQ15" s="93">
        <f t="shared" si="32"/>
        <v>1.4640216675206792E-4</v>
      </c>
      <c r="BR15" s="93">
        <f t="shared" si="33"/>
        <v>1.4640216675206792E-4</v>
      </c>
      <c r="BS15" s="93">
        <f t="shared" si="34"/>
        <v>-1.3837707283651402E-5</v>
      </c>
      <c r="BT15" s="93">
        <f t="shared" si="35"/>
        <v>1.3837707283651402E-5</v>
      </c>
    </row>
    <row r="16" spans="1:72" s="29" customFormat="1" x14ac:dyDescent="0.25">
      <c r="A16" s="42">
        <v>10</v>
      </c>
      <c r="B16" s="93">
        <f>ABS(('Wyrównanie 22 Part 2'!B16-'Wyrównanie 22 Part 2'!C16)/'Wyrównanie 22 Part 2'!C16)</f>
        <v>1</v>
      </c>
      <c r="C16" s="93">
        <f t="shared" si="5"/>
        <v>1</v>
      </c>
      <c r="D16" s="93">
        <f>'Wyrównanie 22 Part 2'!C17-'Wyrównanie 22 Part 2'!C16</f>
        <v>2.6427061310782253E-5</v>
      </c>
      <c r="E16" s="93">
        <f t="shared" si="0"/>
        <v>2.6427061310782253E-5</v>
      </c>
      <c r="F16" s="93">
        <f t="shared" si="1"/>
        <v>-1.426387525176742E-5</v>
      </c>
      <c r="G16" s="93">
        <f t="shared" si="2"/>
        <v>1.426387525176742E-5</v>
      </c>
      <c r="H16" s="93">
        <f t="shared" si="3"/>
        <v>2.1006891927525877E-6</v>
      </c>
      <c r="I16" s="93">
        <f t="shared" si="4"/>
        <v>2.1006891927525877E-6</v>
      </c>
      <c r="J16" s="93"/>
      <c r="K16" s="93">
        <f>ABS(('Wyrównanie 22 Part 2'!B16-'Wyrównanie 22 Part 2'!E16)/'Wyrównanie 22 Part 2'!E16)</f>
        <v>1</v>
      </c>
      <c r="L16" s="93">
        <f t="shared" si="12"/>
        <v>1</v>
      </c>
      <c r="M16" s="93">
        <f>'Wyrównanie 22 Part 2'!C17-'Wyrównanie 22 Part 2'!C16</f>
        <v>2.6427061310782253E-5</v>
      </c>
      <c r="N16" s="93">
        <f t="shared" si="13"/>
        <v>2.6427061310782253E-5</v>
      </c>
      <c r="O16" s="93">
        <f t="shared" si="14"/>
        <v>-1.426387525176742E-5</v>
      </c>
      <c r="P16" s="93">
        <f t="shared" si="15"/>
        <v>1.426387525176742E-5</v>
      </c>
      <c r="Q16" s="93">
        <f t="shared" si="16"/>
        <v>2.1006891927525877E-6</v>
      </c>
      <c r="R16" s="93">
        <f t="shared" si="17"/>
        <v>2.1006891927525877E-6</v>
      </c>
      <c r="S16" s="93"/>
      <c r="T16" s="93">
        <f>ABS(('Wyrównanie 22 Part 2'!B16-'Wyrównanie 22 Part 2'!G16)/'Wyrównanie 22 Part 2'!G16)</f>
        <v>1</v>
      </c>
      <c r="U16" s="93">
        <f t="shared" si="19"/>
        <v>1</v>
      </c>
      <c r="V16" s="93">
        <f>'Wyrównanie 22 Part 2'!C17-'Wyrównanie 22 Part 2'!C16</f>
        <v>2.6427061310782253E-5</v>
      </c>
      <c r="W16" s="93">
        <f t="shared" si="20"/>
        <v>2.6427061310782253E-5</v>
      </c>
      <c r="X16" s="93">
        <f t="shared" si="21"/>
        <v>-1.426387525176742E-5</v>
      </c>
      <c r="Y16" s="93">
        <f t="shared" si="22"/>
        <v>1.426387525176742E-5</v>
      </c>
      <c r="Z16" s="93">
        <f t="shared" si="23"/>
        <v>2.1006891927525877E-6</v>
      </c>
      <c r="AA16" s="93">
        <f t="shared" si="18"/>
        <v>2.1006891927525877E-6</v>
      </c>
      <c r="AB16" s="93"/>
      <c r="AC16" s="93">
        <f>ABS(('Wyrównanie 22 Part 2'!B16-'Wyrównanie 22 Part 2'!I16)/'Wyrównanie 22 Part 2'!I16)</f>
        <v>1</v>
      </c>
      <c r="AD16" s="93">
        <f t="shared" si="24"/>
        <v>1</v>
      </c>
      <c r="AE16" s="93">
        <f>'Wyrównanie 22 Part 2'!C17-'Wyrównanie 22 Part 2'!C16</f>
        <v>2.6427061310782253E-5</v>
      </c>
      <c r="AF16" s="93">
        <f t="shared" si="25"/>
        <v>2.6427061310782253E-5</v>
      </c>
      <c r="AG16" s="93">
        <f t="shared" si="26"/>
        <v>-1.426387525176742E-5</v>
      </c>
      <c r="AH16" s="93">
        <f t="shared" si="27"/>
        <v>1.426387525176742E-5</v>
      </c>
      <c r="AI16" s="93">
        <f t="shared" si="28"/>
        <v>2.1006891927525877E-6</v>
      </c>
      <c r="AJ16" s="93">
        <f t="shared" si="29"/>
        <v>2.1006891927525877E-6</v>
      </c>
      <c r="AK16" s="93"/>
      <c r="AL16" s="93">
        <f>ABS(('Wyrównanie 22 Part 2'!B16-'Wyrównanie 22 Part 2'!K16)/'Wyrównanie 22 Part 2'!K16)</f>
        <v>1</v>
      </c>
      <c r="AM16" s="93">
        <f t="shared" ref="AM16:AM79" si="36">AL16^2</f>
        <v>1</v>
      </c>
      <c r="AN16" s="93">
        <f>'Wyrównanie 22 Part 2'!B17-'Wyrównanie 22 Part 2'!B16</f>
        <v>0</v>
      </c>
      <c r="AO16" s="93">
        <f t="shared" ref="AO16:AO79" si="37">ABS(AN16)</f>
        <v>0</v>
      </c>
      <c r="AP16" s="93">
        <f t="shared" ref="AP16:AP79" si="38">AN17-AN16</f>
        <v>1.3256445946841652E-4</v>
      </c>
      <c r="AQ16" s="93">
        <f t="shared" ref="AQ16:AQ79" si="39">ABS(AP16)</f>
        <v>1.3256445946841652E-4</v>
      </c>
      <c r="AR16" s="93">
        <f t="shared" ref="AR16:AR79" si="40">AP17-AP16</f>
        <v>-2.6555807185133835E-4</v>
      </c>
      <c r="AS16" s="93">
        <f t="shared" ref="AS16:AS79" si="41">ABS(AR16)</f>
        <v>2.6555807185133835E-4</v>
      </c>
      <c r="AT16" s="93"/>
      <c r="AU16" s="93">
        <f>ABS(('Wyrównanie 22 Part 2'!B16-'Wyrównanie 22 Part 2'!M16)/'Wyrównanie 22 Part 2'!M16)</f>
        <v>1</v>
      </c>
      <c r="AV16" s="93">
        <f>AU16^2</f>
        <v>1</v>
      </c>
      <c r="AW16" s="93">
        <f>'Wyrównanie 22 Part 2'!B17-'Wyrównanie 22 Part 2'!B16</f>
        <v>0</v>
      </c>
      <c r="AX16" s="93">
        <f>ABS(AW16)</f>
        <v>0</v>
      </c>
      <c r="AY16" s="93">
        <f>AW17-AW16</f>
        <v>1.3256445946841652E-4</v>
      </c>
      <c r="AZ16" s="93">
        <f>ABS(AY16)</f>
        <v>1.3256445946841652E-4</v>
      </c>
      <c r="BA16" s="93">
        <f>AY17-AY16</f>
        <v>-2.6555807185133835E-4</v>
      </c>
      <c r="BB16" s="93">
        <f>ABS(BA16)</f>
        <v>2.6555807185133835E-4</v>
      </c>
      <c r="BC16" s="93"/>
      <c r="BD16" s="93">
        <f>ABS(('Wyrównanie 22 Part 2'!B16-'Wyrównanie 22 Part 2'!O16)/'Wyrównanie 22 Part 2'!O16)</f>
        <v>1</v>
      </c>
      <c r="BE16" s="93">
        <f t="shared" si="6"/>
        <v>1</v>
      </c>
      <c r="BF16" s="93">
        <f>'Wyrównanie 22 Part 2'!B17-'Wyrównanie 22 Part 2'!B16</f>
        <v>0</v>
      </c>
      <c r="BG16" s="93">
        <f t="shared" si="7"/>
        <v>0</v>
      </c>
      <c r="BH16" s="93">
        <f t="shared" si="8"/>
        <v>1.3256445946841652E-4</v>
      </c>
      <c r="BI16" s="93">
        <f t="shared" si="9"/>
        <v>1.3256445946841652E-4</v>
      </c>
      <c r="BJ16" s="93">
        <f t="shared" si="10"/>
        <v>-2.6555807185133835E-4</v>
      </c>
      <c r="BK16" s="93">
        <f t="shared" si="11"/>
        <v>2.6555807185133835E-4</v>
      </c>
      <c r="BL16" s="93"/>
      <c r="BM16" s="93">
        <f>ABS(('Wyrównanie 22 Part 2'!B16-'Wyrównanie 22 Part 2'!Q16)/'Wyrównanie 22 Part 2'!Q16)</f>
        <v>1</v>
      </c>
      <c r="BN16" s="93">
        <f t="shared" si="30"/>
        <v>1</v>
      </c>
      <c r="BO16" s="93">
        <f>'Wyrównanie 22 Part 2'!B17-'Wyrównanie 22 Part 2'!B16</f>
        <v>0</v>
      </c>
      <c r="BP16" s="93">
        <f t="shared" si="31"/>
        <v>0</v>
      </c>
      <c r="BQ16" s="93">
        <f t="shared" si="32"/>
        <v>1.3256445946841652E-4</v>
      </c>
      <c r="BR16" s="93">
        <f t="shared" si="33"/>
        <v>1.3256445946841652E-4</v>
      </c>
      <c r="BS16" s="93">
        <f t="shared" si="34"/>
        <v>-2.6555807185133835E-4</v>
      </c>
      <c r="BT16" s="93">
        <f t="shared" si="35"/>
        <v>2.6555807185133835E-4</v>
      </c>
    </row>
    <row r="17" spans="1:72" s="29" customFormat="1" x14ac:dyDescent="0.25">
      <c r="A17" s="42">
        <v>11</v>
      </c>
      <c r="B17" s="93">
        <f>ABS(('Wyrównanie 22 Part 2'!B17-'Wyrównanie 22 Part 2'!C17)/'Wyrównanie 22 Part 2'!C17)</f>
        <v>1</v>
      </c>
      <c r="C17" s="93">
        <f t="shared" si="5"/>
        <v>1</v>
      </c>
      <c r="D17" s="93">
        <f>'Wyrównanie 22 Part 2'!C18-'Wyrównanie 22 Part 2'!C17</f>
        <v>1.2163186059014833E-5</v>
      </c>
      <c r="E17" s="93">
        <f t="shared" si="0"/>
        <v>1.2163186059014833E-5</v>
      </c>
      <c r="F17" s="93">
        <f t="shared" si="1"/>
        <v>-1.2163186059014833E-5</v>
      </c>
      <c r="G17" s="93">
        <f t="shared" si="2"/>
        <v>1.2163186059014833E-5</v>
      </c>
      <c r="H17" s="93">
        <f t="shared" si="3"/>
        <v>5.9550936325570921E-5</v>
      </c>
      <c r="I17" s="93">
        <f t="shared" si="4"/>
        <v>5.9550936325570921E-5</v>
      </c>
      <c r="J17" s="93"/>
      <c r="K17" s="93">
        <f>ABS(('Wyrównanie 22 Part 2'!B17-'Wyrównanie 22 Part 2'!E17)/'Wyrównanie 22 Part 2'!E17)</f>
        <v>1</v>
      </c>
      <c r="L17" s="93">
        <f t="shared" si="12"/>
        <v>1</v>
      </c>
      <c r="M17" s="93">
        <f>'Wyrównanie 22 Part 2'!C18-'Wyrównanie 22 Part 2'!C17</f>
        <v>1.2163186059014833E-5</v>
      </c>
      <c r="N17" s="93">
        <f t="shared" si="13"/>
        <v>1.2163186059014833E-5</v>
      </c>
      <c r="O17" s="93">
        <f t="shared" si="14"/>
        <v>-1.2163186059014833E-5</v>
      </c>
      <c r="P17" s="93">
        <f t="shared" si="15"/>
        <v>1.2163186059014833E-5</v>
      </c>
      <c r="Q17" s="93">
        <f t="shared" si="16"/>
        <v>5.9550936325570921E-5</v>
      </c>
      <c r="R17" s="93">
        <f t="shared" si="17"/>
        <v>5.9550936325570921E-5</v>
      </c>
      <c r="S17" s="93"/>
      <c r="T17" s="93">
        <f>ABS(('Wyrównanie 22 Part 2'!B17-'Wyrównanie 22 Part 2'!G17)/'Wyrównanie 22 Part 2'!G17)</f>
        <v>1</v>
      </c>
      <c r="U17" s="93">
        <f t="shared" si="19"/>
        <v>1</v>
      </c>
      <c r="V17" s="93">
        <f>'Wyrównanie 22 Part 2'!C18-'Wyrównanie 22 Part 2'!C17</f>
        <v>1.2163186059014833E-5</v>
      </c>
      <c r="W17" s="93">
        <f t="shared" si="20"/>
        <v>1.2163186059014833E-5</v>
      </c>
      <c r="X17" s="93">
        <f t="shared" si="21"/>
        <v>-1.2163186059014833E-5</v>
      </c>
      <c r="Y17" s="93">
        <f t="shared" si="22"/>
        <v>1.2163186059014833E-5</v>
      </c>
      <c r="Z17" s="93">
        <f t="shared" si="23"/>
        <v>5.9550936325570921E-5</v>
      </c>
      <c r="AA17" s="93">
        <f t="shared" si="18"/>
        <v>5.9550936325570921E-5</v>
      </c>
      <c r="AB17" s="93"/>
      <c r="AC17" s="93">
        <f>ABS(('Wyrównanie 22 Part 2'!B17-'Wyrównanie 22 Part 2'!I17)/'Wyrównanie 22 Part 2'!I17)</f>
        <v>1</v>
      </c>
      <c r="AD17" s="93">
        <f t="shared" si="24"/>
        <v>1</v>
      </c>
      <c r="AE17" s="93">
        <f>'Wyrównanie 22 Part 2'!C18-'Wyrównanie 22 Part 2'!C17</f>
        <v>1.2163186059014833E-5</v>
      </c>
      <c r="AF17" s="93">
        <f t="shared" si="25"/>
        <v>1.2163186059014833E-5</v>
      </c>
      <c r="AG17" s="93">
        <f t="shared" si="26"/>
        <v>-1.2163186059014833E-5</v>
      </c>
      <c r="AH17" s="93">
        <f t="shared" si="27"/>
        <v>1.2163186059014833E-5</v>
      </c>
      <c r="AI17" s="93">
        <f t="shared" si="28"/>
        <v>5.9550936325570921E-5</v>
      </c>
      <c r="AJ17" s="93">
        <f t="shared" si="29"/>
        <v>5.9550936325570921E-5</v>
      </c>
      <c r="AK17" s="93"/>
      <c r="AL17" s="93">
        <f>ABS(('Wyrównanie 22 Part 2'!B17-'Wyrównanie 22 Part 2'!K17)/'Wyrównanie 22 Part 2'!K17)</f>
        <v>1</v>
      </c>
      <c r="AM17" s="93">
        <f t="shared" si="36"/>
        <v>1</v>
      </c>
      <c r="AN17" s="93">
        <f>'Wyrównanie 22 Part 2'!B18-'Wyrównanie 22 Part 2'!B17</f>
        <v>1.3256445946841652E-4</v>
      </c>
      <c r="AO17" s="93">
        <f t="shared" si="37"/>
        <v>1.3256445946841652E-4</v>
      </c>
      <c r="AP17" s="93">
        <f t="shared" si="38"/>
        <v>-1.3299361238292183E-4</v>
      </c>
      <c r="AQ17" s="93">
        <f t="shared" si="39"/>
        <v>1.3299361238292183E-4</v>
      </c>
      <c r="AR17" s="93">
        <f t="shared" si="40"/>
        <v>2.0850555579065807E-4</v>
      </c>
      <c r="AS17" s="93">
        <f t="shared" si="41"/>
        <v>2.0850555579065807E-4</v>
      </c>
      <c r="AT17" s="93"/>
      <c r="AU17" s="93">
        <f>ABS(('Wyrównanie 22 Part 2'!B17-'Wyrównanie 22 Part 2'!M17)/'Wyrównanie 22 Part 2'!M17)</f>
        <v>1</v>
      </c>
      <c r="AV17" s="93">
        <f t="shared" ref="AV17:AV80" si="42">AU17^2</f>
        <v>1</v>
      </c>
      <c r="AW17" s="93">
        <f>'Wyrównanie 22 Part 2'!B18-'Wyrównanie 22 Part 2'!B17</f>
        <v>1.3256445946841652E-4</v>
      </c>
      <c r="AX17" s="93">
        <f t="shared" ref="AX17:AX80" si="43">ABS(AW17)</f>
        <v>1.3256445946841652E-4</v>
      </c>
      <c r="AY17" s="93">
        <f t="shared" ref="AY17:AY80" si="44">AW18-AW17</f>
        <v>-1.3299361238292183E-4</v>
      </c>
      <c r="AZ17" s="93">
        <f t="shared" ref="AZ17:AZ80" si="45">ABS(AY17)</f>
        <v>1.3299361238292183E-4</v>
      </c>
      <c r="BA17" s="93">
        <f t="shared" ref="BA17:BA80" si="46">AY18-AY17</f>
        <v>2.0850555579065807E-4</v>
      </c>
      <c r="BB17" s="93">
        <f t="shared" ref="BB17:BB80" si="47">ABS(BA17)</f>
        <v>2.0850555579065807E-4</v>
      </c>
      <c r="BC17" s="93"/>
      <c r="BD17" s="93">
        <f>ABS(('Wyrównanie 22 Part 2'!B17-'Wyrównanie 22 Part 2'!O17)/'Wyrównanie 22 Part 2'!O17)</f>
        <v>1</v>
      </c>
      <c r="BE17" s="93">
        <f t="shared" si="6"/>
        <v>1</v>
      </c>
      <c r="BF17" s="93">
        <f>'Wyrównanie 22 Part 2'!B18-'Wyrównanie 22 Part 2'!B17</f>
        <v>1.3256445946841652E-4</v>
      </c>
      <c r="BG17" s="93">
        <f t="shared" si="7"/>
        <v>1.3256445946841652E-4</v>
      </c>
      <c r="BH17" s="93">
        <f t="shared" si="8"/>
        <v>-1.3299361238292183E-4</v>
      </c>
      <c r="BI17" s="93">
        <f t="shared" si="9"/>
        <v>1.3299361238292183E-4</v>
      </c>
      <c r="BJ17" s="93">
        <f t="shared" si="10"/>
        <v>2.0850555579065807E-4</v>
      </c>
      <c r="BK17" s="93">
        <f t="shared" si="11"/>
        <v>2.0850555579065807E-4</v>
      </c>
      <c r="BL17" s="93"/>
      <c r="BM17" s="93">
        <f>ABS(('Wyrównanie 22 Part 2'!B17-'Wyrównanie 22 Part 2'!Q17)/'Wyrównanie 22 Part 2'!Q17)</f>
        <v>1</v>
      </c>
      <c r="BN17" s="93">
        <f t="shared" si="30"/>
        <v>1</v>
      </c>
      <c r="BO17" s="93">
        <f>'Wyrównanie 22 Part 2'!B18-'Wyrównanie 22 Part 2'!B17</f>
        <v>1.3256445946841652E-4</v>
      </c>
      <c r="BP17" s="93">
        <f t="shared" si="31"/>
        <v>1.3256445946841652E-4</v>
      </c>
      <c r="BQ17" s="93">
        <f t="shared" si="32"/>
        <v>-1.3299361238292183E-4</v>
      </c>
      <c r="BR17" s="93">
        <f t="shared" si="33"/>
        <v>1.3299361238292183E-4</v>
      </c>
      <c r="BS17" s="93">
        <f t="shared" si="34"/>
        <v>2.0850555579065807E-4</v>
      </c>
      <c r="BT17" s="93">
        <f t="shared" si="35"/>
        <v>2.0850555579065807E-4</v>
      </c>
    </row>
    <row r="18" spans="1:72" s="29" customFormat="1" x14ac:dyDescent="0.25">
      <c r="A18" s="42">
        <v>12</v>
      </c>
      <c r="B18" s="93">
        <f>ABS(('Wyrównanie 22 Part 2'!B18-'Wyrównanie 22 Part 2'!C18)/'Wyrównanie 22 Part 2'!C18)</f>
        <v>0.40452894287773583</v>
      </c>
      <c r="C18" s="93">
        <f t="shared" si="5"/>
        <v>0.16364366562577845</v>
      </c>
      <c r="D18" s="93">
        <f>'Wyrównanie 22 Part 2'!C19-'Wyrównanie 22 Part 2'!C18</f>
        <v>0</v>
      </c>
      <c r="E18" s="93">
        <f t="shared" si="0"/>
        <v>0</v>
      </c>
      <c r="F18" s="93">
        <f t="shared" si="1"/>
        <v>4.7387750266556088E-5</v>
      </c>
      <c r="G18" s="93">
        <f t="shared" si="2"/>
        <v>4.7387750266556088E-5</v>
      </c>
      <c r="H18" s="93">
        <f t="shared" si="3"/>
        <v>-8.804371157573163E-5</v>
      </c>
      <c r="I18" s="93">
        <f t="shared" si="4"/>
        <v>8.804371157573163E-5</v>
      </c>
      <c r="J18" s="93"/>
      <c r="K18" s="93">
        <f>ABS(('Wyrównanie 22 Part 2'!B18-'Wyrównanie 22 Part 2'!E18)/'Wyrównanie 22 Part 2'!E18)</f>
        <v>0.41461789266104654</v>
      </c>
      <c r="L18" s="93">
        <f t="shared" si="12"/>
        <v>0.17190799691468711</v>
      </c>
      <c r="M18" s="93">
        <f>'Wyrównanie 22 Part 2'!C19-'Wyrównanie 22 Part 2'!C18</f>
        <v>0</v>
      </c>
      <c r="N18" s="93">
        <f t="shared" si="13"/>
        <v>0</v>
      </c>
      <c r="O18" s="93">
        <f t="shared" si="14"/>
        <v>4.7387750266556088E-5</v>
      </c>
      <c r="P18" s="93">
        <f t="shared" si="15"/>
        <v>4.7387750266556088E-5</v>
      </c>
      <c r="Q18" s="93">
        <f t="shared" si="16"/>
        <v>-8.804371157573163E-5</v>
      </c>
      <c r="R18" s="93">
        <f t="shared" si="17"/>
        <v>8.804371157573163E-5</v>
      </c>
      <c r="S18" s="93"/>
      <c r="T18" s="93">
        <f>ABS(('Wyrównanie 22 Part 2'!B18-'Wyrównanie 22 Part 2'!G18)/'Wyrównanie 22 Part 2'!G18)</f>
        <v>0.40680003820327448</v>
      </c>
      <c r="U18" s="93">
        <f t="shared" si="19"/>
        <v>0.16548627108218558</v>
      </c>
      <c r="V18" s="93">
        <f>'Wyrównanie 22 Part 2'!C19-'Wyrównanie 22 Part 2'!C18</f>
        <v>0</v>
      </c>
      <c r="W18" s="93">
        <f t="shared" si="20"/>
        <v>0</v>
      </c>
      <c r="X18" s="93">
        <f t="shared" si="21"/>
        <v>4.7387750266556088E-5</v>
      </c>
      <c r="Y18" s="93">
        <f t="shared" si="22"/>
        <v>4.7387750266556088E-5</v>
      </c>
      <c r="Z18" s="93">
        <f t="shared" si="23"/>
        <v>-8.804371157573163E-5</v>
      </c>
      <c r="AA18" s="93">
        <f t="shared" si="18"/>
        <v>8.804371157573163E-5</v>
      </c>
      <c r="AB18" s="93"/>
      <c r="AC18" s="93">
        <f>ABS(('Wyrównanie 22 Part 2'!B18-'Wyrównanie 22 Part 2'!I18)/'Wyrównanie 22 Part 2'!I18)</f>
        <v>0.41570451988583962</v>
      </c>
      <c r="AD18" s="93">
        <f t="shared" si="24"/>
        <v>0.17281024785351642</v>
      </c>
      <c r="AE18" s="93">
        <f>'Wyrównanie 22 Part 2'!C19-'Wyrównanie 22 Part 2'!C18</f>
        <v>0</v>
      </c>
      <c r="AF18" s="93">
        <f t="shared" si="25"/>
        <v>0</v>
      </c>
      <c r="AG18" s="93">
        <f t="shared" si="26"/>
        <v>4.7387750266556088E-5</v>
      </c>
      <c r="AH18" s="93">
        <f t="shared" si="27"/>
        <v>4.7387750266556088E-5</v>
      </c>
      <c r="AI18" s="93">
        <f t="shared" si="28"/>
        <v>-8.804371157573163E-5</v>
      </c>
      <c r="AJ18" s="93">
        <f t="shared" si="29"/>
        <v>8.804371157573163E-5</v>
      </c>
      <c r="AK18" s="93"/>
      <c r="AL18" s="93">
        <f>ABS(('Wyrównanie 22 Part 2'!B18-'Wyrównanie 22 Part 2'!K18)/'Wyrównanie 22 Part 2'!K18)</f>
        <v>0.49048396849897236</v>
      </c>
      <c r="AM18" s="93">
        <f t="shared" si="36"/>
        <v>0.24057452335450091</v>
      </c>
      <c r="AN18" s="93">
        <f>'Wyrównanie 22 Part 2'!B19-'Wyrównanie 22 Part 2'!B18</f>
        <v>-4.2915291450530951E-7</v>
      </c>
      <c r="AO18" s="93">
        <f t="shared" si="37"/>
        <v>4.2915291450530951E-7</v>
      </c>
      <c r="AP18" s="93">
        <f t="shared" si="38"/>
        <v>7.5511943407736238E-5</v>
      </c>
      <c r="AQ18" s="93">
        <f t="shared" si="39"/>
        <v>7.5511943407736238E-5</v>
      </c>
      <c r="AR18" s="93">
        <f t="shared" si="40"/>
        <v>-3.5781283094810936E-4</v>
      </c>
      <c r="AS18" s="93">
        <f t="shared" si="41"/>
        <v>3.5781283094810936E-4</v>
      </c>
      <c r="AT18" s="93"/>
      <c r="AU18" s="93">
        <f>ABS(('Wyrównanie 22 Part 2'!B18-'Wyrównanie 22 Part 2'!M18)/'Wyrównanie 22 Part 2'!M18)</f>
        <v>0.44536068975394</v>
      </c>
      <c r="AV18" s="93">
        <f t="shared" si="42"/>
        <v>0.19834614397810518</v>
      </c>
      <c r="AW18" s="93">
        <f>'Wyrównanie 22 Part 2'!B19-'Wyrównanie 22 Part 2'!B18</f>
        <v>-4.2915291450530951E-7</v>
      </c>
      <c r="AX18" s="93">
        <f t="shared" si="43"/>
        <v>4.2915291450530951E-7</v>
      </c>
      <c r="AY18" s="93">
        <f t="shared" si="44"/>
        <v>7.5511943407736238E-5</v>
      </c>
      <c r="AZ18" s="93">
        <f t="shared" si="45"/>
        <v>7.5511943407736238E-5</v>
      </c>
      <c r="BA18" s="93">
        <f t="shared" si="46"/>
        <v>-3.5781283094810936E-4</v>
      </c>
      <c r="BB18" s="93">
        <f t="shared" si="47"/>
        <v>3.5781283094810936E-4</v>
      </c>
      <c r="BC18" s="93"/>
      <c r="BD18" s="93">
        <f>ABS(('Wyrównanie 22 Part 2'!B18-'Wyrównanie 22 Part 2'!O18)/'Wyrównanie 22 Part 2'!O18)</f>
        <v>0.28151385855005606</v>
      </c>
      <c r="BE18" s="93">
        <f t="shared" si="6"/>
        <v>7.9250052555740969E-2</v>
      </c>
      <c r="BF18" s="93">
        <f>'Wyrównanie 22 Part 2'!B19-'Wyrównanie 22 Part 2'!B18</f>
        <v>-4.2915291450530951E-7</v>
      </c>
      <c r="BG18" s="93">
        <f t="shared" si="7"/>
        <v>4.2915291450530951E-7</v>
      </c>
      <c r="BH18" s="93">
        <f t="shared" si="8"/>
        <v>7.5511943407736238E-5</v>
      </c>
      <c r="BI18" s="93">
        <f t="shared" si="9"/>
        <v>7.5511943407736238E-5</v>
      </c>
      <c r="BJ18" s="93">
        <f t="shared" si="10"/>
        <v>-3.5781283094810936E-4</v>
      </c>
      <c r="BK18" s="93">
        <f t="shared" si="11"/>
        <v>3.5781283094810936E-4</v>
      </c>
      <c r="BL18" s="93"/>
      <c r="BM18" s="93">
        <f>ABS(('Wyrównanie 22 Part 2'!B18-'Wyrównanie 22 Part 2'!Q18)/'Wyrównanie 22 Part 2'!Q18)</f>
        <v>0.40747508578483216</v>
      </c>
      <c r="BN18" s="93">
        <f t="shared" si="30"/>
        <v>0.16603594553535633</v>
      </c>
      <c r="BO18" s="93">
        <f>'Wyrównanie 22 Part 2'!B19-'Wyrównanie 22 Part 2'!B18</f>
        <v>-4.2915291450530951E-7</v>
      </c>
      <c r="BP18" s="93">
        <f t="shared" si="31"/>
        <v>4.2915291450530951E-7</v>
      </c>
      <c r="BQ18" s="93">
        <f t="shared" si="32"/>
        <v>7.5511943407736238E-5</v>
      </c>
      <c r="BR18" s="93">
        <f t="shared" si="33"/>
        <v>7.5511943407736238E-5</v>
      </c>
      <c r="BS18" s="93">
        <f t="shared" si="34"/>
        <v>-3.5781283094810936E-4</v>
      </c>
      <c r="BT18" s="93">
        <f t="shared" si="35"/>
        <v>3.5781283094810936E-4</v>
      </c>
    </row>
    <row r="19" spans="1:72" s="29" customFormat="1" x14ac:dyDescent="0.25">
      <c r="A19" s="42">
        <v>13</v>
      </c>
      <c r="B19" s="93">
        <f>ABS(('Wyrównanie 22 Part 2'!B19-'Wyrównanie 22 Part 2'!C19)/'Wyrównanie 22 Part 2'!C19)</f>
        <v>0.39998204024817663</v>
      </c>
      <c r="C19" s="93">
        <f t="shared" si="5"/>
        <v>0.15998563252109399</v>
      </c>
      <c r="D19" s="93">
        <f>'Wyrównanie 22 Part 2'!C20-'Wyrównanie 22 Part 2'!C19</f>
        <v>4.7387750266556088E-5</v>
      </c>
      <c r="E19" s="93">
        <f t="shared" si="0"/>
        <v>4.7387750266556088E-5</v>
      </c>
      <c r="F19" s="93">
        <f t="shared" si="1"/>
        <v>-4.0655961309175542E-5</v>
      </c>
      <c r="G19" s="93">
        <f t="shared" si="2"/>
        <v>4.0655961309175542E-5</v>
      </c>
      <c r="H19" s="93">
        <f t="shared" si="3"/>
        <v>4.2279719736664913E-5</v>
      </c>
      <c r="I19" s="93">
        <f t="shared" si="4"/>
        <v>4.2279719736664913E-5</v>
      </c>
      <c r="J19" s="93"/>
      <c r="K19" s="93">
        <f>ABS(('Wyrównanie 22 Part 2'!B19-'Wyrównanie 22 Part 2'!E19)/'Wyrównanie 22 Part 2'!E19)</f>
        <v>0.1771268537727303</v>
      </c>
      <c r="L19" s="93">
        <f t="shared" si="12"/>
        <v>3.1373922327426182E-2</v>
      </c>
      <c r="M19" s="93">
        <f>'Wyrównanie 22 Part 2'!C20-'Wyrównanie 22 Part 2'!C19</f>
        <v>4.7387750266556088E-5</v>
      </c>
      <c r="N19" s="93">
        <f t="shared" si="13"/>
        <v>4.7387750266556088E-5</v>
      </c>
      <c r="O19" s="93">
        <f t="shared" si="14"/>
        <v>-4.0655961309175542E-5</v>
      </c>
      <c r="P19" s="93">
        <f t="shared" si="15"/>
        <v>4.0655961309175542E-5</v>
      </c>
      <c r="Q19" s="93">
        <f t="shared" si="16"/>
        <v>4.2279719736664913E-5</v>
      </c>
      <c r="R19" s="93">
        <f t="shared" si="17"/>
        <v>4.2279719736664913E-5</v>
      </c>
      <c r="S19" s="93"/>
      <c r="T19" s="93">
        <f>ABS(('Wyrównanie 22 Part 2'!B19-'Wyrównanie 22 Part 2'!G19)/'Wyrównanie 22 Part 2'!G19)</f>
        <v>0.21104251008963337</v>
      </c>
      <c r="U19" s="93">
        <f t="shared" si="19"/>
        <v>4.4538941064933002E-2</v>
      </c>
      <c r="V19" s="93">
        <f>'Wyrównanie 22 Part 2'!C20-'Wyrównanie 22 Part 2'!C19</f>
        <v>4.7387750266556088E-5</v>
      </c>
      <c r="W19" s="93">
        <f t="shared" si="20"/>
        <v>4.7387750266556088E-5</v>
      </c>
      <c r="X19" s="93">
        <f t="shared" si="21"/>
        <v>-4.0655961309175542E-5</v>
      </c>
      <c r="Y19" s="93">
        <f t="shared" si="22"/>
        <v>4.0655961309175542E-5</v>
      </c>
      <c r="Z19" s="93">
        <f t="shared" si="23"/>
        <v>4.2279719736664913E-5</v>
      </c>
      <c r="AA19" s="93">
        <f t="shared" si="18"/>
        <v>4.2279719736664913E-5</v>
      </c>
      <c r="AB19" s="93"/>
      <c r="AC19" s="93">
        <f>ABS(('Wyrównanie 22 Part 2'!B19-'Wyrównanie 22 Part 2'!I19)/'Wyrównanie 22 Part 2'!I19)</f>
        <v>0.2882230578102733</v>
      </c>
      <c r="AD19" s="93">
        <f t="shared" si="24"/>
        <v>8.3072531053504137E-2</v>
      </c>
      <c r="AE19" s="93">
        <f>'Wyrównanie 22 Part 2'!C20-'Wyrównanie 22 Part 2'!C19</f>
        <v>4.7387750266556088E-5</v>
      </c>
      <c r="AF19" s="93">
        <f t="shared" si="25"/>
        <v>4.7387750266556088E-5</v>
      </c>
      <c r="AG19" s="93">
        <f t="shared" si="26"/>
        <v>-4.0655961309175542E-5</v>
      </c>
      <c r="AH19" s="93">
        <f t="shared" si="27"/>
        <v>4.0655961309175542E-5</v>
      </c>
      <c r="AI19" s="93">
        <f t="shared" si="28"/>
        <v>4.2279719736664913E-5</v>
      </c>
      <c r="AJ19" s="93">
        <f t="shared" si="29"/>
        <v>4.2279719736664913E-5</v>
      </c>
      <c r="AK19" s="93"/>
      <c r="AL19" s="93">
        <f>ABS(('Wyrównanie 22 Part 2'!B19-'Wyrównanie 22 Part 2'!K19)/'Wyrównanie 22 Part 2'!K19)</f>
        <v>0.25974539827188764</v>
      </c>
      <c r="AM19" s="93">
        <f t="shared" si="36"/>
        <v>6.7467671923421527E-2</v>
      </c>
      <c r="AN19" s="93">
        <f>'Wyrównanie 22 Part 2'!B20-'Wyrównanie 22 Part 2'!B19</f>
        <v>7.5082790493230929E-5</v>
      </c>
      <c r="AO19" s="93">
        <f t="shared" si="37"/>
        <v>7.5082790493230929E-5</v>
      </c>
      <c r="AP19" s="93">
        <f t="shared" si="38"/>
        <v>-2.823008875403731E-4</v>
      </c>
      <c r="AQ19" s="93">
        <f t="shared" si="39"/>
        <v>2.823008875403731E-4</v>
      </c>
      <c r="AR19" s="93">
        <f t="shared" si="40"/>
        <v>7.2645773592029575E-4</v>
      </c>
      <c r="AS19" s="93">
        <f t="shared" si="41"/>
        <v>7.2645773592029575E-4</v>
      </c>
      <c r="AT19" s="93"/>
      <c r="AU19" s="93">
        <f>ABS(('Wyrównanie 22 Part 2'!B19-'Wyrównanie 22 Part 2'!M19)/'Wyrównanie 22 Part 2'!M19)</f>
        <v>0.23930493123427526</v>
      </c>
      <c r="AV19" s="93">
        <f t="shared" si="42"/>
        <v>5.7266850113041216E-2</v>
      </c>
      <c r="AW19" s="93">
        <f>'Wyrównanie 22 Part 2'!B20-'Wyrównanie 22 Part 2'!B19</f>
        <v>7.5082790493230929E-5</v>
      </c>
      <c r="AX19" s="93">
        <f t="shared" si="43"/>
        <v>7.5082790493230929E-5</v>
      </c>
      <c r="AY19" s="93">
        <f t="shared" si="44"/>
        <v>-2.823008875403731E-4</v>
      </c>
      <c r="AZ19" s="93">
        <f t="shared" si="45"/>
        <v>2.823008875403731E-4</v>
      </c>
      <c r="BA19" s="93">
        <f t="shared" si="46"/>
        <v>7.2645773592029575E-4</v>
      </c>
      <c r="BB19" s="93">
        <f t="shared" si="47"/>
        <v>7.2645773592029575E-4</v>
      </c>
      <c r="BC19" s="93"/>
      <c r="BD19" s="93">
        <f>ABS(('Wyrównanie 22 Part 2'!B19-'Wyrównanie 22 Part 2'!O19)/'Wyrównanie 22 Part 2'!O19)</f>
        <v>0.21902656035030071</v>
      </c>
      <c r="BE19" s="93">
        <f t="shared" si="6"/>
        <v>4.7972634138883918E-2</v>
      </c>
      <c r="BF19" s="93">
        <f>'Wyrównanie 22 Part 2'!B20-'Wyrównanie 22 Part 2'!B19</f>
        <v>7.5082790493230929E-5</v>
      </c>
      <c r="BG19" s="93">
        <f t="shared" si="7"/>
        <v>7.5082790493230929E-5</v>
      </c>
      <c r="BH19" s="93">
        <f t="shared" si="8"/>
        <v>-2.823008875403731E-4</v>
      </c>
      <c r="BI19" s="93">
        <f t="shared" si="9"/>
        <v>2.823008875403731E-4</v>
      </c>
      <c r="BJ19" s="93">
        <f t="shared" si="10"/>
        <v>7.2645773592029575E-4</v>
      </c>
      <c r="BK19" s="93">
        <f t="shared" si="11"/>
        <v>7.2645773592029575E-4</v>
      </c>
      <c r="BL19" s="93"/>
      <c r="BM19" s="93">
        <f>ABS(('Wyrównanie 22 Part 2'!B19-'Wyrównanie 22 Part 2'!Q19)/'Wyrównanie 22 Part 2'!Q19)</f>
        <v>0.4330665706599735</v>
      </c>
      <c r="BN19" s="93">
        <f t="shared" si="30"/>
        <v>0.18754665462318981</v>
      </c>
      <c r="BO19" s="93">
        <f>'Wyrównanie 22 Part 2'!B20-'Wyrównanie 22 Part 2'!B19</f>
        <v>7.5082790493230929E-5</v>
      </c>
      <c r="BP19" s="93">
        <f t="shared" si="31"/>
        <v>7.5082790493230929E-5</v>
      </c>
      <c r="BQ19" s="93">
        <f t="shared" si="32"/>
        <v>-2.823008875403731E-4</v>
      </c>
      <c r="BR19" s="93">
        <f t="shared" si="33"/>
        <v>2.823008875403731E-4</v>
      </c>
      <c r="BS19" s="93">
        <f t="shared" si="34"/>
        <v>7.2645773592029575E-4</v>
      </c>
      <c r="BT19" s="93">
        <f t="shared" si="35"/>
        <v>7.2645773592029575E-4</v>
      </c>
    </row>
    <row r="20" spans="1:72" s="29" customFormat="1" x14ac:dyDescent="0.25">
      <c r="A20" s="42">
        <v>14</v>
      </c>
      <c r="B20" s="93">
        <f>ABS(('Wyrównanie 22 Part 2'!B20-'Wyrównanie 22 Part 2'!C20)/'Wyrównanie 22 Part 2'!C20)</f>
        <v>0.46163619579031973</v>
      </c>
      <c r="C20" s="93">
        <f t="shared" si="5"/>
        <v>0.21310797726375841</v>
      </c>
      <c r="D20" s="93">
        <f>'Wyrównanie 22 Part 2'!C21-'Wyrównanie 22 Part 2'!C20</f>
        <v>6.7317889573805466E-6</v>
      </c>
      <c r="E20" s="93">
        <f t="shared" si="0"/>
        <v>6.7317889573805466E-6</v>
      </c>
      <c r="F20" s="93">
        <f t="shared" si="1"/>
        <v>1.6237584274893713E-6</v>
      </c>
      <c r="G20" s="93">
        <f t="shared" si="2"/>
        <v>1.6237584274893713E-6</v>
      </c>
      <c r="H20" s="93">
        <f t="shared" si="3"/>
        <v>-1.6760880161129142E-5</v>
      </c>
      <c r="I20" s="93">
        <f t="shared" si="4"/>
        <v>1.6760880161129142E-5</v>
      </c>
      <c r="J20" s="93"/>
      <c r="K20" s="93">
        <f>ABS(('Wyrównanie 22 Part 2'!B20-'Wyrównanie 22 Part 2'!E20)/'Wyrównanie 22 Part 2'!E20)</f>
        <v>0.62932866103346463</v>
      </c>
      <c r="L20" s="93">
        <f t="shared" si="12"/>
        <v>0.39605456359817343</v>
      </c>
      <c r="M20" s="93">
        <f>'Wyrównanie 22 Part 2'!C21-'Wyrównanie 22 Part 2'!C20</f>
        <v>6.7317889573805466E-6</v>
      </c>
      <c r="N20" s="93">
        <f t="shared" si="13"/>
        <v>6.7317889573805466E-6</v>
      </c>
      <c r="O20" s="93">
        <f t="shared" si="14"/>
        <v>1.6237584274893713E-6</v>
      </c>
      <c r="P20" s="93">
        <f t="shared" si="15"/>
        <v>1.6237584274893713E-6</v>
      </c>
      <c r="Q20" s="93">
        <f t="shared" si="16"/>
        <v>-1.6760880161129142E-5</v>
      </c>
      <c r="R20" s="93">
        <f t="shared" si="17"/>
        <v>1.6760880161129142E-5</v>
      </c>
      <c r="S20" s="93"/>
      <c r="T20" s="93">
        <f>ABS(('Wyrównanie 22 Part 2'!B20-'Wyrównanie 22 Part 2'!G20)/'Wyrównanie 22 Part 2'!G20)</f>
        <v>0.64243413445282727</v>
      </c>
      <c r="U20" s="93">
        <f t="shared" si="19"/>
        <v>0.41272161711015332</v>
      </c>
      <c r="V20" s="93">
        <f>'Wyrównanie 22 Part 2'!C21-'Wyrównanie 22 Part 2'!C20</f>
        <v>6.7317889573805466E-6</v>
      </c>
      <c r="W20" s="93">
        <f t="shared" si="20"/>
        <v>6.7317889573805466E-6</v>
      </c>
      <c r="X20" s="93">
        <f t="shared" si="21"/>
        <v>1.6237584274893713E-6</v>
      </c>
      <c r="Y20" s="93">
        <f t="shared" si="22"/>
        <v>1.6237584274893713E-6</v>
      </c>
      <c r="Z20" s="93">
        <f t="shared" si="23"/>
        <v>-1.6760880161129142E-5</v>
      </c>
      <c r="AA20" s="93">
        <f t="shared" si="18"/>
        <v>1.6760880161129142E-5</v>
      </c>
      <c r="AB20" s="93"/>
      <c r="AC20" s="93">
        <f>ABS(('Wyrównanie 22 Part 2'!B20-'Wyrównanie 22 Part 2'!I20)/'Wyrównanie 22 Part 2'!I20)</f>
        <v>0.67740232882547169</v>
      </c>
      <c r="AD20" s="93">
        <f t="shared" si="24"/>
        <v>0.45887391509817249</v>
      </c>
      <c r="AE20" s="93">
        <f>'Wyrównanie 22 Part 2'!C21-'Wyrównanie 22 Part 2'!C20</f>
        <v>6.7317889573805466E-6</v>
      </c>
      <c r="AF20" s="93">
        <f t="shared" si="25"/>
        <v>6.7317889573805466E-6</v>
      </c>
      <c r="AG20" s="93">
        <f t="shared" si="26"/>
        <v>1.6237584274893713E-6</v>
      </c>
      <c r="AH20" s="93">
        <f t="shared" si="27"/>
        <v>1.6237584274893713E-6</v>
      </c>
      <c r="AI20" s="93">
        <f t="shared" si="28"/>
        <v>-1.6760880161129142E-5</v>
      </c>
      <c r="AJ20" s="93">
        <f t="shared" si="29"/>
        <v>1.6760880161129142E-5</v>
      </c>
      <c r="AK20" s="93"/>
      <c r="AL20" s="93">
        <f>ABS(('Wyrównanie 22 Part 2'!B20-'Wyrównanie 22 Part 2'!K20)/'Wyrównanie 22 Part 2'!K20)</f>
        <v>0.73422792697977568</v>
      </c>
      <c r="AM20" s="93">
        <f t="shared" si="36"/>
        <v>0.53909064875701884</v>
      </c>
      <c r="AN20" s="93">
        <f>'Wyrównanie 22 Part 2'!B21-'Wyrównanie 22 Part 2'!B20</f>
        <v>-2.0721809704714214E-4</v>
      </c>
      <c r="AO20" s="93">
        <f t="shared" si="37"/>
        <v>2.0721809704714214E-4</v>
      </c>
      <c r="AP20" s="93">
        <f t="shared" si="38"/>
        <v>4.4415684837992265E-4</v>
      </c>
      <c r="AQ20" s="93">
        <f t="shared" si="39"/>
        <v>4.4415684837992265E-4</v>
      </c>
      <c r="AR20" s="93">
        <f t="shared" si="40"/>
        <v>-7.518109467901645E-4</v>
      </c>
      <c r="AS20" s="93">
        <f t="shared" si="41"/>
        <v>7.518109467901645E-4</v>
      </c>
      <c r="AT20" s="93"/>
      <c r="AU20" s="93">
        <f>ABS(('Wyrównanie 22 Part 2'!B20-'Wyrównanie 22 Part 2'!M20)/'Wyrównanie 22 Part 2'!M20)</f>
        <v>0.71089529076162794</v>
      </c>
      <c r="AV20" s="93">
        <f t="shared" si="42"/>
        <v>0.50537211442705954</v>
      </c>
      <c r="AW20" s="93">
        <f>'Wyrównanie 22 Part 2'!B21-'Wyrównanie 22 Part 2'!B20</f>
        <v>-2.0721809704714214E-4</v>
      </c>
      <c r="AX20" s="93">
        <f t="shared" si="43"/>
        <v>2.0721809704714214E-4</v>
      </c>
      <c r="AY20" s="93">
        <f t="shared" si="44"/>
        <v>4.4415684837992265E-4</v>
      </c>
      <c r="AZ20" s="93">
        <f t="shared" si="45"/>
        <v>4.4415684837992265E-4</v>
      </c>
      <c r="BA20" s="93">
        <f t="shared" si="46"/>
        <v>-7.518109467901645E-4</v>
      </c>
      <c r="BB20" s="93">
        <f t="shared" si="47"/>
        <v>7.518109467901645E-4</v>
      </c>
      <c r="BC20" s="93"/>
      <c r="BD20" s="93">
        <f>ABS(('Wyrównanie 22 Part 2'!B20-'Wyrównanie 22 Part 2'!O20)/'Wyrównanie 22 Part 2'!O20)</f>
        <v>0.48081274240126903</v>
      </c>
      <c r="BE20" s="93">
        <f t="shared" si="6"/>
        <v>0.23118089325542909</v>
      </c>
      <c r="BF20" s="93">
        <f>'Wyrównanie 22 Part 2'!B21-'Wyrównanie 22 Part 2'!B20</f>
        <v>-2.0721809704714214E-4</v>
      </c>
      <c r="BG20" s="93">
        <f t="shared" si="7"/>
        <v>2.0721809704714214E-4</v>
      </c>
      <c r="BH20" s="93">
        <f t="shared" si="8"/>
        <v>4.4415684837992265E-4</v>
      </c>
      <c r="BI20" s="93">
        <f t="shared" si="9"/>
        <v>4.4415684837992265E-4</v>
      </c>
      <c r="BJ20" s="93">
        <f t="shared" si="10"/>
        <v>-7.518109467901645E-4</v>
      </c>
      <c r="BK20" s="93">
        <f t="shared" si="11"/>
        <v>7.518109467901645E-4</v>
      </c>
      <c r="BL20" s="93"/>
      <c r="BM20" s="93">
        <f>ABS(('Wyrównanie 22 Part 2'!B20-'Wyrównanie 22 Part 2'!Q20)/'Wyrównanie 22 Part 2'!Q20)</f>
        <v>0.47073112496904063</v>
      </c>
      <c r="BN20" s="93">
        <f t="shared" si="30"/>
        <v>0.22158779201461853</v>
      </c>
      <c r="BO20" s="93">
        <f>'Wyrównanie 22 Part 2'!B21-'Wyrównanie 22 Part 2'!B20</f>
        <v>-2.0721809704714214E-4</v>
      </c>
      <c r="BP20" s="93">
        <f t="shared" si="31"/>
        <v>2.0721809704714214E-4</v>
      </c>
      <c r="BQ20" s="93">
        <f t="shared" si="32"/>
        <v>4.4415684837992265E-4</v>
      </c>
      <c r="BR20" s="93">
        <f t="shared" si="33"/>
        <v>4.4415684837992265E-4</v>
      </c>
      <c r="BS20" s="93">
        <f t="shared" si="34"/>
        <v>-7.518109467901645E-4</v>
      </c>
      <c r="BT20" s="93">
        <f t="shared" si="35"/>
        <v>7.518109467901645E-4</v>
      </c>
    </row>
    <row r="21" spans="1:72" s="29" customFormat="1" x14ac:dyDescent="0.25">
      <c r="A21" s="42">
        <v>15</v>
      </c>
      <c r="B21" s="93">
        <f>ABS(('Wyrównanie 22 Part 2'!B21-'Wyrównanie 22 Part 2'!C21)/'Wyrównanie 22 Part 2'!C21)</f>
        <v>1</v>
      </c>
      <c r="C21" s="93">
        <f t="shared" si="5"/>
        <v>1</v>
      </c>
      <c r="D21" s="93">
        <f>'Wyrównanie 22 Part 2'!C22-'Wyrównanie 22 Part 2'!C21</f>
        <v>8.3555473848699179E-6</v>
      </c>
      <c r="E21" s="93">
        <f t="shared" si="0"/>
        <v>8.3555473848699179E-6</v>
      </c>
      <c r="F21" s="93">
        <f t="shared" si="1"/>
        <v>-1.5137121733639771E-5</v>
      </c>
      <c r="G21" s="93">
        <f t="shared" si="2"/>
        <v>1.5137121733639771E-5</v>
      </c>
      <c r="H21" s="93">
        <f t="shared" si="3"/>
        <v>7.1454299797579893E-5</v>
      </c>
      <c r="I21" s="93">
        <f t="shared" si="4"/>
        <v>7.1454299797579893E-5</v>
      </c>
      <c r="J21" s="93"/>
      <c r="K21" s="93">
        <f>ABS(('Wyrównanie 22 Part 2'!B21-'Wyrównanie 22 Part 2'!E21)/'Wyrównanie 22 Part 2'!E21)</f>
        <v>1</v>
      </c>
      <c r="L21" s="93">
        <f t="shared" si="12"/>
        <v>1</v>
      </c>
      <c r="M21" s="93">
        <f>'Wyrównanie 22 Part 2'!C22-'Wyrównanie 22 Part 2'!C21</f>
        <v>8.3555473848699179E-6</v>
      </c>
      <c r="N21" s="93">
        <f t="shared" si="13"/>
        <v>8.3555473848699179E-6</v>
      </c>
      <c r="O21" s="93">
        <f t="shared" si="14"/>
        <v>-1.5137121733639771E-5</v>
      </c>
      <c r="P21" s="93">
        <f t="shared" si="15"/>
        <v>1.5137121733639771E-5</v>
      </c>
      <c r="Q21" s="93">
        <f t="shared" si="16"/>
        <v>7.1454299797579893E-5</v>
      </c>
      <c r="R21" s="93">
        <f t="shared" si="17"/>
        <v>7.1454299797579893E-5</v>
      </c>
      <c r="S21" s="93"/>
      <c r="T21" s="93">
        <f>ABS(('Wyrównanie 22 Part 2'!B21-'Wyrównanie 22 Part 2'!G21)/'Wyrównanie 22 Part 2'!G21)</f>
        <v>1</v>
      </c>
      <c r="U21" s="93">
        <f t="shared" si="19"/>
        <v>1</v>
      </c>
      <c r="V21" s="93">
        <f>'Wyrównanie 22 Part 2'!C22-'Wyrównanie 22 Part 2'!C21</f>
        <v>8.3555473848699179E-6</v>
      </c>
      <c r="W21" s="93">
        <f t="shared" si="20"/>
        <v>8.3555473848699179E-6</v>
      </c>
      <c r="X21" s="93">
        <f t="shared" si="21"/>
        <v>-1.5137121733639771E-5</v>
      </c>
      <c r="Y21" s="93">
        <f t="shared" si="22"/>
        <v>1.5137121733639771E-5</v>
      </c>
      <c r="Z21" s="93">
        <f t="shared" si="23"/>
        <v>7.1454299797579893E-5</v>
      </c>
      <c r="AA21" s="93">
        <f t="shared" si="18"/>
        <v>7.1454299797579893E-5</v>
      </c>
      <c r="AB21" s="93"/>
      <c r="AC21" s="93">
        <f>ABS(('Wyrównanie 22 Part 2'!B21-'Wyrównanie 22 Part 2'!I21)/'Wyrównanie 22 Part 2'!I21)</f>
        <v>1</v>
      </c>
      <c r="AD21" s="93">
        <f t="shared" si="24"/>
        <v>1</v>
      </c>
      <c r="AE21" s="93">
        <f>'Wyrównanie 22 Part 2'!C22-'Wyrównanie 22 Part 2'!C21</f>
        <v>8.3555473848699179E-6</v>
      </c>
      <c r="AF21" s="93">
        <f t="shared" si="25"/>
        <v>8.3555473848699179E-6</v>
      </c>
      <c r="AG21" s="93">
        <f t="shared" si="26"/>
        <v>-1.5137121733639771E-5</v>
      </c>
      <c r="AH21" s="93">
        <f t="shared" si="27"/>
        <v>1.5137121733639771E-5</v>
      </c>
      <c r="AI21" s="93">
        <f t="shared" si="28"/>
        <v>7.1454299797579893E-5</v>
      </c>
      <c r="AJ21" s="93">
        <f t="shared" si="29"/>
        <v>7.1454299797579893E-5</v>
      </c>
      <c r="AK21" s="93"/>
      <c r="AL21" s="93">
        <f>ABS(('Wyrównanie 22 Part 2'!B21-'Wyrównanie 22 Part 2'!K21)/'Wyrównanie 22 Part 2'!K21)</f>
        <v>1</v>
      </c>
      <c r="AM21" s="93">
        <f t="shared" si="36"/>
        <v>1</v>
      </c>
      <c r="AN21" s="93">
        <f>'Wyrównanie 22 Part 2'!B22-'Wyrównanie 22 Part 2'!B21</f>
        <v>2.3693875133278048E-4</v>
      </c>
      <c r="AO21" s="93">
        <f t="shared" si="37"/>
        <v>2.3693875133278048E-4</v>
      </c>
      <c r="AP21" s="93">
        <f t="shared" si="38"/>
        <v>-3.0765409841024185E-4</v>
      </c>
      <c r="AQ21" s="93">
        <f t="shared" si="39"/>
        <v>3.0765409841024185E-4</v>
      </c>
      <c r="AR21" s="93">
        <f t="shared" si="40"/>
        <v>3.8605908471064487E-4</v>
      </c>
      <c r="AS21" s="93">
        <f t="shared" si="41"/>
        <v>3.8605908471064487E-4</v>
      </c>
      <c r="AT21" s="93"/>
      <c r="AU21" s="93">
        <f>ABS(('Wyrównanie 22 Part 2'!B21-'Wyrównanie 22 Part 2'!M21)/'Wyrównanie 22 Part 2'!M21)</f>
        <v>1</v>
      </c>
      <c r="AV21" s="93">
        <f t="shared" si="42"/>
        <v>1</v>
      </c>
      <c r="AW21" s="93">
        <f>'Wyrównanie 22 Part 2'!B22-'Wyrównanie 22 Part 2'!B21</f>
        <v>2.3693875133278048E-4</v>
      </c>
      <c r="AX21" s="93">
        <f t="shared" si="43"/>
        <v>2.3693875133278048E-4</v>
      </c>
      <c r="AY21" s="93">
        <f t="shared" si="44"/>
        <v>-3.0765409841024185E-4</v>
      </c>
      <c r="AZ21" s="93">
        <f t="shared" si="45"/>
        <v>3.0765409841024185E-4</v>
      </c>
      <c r="BA21" s="93">
        <f t="shared" si="46"/>
        <v>3.8605908471064487E-4</v>
      </c>
      <c r="BB21" s="93">
        <f t="shared" si="47"/>
        <v>3.8605908471064487E-4</v>
      </c>
      <c r="BC21" s="93"/>
      <c r="BD21" s="93">
        <f>ABS(('Wyrównanie 22 Part 2'!B21-'Wyrównanie 22 Part 2'!O21)/'Wyrównanie 22 Part 2'!O21)</f>
        <v>1</v>
      </c>
      <c r="BE21" s="93">
        <f t="shared" si="6"/>
        <v>1</v>
      </c>
      <c r="BF21" s="93">
        <f>'Wyrównanie 22 Part 2'!B22-'Wyrównanie 22 Part 2'!B21</f>
        <v>2.3693875133278048E-4</v>
      </c>
      <c r="BG21" s="93">
        <f t="shared" si="7"/>
        <v>2.3693875133278048E-4</v>
      </c>
      <c r="BH21" s="93">
        <f t="shared" si="8"/>
        <v>-3.0765409841024185E-4</v>
      </c>
      <c r="BI21" s="93">
        <f t="shared" si="9"/>
        <v>3.0765409841024185E-4</v>
      </c>
      <c r="BJ21" s="93">
        <f t="shared" si="10"/>
        <v>3.8605908471064487E-4</v>
      </c>
      <c r="BK21" s="93">
        <f t="shared" si="11"/>
        <v>3.8605908471064487E-4</v>
      </c>
      <c r="BL21" s="93"/>
      <c r="BM21" s="93">
        <f>ABS(('Wyrównanie 22 Part 2'!B21-'Wyrównanie 22 Part 2'!Q21)/'Wyrównanie 22 Part 2'!Q21)</f>
        <v>1</v>
      </c>
      <c r="BN21" s="93">
        <f t="shared" si="30"/>
        <v>1</v>
      </c>
      <c r="BO21" s="93">
        <f>'Wyrównanie 22 Part 2'!B22-'Wyrównanie 22 Part 2'!B21</f>
        <v>2.3693875133278048E-4</v>
      </c>
      <c r="BP21" s="93">
        <f t="shared" si="31"/>
        <v>2.3693875133278048E-4</v>
      </c>
      <c r="BQ21" s="93">
        <f t="shared" si="32"/>
        <v>-3.0765409841024185E-4</v>
      </c>
      <c r="BR21" s="93">
        <f t="shared" si="33"/>
        <v>3.0765409841024185E-4</v>
      </c>
      <c r="BS21" s="93">
        <f t="shared" si="34"/>
        <v>3.8605908471064487E-4</v>
      </c>
      <c r="BT21" s="93">
        <f t="shared" si="35"/>
        <v>3.8605908471064487E-4</v>
      </c>
    </row>
    <row r="22" spans="1:72" s="29" customFormat="1" x14ac:dyDescent="0.25">
      <c r="A22" s="42">
        <v>16</v>
      </c>
      <c r="B22" s="93">
        <f>ABS(('Wyrównanie 22 Part 2'!B22-'Wyrównanie 22 Part 2'!C22)/'Wyrównanie 22 Part 2'!C22)</f>
        <v>0.51052388504982704</v>
      </c>
      <c r="C22" s="93">
        <f t="shared" si="5"/>
        <v>0.26063463720636904</v>
      </c>
      <c r="D22" s="93">
        <f>'Wyrównanie 22 Part 2'!C23-'Wyrównanie 22 Part 2'!C22</f>
        <v>-6.7815743487698531E-6</v>
      </c>
      <c r="E22" s="93">
        <f t="shared" si="0"/>
        <v>6.7815743487698531E-6</v>
      </c>
      <c r="F22" s="93">
        <f t="shared" si="1"/>
        <v>5.6317178063940122E-5</v>
      </c>
      <c r="G22" s="93">
        <f t="shared" si="2"/>
        <v>5.6317178063940122E-5</v>
      </c>
      <c r="H22" s="93">
        <f t="shared" si="3"/>
        <v>-4.3634331466319367E-5</v>
      </c>
      <c r="I22" s="93">
        <f t="shared" si="4"/>
        <v>4.3634331466319367E-5</v>
      </c>
      <c r="J22" s="93"/>
      <c r="K22" s="93">
        <f>ABS(('Wyrównanie 22 Part 2'!B22-'Wyrównanie 22 Part 2'!E22)/'Wyrównanie 22 Part 2'!E22)</f>
        <v>0.48677178470485283</v>
      </c>
      <c r="L22" s="93">
        <f t="shared" si="12"/>
        <v>0.2369467703847476</v>
      </c>
      <c r="M22" s="93">
        <f>'Wyrównanie 22 Part 2'!C23-'Wyrównanie 22 Part 2'!C22</f>
        <v>-6.7815743487698531E-6</v>
      </c>
      <c r="N22" s="93">
        <f t="shared" si="13"/>
        <v>6.7815743487698531E-6</v>
      </c>
      <c r="O22" s="93">
        <f t="shared" si="14"/>
        <v>5.6317178063940122E-5</v>
      </c>
      <c r="P22" s="93">
        <f t="shared" si="15"/>
        <v>5.6317178063940122E-5</v>
      </c>
      <c r="Q22" s="93">
        <f t="shared" si="16"/>
        <v>-4.3634331466319367E-5</v>
      </c>
      <c r="R22" s="93">
        <f t="shared" si="17"/>
        <v>4.3634331466319367E-5</v>
      </c>
      <c r="S22" s="93"/>
      <c r="T22" s="93">
        <f>ABS(('Wyrównanie 22 Part 2'!B22-'Wyrównanie 22 Part 2'!G22)/'Wyrównanie 22 Part 2'!G22)</f>
        <v>0.43435492893878835</v>
      </c>
      <c r="U22" s="93">
        <f t="shared" si="19"/>
        <v>0.18866420429341987</v>
      </c>
      <c r="V22" s="93">
        <f>'Wyrównanie 22 Part 2'!C23-'Wyrównanie 22 Part 2'!C22</f>
        <v>-6.7815743487698531E-6</v>
      </c>
      <c r="W22" s="93">
        <f t="shared" si="20"/>
        <v>6.7815743487698531E-6</v>
      </c>
      <c r="X22" s="93">
        <f t="shared" si="21"/>
        <v>5.6317178063940122E-5</v>
      </c>
      <c r="Y22" s="93">
        <f t="shared" si="22"/>
        <v>5.6317178063940122E-5</v>
      </c>
      <c r="Z22" s="93">
        <f t="shared" si="23"/>
        <v>-4.3634331466319367E-5</v>
      </c>
      <c r="AA22" s="93">
        <f t="shared" si="18"/>
        <v>4.3634331466319367E-5</v>
      </c>
      <c r="AB22" s="93"/>
      <c r="AC22" s="93">
        <f>ABS(('Wyrównanie 22 Part 2'!B22-'Wyrównanie 22 Part 2'!I22)/'Wyrównanie 22 Part 2'!I22)</f>
        <v>0.56235104343554987</v>
      </c>
      <c r="AD22" s="93">
        <f t="shared" si="24"/>
        <v>0.31623869605305172</v>
      </c>
      <c r="AE22" s="93">
        <f>'Wyrównanie 22 Part 2'!C23-'Wyrównanie 22 Part 2'!C22</f>
        <v>-6.7815743487698531E-6</v>
      </c>
      <c r="AF22" s="93">
        <f t="shared" si="25"/>
        <v>6.7815743487698531E-6</v>
      </c>
      <c r="AG22" s="93">
        <f t="shared" si="26"/>
        <v>5.6317178063940122E-5</v>
      </c>
      <c r="AH22" s="93">
        <f t="shared" si="27"/>
        <v>5.6317178063940122E-5</v>
      </c>
      <c r="AI22" s="93">
        <f t="shared" si="28"/>
        <v>-4.3634331466319367E-5</v>
      </c>
      <c r="AJ22" s="93">
        <f t="shared" si="29"/>
        <v>4.3634331466319367E-5</v>
      </c>
      <c r="AK22" s="93"/>
      <c r="AL22" s="93">
        <f>ABS(('Wyrównanie 22 Part 2'!B22-'Wyrównanie 22 Part 2'!K22)/'Wyrównanie 22 Part 2'!K22)</f>
        <v>0.55381846767580445</v>
      </c>
      <c r="AM22" s="93">
        <f t="shared" si="36"/>
        <v>0.30671489513877603</v>
      </c>
      <c r="AN22" s="93">
        <f>'Wyrównanie 22 Part 2'!B23-'Wyrównanie 22 Part 2'!B22</f>
        <v>-7.0715347077461338E-5</v>
      </c>
      <c r="AO22" s="93">
        <f t="shared" si="37"/>
        <v>7.0715347077461338E-5</v>
      </c>
      <c r="AP22" s="93">
        <f t="shared" si="38"/>
        <v>7.8404986300403048E-5</v>
      </c>
      <c r="AQ22" s="93">
        <f t="shared" si="39"/>
        <v>7.8404986300403048E-5</v>
      </c>
      <c r="AR22" s="93">
        <f t="shared" si="40"/>
        <v>-8.669744369831271E-5</v>
      </c>
      <c r="AS22" s="93">
        <f t="shared" si="41"/>
        <v>8.669744369831271E-5</v>
      </c>
      <c r="AT22" s="93"/>
      <c r="AU22" s="93">
        <f>ABS(('Wyrównanie 22 Part 2'!B22-'Wyrównanie 22 Part 2'!M22)/'Wyrównanie 22 Part 2'!M22)</f>
        <v>0.45307802413973725</v>
      </c>
      <c r="AV22" s="93">
        <f t="shared" si="42"/>
        <v>0.20527969595836831</v>
      </c>
      <c r="AW22" s="93">
        <f>'Wyrównanie 22 Part 2'!B23-'Wyrównanie 22 Part 2'!B22</f>
        <v>-7.0715347077461338E-5</v>
      </c>
      <c r="AX22" s="93">
        <f t="shared" si="43"/>
        <v>7.0715347077461338E-5</v>
      </c>
      <c r="AY22" s="93">
        <f t="shared" si="44"/>
        <v>7.8404986300403048E-5</v>
      </c>
      <c r="AZ22" s="93">
        <f t="shared" si="45"/>
        <v>7.8404986300403048E-5</v>
      </c>
      <c r="BA22" s="93">
        <f t="shared" si="46"/>
        <v>-8.669744369831271E-5</v>
      </c>
      <c r="BB22" s="93">
        <f t="shared" si="47"/>
        <v>8.669744369831271E-5</v>
      </c>
      <c r="BC22" s="93"/>
      <c r="BD22" s="93">
        <f>ABS(('Wyrównanie 22 Part 2'!B22-'Wyrównanie 22 Part 2'!O22)/'Wyrównanie 22 Part 2'!O22)</f>
        <v>0.41802823398866368</v>
      </c>
      <c r="BE22" s="93">
        <f t="shared" si="6"/>
        <v>0.17474760441168094</v>
      </c>
      <c r="BF22" s="93">
        <f>'Wyrównanie 22 Part 2'!B23-'Wyrównanie 22 Part 2'!B22</f>
        <v>-7.0715347077461338E-5</v>
      </c>
      <c r="BG22" s="93">
        <f t="shared" si="7"/>
        <v>7.0715347077461338E-5</v>
      </c>
      <c r="BH22" s="93">
        <f t="shared" si="8"/>
        <v>7.8404986300403048E-5</v>
      </c>
      <c r="BI22" s="93">
        <f t="shared" si="9"/>
        <v>7.8404986300403048E-5</v>
      </c>
      <c r="BJ22" s="93">
        <f t="shared" si="10"/>
        <v>-8.669744369831271E-5</v>
      </c>
      <c r="BK22" s="93">
        <f t="shared" si="11"/>
        <v>8.669744369831271E-5</v>
      </c>
      <c r="BL22" s="93"/>
      <c r="BM22" s="93">
        <f>ABS(('Wyrównanie 22 Part 2'!B22-'Wyrównanie 22 Part 2'!Q22)/'Wyrównanie 22 Part 2'!Q22)</f>
        <v>0.55525073280009374</v>
      </c>
      <c r="BN22" s="93">
        <f t="shared" si="30"/>
        <v>0.30830337627504112</v>
      </c>
      <c r="BO22" s="93">
        <f>'Wyrównanie 22 Part 2'!B23-'Wyrównanie 22 Part 2'!B22</f>
        <v>-7.0715347077461338E-5</v>
      </c>
      <c r="BP22" s="93">
        <f t="shared" si="31"/>
        <v>7.0715347077461338E-5</v>
      </c>
      <c r="BQ22" s="93">
        <f t="shared" si="32"/>
        <v>7.8404986300403048E-5</v>
      </c>
      <c r="BR22" s="93">
        <f t="shared" si="33"/>
        <v>7.8404986300403048E-5</v>
      </c>
      <c r="BS22" s="93">
        <f t="shared" si="34"/>
        <v>-8.669744369831271E-5</v>
      </c>
      <c r="BT22" s="93">
        <f t="shared" si="35"/>
        <v>8.669744369831271E-5</v>
      </c>
    </row>
    <row r="23" spans="1:72" s="29" customFormat="1" x14ac:dyDescent="0.25">
      <c r="A23" s="42">
        <v>17</v>
      </c>
      <c r="B23" s="93">
        <f>ABS(('Wyrównanie 22 Part 2'!B23-'Wyrównanie 22 Part 2'!C23)/'Wyrównanie 22 Part 2'!C23)</f>
        <v>0.1075868404223861</v>
      </c>
      <c r="C23" s="93">
        <f t="shared" si="5"/>
        <v>1.1574928232071973E-2</v>
      </c>
      <c r="D23" s="93">
        <f>'Wyrównanie 22 Part 2'!C24-'Wyrównanie 22 Part 2'!C23</f>
        <v>4.9535603715170269E-5</v>
      </c>
      <c r="E23" s="93">
        <f t="shared" si="0"/>
        <v>4.9535603715170269E-5</v>
      </c>
      <c r="F23" s="93">
        <f t="shared" si="1"/>
        <v>1.2682846597620754E-5</v>
      </c>
      <c r="G23" s="93">
        <f t="shared" si="2"/>
        <v>1.2682846597620754E-5</v>
      </c>
      <c r="H23" s="93">
        <f t="shared" si="3"/>
        <v>-1.6602322881054522E-5</v>
      </c>
      <c r="I23" s="93">
        <f t="shared" si="4"/>
        <v>1.6602322881054522E-5</v>
      </c>
      <c r="J23" s="93"/>
      <c r="K23" s="93">
        <f>ABS(('Wyrównanie 22 Part 2'!B23-'Wyrównanie 22 Part 2'!E23)/'Wyrównanie 22 Part 2'!E23)</f>
        <v>9.3540497273260872E-2</v>
      </c>
      <c r="L23" s="93">
        <f t="shared" si="12"/>
        <v>8.7498246301289245E-3</v>
      </c>
      <c r="M23" s="93">
        <f>'Wyrównanie 22 Part 2'!C24-'Wyrównanie 22 Part 2'!C23</f>
        <v>4.9535603715170269E-5</v>
      </c>
      <c r="N23" s="93">
        <f t="shared" si="13"/>
        <v>4.9535603715170269E-5</v>
      </c>
      <c r="O23" s="93">
        <f t="shared" si="14"/>
        <v>1.2682846597620754E-5</v>
      </c>
      <c r="P23" s="93">
        <f t="shared" si="15"/>
        <v>1.2682846597620754E-5</v>
      </c>
      <c r="Q23" s="93">
        <f t="shared" si="16"/>
        <v>-1.6602322881054522E-5</v>
      </c>
      <c r="R23" s="93">
        <f t="shared" si="17"/>
        <v>1.6602322881054522E-5</v>
      </c>
      <c r="S23" s="93"/>
      <c r="T23" s="93">
        <f>ABS(('Wyrównanie 22 Part 2'!B23-'Wyrównanie 22 Part 2'!G23)/'Wyrównanie 22 Part 2'!G23)</f>
        <v>0.12875936162964477</v>
      </c>
      <c r="U23" s="93">
        <f t="shared" si="19"/>
        <v>1.6578973207273636E-2</v>
      </c>
      <c r="V23" s="93">
        <f>'Wyrównanie 22 Part 2'!C24-'Wyrównanie 22 Part 2'!C23</f>
        <v>4.9535603715170269E-5</v>
      </c>
      <c r="W23" s="93">
        <f t="shared" si="20"/>
        <v>4.9535603715170269E-5</v>
      </c>
      <c r="X23" s="93">
        <f t="shared" si="21"/>
        <v>1.2682846597620754E-5</v>
      </c>
      <c r="Y23" s="93">
        <f t="shared" si="22"/>
        <v>1.2682846597620754E-5</v>
      </c>
      <c r="Z23" s="93">
        <f t="shared" si="23"/>
        <v>-1.6602322881054522E-5</v>
      </c>
      <c r="AA23" s="93">
        <f t="shared" si="18"/>
        <v>1.6602322881054522E-5</v>
      </c>
      <c r="AB23" s="93"/>
      <c r="AC23" s="93">
        <f>ABS(('Wyrównanie 22 Part 2'!B23-'Wyrównanie 22 Part 2'!I23)/'Wyrównanie 22 Part 2'!I23)</f>
        <v>2.2887201471472867E-2</v>
      </c>
      <c r="AD23" s="93">
        <f t="shared" si="24"/>
        <v>5.2382399119578981E-4</v>
      </c>
      <c r="AE23" s="93">
        <f>'Wyrównanie 22 Part 2'!C24-'Wyrównanie 22 Part 2'!C23</f>
        <v>4.9535603715170269E-5</v>
      </c>
      <c r="AF23" s="93">
        <f t="shared" si="25"/>
        <v>4.9535603715170269E-5</v>
      </c>
      <c r="AG23" s="93">
        <f t="shared" si="26"/>
        <v>1.2682846597620754E-5</v>
      </c>
      <c r="AH23" s="93">
        <f t="shared" si="27"/>
        <v>1.2682846597620754E-5</v>
      </c>
      <c r="AI23" s="93">
        <f t="shared" si="28"/>
        <v>-1.6602322881054522E-5</v>
      </c>
      <c r="AJ23" s="93">
        <f t="shared" si="29"/>
        <v>1.6602322881054522E-5</v>
      </c>
      <c r="AK23" s="93"/>
      <c r="AL23" s="93">
        <f>ABS(('Wyrównanie 22 Part 2'!B23-'Wyrównanie 22 Part 2'!K23)/'Wyrównanie 22 Part 2'!K23)</f>
        <v>7.2296909869518533E-2</v>
      </c>
      <c r="AM23" s="93">
        <f t="shared" si="36"/>
        <v>5.226843176681286E-3</v>
      </c>
      <c r="AN23" s="93">
        <f>'Wyrównanie 22 Part 2'!B24-'Wyrównanie 22 Part 2'!B23</f>
        <v>7.6896392229417094E-6</v>
      </c>
      <c r="AO23" s="93">
        <f t="shared" si="37"/>
        <v>7.6896392229417094E-6</v>
      </c>
      <c r="AP23" s="93">
        <f t="shared" si="38"/>
        <v>-8.2924573979096627E-6</v>
      </c>
      <c r="AQ23" s="93">
        <f t="shared" si="39"/>
        <v>8.2924573979096627E-6</v>
      </c>
      <c r="AR23" s="93">
        <f t="shared" si="40"/>
        <v>8.3263068845436058E-5</v>
      </c>
      <c r="AS23" s="93">
        <f t="shared" si="41"/>
        <v>8.3263068845436058E-5</v>
      </c>
      <c r="AT23" s="93"/>
      <c r="AU23" s="93">
        <f>ABS(('Wyrównanie 22 Part 2'!B23-'Wyrównanie 22 Part 2'!M23)/'Wyrównanie 22 Part 2'!M23)</f>
        <v>0.14238710303704172</v>
      </c>
      <c r="AV23" s="93">
        <f t="shared" si="42"/>
        <v>2.0274087111281133E-2</v>
      </c>
      <c r="AW23" s="93">
        <f>'Wyrównanie 22 Part 2'!B24-'Wyrównanie 22 Part 2'!B23</f>
        <v>7.6896392229417094E-6</v>
      </c>
      <c r="AX23" s="93">
        <f t="shared" si="43"/>
        <v>7.6896392229417094E-6</v>
      </c>
      <c r="AY23" s="93">
        <f t="shared" si="44"/>
        <v>-8.2924573979096627E-6</v>
      </c>
      <c r="AZ23" s="93">
        <f t="shared" si="45"/>
        <v>8.2924573979096627E-6</v>
      </c>
      <c r="BA23" s="93">
        <f t="shared" si="46"/>
        <v>8.3263068845436058E-5</v>
      </c>
      <c r="BB23" s="93">
        <f t="shared" si="47"/>
        <v>8.3263068845436058E-5</v>
      </c>
      <c r="BC23" s="93"/>
      <c r="BD23" s="93">
        <f>ABS(('Wyrównanie 22 Part 2'!B23-'Wyrównanie 22 Part 2'!O23)/'Wyrównanie 22 Part 2'!O23)</f>
        <v>0.15702223933596132</v>
      </c>
      <c r="BE23" s="93">
        <f t="shared" si="6"/>
        <v>2.4655983646079918E-2</v>
      </c>
      <c r="BF23" s="93">
        <f>'Wyrównanie 22 Part 2'!B24-'Wyrównanie 22 Part 2'!B23</f>
        <v>7.6896392229417094E-6</v>
      </c>
      <c r="BG23" s="93">
        <f t="shared" si="7"/>
        <v>7.6896392229417094E-6</v>
      </c>
      <c r="BH23" s="93">
        <f t="shared" si="8"/>
        <v>-8.2924573979096627E-6</v>
      </c>
      <c r="BI23" s="93">
        <f t="shared" si="9"/>
        <v>8.2924573979096627E-6</v>
      </c>
      <c r="BJ23" s="93">
        <f t="shared" si="10"/>
        <v>8.3263068845436058E-5</v>
      </c>
      <c r="BK23" s="93">
        <f t="shared" si="11"/>
        <v>8.3263068845436058E-5</v>
      </c>
      <c r="BL23" s="93"/>
      <c r="BM23" s="93">
        <f>ABS(('Wyrównanie 22 Part 2'!B23-'Wyrównanie 22 Part 2'!Q23)/'Wyrównanie 22 Part 2'!Q23)</f>
        <v>0.16088917638695385</v>
      </c>
      <c r="BN23" s="93">
        <f t="shared" si="30"/>
        <v>2.588532707847235E-2</v>
      </c>
      <c r="BO23" s="93">
        <f>'Wyrównanie 22 Part 2'!B24-'Wyrównanie 22 Part 2'!B23</f>
        <v>7.6896392229417094E-6</v>
      </c>
      <c r="BP23" s="93">
        <f t="shared" si="31"/>
        <v>7.6896392229417094E-6</v>
      </c>
      <c r="BQ23" s="93">
        <f t="shared" si="32"/>
        <v>-8.2924573979096627E-6</v>
      </c>
      <c r="BR23" s="93">
        <f t="shared" si="33"/>
        <v>8.2924573979096627E-6</v>
      </c>
      <c r="BS23" s="93">
        <f t="shared" si="34"/>
        <v>8.3263068845436058E-5</v>
      </c>
      <c r="BT23" s="93">
        <f t="shared" si="35"/>
        <v>8.3263068845436058E-5</v>
      </c>
    </row>
    <row r="24" spans="1:72" s="29" customFormat="1" x14ac:dyDescent="0.25">
      <c r="A24" s="42">
        <v>18</v>
      </c>
      <c r="B24" s="93">
        <f>ABS(('Wyrównanie 22 Part 2'!B24-'Wyrównanie 22 Part 2'!C24)/'Wyrównanie 22 Part 2'!C24)</f>
        <v>0.1287475525353117</v>
      </c>
      <c r="C24" s="93">
        <f t="shared" si="5"/>
        <v>1.6575932283832844E-2</v>
      </c>
      <c r="D24" s="93">
        <f>'Wyrównanie 22 Part 2'!C25-'Wyrównanie 22 Part 2'!C24</f>
        <v>6.2218450312791023E-5</v>
      </c>
      <c r="E24" s="93">
        <f t="shared" si="0"/>
        <v>6.2218450312791023E-5</v>
      </c>
      <c r="F24" s="93">
        <f t="shared" si="1"/>
        <v>-3.9194762834337681E-6</v>
      </c>
      <c r="G24" s="93">
        <f t="shared" si="2"/>
        <v>3.9194762834337681E-6</v>
      </c>
      <c r="H24" s="93">
        <f t="shared" si="3"/>
        <v>-3.0236757493024848E-5</v>
      </c>
      <c r="I24" s="93">
        <f t="shared" si="4"/>
        <v>3.0236757493024848E-5</v>
      </c>
      <c r="J24" s="93"/>
      <c r="K24" s="93">
        <f>ABS(('Wyrównanie 22 Part 2'!B24-'Wyrównanie 22 Part 2'!E24)/'Wyrównanie 22 Part 2'!E24)</f>
        <v>0.20114149671010376</v>
      </c>
      <c r="L24" s="93">
        <f t="shared" si="12"/>
        <v>4.0457901698780684E-2</v>
      </c>
      <c r="M24" s="93">
        <f>'Wyrównanie 22 Part 2'!C25-'Wyrównanie 22 Part 2'!C24</f>
        <v>6.2218450312791023E-5</v>
      </c>
      <c r="N24" s="93">
        <f t="shared" si="13"/>
        <v>6.2218450312791023E-5</v>
      </c>
      <c r="O24" s="93">
        <f t="shared" si="14"/>
        <v>-3.9194762834337681E-6</v>
      </c>
      <c r="P24" s="93">
        <f t="shared" si="15"/>
        <v>3.9194762834337681E-6</v>
      </c>
      <c r="Q24" s="93">
        <f t="shared" si="16"/>
        <v>-3.0236757493024848E-5</v>
      </c>
      <c r="R24" s="93">
        <f t="shared" si="17"/>
        <v>3.0236757493024848E-5</v>
      </c>
      <c r="S24" s="93"/>
      <c r="T24" s="93">
        <f>ABS(('Wyrównanie 22 Part 2'!B24-'Wyrównanie 22 Part 2'!G24)/'Wyrównanie 22 Part 2'!G24)</f>
        <v>0.22110258429178592</v>
      </c>
      <c r="U24" s="93">
        <f t="shared" si="19"/>
        <v>4.8886352780506299E-2</v>
      </c>
      <c r="V24" s="93">
        <f>'Wyrównanie 22 Part 2'!C25-'Wyrównanie 22 Part 2'!C24</f>
        <v>6.2218450312791023E-5</v>
      </c>
      <c r="W24" s="93">
        <f t="shared" si="20"/>
        <v>6.2218450312791023E-5</v>
      </c>
      <c r="X24" s="93">
        <f t="shared" si="21"/>
        <v>-3.9194762834337681E-6</v>
      </c>
      <c r="Y24" s="93">
        <f t="shared" si="22"/>
        <v>3.9194762834337681E-6</v>
      </c>
      <c r="Z24" s="93">
        <f t="shared" si="23"/>
        <v>-3.0236757493024848E-5</v>
      </c>
      <c r="AA24" s="93">
        <f t="shared" si="18"/>
        <v>3.0236757493024848E-5</v>
      </c>
      <c r="AB24" s="93"/>
      <c r="AC24" s="93">
        <f>ABS(('Wyrównanie 22 Part 2'!B24-'Wyrównanie 22 Part 2'!I24)/'Wyrównanie 22 Part 2'!I24)</f>
        <v>0.17671736580590963</v>
      </c>
      <c r="AD24" s="93">
        <f t="shared" si="24"/>
        <v>3.1229027377379679E-2</v>
      </c>
      <c r="AE24" s="93">
        <f>'Wyrównanie 22 Part 2'!C25-'Wyrównanie 22 Part 2'!C24</f>
        <v>6.2218450312791023E-5</v>
      </c>
      <c r="AF24" s="93">
        <f t="shared" si="25"/>
        <v>6.2218450312791023E-5</v>
      </c>
      <c r="AG24" s="93">
        <f t="shared" si="26"/>
        <v>-3.9194762834337681E-6</v>
      </c>
      <c r="AH24" s="93">
        <f t="shared" si="27"/>
        <v>3.9194762834337681E-6</v>
      </c>
      <c r="AI24" s="93">
        <f t="shared" si="28"/>
        <v>-3.0236757493024848E-5</v>
      </c>
      <c r="AJ24" s="93">
        <f t="shared" si="29"/>
        <v>3.0236757493024848E-5</v>
      </c>
      <c r="AK24" s="93"/>
      <c r="AL24" s="93">
        <f>ABS(('Wyrównanie 22 Part 2'!B24-'Wyrównanie 22 Part 2'!K24)/'Wyrównanie 22 Part 2'!K24)</f>
        <v>0.19836986242695967</v>
      </c>
      <c r="AM24" s="93">
        <f t="shared" si="36"/>
        <v>3.9350602319290905E-2</v>
      </c>
      <c r="AN24" s="93">
        <f>'Wyrównanie 22 Part 2'!B25-'Wyrównanie 22 Part 2'!B24</f>
        <v>-6.0281817496795329E-7</v>
      </c>
      <c r="AO24" s="93">
        <f t="shared" si="37"/>
        <v>6.0281817496795329E-7</v>
      </c>
      <c r="AP24" s="93">
        <f t="shared" si="38"/>
        <v>7.4970611447526395E-5</v>
      </c>
      <c r="AQ24" s="93">
        <f t="shared" si="39"/>
        <v>7.4970611447526395E-5</v>
      </c>
      <c r="AR24" s="93">
        <f t="shared" si="40"/>
        <v>1.5101457960079923E-4</v>
      </c>
      <c r="AS24" s="93">
        <f t="shared" si="41"/>
        <v>1.5101457960079923E-4</v>
      </c>
      <c r="AT24" s="93"/>
      <c r="AU24" s="93">
        <f>ABS(('Wyrównanie 22 Part 2'!B24-'Wyrównanie 22 Part 2'!M24)/'Wyrównanie 22 Part 2'!M24)</f>
        <v>0.24510173112157091</v>
      </c>
      <c r="AV24" s="93">
        <f t="shared" si="42"/>
        <v>6.0074858598790845E-2</v>
      </c>
      <c r="AW24" s="93">
        <f>'Wyrównanie 22 Part 2'!B25-'Wyrównanie 22 Part 2'!B24</f>
        <v>-6.0281817496795329E-7</v>
      </c>
      <c r="AX24" s="93">
        <f t="shared" si="43"/>
        <v>6.0281817496795329E-7</v>
      </c>
      <c r="AY24" s="93">
        <f t="shared" si="44"/>
        <v>7.4970611447526395E-5</v>
      </c>
      <c r="AZ24" s="93">
        <f t="shared" si="45"/>
        <v>7.4970611447526395E-5</v>
      </c>
      <c r="BA24" s="93">
        <f t="shared" si="46"/>
        <v>1.5101457960079923E-4</v>
      </c>
      <c r="BB24" s="93">
        <f t="shared" si="47"/>
        <v>1.5101457960079923E-4</v>
      </c>
      <c r="BC24" s="93"/>
      <c r="BD24" s="93">
        <f>ABS(('Wyrównanie 22 Part 2'!B24-'Wyrównanie 22 Part 2'!O24)/'Wyrównanie 22 Part 2'!O24)</f>
        <v>6.6713780353231458E-2</v>
      </c>
      <c r="BE24" s="93">
        <f t="shared" si="6"/>
        <v>4.4507284890192116E-3</v>
      </c>
      <c r="BF24" s="93">
        <f>'Wyrównanie 22 Part 2'!B25-'Wyrównanie 22 Part 2'!B24</f>
        <v>-6.0281817496795329E-7</v>
      </c>
      <c r="BG24" s="93">
        <f t="shared" si="7"/>
        <v>6.0281817496795329E-7</v>
      </c>
      <c r="BH24" s="93">
        <f t="shared" si="8"/>
        <v>7.4970611447526395E-5</v>
      </c>
      <c r="BI24" s="93">
        <f t="shared" si="9"/>
        <v>7.4970611447526395E-5</v>
      </c>
      <c r="BJ24" s="93">
        <f t="shared" si="10"/>
        <v>1.5101457960079923E-4</v>
      </c>
      <c r="BK24" s="93">
        <f t="shared" si="11"/>
        <v>1.5101457960079923E-4</v>
      </c>
      <c r="BL24" s="93"/>
      <c r="BM24" s="93">
        <f>ABS(('Wyrównanie 22 Part 2'!B24-'Wyrównanie 22 Part 2'!Q24)/'Wyrównanie 22 Part 2'!Q24)</f>
        <v>0.11087465813389449</v>
      </c>
      <c r="BN24" s="93">
        <f t="shared" si="30"/>
        <v>1.2293189816307976E-2</v>
      </c>
      <c r="BO24" s="93">
        <f>'Wyrównanie 22 Part 2'!B25-'Wyrównanie 22 Part 2'!B24</f>
        <v>-6.0281817496795329E-7</v>
      </c>
      <c r="BP24" s="93">
        <f t="shared" si="31"/>
        <v>6.0281817496795329E-7</v>
      </c>
      <c r="BQ24" s="93">
        <f t="shared" si="32"/>
        <v>7.4970611447526395E-5</v>
      </c>
      <c r="BR24" s="93">
        <f t="shared" si="33"/>
        <v>7.4970611447526395E-5</v>
      </c>
      <c r="BS24" s="93">
        <f t="shared" si="34"/>
        <v>1.5101457960079923E-4</v>
      </c>
      <c r="BT24" s="93">
        <f t="shared" si="35"/>
        <v>1.5101457960079923E-4</v>
      </c>
    </row>
    <row r="25" spans="1:72" s="29" customFormat="1" x14ac:dyDescent="0.25">
      <c r="A25" s="42">
        <v>19</v>
      </c>
      <c r="B25" s="93">
        <f>ABS(('Wyrównanie 22 Part 2'!B25-'Wyrównanie 22 Part 2'!C25)/'Wyrównanie 22 Part 2'!C25)</f>
        <v>0.33808398027007713</v>
      </c>
      <c r="C25" s="93">
        <f t="shared" si="5"/>
        <v>0.1143007777152579</v>
      </c>
      <c r="D25" s="93">
        <f>'Wyrównanie 22 Part 2'!C26-'Wyrównanie 22 Part 2'!C25</f>
        <v>5.8298974029357255E-5</v>
      </c>
      <c r="E25" s="93">
        <f t="shared" si="0"/>
        <v>5.8298974029357255E-5</v>
      </c>
      <c r="F25" s="93">
        <f t="shared" si="1"/>
        <v>-3.4156233776458616E-5</v>
      </c>
      <c r="G25" s="93">
        <f t="shared" si="2"/>
        <v>3.4156233776458616E-5</v>
      </c>
      <c r="H25" s="93">
        <f t="shared" si="3"/>
        <v>4.3781324946974337E-5</v>
      </c>
      <c r="I25" s="93">
        <f t="shared" si="4"/>
        <v>4.3781324946974337E-5</v>
      </c>
      <c r="J25" s="93"/>
      <c r="K25" s="93">
        <f>ABS(('Wyrównanie 22 Part 2'!B25-'Wyrównanie 22 Part 2'!E25)/'Wyrównanie 22 Part 2'!E25)</f>
        <v>0.32084418112108398</v>
      </c>
      <c r="L25" s="93">
        <f t="shared" si="12"/>
        <v>0.10294098855925894</v>
      </c>
      <c r="M25" s="93">
        <f>'Wyrównanie 22 Part 2'!C26-'Wyrównanie 22 Part 2'!C25</f>
        <v>5.8298974029357255E-5</v>
      </c>
      <c r="N25" s="93">
        <f t="shared" si="13"/>
        <v>5.8298974029357255E-5</v>
      </c>
      <c r="O25" s="93">
        <f t="shared" si="14"/>
        <v>-3.4156233776458616E-5</v>
      </c>
      <c r="P25" s="93">
        <f t="shared" si="15"/>
        <v>3.4156233776458616E-5</v>
      </c>
      <c r="Q25" s="93">
        <f t="shared" si="16"/>
        <v>4.3781324946974337E-5</v>
      </c>
      <c r="R25" s="93">
        <f t="shared" si="17"/>
        <v>4.3781324946974337E-5</v>
      </c>
      <c r="S25" s="93"/>
      <c r="T25" s="93">
        <f>ABS(('Wyrównanie 22 Part 2'!B25-'Wyrównanie 22 Part 2'!G25)/'Wyrównanie 22 Part 2'!G25)</f>
        <v>0.33287146740168622</v>
      </c>
      <c r="U25" s="93">
        <f t="shared" si="19"/>
        <v>0.11080341381015185</v>
      </c>
      <c r="V25" s="93">
        <f>'Wyrównanie 22 Part 2'!C26-'Wyrównanie 22 Part 2'!C25</f>
        <v>5.8298974029357255E-5</v>
      </c>
      <c r="W25" s="93">
        <f t="shared" si="20"/>
        <v>5.8298974029357255E-5</v>
      </c>
      <c r="X25" s="93">
        <f t="shared" si="21"/>
        <v>-3.4156233776458616E-5</v>
      </c>
      <c r="Y25" s="93">
        <f t="shared" si="22"/>
        <v>3.4156233776458616E-5</v>
      </c>
      <c r="Z25" s="93">
        <f t="shared" si="23"/>
        <v>4.3781324946974337E-5</v>
      </c>
      <c r="AA25" s="93">
        <f t="shared" si="18"/>
        <v>4.3781324946974337E-5</v>
      </c>
      <c r="AB25" s="93"/>
      <c r="AC25" s="93">
        <f>ABS(('Wyrównanie 22 Part 2'!B25-'Wyrównanie 22 Part 2'!I25)/'Wyrównanie 22 Part 2'!I25)</f>
        <v>0.34430669374755679</v>
      </c>
      <c r="AD25" s="93">
        <f t="shared" si="24"/>
        <v>0.11854709935937387</v>
      </c>
      <c r="AE25" s="93">
        <f>'Wyrównanie 22 Part 2'!C26-'Wyrównanie 22 Part 2'!C25</f>
        <v>5.8298974029357255E-5</v>
      </c>
      <c r="AF25" s="93">
        <f t="shared" si="25"/>
        <v>5.8298974029357255E-5</v>
      </c>
      <c r="AG25" s="93">
        <f t="shared" si="26"/>
        <v>-3.4156233776458616E-5</v>
      </c>
      <c r="AH25" s="93">
        <f t="shared" si="27"/>
        <v>3.4156233776458616E-5</v>
      </c>
      <c r="AI25" s="93">
        <f t="shared" si="28"/>
        <v>4.3781324946974337E-5</v>
      </c>
      <c r="AJ25" s="93">
        <f t="shared" si="29"/>
        <v>4.3781324946974337E-5</v>
      </c>
      <c r="AK25" s="93"/>
      <c r="AL25" s="93">
        <f>ABS(('Wyrównanie 22 Part 2'!B25-'Wyrównanie 22 Part 2'!K25)/'Wyrównanie 22 Part 2'!K25)</f>
        <v>0.3384775689071306</v>
      </c>
      <c r="AM25" s="93">
        <f t="shared" si="36"/>
        <v>0.11456706465328134</v>
      </c>
      <c r="AN25" s="93">
        <f>'Wyrównanie 22 Part 2'!B26-'Wyrównanie 22 Part 2'!B25</f>
        <v>7.4367793272558442E-5</v>
      </c>
      <c r="AO25" s="93">
        <f t="shared" si="37"/>
        <v>7.4367793272558442E-5</v>
      </c>
      <c r="AP25" s="93">
        <f t="shared" si="38"/>
        <v>2.2598519104832562E-4</v>
      </c>
      <c r="AQ25" s="93">
        <f t="shared" si="39"/>
        <v>2.2598519104832562E-4</v>
      </c>
      <c r="AR25" s="93">
        <f t="shared" si="40"/>
        <v>-6.1665090386383962E-4</v>
      </c>
      <c r="AS25" s="93">
        <f t="shared" si="41"/>
        <v>6.1665090386383962E-4</v>
      </c>
      <c r="AT25" s="93"/>
      <c r="AU25" s="93">
        <f>ABS(('Wyrównanie 22 Part 2'!B25-'Wyrównanie 22 Part 2'!M25)/'Wyrównanie 22 Part 2'!M25)</f>
        <v>0.35916360758241678</v>
      </c>
      <c r="AV25" s="93">
        <f t="shared" si="42"/>
        <v>0.12899849701161628</v>
      </c>
      <c r="AW25" s="93">
        <f>'Wyrównanie 22 Part 2'!B26-'Wyrównanie 22 Part 2'!B25</f>
        <v>7.4367793272558442E-5</v>
      </c>
      <c r="AX25" s="93">
        <f t="shared" si="43"/>
        <v>7.4367793272558442E-5</v>
      </c>
      <c r="AY25" s="93">
        <f t="shared" si="44"/>
        <v>2.2598519104832562E-4</v>
      </c>
      <c r="AZ25" s="93">
        <f t="shared" si="45"/>
        <v>2.2598519104832562E-4</v>
      </c>
      <c r="BA25" s="93">
        <f t="shared" si="46"/>
        <v>-6.1665090386383962E-4</v>
      </c>
      <c r="BB25" s="93">
        <f t="shared" si="47"/>
        <v>6.1665090386383962E-4</v>
      </c>
      <c r="BC25" s="93"/>
      <c r="BD25" s="93">
        <f>ABS(('Wyrównanie 22 Part 2'!B25-'Wyrównanie 22 Part 2'!O25)/'Wyrównanie 22 Part 2'!O25)</f>
        <v>3.6108899946620213E-2</v>
      </c>
      <c r="BE25" s="93">
        <f t="shared" si="6"/>
        <v>1.3038526553550292E-3</v>
      </c>
      <c r="BF25" s="93">
        <f>'Wyrównanie 22 Part 2'!B26-'Wyrównanie 22 Part 2'!B25</f>
        <v>7.4367793272558442E-5</v>
      </c>
      <c r="BG25" s="93">
        <f t="shared" si="7"/>
        <v>7.4367793272558442E-5</v>
      </c>
      <c r="BH25" s="93">
        <f t="shared" si="8"/>
        <v>2.2598519104832562E-4</v>
      </c>
      <c r="BI25" s="93">
        <f t="shared" si="9"/>
        <v>2.2598519104832562E-4</v>
      </c>
      <c r="BJ25" s="93">
        <f t="shared" si="10"/>
        <v>-6.1665090386383962E-4</v>
      </c>
      <c r="BK25" s="93">
        <f t="shared" si="11"/>
        <v>6.1665090386383962E-4</v>
      </c>
      <c r="BL25" s="93"/>
      <c r="BM25" s="93">
        <f>ABS(('Wyrównanie 22 Part 2'!B25-'Wyrównanie 22 Part 2'!Q25)/'Wyrównanie 22 Part 2'!Q25)</f>
        <v>0.34187993712484094</v>
      </c>
      <c r="BN25" s="93">
        <f t="shared" si="30"/>
        <v>0.11688189140848519</v>
      </c>
      <c r="BO25" s="93">
        <f>'Wyrównanie 22 Part 2'!B26-'Wyrównanie 22 Part 2'!B25</f>
        <v>7.4367793272558442E-5</v>
      </c>
      <c r="BP25" s="93">
        <f t="shared" si="31"/>
        <v>7.4367793272558442E-5</v>
      </c>
      <c r="BQ25" s="93">
        <f t="shared" si="32"/>
        <v>2.2598519104832562E-4</v>
      </c>
      <c r="BR25" s="93">
        <f t="shared" si="33"/>
        <v>2.2598519104832562E-4</v>
      </c>
      <c r="BS25" s="93">
        <f t="shared" si="34"/>
        <v>-6.1665090386383962E-4</v>
      </c>
      <c r="BT25" s="93">
        <f t="shared" si="35"/>
        <v>6.1665090386383962E-4</v>
      </c>
    </row>
    <row r="26" spans="1:72" s="29" customFormat="1" x14ac:dyDescent="0.25">
      <c r="A26" s="42">
        <v>20</v>
      </c>
      <c r="B26" s="93">
        <f>ABS(('Wyrównanie 22 Part 2'!B26-'Wyrównanie 22 Part 2'!C26)/'Wyrównanie 22 Part 2'!C26)</f>
        <v>0.22632077217602334</v>
      </c>
      <c r="C26" s="93">
        <f t="shared" si="5"/>
        <v>5.1221091918351461E-2</v>
      </c>
      <c r="D26" s="93">
        <f>'Wyrównanie 22 Part 2'!C27-'Wyrównanie 22 Part 2'!C26</f>
        <v>2.4142740252898638E-5</v>
      </c>
      <c r="E26" s="93">
        <f t="shared" si="0"/>
        <v>2.4142740252898638E-5</v>
      </c>
      <c r="F26" s="93">
        <f t="shared" si="1"/>
        <v>9.6250911705157206E-6</v>
      </c>
      <c r="G26" s="93">
        <f t="shared" si="2"/>
        <v>9.6250911705157206E-6</v>
      </c>
      <c r="H26" s="93">
        <f t="shared" si="3"/>
        <v>-1.6278147847856674E-5</v>
      </c>
      <c r="I26" s="93">
        <f t="shared" si="4"/>
        <v>1.6278147847856674E-5</v>
      </c>
      <c r="J26" s="93"/>
      <c r="K26" s="93">
        <f>ABS(('Wyrównanie 22 Part 2'!B26-'Wyrównanie 22 Part 2'!E26)/'Wyrównanie 22 Part 2'!E26)</f>
        <v>0.17654072474225641</v>
      </c>
      <c r="L26" s="93">
        <f t="shared" si="12"/>
        <v>3.1166627492521144E-2</v>
      </c>
      <c r="M26" s="93">
        <f>'Wyrównanie 22 Part 2'!C27-'Wyrównanie 22 Part 2'!C26</f>
        <v>2.4142740252898638E-5</v>
      </c>
      <c r="N26" s="93">
        <f t="shared" si="13"/>
        <v>2.4142740252898638E-5</v>
      </c>
      <c r="O26" s="93">
        <f t="shared" si="14"/>
        <v>9.6250911705157206E-6</v>
      </c>
      <c r="P26" s="93">
        <f t="shared" si="15"/>
        <v>9.6250911705157206E-6</v>
      </c>
      <c r="Q26" s="93">
        <f t="shared" si="16"/>
        <v>-1.6278147847856674E-5</v>
      </c>
      <c r="R26" s="93">
        <f t="shared" si="17"/>
        <v>1.6278147847856674E-5</v>
      </c>
      <c r="S26" s="93"/>
      <c r="T26" s="93">
        <f>ABS(('Wyrównanie 22 Part 2'!B26-'Wyrównanie 22 Part 2'!G26)/'Wyrównanie 22 Part 2'!G26)</f>
        <v>0.15978531167588522</v>
      </c>
      <c r="U26" s="93">
        <f t="shared" si="19"/>
        <v>2.5531345827359782E-2</v>
      </c>
      <c r="V26" s="93">
        <f>'Wyrównanie 22 Part 2'!C27-'Wyrównanie 22 Part 2'!C26</f>
        <v>2.4142740252898638E-5</v>
      </c>
      <c r="W26" s="93">
        <f t="shared" si="20"/>
        <v>2.4142740252898638E-5</v>
      </c>
      <c r="X26" s="93">
        <f t="shared" si="21"/>
        <v>9.6250911705157206E-6</v>
      </c>
      <c r="Y26" s="93">
        <f t="shared" si="22"/>
        <v>9.6250911705157206E-6</v>
      </c>
      <c r="Z26" s="93">
        <f t="shared" si="23"/>
        <v>-1.6278147847856674E-5</v>
      </c>
      <c r="AA26" s="93">
        <f t="shared" si="18"/>
        <v>1.6278147847856674E-5</v>
      </c>
      <c r="AB26" s="93"/>
      <c r="AC26" s="93">
        <f>ABS(('Wyrównanie 22 Part 2'!B26-'Wyrównanie 22 Part 2'!I26)/'Wyrównanie 22 Part 2'!I26)</f>
        <v>0.20402699212876171</v>
      </c>
      <c r="AD26" s="93">
        <f t="shared" si="24"/>
        <v>4.1627013517109797E-2</v>
      </c>
      <c r="AE26" s="93">
        <f>'Wyrównanie 22 Part 2'!C27-'Wyrównanie 22 Part 2'!C26</f>
        <v>2.4142740252898638E-5</v>
      </c>
      <c r="AF26" s="93">
        <f t="shared" si="25"/>
        <v>2.4142740252898638E-5</v>
      </c>
      <c r="AG26" s="93">
        <f t="shared" si="26"/>
        <v>9.6250911705157206E-6</v>
      </c>
      <c r="AH26" s="93">
        <f t="shared" si="27"/>
        <v>9.6250911705157206E-6</v>
      </c>
      <c r="AI26" s="93">
        <f t="shared" si="28"/>
        <v>-1.6278147847856674E-5</v>
      </c>
      <c r="AJ26" s="93">
        <f t="shared" si="29"/>
        <v>1.6278147847856674E-5</v>
      </c>
      <c r="AK26" s="93"/>
      <c r="AL26" s="93">
        <f>ABS(('Wyrównanie 22 Part 2'!B26-'Wyrównanie 22 Part 2'!K26)/'Wyrównanie 22 Part 2'!K26)</f>
        <v>0.19388697785851111</v>
      </c>
      <c r="AM26" s="93">
        <f t="shared" si="36"/>
        <v>3.7592160183106779E-2</v>
      </c>
      <c r="AN26" s="93">
        <f>'Wyrównanie 22 Part 2'!B27-'Wyrównanie 22 Part 2'!B26</f>
        <v>3.0035298432088406E-4</v>
      </c>
      <c r="AO26" s="93">
        <f t="shared" si="37"/>
        <v>3.0035298432088406E-4</v>
      </c>
      <c r="AP26" s="93">
        <f t="shared" si="38"/>
        <v>-3.9066571281551397E-4</v>
      </c>
      <c r="AQ26" s="93">
        <f t="shared" si="39"/>
        <v>3.9066571281551397E-4</v>
      </c>
      <c r="AR26" s="93">
        <f t="shared" si="40"/>
        <v>3.1788691165079243E-4</v>
      </c>
      <c r="AS26" s="93">
        <f t="shared" si="41"/>
        <v>3.1788691165079243E-4</v>
      </c>
      <c r="AT26" s="93"/>
      <c r="AU26" s="93">
        <f>ABS(('Wyrównanie 22 Part 2'!B26-'Wyrównanie 22 Part 2'!M26)/'Wyrównanie 22 Part 2'!M26)</f>
        <v>0.1940397233618826</v>
      </c>
      <c r="AV26" s="93">
        <f t="shared" si="42"/>
        <v>3.7651414242355928E-2</v>
      </c>
      <c r="AW26" s="93">
        <f>'Wyrównanie 22 Part 2'!B27-'Wyrównanie 22 Part 2'!B26</f>
        <v>3.0035298432088406E-4</v>
      </c>
      <c r="AX26" s="93">
        <f t="shared" si="43"/>
        <v>3.0035298432088406E-4</v>
      </c>
      <c r="AY26" s="93">
        <f t="shared" si="44"/>
        <v>-3.9066571281551397E-4</v>
      </c>
      <c r="AZ26" s="93">
        <f t="shared" si="45"/>
        <v>3.9066571281551397E-4</v>
      </c>
      <c r="BA26" s="93">
        <f t="shared" si="46"/>
        <v>3.1788691165079243E-4</v>
      </c>
      <c r="BB26" s="93">
        <f t="shared" si="47"/>
        <v>3.1788691165079243E-4</v>
      </c>
      <c r="BC26" s="93"/>
      <c r="BD26" s="93">
        <f>ABS(('Wyrównanie 22 Part 2'!B26-'Wyrównanie 22 Part 2'!O26)/'Wyrównanie 22 Part 2'!O26)</f>
        <v>0.15633794336642431</v>
      </c>
      <c r="BE26" s="93">
        <f t="shared" si="6"/>
        <v>2.4441552536043295E-2</v>
      </c>
      <c r="BF26" s="93">
        <f>'Wyrównanie 22 Part 2'!B27-'Wyrównanie 22 Part 2'!B26</f>
        <v>3.0035298432088406E-4</v>
      </c>
      <c r="BG26" s="93">
        <f t="shared" si="7"/>
        <v>3.0035298432088406E-4</v>
      </c>
      <c r="BH26" s="93">
        <f t="shared" si="8"/>
        <v>-3.9066571281551397E-4</v>
      </c>
      <c r="BI26" s="93">
        <f t="shared" si="9"/>
        <v>3.9066571281551397E-4</v>
      </c>
      <c r="BJ26" s="93">
        <f t="shared" si="10"/>
        <v>3.1788691165079243E-4</v>
      </c>
      <c r="BK26" s="93">
        <f t="shared" si="11"/>
        <v>3.1788691165079243E-4</v>
      </c>
      <c r="BL26" s="93"/>
      <c r="BM26" s="93">
        <f>ABS(('Wyrównanie 22 Part 2'!B26-'Wyrównanie 22 Part 2'!Q26)/'Wyrównanie 22 Part 2'!Q26)</f>
        <v>0.2392984499809411</v>
      </c>
      <c r="BN26" s="93">
        <f t="shared" si="30"/>
        <v>5.7263748163280968E-2</v>
      </c>
      <c r="BO26" s="93">
        <f>'Wyrównanie 22 Part 2'!B27-'Wyrównanie 22 Part 2'!B26</f>
        <v>3.0035298432088406E-4</v>
      </c>
      <c r="BP26" s="93">
        <f t="shared" si="31"/>
        <v>3.0035298432088406E-4</v>
      </c>
      <c r="BQ26" s="93">
        <f t="shared" si="32"/>
        <v>-3.9066571281551397E-4</v>
      </c>
      <c r="BR26" s="93">
        <f t="shared" si="33"/>
        <v>3.9066571281551397E-4</v>
      </c>
      <c r="BS26" s="93">
        <f t="shared" si="34"/>
        <v>3.1788691165079243E-4</v>
      </c>
      <c r="BT26" s="93">
        <f t="shared" si="35"/>
        <v>3.1788691165079243E-4</v>
      </c>
    </row>
    <row r="27" spans="1:72" s="29" customFormat="1" x14ac:dyDescent="0.25">
      <c r="A27" s="42">
        <v>21</v>
      </c>
      <c r="B27" s="93">
        <f>ABS(('Wyrównanie 22 Part 2'!B27-'Wyrównanie 22 Part 2'!C27)/'Wyrównanie 22 Part 2'!C27)</f>
        <v>0.59185075973329648</v>
      </c>
      <c r="C27" s="93">
        <f t="shared" si="5"/>
        <v>0.35028732179688027</v>
      </c>
      <c r="D27" s="93">
        <f>'Wyrównanie 22 Part 2'!C28-'Wyrównanie 22 Part 2'!C27</f>
        <v>3.3767831423414359E-5</v>
      </c>
      <c r="E27" s="93">
        <f t="shared" si="0"/>
        <v>3.3767831423414359E-5</v>
      </c>
      <c r="F27" s="93">
        <f t="shared" si="1"/>
        <v>-6.6530566773409538E-6</v>
      </c>
      <c r="G27" s="93">
        <f t="shared" si="2"/>
        <v>6.6530566773409538E-6</v>
      </c>
      <c r="H27" s="93">
        <f t="shared" si="3"/>
        <v>-8.1481480337672958E-5</v>
      </c>
      <c r="I27" s="93">
        <f t="shared" si="4"/>
        <v>8.1481480337672958E-5</v>
      </c>
      <c r="J27" s="93"/>
      <c r="K27" s="93">
        <f>ABS(('Wyrównanie 22 Part 2'!B27-'Wyrównanie 22 Part 2'!E27)/'Wyrównanie 22 Part 2'!E27)</f>
        <v>0.6029639209444938</v>
      </c>
      <c r="L27" s="93">
        <f t="shared" si="12"/>
        <v>0.36356548996075777</v>
      </c>
      <c r="M27" s="93">
        <f>'Wyrównanie 22 Part 2'!C28-'Wyrównanie 22 Part 2'!C27</f>
        <v>3.3767831423414359E-5</v>
      </c>
      <c r="N27" s="93">
        <f t="shared" si="13"/>
        <v>3.3767831423414359E-5</v>
      </c>
      <c r="O27" s="93">
        <f t="shared" si="14"/>
        <v>-6.6530566773409538E-6</v>
      </c>
      <c r="P27" s="93">
        <f t="shared" si="15"/>
        <v>6.6530566773409538E-6</v>
      </c>
      <c r="Q27" s="93">
        <f t="shared" si="16"/>
        <v>-8.1481480337672958E-5</v>
      </c>
      <c r="R27" s="93">
        <f t="shared" si="17"/>
        <v>8.1481480337672958E-5</v>
      </c>
      <c r="S27" s="93"/>
      <c r="T27" s="93">
        <f>ABS(('Wyrównanie 22 Part 2'!B27-'Wyrównanie 22 Part 2'!G27)/'Wyrównanie 22 Part 2'!G27)</f>
        <v>0.68982614358803207</v>
      </c>
      <c r="U27" s="93">
        <f t="shared" si="19"/>
        <v>0.47586010837753623</v>
      </c>
      <c r="V27" s="93">
        <f>'Wyrównanie 22 Part 2'!C28-'Wyrównanie 22 Part 2'!C27</f>
        <v>3.3767831423414359E-5</v>
      </c>
      <c r="W27" s="93">
        <f t="shared" si="20"/>
        <v>3.3767831423414359E-5</v>
      </c>
      <c r="X27" s="93">
        <f t="shared" si="21"/>
        <v>-6.6530566773409538E-6</v>
      </c>
      <c r="Y27" s="93">
        <f t="shared" si="22"/>
        <v>6.6530566773409538E-6</v>
      </c>
      <c r="Z27" s="93">
        <f t="shared" si="23"/>
        <v>-8.1481480337672958E-5</v>
      </c>
      <c r="AA27" s="93">
        <f t="shared" si="18"/>
        <v>8.1481480337672958E-5</v>
      </c>
      <c r="AB27" s="93"/>
      <c r="AC27" s="93">
        <f>ABS(('Wyrównanie 22 Part 2'!B27-'Wyrównanie 22 Part 2'!I27)/'Wyrównanie 22 Part 2'!I27)</f>
        <v>0.58387382547919264</v>
      </c>
      <c r="AD27" s="93">
        <f t="shared" si="24"/>
        <v>0.34090864407970672</v>
      </c>
      <c r="AE27" s="93">
        <f>'Wyrównanie 22 Part 2'!C28-'Wyrównanie 22 Part 2'!C27</f>
        <v>3.3767831423414359E-5</v>
      </c>
      <c r="AF27" s="93">
        <f t="shared" si="25"/>
        <v>3.3767831423414359E-5</v>
      </c>
      <c r="AG27" s="93">
        <f t="shared" si="26"/>
        <v>-6.6530566773409538E-6</v>
      </c>
      <c r="AH27" s="93">
        <f t="shared" si="27"/>
        <v>6.6530566773409538E-6</v>
      </c>
      <c r="AI27" s="93">
        <f t="shared" si="28"/>
        <v>-8.1481480337672958E-5</v>
      </c>
      <c r="AJ27" s="93">
        <f t="shared" si="29"/>
        <v>8.1481480337672958E-5</v>
      </c>
      <c r="AK27" s="93"/>
      <c r="AL27" s="93">
        <f>ABS(('Wyrównanie 22 Part 2'!B27-'Wyrównanie 22 Part 2'!K27)/'Wyrównanie 22 Part 2'!K27)</f>
        <v>0.58906161843197224</v>
      </c>
      <c r="AM27" s="93">
        <f t="shared" si="36"/>
        <v>0.34699359030969446</v>
      </c>
      <c r="AN27" s="93">
        <f>'Wyrównanie 22 Part 2'!B28-'Wyrównanie 22 Part 2'!B27</f>
        <v>-9.0312728494629907E-5</v>
      </c>
      <c r="AO27" s="93">
        <f t="shared" si="37"/>
        <v>9.0312728494629907E-5</v>
      </c>
      <c r="AP27" s="93">
        <f t="shared" si="38"/>
        <v>-7.2778801164721546E-5</v>
      </c>
      <c r="AQ27" s="93">
        <f t="shared" si="39"/>
        <v>7.2778801164721546E-5</v>
      </c>
      <c r="AR27" s="93">
        <f t="shared" si="40"/>
        <v>2.8339296850168362E-4</v>
      </c>
      <c r="AS27" s="93">
        <f t="shared" si="41"/>
        <v>2.8339296850168362E-4</v>
      </c>
      <c r="AT27" s="93"/>
      <c r="AU27" s="93">
        <f>ABS(('Wyrównanie 22 Part 2'!B27-'Wyrównanie 22 Part 2'!M27)/'Wyrównanie 22 Part 2'!M27)</f>
        <v>0.61656610526515554</v>
      </c>
      <c r="AV27" s="93">
        <f t="shared" si="42"/>
        <v>0.38015376216184288</v>
      </c>
      <c r="AW27" s="93">
        <f>'Wyrównanie 22 Part 2'!B28-'Wyrównanie 22 Part 2'!B27</f>
        <v>-9.0312728494629907E-5</v>
      </c>
      <c r="AX27" s="93">
        <f t="shared" si="43"/>
        <v>9.0312728494629907E-5</v>
      </c>
      <c r="AY27" s="93">
        <f t="shared" si="44"/>
        <v>-7.2778801164721546E-5</v>
      </c>
      <c r="AZ27" s="93">
        <f t="shared" si="45"/>
        <v>7.2778801164721546E-5</v>
      </c>
      <c r="BA27" s="93">
        <f t="shared" si="46"/>
        <v>2.8339296850168362E-4</v>
      </c>
      <c r="BB27" s="93">
        <f t="shared" si="47"/>
        <v>2.8339296850168362E-4</v>
      </c>
      <c r="BC27" s="93"/>
      <c r="BD27" s="93">
        <f>ABS(('Wyrównanie 22 Part 2'!B27-'Wyrównanie 22 Part 2'!O27)/'Wyrównanie 22 Part 2'!O27)</f>
        <v>0.10984622745974566</v>
      </c>
      <c r="BE27" s="93">
        <f t="shared" si="6"/>
        <v>1.2066193687138183E-2</v>
      </c>
      <c r="BF27" s="93">
        <f>'Wyrównanie 22 Part 2'!B28-'Wyrównanie 22 Part 2'!B27</f>
        <v>-9.0312728494629907E-5</v>
      </c>
      <c r="BG27" s="93">
        <f t="shared" si="7"/>
        <v>9.0312728494629907E-5</v>
      </c>
      <c r="BH27" s="93">
        <f t="shared" si="8"/>
        <v>-7.2778801164721546E-5</v>
      </c>
      <c r="BI27" s="93">
        <f t="shared" si="9"/>
        <v>7.2778801164721546E-5</v>
      </c>
      <c r="BJ27" s="93">
        <f t="shared" si="10"/>
        <v>2.8339296850168362E-4</v>
      </c>
      <c r="BK27" s="93">
        <f t="shared" si="11"/>
        <v>2.8339296850168362E-4</v>
      </c>
      <c r="BL27" s="93"/>
      <c r="BM27" s="93">
        <f>ABS(('Wyrównanie 22 Part 2'!B27-'Wyrównanie 22 Part 2'!Q27)/'Wyrównanie 22 Part 2'!Q27)</f>
        <v>0.55910136319328319</v>
      </c>
      <c r="BN27" s="93">
        <f t="shared" si="30"/>
        <v>0.31259433432458755</v>
      </c>
      <c r="BO27" s="93">
        <f>'Wyrównanie 22 Part 2'!B28-'Wyrównanie 22 Part 2'!B27</f>
        <v>-9.0312728494629907E-5</v>
      </c>
      <c r="BP27" s="93">
        <f t="shared" si="31"/>
        <v>9.0312728494629907E-5</v>
      </c>
      <c r="BQ27" s="93">
        <f t="shared" si="32"/>
        <v>-7.2778801164721546E-5</v>
      </c>
      <c r="BR27" s="93">
        <f t="shared" si="33"/>
        <v>7.2778801164721546E-5</v>
      </c>
      <c r="BS27" s="93">
        <f t="shared" si="34"/>
        <v>2.8339296850168362E-4</v>
      </c>
      <c r="BT27" s="93">
        <f t="shared" si="35"/>
        <v>2.8339296850168362E-4</v>
      </c>
    </row>
    <row r="28" spans="1:72" s="29" customFormat="1" x14ac:dyDescent="0.25">
      <c r="A28" s="42">
        <v>22</v>
      </c>
      <c r="B28" s="93">
        <f>ABS(('Wyrównanie 22 Part 2'!B28-'Wyrównanie 22 Part 2'!C28)/'Wyrównanie 22 Part 2'!C28)</f>
        <v>0.21076458973524312</v>
      </c>
      <c r="C28" s="93">
        <f t="shared" si="5"/>
        <v>4.4421712286265347E-2</v>
      </c>
      <c r="D28" s="93">
        <f>'Wyrównanie 22 Part 2'!C29-'Wyrównanie 22 Part 2'!C28</f>
        <v>2.7114774746073405E-5</v>
      </c>
      <c r="E28" s="93">
        <f t="shared" si="0"/>
        <v>2.7114774746073405E-5</v>
      </c>
      <c r="F28" s="93">
        <f t="shared" si="1"/>
        <v>-8.8134537015013912E-5</v>
      </c>
      <c r="G28" s="93">
        <f t="shared" si="2"/>
        <v>8.8134537015013912E-5</v>
      </c>
      <c r="H28" s="93">
        <f t="shared" si="3"/>
        <v>1.6023907247811E-4</v>
      </c>
      <c r="I28" s="93">
        <f t="shared" si="4"/>
        <v>1.6023907247811E-4</v>
      </c>
      <c r="J28" s="93"/>
      <c r="K28" s="93">
        <f>ABS(('Wyrównanie 22 Part 2'!B28-'Wyrównanie 22 Part 2'!E28)/'Wyrównanie 22 Part 2'!E28)</f>
        <v>0.27730474558142104</v>
      </c>
      <c r="L28" s="93">
        <f t="shared" si="12"/>
        <v>7.6897921921976656E-2</v>
      </c>
      <c r="M28" s="93">
        <f>'Wyrównanie 22 Part 2'!C29-'Wyrównanie 22 Part 2'!C28</f>
        <v>2.7114774746073405E-5</v>
      </c>
      <c r="N28" s="93">
        <f t="shared" si="13"/>
        <v>2.7114774746073405E-5</v>
      </c>
      <c r="O28" s="93">
        <f t="shared" si="14"/>
        <v>-8.8134537015013912E-5</v>
      </c>
      <c r="P28" s="93">
        <f t="shared" si="15"/>
        <v>8.8134537015013912E-5</v>
      </c>
      <c r="Q28" s="93">
        <f t="shared" si="16"/>
        <v>1.6023907247811E-4</v>
      </c>
      <c r="R28" s="93">
        <f t="shared" si="17"/>
        <v>1.6023907247811E-4</v>
      </c>
      <c r="S28" s="93"/>
      <c r="T28" s="93">
        <f>ABS(('Wyrównanie 22 Part 2'!B28-'Wyrównanie 22 Part 2'!G28)/'Wyrównanie 22 Part 2'!G28)</f>
        <v>0.32054512407747637</v>
      </c>
      <c r="U28" s="93">
        <f t="shared" si="19"/>
        <v>0.10274917656984472</v>
      </c>
      <c r="V28" s="93">
        <f>'Wyrównanie 22 Part 2'!C29-'Wyrównanie 22 Part 2'!C28</f>
        <v>2.7114774746073405E-5</v>
      </c>
      <c r="W28" s="93">
        <f t="shared" si="20"/>
        <v>2.7114774746073405E-5</v>
      </c>
      <c r="X28" s="93">
        <f t="shared" si="21"/>
        <v>-8.8134537015013912E-5</v>
      </c>
      <c r="Y28" s="93">
        <f t="shared" si="22"/>
        <v>8.8134537015013912E-5</v>
      </c>
      <c r="Z28" s="93">
        <f t="shared" si="23"/>
        <v>1.6023907247811E-4</v>
      </c>
      <c r="AA28" s="93">
        <f t="shared" si="18"/>
        <v>1.6023907247811E-4</v>
      </c>
      <c r="AB28" s="93"/>
      <c r="AC28" s="93">
        <f>ABS(('Wyrównanie 22 Part 2'!B28-'Wyrównanie 22 Part 2'!I28)/'Wyrównanie 22 Part 2'!I28)</f>
        <v>0.22009137883777963</v>
      </c>
      <c r="AD28" s="93">
        <f t="shared" si="24"/>
        <v>4.8440215038715033E-2</v>
      </c>
      <c r="AE28" s="93">
        <f>'Wyrównanie 22 Part 2'!C29-'Wyrównanie 22 Part 2'!C28</f>
        <v>2.7114774746073405E-5</v>
      </c>
      <c r="AF28" s="93">
        <f t="shared" si="25"/>
        <v>2.7114774746073405E-5</v>
      </c>
      <c r="AG28" s="93">
        <f t="shared" si="26"/>
        <v>-8.8134537015013912E-5</v>
      </c>
      <c r="AH28" s="93">
        <f t="shared" si="27"/>
        <v>8.8134537015013912E-5</v>
      </c>
      <c r="AI28" s="93">
        <f t="shared" si="28"/>
        <v>1.6023907247811E-4</v>
      </c>
      <c r="AJ28" s="93">
        <f t="shared" si="29"/>
        <v>1.6023907247811E-4</v>
      </c>
      <c r="AK28" s="93"/>
      <c r="AL28" s="93">
        <f>ABS(('Wyrównanie 22 Part 2'!B28-'Wyrównanie 22 Part 2'!K28)/'Wyrównanie 22 Part 2'!K28)</f>
        <v>0.24391410106663722</v>
      </c>
      <c r="AM28" s="93">
        <f t="shared" si="36"/>
        <v>5.9494088699145714E-2</v>
      </c>
      <c r="AN28" s="93">
        <f>'Wyrównanie 22 Part 2'!B29-'Wyrównanie 22 Part 2'!B28</f>
        <v>-1.6309152965935145E-4</v>
      </c>
      <c r="AO28" s="93">
        <f t="shared" si="37"/>
        <v>1.6309152965935145E-4</v>
      </c>
      <c r="AP28" s="93">
        <f t="shared" si="38"/>
        <v>2.1061416733696208E-4</v>
      </c>
      <c r="AQ28" s="93">
        <f t="shared" si="39"/>
        <v>2.1061416733696208E-4</v>
      </c>
      <c r="AR28" s="93">
        <f t="shared" si="40"/>
        <v>-2.1703429512871905E-4</v>
      </c>
      <c r="AS28" s="93">
        <f t="shared" si="41"/>
        <v>2.1703429512871905E-4</v>
      </c>
      <c r="AT28" s="93"/>
      <c r="AU28" s="93">
        <f>ABS(('Wyrównanie 22 Part 2'!B28-'Wyrównanie 22 Part 2'!M28)/'Wyrównanie 22 Part 2'!M28)</f>
        <v>0.26417527808168684</v>
      </c>
      <c r="AV28" s="93">
        <f t="shared" si="42"/>
        <v>6.9788577549536573E-2</v>
      </c>
      <c r="AW28" s="93">
        <f>'Wyrównanie 22 Part 2'!B29-'Wyrównanie 22 Part 2'!B28</f>
        <v>-1.6309152965935145E-4</v>
      </c>
      <c r="AX28" s="93">
        <f t="shared" si="43"/>
        <v>1.6309152965935145E-4</v>
      </c>
      <c r="AY28" s="93">
        <f t="shared" si="44"/>
        <v>2.1061416733696208E-4</v>
      </c>
      <c r="AZ28" s="93">
        <f t="shared" si="45"/>
        <v>2.1061416733696208E-4</v>
      </c>
      <c r="BA28" s="93">
        <f t="shared" si="46"/>
        <v>-2.1703429512871905E-4</v>
      </c>
      <c r="BB28" s="93">
        <f t="shared" si="47"/>
        <v>2.1703429512871905E-4</v>
      </c>
      <c r="BC28" s="93"/>
      <c r="BD28" s="93">
        <f>ABS(('Wyrównanie 22 Part 2'!B28-'Wyrównanie 22 Part 2'!O28)/'Wyrównanie 22 Part 2'!O28)</f>
        <v>7.7652909267872383E-3</v>
      </c>
      <c r="BE28" s="93">
        <f t="shared" si="6"/>
        <v>6.0299743177644207E-5</v>
      </c>
      <c r="BF28" s="93">
        <f>'Wyrównanie 22 Part 2'!B29-'Wyrównanie 22 Part 2'!B28</f>
        <v>-1.6309152965935145E-4</v>
      </c>
      <c r="BG28" s="93">
        <f t="shared" si="7"/>
        <v>1.6309152965935145E-4</v>
      </c>
      <c r="BH28" s="93">
        <f t="shared" si="8"/>
        <v>2.1061416733696208E-4</v>
      </c>
      <c r="BI28" s="93">
        <f t="shared" si="9"/>
        <v>2.1061416733696208E-4</v>
      </c>
      <c r="BJ28" s="93">
        <f t="shared" si="10"/>
        <v>-2.1703429512871905E-4</v>
      </c>
      <c r="BK28" s="93">
        <f t="shared" si="11"/>
        <v>2.1703429512871905E-4</v>
      </c>
      <c r="BL28" s="93"/>
      <c r="BM28" s="93">
        <f>ABS(('Wyrównanie 22 Part 2'!B28-'Wyrównanie 22 Part 2'!Q28)/'Wyrównanie 22 Part 2'!Q28)</f>
        <v>0.18104616008839261</v>
      </c>
      <c r="BN28" s="93">
        <f t="shared" si="30"/>
        <v>3.2777712082751882E-2</v>
      </c>
      <c r="BO28" s="93">
        <f>'Wyrównanie 22 Part 2'!B29-'Wyrównanie 22 Part 2'!B28</f>
        <v>-1.6309152965935145E-4</v>
      </c>
      <c r="BP28" s="93">
        <f t="shared" si="31"/>
        <v>1.6309152965935145E-4</v>
      </c>
      <c r="BQ28" s="93">
        <f t="shared" si="32"/>
        <v>2.1061416733696208E-4</v>
      </c>
      <c r="BR28" s="93">
        <f t="shared" si="33"/>
        <v>2.1061416733696208E-4</v>
      </c>
      <c r="BS28" s="93">
        <f t="shared" si="34"/>
        <v>-2.1703429512871905E-4</v>
      </c>
      <c r="BT28" s="93">
        <f t="shared" si="35"/>
        <v>2.1703429512871905E-4</v>
      </c>
    </row>
    <row r="29" spans="1:72" s="29" customFormat="1" x14ac:dyDescent="0.25">
      <c r="A29" s="42">
        <v>23</v>
      </c>
      <c r="B29" s="93">
        <f>ABS(('Wyrównanie 22 Part 2'!B29-'Wyrównanie 22 Part 2'!C29)/'Wyrównanie 22 Part 2'!C29)</f>
        <v>0.27280568991273979</v>
      </c>
      <c r="C29" s="93">
        <f t="shared" si="5"/>
        <v>7.4422944448765932E-2</v>
      </c>
      <c r="D29" s="93">
        <f>'Wyrównanie 22 Part 2'!C30-'Wyrównanie 22 Part 2'!C29</f>
        <v>-6.1019762268940507E-5</v>
      </c>
      <c r="E29" s="93">
        <f t="shared" si="0"/>
        <v>6.1019762268940507E-5</v>
      </c>
      <c r="F29" s="93">
        <f t="shared" si="1"/>
        <v>7.210453546309609E-5</v>
      </c>
      <c r="G29" s="93">
        <f t="shared" si="2"/>
        <v>7.210453546309609E-5</v>
      </c>
      <c r="H29" s="93">
        <f t="shared" si="3"/>
        <v>-8.7511621677004874E-5</v>
      </c>
      <c r="I29" s="93">
        <f t="shared" si="4"/>
        <v>8.7511621677004874E-5</v>
      </c>
      <c r="J29" s="93"/>
      <c r="K29" s="93">
        <f>ABS(('Wyrównanie 22 Part 2'!B29-'Wyrównanie 22 Part 2'!E29)/'Wyrównanie 22 Part 2'!E29)</f>
        <v>0.19360990184860119</v>
      </c>
      <c r="L29" s="93">
        <f t="shared" si="12"/>
        <v>3.7484794093824984E-2</v>
      </c>
      <c r="M29" s="93">
        <f>'Wyrównanie 22 Part 2'!C30-'Wyrównanie 22 Part 2'!C29</f>
        <v>-6.1019762268940507E-5</v>
      </c>
      <c r="N29" s="93">
        <f t="shared" si="13"/>
        <v>6.1019762268940507E-5</v>
      </c>
      <c r="O29" s="93">
        <f t="shared" si="14"/>
        <v>7.210453546309609E-5</v>
      </c>
      <c r="P29" s="93">
        <f t="shared" si="15"/>
        <v>7.210453546309609E-5</v>
      </c>
      <c r="Q29" s="93">
        <f t="shared" si="16"/>
        <v>-8.7511621677004874E-5</v>
      </c>
      <c r="R29" s="93">
        <f t="shared" si="17"/>
        <v>8.7511621677004874E-5</v>
      </c>
      <c r="S29" s="93"/>
      <c r="T29" s="93">
        <f>ABS(('Wyrównanie 22 Part 2'!B29-'Wyrównanie 22 Part 2'!G29)/'Wyrównanie 22 Part 2'!G29)</f>
        <v>0.18022979863136998</v>
      </c>
      <c r="U29" s="93">
        <f t="shared" si="19"/>
        <v>3.2482780314704175E-2</v>
      </c>
      <c r="V29" s="93">
        <f>'Wyrównanie 22 Part 2'!C30-'Wyrównanie 22 Part 2'!C29</f>
        <v>-6.1019762268940507E-5</v>
      </c>
      <c r="W29" s="93">
        <f t="shared" si="20"/>
        <v>6.1019762268940507E-5</v>
      </c>
      <c r="X29" s="93">
        <f t="shared" si="21"/>
        <v>7.210453546309609E-5</v>
      </c>
      <c r="Y29" s="93">
        <f t="shared" si="22"/>
        <v>7.210453546309609E-5</v>
      </c>
      <c r="Z29" s="93">
        <f t="shared" si="23"/>
        <v>-8.7511621677004874E-5</v>
      </c>
      <c r="AA29" s="93">
        <f t="shared" si="18"/>
        <v>8.7511621677004874E-5</v>
      </c>
      <c r="AB29" s="93"/>
      <c r="AC29" s="93">
        <f>ABS(('Wyrównanie 22 Part 2'!B29-'Wyrównanie 22 Part 2'!I29)/'Wyrównanie 22 Part 2'!I29)</f>
        <v>0.23814486801377371</v>
      </c>
      <c r="AD29" s="93">
        <f t="shared" si="24"/>
        <v>5.6712978161297702E-2</v>
      </c>
      <c r="AE29" s="93">
        <f>'Wyrównanie 22 Part 2'!C30-'Wyrównanie 22 Part 2'!C29</f>
        <v>-6.1019762268940507E-5</v>
      </c>
      <c r="AF29" s="93">
        <f t="shared" si="25"/>
        <v>6.1019762268940507E-5</v>
      </c>
      <c r="AG29" s="93">
        <f t="shared" si="26"/>
        <v>7.210453546309609E-5</v>
      </c>
      <c r="AH29" s="93">
        <f t="shared" si="27"/>
        <v>7.210453546309609E-5</v>
      </c>
      <c r="AI29" s="93">
        <f t="shared" si="28"/>
        <v>-8.7511621677004874E-5</v>
      </c>
      <c r="AJ29" s="93">
        <f t="shared" si="29"/>
        <v>8.7511621677004874E-5</v>
      </c>
      <c r="AK29" s="93"/>
      <c r="AL29" s="93">
        <f>ABS(('Wyrównanie 22 Part 2'!B29-'Wyrównanie 22 Part 2'!K29)/'Wyrównanie 22 Part 2'!K29)</f>
        <v>0.21533444298388102</v>
      </c>
      <c r="AM29" s="93">
        <f t="shared" si="36"/>
        <v>4.6368922335178309E-2</v>
      </c>
      <c r="AN29" s="93">
        <f>'Wyrównanie 22 Part 2'!B30-'Wyrównanie 22 Part 2'!B29</f>
        <v>4.7522637677610623E-5</v>
      </c>
      <c r="AO29" s="93">
        <f t="shared" si="37"/>
        <v>4.7522637677610623E-5</v>
      </c>
      <c r="AP29" s="93">
        <f t="shared" si="38"/>
        <v>-6.4201277917569767E-6</v>
      </c>
      <c r="AQ29" s="93">
        <f t="shared" si="39"/>
        <v>6.4201277917569767E-6</v>
      </c>
      <c r="AR29" s="93">
        <f t="shared" si="40"/>
        <v>-1.7500208284828195E-4</v>
      </c>
      <c r="AS29" s="93">
        <f t="shared" si="41"/>
        <v>1.7500208284828195E-4</v>
      </c>
      <c r="AT29" s="93"/>
      <c r="AU29" s="93">
        <f>ABS(('Wyrównanie 22 Part 2'!B29-'Wyrównanie 22 Part 2'!M29)/'Wyrównanie 22 Part 2'!M29)</f>
        <v>0.21388234358764546</v>
      </c>
      <c r="AV29" s="93">
        <f t="shared" si="42"/>
        <v>4.5745656898543624E-2</v>
      </c>
      <c r="AW29" s="93">
        <f>'Wyrównanie 22 Part 2'!B30-'Wyrównanie 22 Part 2'!B29</f>
        <v>4.7522637677610623E-5</v>
      </c>
      <c r="AX29" s="93">
        <f t="shared" si="43"/>
        <v>4.7522637677610623E-5</v>
      </c>
      <c r="AY29" s="93">
        <f t="shared" si="44"/>
        <v>-6.4201277917569767E-6</v>
      </c>
      <c r="AZ29" s="93">
        <f t="shared" si="45"/>
        <v>6.4201277917569767E-6</v>
      </c>
      <c r="BA29" s="93">
        <f t="shared" si="46"/>
        <v>-1.7500208284828195E-4</v>
      </c>
      <c r="BB29" s="93">
        <f t="shared" si="47"/>
        <v>1.7500208284828195E-4</v>
      </c>
      <c r="BC29" s="93"/>
      <c r="BD29" s="93">
        <f>ABS(('Wyrównanie 22 Part 2'!B29-'Wyrównanie 22 Part 2'!O29)/'Wyrównanie 22 Part 2'!O29)</f>
        <v>8.5076333733311943E-2</v>
      </c>
      <c r="BE29" s="93">
        <f t="shared" si="6"/>
        <v>7.2379825615018715E-3</v>
      </c>
      <c r="BF29" s="93">
        <f>'Wyrównanie 22 Part 2'!B30-'Wyrównanie 22 Part 2'!B29</f>
        <v>4.7522637677610623E-5</v>
      </c>
      <c r="BG29" s="93">
        <f t="shared" si="7"/>
        <v>4.7522637677610623E-5</v>
      </c>
      <c r="BH29" s="93">
        <f t="shared" si="8"/>
        <v>-6.4201277917569767E-6</v>
      </c>
      <c r="BI29" s="93">
        <f t="shared" si="9"/>
        <v>6.4201277917569767E-6</v>
      </c>
      <c r="BJ29" s="93">
        <f t="shared" si="10"/>
        <v>-1.7500208284828195E-4</v>
      </c>
      <c r="BK29" s="93">
        <f t="shared" si="11"/>
        <v>1.7500208284828195E-4</v>
      </c>
      <c r="BL29" s="93"/>
      <c r="BM29" s="93">
        <f>ABS(('Wyrównanie 22 Part 2'!B29-'Wyrównanie 22 Part 2'!Q29)/'Wyrównanie 22 Part 2'!Q29)</f>
        <v>0.28879216825664972</v>
      </c>
      <c r="BN29" s="93">
        <f t="shared" si="30"/>
        <v>8.340091644637708E-2</v>
      </c>
      <c r="BO29" s="93">
        <f>'Wyrównanie 22 Part 2'!B30-'Wyrównanie 22 Part 2'!B29</f>
        <v>4.7522637677610623E-5</v>
      </c>
      <c r="BP29" s="93">
        <f t="shared" si="31"/>
        <v>4.7522637677610623E-5</v>
      </c>
      <c r="BQ29" s="93">
        <f t="shared" si="32"/>
        <v>-6.4201277917569767E-6</v>
      </c>
      <c r="BR29" s="93">
        <f t="shared" si="33"/>
        <v>6.4201277917569767E-6</v>
      </c>
      <c r="BS29" s="93">
        <f t="shared" si="34"/>
        <v>-1.7500208284828195E-4</v>
      </c>
      <c r="BT29" s="93">
        <f t="shared" si="35"/>
        <v>1.7500208284828195E-4</v>
      </c>
    </row>
    <row r="30" spans="1:72" s="29" customFormat="1" x14ac:dyDescent="0.25">
      <c r="A30" s="42">
        <v>24</v>
      </c>
      <c r="B30" s="93">
        <f>ABS(('Wyrównanie 22 Part 2'!B30-'Wyrównanie 22 Part 2'!C30)/'Wyrównanie 22 Part 2'!C30)</f>
        <v>5.7718937069222232E-3</v>
      </c>
      <c r="C30" s="93">
        <f t="shared" si="5"/>
        <v>3.3314756964008361E-5</v>
      </c>
      <c r="D30" s="93">
        <f>'Wyrównanie 22 Part 2'!C31-'Wyrównanie 22 Part 2'!C30</f>
        <v>1.1084773194155583E-5</v>
      </c>
      <c r="E30" s="93">
        <f t="shared" si="0"/>
        <v>1.1084773194155583E-5</v>
      </c>
      <c r="F30" s="93">
        <f t="shared" si="1"/>
        <v>-1.5407086213908784E-5</v>
      </c>
      <c r="G30" s="93">
        <f t="shared" si="2"/>
        <v>1.5407086213908784E-5</v>
      </c>
      <c r="H30" s="93">
        <f t="shared" si="3"/>
        <v>3.702146220846929E-5</v>
      </c>
      <c r="I30" s="93">
        <f t="shared" si="4"/>
        <v>3.702146220846929E-5</v>
      </c>
      <c r="J30" s="93"/>
      <c r="K30" s="93">
        <f>ABS(('Wyrównanie 22 Part 2'!B30-'Wyrównanie 22 Part 2'!E30)/'Wyrównanie 22 Part 2'!E30)</f>
        <v>6.6924936661525297E-2</v>
      </c>
      <c r="L30" s="93">
        <f t="shared" si="12"/>
        <v>4.4789471471491727E-3</v>
      </c>
      <c r="M30" s="93">
        <f>'Wyrównanie 22 Part 2'!C31-'Wyrównanie 22 Part 2'!C30</f>
        <v>1.1084773194155583E-5</v>
      </c>
      <c r="N30" s="93">
        <f t="shared" si="13"/>
        <v>1.1084773194155583E-5</v>
      </c>
      <c r="O30" s="93">
        <f t="shared" si="14"/>
        <v>-1.5407086213908784E-5</v>
      </c>
      <c r="P30" s="93">
        <f t="shared" si="15"/>
        <v>1.5407086213908784E-5</v>
      </c>
      <c r="Q30" s="93">
        <f t="shared" si="16"/>
        <v>3.702146220846929E-5</v>
      </c>
      <c r="R30" s="93">
        <f t="shared" si="17"/>
        <v>3.702146220846929E-5</v>
      </c>
      <c r="S30" s="93"/>
      <c r="T30" s="93">
        <f>ABS(('Wyrównanie 22 Part 2'!B30-'Wyrównanie 22 Part 2'!G30)/'Wyrównanie 22 Part 2'!G30)</f>
        <v>5.7655376104963414E-2</v>
      </c>
      <c r="U30" s="93">
        <f t="shared" si="19"/>
        <v>3.3241423938047861E-3</v>
      </c>
      <c r="V30" s="93">
        <f>'Wyrównanie 22 Part 2'!C31-'Wyrównanie 22 Part 2'!C30</f>
        <v>1.1084773194155583E-5</v>
      </c>
      <c r="W30" s="93">
        <f t="shared" si="20"/>
        <v>1.1084773194155583E-5</v>
      </c>
      <c r="X30" s="93">
        <f t="shared" si="21"/>
        <v>-1.5407086213908784E-5</v>
      </c>
      <c r="Y30" s="93">
        <f t="shared" si="22"/>
        <v>1.5407086213908784E-5</v>
      </c>
      <c r="Z30" s="93">
        <f t="shared" si="23"/>
        <v>3.702146220846929E-5</v>
      </c>
      <c r="AA30" s="93">
        <f t="shared" si="18"/>
        <v>3.702146220846929E-5</v>
      </c>
      <c r="AB30" s="93"/>
      <c r="AC30" s="93">
        <f>ABS(('Wyrównanie 22 Part 2'!B30-'Wyrównanie 22 Part 2'!I30)/'Wyrównanie 22 Part 2'!I30)</f>
        <v>6.5186322571434155E-2</v>
      </c>
      <c r="AD30" s="93">
        <f t="shared" si="24"/>
        <v>4.2492566503870661E-3</v>
      </c>
      <c r="AE30" s="93">
        <f>'Wyrównanie 22 Part 2'!C31-'Wyrównanie 22 Part 2'!C30</f>
        <v>1.1084773194155583E-5</v>
      </c>
      <c r="AF30" s="93">
        <f t="shared" si="25"/>
        <v>1.1084773194155583E-5</v>
      </c>
      <c r="AG30" s="93">
        <f t="shared" si="26"/>
        <v>-1.5407086213908784E-5</v>
      </c>
      <c r="AH30" s="93">
        <f t="shared" si="27"/>
        <v>1.5407086213908784E-5</v>
      </c>
      <c r="AI30" s="93">
        <f t="shared" si="28"/>
        <v>3.702146220846929E-5</v>
      </c>
      <c r="AJ30" s="93">
        <f t="shared" si="29"/>
        <v>3.702146220846929E-5</v>
      </c>
      <c r="AK30" s="93"/>
      <c r="AL30" s="93">
        <f>ABS(('Wyrównanie 22 Part 2'!B30-'Wyrównanie 22 Part 2'!K30)/'Wyrównanie 22 Part 2'!K30)</f>
        <v>7.779303670687028E-2</v>
      </c>
      <c r="AM30" s="93">
        <f t="shared" si="36"/>
        <v>6.0517565600764671E-3</v>
      </c>
      <c r="AN30" s="93">
        <f>'Wyrównanie 22 Part 2'!B31-'Wyrównanie 22 Part 2'!B30</f>
        <v>4.1102509885853646E-5</v>
      </c>
      <c r="AO30" s="93">
        <f t="shared" si="37"/>
        <v>4.1102509885853646E-5</v>
      </c>
      <c r="AP30" s="93">
        <f t="shared" si="38"/>
        <v>-1.8142221064003893E-4</v>
      </c>
      <c r="AQ30" s="93">
        <f t="shared" si="39"/>
        <v>1.8142221064003893E-4</v>
      </c>
      <c r="AR30" s="93">
        <f t="shared" si="40"/>
        <v>5.9195186021507448E-4</v>
      </c>
      <c r="AS30" s="93">
        <f t="shared" si="41"/>
        <v>5.9195186021507448E-4</v>
      </c>
      <c r="AT30" s="93"/>
      <c r="AU30" s="93">
        <f>ABS(('Wyrównanie 22 Part 2'!B30-'Wyrównanie 22 Part 2'!M30)/'Wyrównanie 22 Part 2'!M30)</f>
        <v>9.4717708118504357E-2</v>
      </c>
      <c r="AV30" s="93">
        <f t="shared" si="42"/>
        <v>8.9714442312221858E-3</v>
      </c>
      <c r="AW30" s="93">
        <f>'Wyrównanie 22 Part 2'!B31-'Wyrównanie 22 Part 2'!B30</f>
        <v>4.1102509885853646E-5</v>
      </c>
      <c r="AX30" s="93">
        <f t="shared" si="43"/>
        <v>4.1102509885853646E-5</v>
      </c>
      <c r="AY30" s="93">
        <f t="shared" si="44"/>
        <v>-1.8142221064003893E-4</v>
      </c>
      <c r="AZ30" s="93">
        <f t="shared" si="45"/>
        <v>1.8142221064003893E-4</v>
      </c>
      <c r="BA30" s="93">
        <f t="shared" si="46"/>
        <v>5.9195186021507448E-4</v>
      </c>
      <c r="BB30" s="93">
        <f t="shared" si="47"/>
        <v>5.9195186021507448E-4</v>
      </c>
      <c r="BC30" s="93"/>
      <c r="BD30" s="93">
        <f>ABS(('Wyrównanie 22 Part 2'!B30-'Wyrównanie 22 Part 2'!O30)/'Wyrównanie 22 Part 2'!O30)</f>
        <v>3.688902242191159E-3</v>
      </c>
      <c r="BE30" s="93">
        <f t="shared" si="6"/>
        <v>1.360799975244296E-5</v>
      </c>
      <c r="BF30" s="93">
        <f>'Wyrównanie 22 Part 2'!B31-'Wyrównanie 22 Part 2'!B30</f>
        <v>4.1102509885853646E-5</v>
      </c>
      <c r="BG30" s="93">
        <f t="shared" si="7"/>
        <v>4.1102509885853646E-5</v>
      </c>
      <c r="BH30" s="93">
        <f t="shared" si="8"/>
        <v>-1.8142221064003893E-4</v>
      </c>
      <c r="BI30" s="93">
        <f t="shared" si="9"/>
        <v>1.8142221064003893E-4</v>
      </c>
      <c r="BJ30" s="93">
        <f t="shared" si="10"/>
        <v>5.9195186021507448E-4</v>
      </c>
      <c r="BK30" s="93">
        <f t="shared" si="11"/>
        <v>5.9195186021507448E-4</v>
      </c>
      <c r="BL30" s="93"/>
      <c r="BM30" s="93">
        <f>ABS(('Wyrównanie 22 Part 2'!B30-'Wyrównanie 22 Part 2'!Q30)/'Wyrównanie 22 Part 2'!Q30)</f>
        <v>8.5807974260213599E-3</v>
      </c>
      <c r="BN30" s="93">
        <f t="shared" si="30"/>
        <v>7.3630084466414791E-5</v>
      </c>
      <c r="BO30" s="93">
        <f>'Wyrównanie 22 Part 2'!B31-'Wyrównanie 22 Part 2'!B30</f>
        <v>4.1102509885853646E-5</v>
      </c>
      <c r="BP30" s="93">
        <f t="shared" si="31"/>
        <v>4.1102509885853646E-5</v>
      </c>
      <c r="BQ30" s="93">
        <f t="shared" si="32"/>
        <v>-1.8142221064003893E-4</v>
      </c>
      <c r="BR30" s="93">
        <f t="shared" si="33"/>
        <v>1.8142221064003893E-4</v>
      </c>
      <c r="BS30" s="93">
        <f t="shared" si="34"/>
        <v>5.9195186021507448E-4</v>
      </c>
      <c r="BT30" s="93">
        <f t="shared" si="35"/>
        <v>5.9195186021507448E-4</v>
      </c>
    </row>
    <row r="31" spans="1:72" s="29" customFormat="1" x14ac:dyDescent="0.25">
      <c r="A31" s="42">
        <v>25</v>
      </c>
      <c r="B31" s="93">
        <f>ABS(('Wyrównanie 22 Part 2'!B31-'Wyrównanie 22 Part 2'!C31)/'Wyrównanie 22 Part 2'!C31)</f>
        <v>7.8912743979429864E-2</v>
      </c>
      <c r="C31" s="93">
        <f t="shared" si="5"/>
        <v>6.2272211623630447E-3</v>
      </c>
      <c r="D31" s="93">
        <f>'Wyrównanie 22 Part 2'!C32-'Wyrównanie 22 Part 2'!C31</f>
        <v>-4.3223130197532012E-6</v>
      </c>
      <c r="E31" s="93">
        <f t="shared" si="0"/>
        <v>4.3223130197532012E-6</v>
      </c>
      <c r="F31" s="93">
        <f t="shared" si="1"/>
        <v>2.1614375994560505E-5</v>
      </c>
      <c r="G31" s="93">
        <f t="shared" si="2"/>
        <v>2.1614375994560505E-5</v>
      </c>
      <c r="H31" s="93">
        <f t="shared" si="3"/>
        <v>-2.4074808892290674E-5</v>
      </c>
      <c r="I31" s="93">
        <f t="shared" si="4"/>
        <v>2.4074808892290674E-5</v>
      </c>
      <c r="J31" s="93"/>
      <c r="K31" s="93">
        <f>ABS(('Wyrównanie 22 Part 2'!B31-'Wyrównanie 22 Part 2'!E31)/'Wyrównanie 22 Part 2'!E31)</f>
        <v>5.0811283783166974E-2</v>
      </c>
      <c r="L31" s="93">
        <f t="shared" si="12"/>
        <v>2.5817865596935272E-3</v>
      </c>
      <c r="M31" s="93">
        <f>'Wyrównanie 22 Part 2'!C32-'Wyrównanie 22 Part 2'!C31</f>
        <v>-4.3223130197532012E-6</v>
      </c>
      <c r="N31" s="93">
        <f t="shared" si="13"/>
        <v>4.3223130197532012E-6</v>
      </c>
      <c r="O31" s="93">
        <f t="shared" si="14"/>
        <v>2.1614375994560505E-5</v>
      </c>
      <c r="P31" s="93">
        <f t="shared" si="15"/>
        <v>2.1614375994560505E-5</v>
      </c>
      <c r="Q31" s="93">
        <f t="shared" si="16"/>
        <v>-2.4074808892290674E-5</v>
      </c>
      <c r="R31" s="93">
        <f t="shared" si="17"/>
        <v>2.4074808892290674E-5</v>
      </c>
      <c r="S31" s="93"/>
      <c r="T31" s="93">
        <f>ABS(('Wyrównanie 22 Part 2'!B31-'Wyrównanie 22 Part 2'!G31)/'Wyrównanie 22 Part 2'!G31)</f>
        <v>4.773888492880652E-2</v>
      </c>
      <c r="U31" s="93">
        <f t="shared" si="19"/>
        <v>2.2790011342458303E-3</v>
      </c>
      <c r="V31" s="93">
        <f>'Wyrównanie 22 Part 2'!C32-'Wyrównanie 22 Part 2'!C31</f>
        <v>-4.3223130197532012E-6</v>
      </c>
      <c r="W31" s="93">
        <f t="shared" si="20"/>
        <v>4.3223130197532012E-6</v>
      </c>
      <c r="X31" s="93">
        <f t="shared" si="21"/>
        <v>2.1614375994560505E-5</v>
      </c>
      <c r="Y31" s="93">
        <f t="shared" si="22"/>
        <v>2.1614375994560505E-5</v>
      </c>
      <c r="Z31" s="93">
        <f t="shared" si="23"/>
        <v>-2.4074808892290674E-5</v>
      </c>
      <c r="AA31" s="93">
        <f t="shared" si="18"/>
        <v>2.4074808892290674E-5</v>
      </c>
      <c r="AB31" s="93"/>
      <c r="AC31" s="93">
        <f>ABS(('Wyrównanie 22 Part 2'!B31-'Wyrównanie 22 Part 2'!I31)/'Wyrównanie 22 Part 2'!I31)</f>
        <v>6.2285697116316444E-2</v>
      </c>
      <c r="AD31" s="93">
        <f t="shared" si="24"/>
        <v>3.8795080652655107E-3</v>
      </c>
      <c r="AE31" s="93">
        <f>'Wyrównanie 22 Part 2'!C32-'Wyrównanie 22 Part 2'!C31</f>
        <v>-4.3223130197532012E-6</v>
      </c>
      <c r="AF31" s="93">
        <f t="shared" si="25"/>
        <v>4.3223130197532012E-6</v>
      </c>
      <c r="AG31" s="93">
        <f t="shared" si="26"/>
        <v>2.1614375994560505E-5</v>
      </c>
      <c r="AH31" s="93">
        <f t="shared" si="27"/>
        <v>2.1614375994560505E-5</v>
      </c>
      <c r="AI31" s="93">
        <f t="shared" si="28"/>
        <v>-2.4074808892290674E-5</v>
      </c>
      <c r="AJ31" s="93">
        <f t="shared" si="29"/>
        <v>2.4074808892290674E-5</v>
      </c>
      <c r="AK31" s="93"/>
      <c r="AL31" s="93">
        <f>ABS(('Wyrównanie 22 Part 2'!B31-'Wyrównanie 22 Part 2'!K31)/'Wyrównanie 22 Part 2'!K31)</f>
        <v>5.7295317618783835E-2</v>
      </c>
      <c r="AM31" s="93">
        <f t="shared" si="36"/>
        <v>3.2827534210373216E-3</v>
      </c>
      <c r="AN31" s="93">
        <f>'Wyrównanie 22 Part 2'!B32-'Wyrównanie 22 Part 2'!B31</f>
        <v>-1.4031970075418528E-4</v>
      </c>
      <c r="AO31" s="93">
        <f t="shared" si="37"/>
        <v>1.4031970075418528E-4</v>
      </c>
      <c r="AP31" s="93">
        <f t="shared" si="38"/>
        <v>4.1052964957503555E-4</v>
      </c>
      <c r="AQ31" s="93">
        <f t="shared" si="39"/>
        <v>4.1052964957503555E-4</v>
      </c>
      <c r="AR31" s="93">
        <f t="shared" si="40"/>
        <v>-9.2086655912478087E-4</v>
      </c>
      <c r="AS31" s="93">
        <f t="shared" si="41"/>
        <v>9.2086655912478087E-4</v>
      </c>
      <c r="AT31" s="93"/>
      <c r="AU31" s="93">
        <f>ABS(('Wyrównanie 22 Part 2'!B31-'Wyrównanie 22 Part 2'!M31)/'Wyrównanie 22 Part 2'!M31)</f>
        <v>2.2018387509196529E-2</v>
      </c>
      <c r="AV31" s="93">
        <f t="shared" si="42"/>
        <v>4.8480938850514174E-4</v>
      </c>
      <c r="AW31" s="93">
        <f>'Wyrównanie 22 Part 2'!B32-'Wyrównanie 22 Part 2'!B31</f>
        <v>-1.4031970075418528E-4</v>
      </c>
      <c r="AX31" s="93">
        <f t="shared" si="43"/>
        <v>1.4031970075418528E-4</v>
      </c>
      <c r="AY31" s="93">
        <f t="shared" si="44"/>
        <v>4.1052964957503555E-4</v>
      </c>
      <c r="AZ31" s="93">
        <f t="shared" si="45"/>
        <v>4.1052964957503555E-4</v>
      </c>
      <c r="BA31" s="93">
        <f t="shared" si="46"/>
        <v>-9.2086655912478087E-4</v>
      </c>
      <c r="BB31" s="93">
        <f t="shared" si="47"/>
        <v>9.2086655912478087E-4</v>
      </c>
      <c r="BC31" s="93"/>
      <c r="BD31" s="93">
        <f>ABS(('Wyrównanie 22 Part 2'!B31-'Wyrównanie 22 Part 2'!O31)/'Wyrównanie 22 Part 2'!O31)</f>
        <v>0.14211320383465181</v>
      </c>
      <c r="BE31" s="93">
        <f t="shared" si="6"/>
        <v>2.0196162704149295E-2</v>
      </c>
      <c r="BF31" s="93">
        <f>'Wyrównanie 22 Part 2'!B32-'Wyrównanie 22 Part 2'!B31</f>
        <v>-1.4031970075418528E-4</v>
      </c>
      <c r="BG31" s="93">
        <f t="shared" si="7"/>
        <v>1.4031970075418528E-4</v>
      </c>
      <c r="BH31" s="93">
        <f t="shared" si="8"/>
        <v>4.1052964957503555E-4</v>
      </c>
      <c r="BI31" s="93">
        <f t="shared" si="9"/>
        <v>4.1052964957503555E-4</v>
      </c>
      <c r="BJ31" s="93">
        <f t="shared" si="10"/>
        <v>-9.2086655912478087E-4</v>
      </c>
      <c r="BK31" s="93">
        <f t="shared" si="11"/>
        <v>9.2086655912478087E-4</v>
      </c>
      <c r="BL31" s="93"/>
      <c r="BM31" s="93">
        <f>ABS(('Wyrównanie 22 Part 2'!B31-'Wyrównanie 22 Part 2'!Q31)/'Wyrównanie 22 Part 2'!Q31)</f>
        <v>8.4008058704605718E-2</v>
      </c>
      <c r="BN31" s="93">
        <f t="shared" si="30"/>
        <v>7.0573539273164803E-3</v>
      </c>
      <c r="BO31" s="93">
        <f>'Wyrównanie 22 Part 2'!B32-'Wyrównanie 22 Part 2'!B31</f>
        <v>-1.4031970075418528E-4</v>
      </c>
      <c r="BP31" s="93">
        <f t="shared" si="31"/>
        <v>1.4031970075418528E-4</v>
      </c>
      <c r="BQ31" s="93">
        <f t="shared" si="32"/>
        <v>4.1052964957503555E-4</v>
      </c>
      <c r="BR31" s="93">
        <f t="shared" si="33"/>
        <v>4.1052964957503555E-4</v>
      </c>
      <c r="BS31" s="93">
        <f t="shared" si="34"/>
        <v>-9.2086655912478087E-4</v>
      </c>
      <c r="BT31" s="93">
        <f t="shared" si="35"/>
        <v>9.2086655912478087E-4</v>
      </c>
    </row>
    <row r="32" spans="1:72" s="29" customFormat="1" x14ac:dyDescent="0.25">
      <c r="A32" s="42">
        <v>26</v>
      </c>
      <c r="B32" s="93">
        <f>ABS(('Wyrównanie 22 Part 2'!B32-'Wyrównanie 22 Part 2'!C32)/'Wyrównanie 22 Part 2'!C32)</f>
        <v>0.30768461866656127</v>
      </c>
      <c r="C32" s="93">
        <f t="shared" si="5"/>
        <v>9.4669824563987232E-2</v>
      </c>
      <c r="D32" s="93">
        <f>'Wyrównanie 22 Part 2'!C33-'Wyrównanie 22 Part 2'!C32</f>
        <v>1.7292062974807304E-5</v>
      </c>
      <c r="E32" s="93">
        <f t="shared" si="0"/>
        <v>1.7292062974807304E-5</v>
      </c>
      <c r="F32" s="93">
        <f t="shared" si="1"/>
        <v>-2.4604328977301682E-6</v>
      </c>
      <c r="G32" s="93">
        <f t="shared" si="2"/>
        <v>2.4604328977301682E-6</v>
      </c>
      <c r="H32" s="93">
        <f t="shared" si="3"/>
        <v>6.671947622173362E-6</v>
      </c>
      <c r="I32" s="93">
        <f t="shared" si="4"/>
        <v>6.671947622173362E-6</v>
      </c>
      <c r="J32" s="93"/>
      <c r="K32" s="93">
        <f>ABS(('Wyrównanie 22 Part 2'!B32-'Wyrównanie 22 Part 2'!E32)/'Wyrównanie 22 Part 2'!E32)</f>
        <v>0.32573765404754823</v>
      </c>
      <c r="L32" s="93">
        <f t="shared" si="12"/>
        <v>0.10610501926440022</v>
      </c>
      <c r="M32" s="93">
        <f>'Wyrównanie 22 Part 2'!C33-'Wyrównanie 22 Part 2'!C32</f>
        <v>1.7292062974807304E-5</v>
      </c>
      <c r="N32" s="93">
        <f t="shared" si="13"/>
        <v>1.7292062974807304E-5</v>
      </c>
      <c r="O32" s="93">
        <f t="shared" si="14"/>
        <v>-2.4604328977301682E-6</v>
      </c>
      <c r="P32" s="93">
        <f t="shared" si="15"/>
        <v>2.4604328977301682E-6</v>
      </c>
      <c r="Q32" s="93">
        <f t="shared" si="16"/>
        <v>6.671947622173362E-6</v>
      </c>
      <c r="R32" s="93">
        <f t="shared" si="17"/>
        <v>6.671947622173362E-6</v>
      </c>
      <c r="S32" s="93"/>
      <c r="T32" s="93">
        <f>ABS(('Wyrównanie 22 Part 2'!B32-'Wyrównanie 22 Part 2'!G32)/'Wyrównanie 22 Part 2'!G32)</f>
        <v>0.34372030434361145</v>
      </c>
      <c r="U32" s="93">
        <f t="shared" si="19"/>
        <v>0.11814364761806488</v>
      </c>
      <c r="V32" s="93">
        <f>'Wyrównanie 22 Part 2'!C33-'Wyrównanie 22 Part 2'!C32</f>
        <v>1.7292062974807304E-5</v>
      </c>
      <c r="W32" s="93">
        <f t="shared" si="20"/>
        <v>1.7292062974807304E-5</v>
      </c>
      <c r="X32" s="93">
        <f t="shared" si="21"/>
        <v>-2.4604328977301682E-6</v>
      </c>
      <c r="Y32" s="93">
        <f t="shared" si="22"/>
        <v>2.4604328977301682E-6</v>
      </c>
      <c r="Z32" s="93">
        <f t="shared" si="23"/>
        <v>6.671947622173362E-6</v>
      </c>
      <c r="AA32" s="93">
        <f t="shared" si="18"/>
        <v>6.671947622173362E-6</v>
      </c>
      <c r="AB32" s="93"/>
      <c r="AC32" s="93">
        <f>ABS(('Wyrównanie 22 Part 2'!B32-'Wyrównanie 22 Part 2'!I32)/'Wyrównanie 22 Part 2'!I32)</f>
        <v>0.31000731527036651</v>
      </c>
      <c r="AD32" s="93">
        <f t="shared" si="24"/>
        <v>9.6104535521140413E-2</v>
      </c>
      <c r="AE32" s="93">
        <f>'Wyrównanie 22 Part 2'!C33-'Wyrównanie 22 Part 2'!C32</f>
        <v>1.7292062974807304E-5</v>
      </c>
      <c r="AF32" s="93">
        <f t="shared" si="25"/>
        <v>1.7292062974807304E-5</v>
      </c>
      <c r="AG32" s="93">
        <f t="shared" si="26"/>
        <v>-2.4604328977301682E-6</v>
      </c>
      <c r="AH32" s="93">
        <f t="shared" si="27"/>
        <v>2.4604328977301682E-6</v>
      </c>
      <c r="AI32" s="93">
        <f t="shared" si="28"/>
        <v>6.671947622173362E-6</v>
      </c>
      <c r="AJ32" s="93">
        <f t="shared" si="29"/>
        <v>6.671947622173362E-6</v>
      </c>
      <c r="AK32" s="93"/>
      <c r="AL32" s="93">
        <f>ABS(('Wyrównanie 22 Part 2'!B32-'Wyrównanie 22 Part 2'!K32)/'Wyrównanie 22 Part 2'!K32)</f>
        <v>0.3249150225281987</v>
      </c>
      <c r="AM32" s="93">
        <f t="shared" si="36"/>
        <v>0.10556977186449987</v>
      </c>
      <c r="AN32" s="93">
        <f>'Wyrównanie 22 Part 2'!B33-'Wyrównanie 22 Part 2'!B32</f>
        <v>2.7020994882085027E-4</v>
      </c>
      <c r="AO32" s="93">
        <f t="shared" si="37"/>
        <v>2.7020994882085027E-4</v>
      </c>
      <c r="AP32" s="93">
        <f t="shared" si="38"/>
        <v>-5.1033690954974532E-4</v>
      </c>
      <c r="AQ32" s="93">
        <f t="shared" si="39"/>
        <v>5.1033690954974532E-4</v>
      </c>
      <c r="AR32" s="93">
        <f t="shared" si="40"/>
        <v>9.0605838792905341E-4</v>
      </c>
      <c r="AS32" s="93">
        <f t="shared" si="41"/>
        <v>9.0605838792905341E-4</v>
      </c>
      <c r="AT32" s="93"/>
      <c r="AU32" s="93">
        <f>ABS(('Wyrównanie 22 Part 2'!B32-'Wyrównanie 22 Part 2'!M32)/'Wyrównanie 22 Part 2'!M32)</f>
        <v>0.35278460770132541</v>
      </c>
      <c r="AV32" s="93">
        <f t="shared" si="42"/>
        <v>0.12445697943097807</v>
      </c>
      <c r="AW32" s="93">
        <f>'Wyrównanie 22 Part 2'!B33-'Wyrównanie 22 Part 2'!B32</f>
        <v>2.7020994882085027E-4</v>
      </c>
      <c r="AX32" s="93">
        <f t="shared" si="43"/>
        <v>2.7020994882085027E-4</v>
      </c>
      <c r="AY32" s="93">
        <f t="shared" si="44"/>
        <v>-5.1033690954974532E-4</v>
      </c>
      <c r="AZ32" s="93">
        <f t="shared" si="45"/>
        <v>5.1033690954974532E-4</v>
      </c>
      <c r="BA32" s="93">
        <f t="shared" si="46"/>
        <v>9.0605838792905341E-4</v>
      </c>
      <c r="BB32" s="93">
        <f t="shared" si="47"/>
        <v>9.0605838792905341E-4</v>
      </c>
      <c r="BC32" s="93"/>
      <c r="BD32" s="93">
        <f>ABS(('Wyrównanie 22 Part 2'!B32-'Wyrównanie 22 Part 2'!O32)/'Wyrównanie 22 Part 2'!O32)</f>
        <v>0.27654998488650873</v>
      </c>
      <c r="BE32" s="93">
        <f t="shared" si="6"/>
        <v>7.64798941407282E-2</v>
      </c>
      <c r="BF32" s="93">
        <f>'Wyrównanie 22 Part 2'!B33-'Wyrównanie 22 Part 2'!B32</f>
        <v>2.7020994882085027E-4</v>
      </c>
      <c r="BG32" s="93">
        <f t="shared" si="7"/>
        <v>2.7020994882085027E-4</v>
      </c>
      <c r="BH32" s="93">
        <f t="shared" si="8"/>
        <v>-5.1033690954974532E-4</v>
      </c>
      <c r="BI32" s="93">
        <f t="shared" si="9"/>
        <v>5.1033690954974532E-4</v>
      </c>
      <c r="BJ32" s="93">
        <f t="shared" si="10"/>
        <v>9.0605838792905341E-4</v>
      </c>
      <c r="BK32" s="93">
        <f t="shared" si="11"/>
        <v>9.0605838792905341E-4</v>
      </c>
      <c r="BL32" s="93"/>
      <c r="BM32" s="93">
        <f>ABS(('Wyrównanie 22 Part 2'!B32-'Wyrównanie 22 Part 2'!Q32)/'Wyrównanie 22 Part 2'!Q32)</f>
        <v>0.29558206729706255</v>
      </c>
      <c r="BN32" s="93">
        <f t="shared" si="30"/>
        <v>8.7368758507605213E-2</v>
      </c>
      <c r="BO32" s="93">
        <f>'Wyrównanie 22 Part 2'!B33-'Wyrównanie 22 Part 2'!B32</f>
        <v>2.7020994882085027E-4</v>
      </c>
      <c r="BP32" s="93">
        <f t="shared" si="31"/>
        <v>2.7020994882085027E-4</v>
      </c>
      <c r="BQ32" s="93">
        <f t="shared" si="32"/>
        <v>-5.1033690954974532E-4</v>
      </c>
      <c r="BR32" s="93">
        <f t="shared" si="33"/>
        <v>5.1033690954974532E-4</v>
      </c>
      <c r="BS32" s="93">
        <f t="shared" si="34"/>
        <v>9.0605838792905341E-4</v>
      </c>
      <c r="BT32" s="93">
        <f t="shared" si="35"/>
        <v>9.0605838792905341E-4</v>
      </c>
    </row>
    <row r="33" spans="1:72" s="29" customFormat="1" x14ac:dyDescent="0.25">
      <c r="A33" s="42">
        <v>27</v>
      </c>
      <c r="B33" s="93">
        <f>ABS(('Wyrównanie 22 Part 2'!B33-'Wyrównanie 22 Part 2'!C33)/'Wyrównanie 22 Part 2'!C33)</f>
        <v>0.39368758911329338</v>
      </c>
      <c r="C33" s="93">
        <f t="shared" si="5"/>
        <v>0.15498991782183733</v>
      </c>
      <c r="D33" s="93">
        <f>'Wyrównanie 22 Part 2'!C34-'Wyrównanie 22 Part 2'!C33</f>
        <v>1.4831630077077136E-5</v>
      </c>
      <c r="E33" s="93">
        <f t="shared" si="0"/>
        <v>1.4831630077077136E-5</v>
      </c>
      <c r="F33" s="93">
        <f t="shared" si="1"/>
        <v>4.2115147244431938E-6</v>
      </c>
      <c r="G33" s="93">
        <f t="shared" si="2"/>
        <v>4.2115147244431938E-6</v>
      </c>
      <c r="H33" s="93">
        <f t="shared" si="3"/>
        <v>6.7334847346956113E-6</v>
      </c>
      <c r="I33" s="93">
        <f t="shared" si="4"/>
        <v>6.7334847346956113E-6</v>
      </c>
      <c r="J33" s="93"/>
      <c r="K33" s="93">
        <f>ABS(('Wyrównanie 22 Part 2'!B33-'Wyrównanie 22 Part 2'!E33)/'Wyrównanie 22 Part 2'!E33)</f>
        <v>0.37986266788393513</v>
      </c>
      <c r="L33" s="93">
        <f t="shared" si="12"/>
        <v>0.14429564645190079</v>
      </c>
      <c r="M33" s="93">
        <f>'Wyrównanie 22 Part 2'!C34-'Wyrównanie 22 Part 2'!C33</f>
        <v>1.4831630077077136E-5</v>
      </c>
      <c r="N33" s="93">
        <f t="shared" si="13"/>
        <v>1.4831630077077136E-5</v>
      </c>
      <c r="O33" s="93">
        <f t="shared" si="14"/>
        <v>4.2115147244431938E-6</v>
      </c>
      <c r="P33" s="93">
        <f t="shared" si="15"/>
        <v>4.2115147244431938E-6</v>
      </c>
      <c r="Q33" s="93">
        <f t="shared" si="16"/>
        <v>6.7334847346956113E-6</v>
      </c>
      <c r="R33" s="93">
        <f t="shared" si="17"/>
        <v>6.7334847346956113E-6</v>
      </c>
      <c r="S33" s="93"/>
      <c r="T33" s="93">
        <f>ABS(('Wyrównanie 22 Part 2'!B33-'Wyrównanie 22 Part 2'!G33)/'Wyrównanie 22 Part 2'!G33)</f>
        <v>0.34834968531711169</v>
      </c>
      <c r="U33" s="93">
        <f t="shared" si="19"/>
        <v>0.12134750326053075</v>
      </c>
      <c r="V33" s="93">
        <f>'Wyrównanie 22 Part 2'!C34-'Wyrównanie 22 Part 2'!C33</f>
        <v>1.4831630077077136E-5</v>
      </c>
      <c r="W33" s="93">
        <f t="shared" si="20"/>
        <v>1.4831630077077136E-5</v>
      </c>
      <c r="X33" s="93">
        <f t="shared" si="21"/>
        <v>4.2115147244431938E-6</v>
      </c>
      <c r="Y33" s="93">
        <f t="shared" si="22"/>
        <v>4.2115147244431938E-6</v>
      </c>
      <c r="Z33" s="93">
        <f t="shared" si="23"/>
        <v>6.7334847346956113E-6</v>
      </c>
      <c r="AA33" s="93">
        <f t="shared" si="18"/>
        <v>6.7334847346956113E-6</v>
      </c>
      <c r="AB33" s="93"/>
      <c r="AC33" s="93">
        <f>ABS(('Wyrównanie 22 Part 2'!B33-'Wyrównanie 22 Part 2'!I33)/'Wyrównanie 22 Part 2'!I33)</f>
        <v>0.40092211107138914</v>
      </c>
      <c r="AD33" s="93">
        <f t="shared" si="24"/>
        <v>0.1607385391459393</v>
      </c>
      <c r="AE33" s="93">
        <f>'Wyrównanie 22 Part 2'!C34-'Wyrównanie 22 Part 2'!C33</f>
        <v>1.4831630077077136E-5</v>
      </c>
      <c r="AF33" s="93">
        <f t="shared" si="25"/>
        <v>1.4831630077077136E-5</v>
      </c>
      <c r="AG33" s="93">
        <f t="shared" si="26"/>
        <v>4.2115147244431938E-6</v>
      </c>
      <c r="AH33" s="93">
        <f t="shared" si="27"/>
        <v>4.2115147244431938E-6</v>
      </c>
      <c r="AI33" s="93">
        <f t="shared" si="28"/>
        <v>6.7334847346956113E-6</v>
      </c>
      <c r="AJ33" s="93">
        <f t="shared" si="29"/>
        <v>6.7334847346956113E-6</v>
      </c>
      <c r="AK33" s="93"/>
      <c r="AL33" s="93">
        <f>ABS(('Wyrównanie 22 Part 2'!B33-'Wyrównanie 22 Part 2'!K33)/'Wyrównanie 22 Part 2'!K33)</f>
        <v>0.3983692575899605</v>
      </c>
      <c r="AM33" s="93">
        <f t="shared" si="36"/>
        <v>0.15869806539277631</v>
      </c>
      <c r="AN33" s="93">
        <f>'Wyrównanie 22 Part 2'!B34-'Wyrównanie 22 Part 2'!B33</f>
        <v>-2.401269607288951E-4</v>
      </c>
      <c r="AO33" s="93">
        <f t="shared" si="37"/>
        <v>2.401269607288951E-4</v>
      </c>
      <c r="AP33" s="93">
        <f t="shared" si="38"/>
        <v>3.9572147837930815E-4</v>
      </c>
      <c r="AQ33" s="93">
        <f t="shared" si="39"/>
        <v>3.9572147837930815E-4</v>
      </c>
      <c r="AR33" s="93">
        <f t="shared" si="40"/>
        <v>-5.2251565063251844E-4</v>
      </c>
      <c r="AS33" s="93">
        <f t="shared" si="41"/>
        <v>5.2251565063251844E-4</v>
      </c>
      <c r="AT33" s="93"/>
      <c r="AU33" s="93">
        <f>ABS(('Wyrównanie 22 Part 2'!B33-'Wyrównanie 22 Part 2'!M33)/'Wyrównanie 22 Part 2'!M33)</f>
        <v>0.33846836781663731</v>
      </c>
      <c r="AV33" s="93">
        <f t="shared" si="42"/>
        <v>0.11456083601245848</v>
      </c>
      <c r="AW33" s="93">
        <f>'Wyrównanie 22 Part 2'!B34-'Wyrównanie 22 Part 2'!B33</f>
        <v>-2.401269607288951E-4</v>
      </c>
      <c r="AX33" s="93">
        <f t="shared" si="43"/>
        <v>2.401269607288951E-4</v>
      </c>
      <c r="AY33" s="93">
        <f t="shared" si="44"/>
        <v>3.9572147837930815E-4</v>
      </c>
      <c r="AZ33" s="93">
        <f t="shared" si="45"/>
        <v>3.9572147837930815E-4</v>
      </c>
      <c r="BA33" s="93">
        <f t="shared" si="46"/>
        <v>-5.2251565063251844E-4</v>
      </c>
      <c r="BB33" s="93">
        <f t="shared" si="47"/>
        <v>5.2251565063251844E-4</v>
      </c>
      <c r="BC33" s="93"/>
      <c r="BD33" s="93">
        <f>ABS(('Wyrównanie 22 Part 2'!B33-'Wyrównanie 22 Part 2'!O33)/'Wyrównanie 22 Part 2'!O33)</f>
        <v>0.27729157089795037</v>
      </c>
      <c r="BE33" s="93">
        <f t="shared" si="6"/>
        <v>7.6890615291053038E-2</v>
      </c>
      <c r="BF33" s="93">
        <f>'Wyrównanie 22 Part 2'!B34-'Wyrównanie 22 Part 2'!B33</f>
        <v>-2.401269607288951E-4</v>
      </c>
      <c r="BG33" s="93">
        <f t="shared" si="7"/>
        <v>2.401269607288951E-4</v>
      </c>
      <c r="BH33" s="93">
        <f t="shared" si="8"/>
        <v>3.9572147837930815E-4</v>
      </c>
      <c r="BI33" s="93">
        <f t="shared" si="9"/>
        <v>3.9572147837930815E-4</v>
      </c>
      <c r="BJ33" s="93">
        <f t="shared" si="10"/>
        <v>-5.2251565063251844E-4</v>
      </c>
      <c r="BK33" s="93">
        <f t="shared" si="11"/>
        <v>5.2251565063251844E-4</v>
      </c>
      <c r="BL33" s="93"/>
      <c r="BM33" s="93">
        <f>ABS(('Wyrównanie 22 Part 2'!B33-'Wyrównanie 22 Part 2'!Q33)/'Wyrównanie 22 Part 2'!Q33)</f>
        <v>0.41194347774955953</v>
      </c>
      <c r="BN33" s="93">
        <f t="shared" si="30"/>
        <v>0.16969742886040184</v>
      </c>
      <c r="BO33" s="93">
        <f>'Wyrównanie 22 Part 2'!B34-'Wyrównanie 22 Part 2'!B33</f>
        <v>-2.401269607288951E-4</v>
      </c>
      <c r="BP33" s="93">
        <f t="shared" si="31"/>
        <v>2.401269607288951E-4</v>
      </c>
      <c r="BQ33" s="93">
        <f t="shared" si="32"/>
        <v>3.9572147837930815E-4</v>
      </c>
      <c r="BR33" s="93">
        <f t="shared" si="33"/>
        <v>3.9572147837930815E-4</v>
      </c>
      <c r="BS33" s="93">
        <f t="shared" si="34"/>
        <v>-5.2251565063251844E-4</v>
      </c>
      <c r="BT33" s="93">
        <f t="shared" si="35"/>
        <v>5.2251565063251844E-4</v>
      </c>
    </row>
    <row r="34" spans="1:72" s="29" customFormat="1" x14ac:dyDescent="0.25">
      <c r="A34" s="42">
        <v>28</v>
      </c>
      <c r="B34" s="93">
        <f>ABS(('Wyrównanie 22 Part 2'!B34-'Wyrównanie 22 Part 2'!C34)/'Wyrównanie 22 Part 2'!C34)</f>
        <v>0.2872072979065749</v>
      </c>
      <c r="C34" s="93">
        <f t="shared" si="5"/>
        <v>8.2488031970796058E-2</v>
      </c>
      <c r="D34" s="93">
        <f>'Wyrównanie 22 Part 2'!C35-'Wyrównanie 22 Part 2'!C34</f>
        <v>1.904314480152033E-5</v>
      </c>
      <c r="E34" s="93">
        <f t="shared" si="0"/>
        <v>1.904314480152033E-5</v>
      </c>
      <c r="F34" s="93">
        <f t="shared" si="1"/>
        <v>1.0944999459138805E-5</v>
      </c>
      <c r="G34" s="93">
        <f t="shared" si="2"/>
        <v>1.0944999459138805E-5</v>
      </c>
      <c r="H34" s="93">
        <f t="shared" si="3"/>
        <v>3.5256047556187723E-5</v>
      </c>
      <c r="I34" s="93">
        <f t="shared" si="4"/>
        <v>3.5256047556187723E-5</v>
      </c>
      <c r="J34" s="93"/>
      <c r="K34" s="93">
        <f>ABS(('Wyrównanie 22 Part 2'!B34-'Wyrównanie 22 Part 2'!E34)/'Wyrównanie 22 Part 2'!E34)</f>
        <v>0.29498197381754182</v>
      </c>
      <c r="L34" s="93">
        <f t="shared" si="12"/>
        <v>8.701436487729293E-2</v>
      </c>
      <c r="M34" s="93">
        <f>'Wyrównanie 22 Part 2'!C35-'Wyrównanie 22 Part 2'!C34</f>
        <v>1.904314480152033E-5</v>
      </c>
      <c r="N34" s="93">
        <f t="shared" si="13"/>
        <v>1.904314480152033E-5</v>
      </c>
      <c r="O34" s="93">
        <f t="shared" si="14"/>
        <v>1.0944999459138805E-5</v>
      </c>
      <c r="P34" s="93">
        <f t="shared" si="15"/>
        <v>1.0944999459138805E-5</v>
      </c>
      <c r="Q34" s="93">
        <f t="shared" si="16"/>
        <v>3.5256047556187723E-5</v>
      </c>
      <c r="R34" s="93">
        <f t="shared" si="17"/>
        <v>3.5256047556187723E-5</v>
      </c>
      <c r="S34" s="93"/>
      <c r="T34" s="93">
        <f>ABS(('Wyrównanie 22 Part 2'!B34-'Wyrównanie 22 Part 2'!G34)/'Wyrównanie 22 Part 2'!G34)</f>
        <v>0.31010773187440926</v>
      </c>
      <c r="U34" s="93">
        <f t="shared" si="19"/>
        <v>9.6166805368290503E-2</v>
      </c>
      <c r="V34" s="93">
        <f>'Wyrównanie 22 Part 2'!C35-'Wyrównanie 22 Part 2'!C34</f>
        <v>1.904314480152033E-5</v>
      </c>
      <c r="W34" s="93">
        <f t="shared" si="20"/>
        <v>1.904314480152033E-5</v>
      </c>
      <c r="X34" s="93">
        <f t="shared" si="21"/>
        <v>1.0944999459138805E-5</v>
      </c>
      <c r="Y34" s="93">
        <f t="shared" si="22"/>
        <v>1.0944999459138805E-5</v>
      </c>
      <c r="Z34" s="93">
        <f t="shared" si="23"/>
        <v>3.5256047556187723E-5</v>
      </c>
      <c r="AA34" s="93">
        <f t="shared" si="18"/>
        <v>3.5256047556187723E-5</v>
      </c>
      <c r="AB34" s="93"/>
      <c r="AC34" s="93">
        <f>ABS(('Wyrównanie 22 Part 2'!B34-'Wyrównanie 22 Part 2'!I34)/'Wyrównanie 22 Part 2'!I34)</f>
        <v>0.28377504778755103</v>
      </c>
      <c r="AD34" s="93">
        <f t="shared" si="24"/>
        <v>8.0528277746826873E-2</v>
      </c>
      <c r="AE34" s="93">
        <f>'Wyrównanie 22 Part 2'!C35-'Wyrównanie 22 Part 2'!C34</f>
        <v>1.904314480152033E-5</v>
      </c>
      <c r="AF34" s="93">
        <f t="shared" si="25"/>
        <v>1.904314480152033E-5</v>
      </c>
      <c r="AG34" s="93">
        <f t="shared" si="26"/>
        <v>1.0944999459138805E-5</v>
      </c>
      <c r="AH34" s="93">
        <f t="shared" si="27"/>
        <v>1.0944999459138805E-5</v>
      </c>
      <c r="AI34" s="93">
        <f t="shared" si="28"/>
        <v>3.5256047556187723E-5</v>
      </c>
      <c r="AJ34" s="93">
        <f t="shared" si="29"/>
        <v>3.5256047556187723E-5</v>
      </c>
      <c r="AK34" s="93"/>
      <c r="AL34" s="93">
        <f>ABS(('Wyrównanie 22 Part 2'!B34-'Wyrównanie 22 Part 2'!K34)/'Wyrównanie 22 Part 2'!K34)</f>
        <v>0.28569139817014294</v>
      </c>
      <c r="AM34" s="93">
        <f t="shared" si="36"/>
        <v>8.1619574988411159E-2</v>
      </c>
      <c r="AN34" s="93">
        <f>'Wyrównanie 22 Part 2'!B35-'Wyrównanie 22 Part 2'!B34</f>
        <v>1.5559451765041304E-4</v>
      </c>
      <c r="AO34" s="93">
        <f t="shared" si="37"/>
        <v>1.5559451765041304E-4</v>
      </c>
      <c r="AP34" s="93">
        <f t="shared" si="38"/>
        <v>-1.2679417225321035E-4</v>
      </c>
      <c r="AQ34" s="93">
        <f t="shared" si="39"/>
        <v>1.2679417225321035E-4</v>
      </c>
      <c r="AR34" s="93">
        <f t="shared" si="40"/>
        <v>-2.1268300275961499E-5</v>
      </c>
      <c r="AS34" s="93">
        <f t="shared" si="41"/>
        <v>2.1268300275961499E-5</v>
      </c>
      <c r="AT34" s="93"/>
      <c r="AU34" s="93">
        <f>ABS(('Wyrównanie 22 Part 2'!B34-'Wyrównanie 22 Part 2'!M34)/'Wyrównanie 22 Part 2'!M34)</f>
        <v>0.31285843988731615</v>
      </c>
      <c r="AV34" s="93">
        <f t="shared" si="42"/>
        <v>9.7880403408725419E-2</v>
      </c>
      <c r="AW34" s="93">
        <f>'Wyrównanie 22 Part 2'!B35-'Wyrównanie 22 Part 2'!B34</f>
        <v>1.5559451765041304E-4</v>
      </c>
      <c r="AX34" s="93">
        <f t="shared" si="43"/>
        <v>1.5559451765041304E-4</v>
      </c>
      <c r="AY34" s="93">
        <f t="shared" si="44"/>
        <v>-1.2679417225321035E-4</v>
      </c>
      <c r="AZ34" s="93">
        <f t="shared" si="45"/>
        <v>1.2679417225321035E-4</v>
      </c>
      <c r="BA34" s="93">
        <f t="shared" si="46"/>
        <v>-2.1268300275961499E-5</v>
      </c>
      <c r="BB34" s="93">
        <f t="shared" si="47"/>
        <v>2.1268300275961499E-5</v>
      </c>
      <c r="BC34" s="93"/>
      <c r="BD34" s="93">
        <f>ABS(('Wyrównanie 22 Part 2'!B34-'Wyrównanie 22 Part 2'!O34)/'Wyrównanie 22 Part 2'!O34)</f>
        <v>0.24211869310445586</v>
      </c>
      <c r="BE34" s="93">
        <f t="shared" si="6"/>
        <v>5.8621461550609683E-2</v>
      </c>
      <c r="BF34" s="93">
        <f>'Wyrównanie 22 Part 2'!B35-'Wyrównanie 22 Part 2'!B34</f>
        <v>1.5559451765041304E-4</v>
      </c>
      <c r="BG34" s="93">
        <f t="shared" si="7"/>
        <v>1.5559451765041304E-4</v>
      </c>
      <c r="BH34" s="93">
        <f t="shared" si="8"/>
        <v>-1.2679417225321035E-4</v>
      </c>
      <c r="BI34" s="93">
        <f t="shared" si="9"/>
        <v>1.2679417225321035E-4</v>
      </c>
      <c r="BJ34" s="93">
        <f t="shared" si="10"/>
        <v>-2.1268300275961499E-5</v>
      </c>
      <c r="BK34" s="93">
        <f t="shared" si="11"/>
        <v>2.1268300275961499E-5</v>
      </c>
      <c r="BL34" s="93"/>
      <c r="BM34" s="93">
        <f>ABS(('Wyrównanie 22 Part 2'!B34-'Wyrównanie 22 Part 2'!Q34)/'Wyrównanie 22 Part 2'!Q34)</f>
        <v>0.27806608469311161</v>
      </c>
      <c r="BN34" s="93">
        <f t="shared" si="30"/>
        <v>7.7320747456556718E-2</v>
      </c>
      <c r="BO34" s="93">
        <f>'Wyrównanie 22 Part 2'!B35-'Wyrównanie 22 Part 2'!B34</f>
        <v>1.5559451765041304E-4</v>
      </c>
      <c r="BP34" s="93">
        <f t="shared" si="31"/>
        <v>1.5559451765041304E-4</v>
      </c>
      <c r="BQ34" s="93">
        <f t="shared" si="32"/>
        <v>-1.2679417225321035E-4</v>
      </c>
      <c r="BR34" s="93">
        <f t="shared" si="33"/>
        <v>1.2679417225321035E-4</v>
      </c>
      <c r="BS34" s="93">
        <f t="shared" si="34"/>
        <v>-2.1268300275961499E-5</v>
      </c>
      <c r="BT34" s="93">
        <f t="shared" si="35"/>
        <v>2.1268300275961499E-5</v>
      </c>
    </row>
    <row r="35" spans="1:72" s="29" customFormat="1" x14ac:dyDescent="0.25">
      <c r="A35" s="42">
        <v>29</v>
      </c>
      <c r="B35" s="93">
        <f>ABS(('Wyrównanie 22 Part 2'!B35-'Wyrównanie 22 Part 2'!C35)/'Wyrównanie 22 Part 2'!C35)</f>
        <v>6.6020923245186949E-2</v>
      </c>
      <c r="C35" s="93">
        <f t="shared" si="5"/>
        <v>4.3587623061468661E-3</v>
      </c>
      <c r="D35" s="93">
        <f>'Wyrównanie 22 Part 2'!C36-'Wyrównanie 22 Part 2'!C35</f>
        <v>2.9988144260659135E-5</v>
      </c>
      <c r="E35" s="93">
        <f t="shared" si="0"/>
        <v>2.9988144260659135E-5</v>
      </c>
      <c r="F35" s="93">
        <f t="shared" si="1"/>
        <v>4.6201047015326528E-5</v>
      </c>
      <c r="G35" s="93">
        <f t="shared" si="2"/>
        <v>4.6201047015326528E-5</v>
      </c>
      <c r="H35" s="93">
        <f t="shared" si="3"/>
        <v>-1.532788482247293E-4</v>
      </c>
      <c r="I35" s="93">
        <f t="shared" si="4"/>
        <v>1.532788482247293E-4</v>
      </c>
      <c r="J35" s="93"/>
      <c r="K35" s="93">
        <f>ABS(('Wyrównanie 22 Part 2'!B35-'Wyrównanie 22 Part 2'!E35)/'Wyrównanie 22 Part 2'!E35)</f>
        <v>2.3632307908665714E-2</v>
      </c>
      <c r="L35" s="93">
        <f t="shared" si="12"/>
        <v>5.5848597708998407E-4</v>
      </c>
      <c r="M35" s="93">
        <f>'Wyrównanie 22 Part 2'!C36-'Wyrównanie 22 Part 2'!C35</f>
        <v>2.9988144260659135E-5</v>
      </c>
      <c r="N35" s="93">
        <f t="shared" si="13"/>
        <v>2.9988144260659135E-5</v>
      </c>
      <c r="O35" s="93">
        <f t="shared" si="14"/>
        <v>4.6201047015326528E-5</v>
      </c>
      <c r="P35" s="93">
        <f t="shared" si="15"/>
        <v>4.6201047015326528E-5</v>
      </c>
      <c r="Q35" s="93">
        <f t="shared" si="16"/>
        <v>-1.532788482247293E-4</v>
      </c>
      <c r="R35" s="93">
        <f t="shared" si="17"/>
        <v>1.532788482247293E-4</v>
      </c>
      <c r="S35" s="93"/>
      <c r="T35" s="93">
        <f>ABS(('Wyrównanie 22 Part 2'!B35-'Wyrównanie 22 Part 2'!G35)/'Wyrównanie 22 Part 2'!G35)</f>
        <v>3.0928172073048096E-2</v>
      </c>
      <c r="U35" s="93">
        <f t="shared" si="19"/>
        <v>9.5655182778007217E-4</v>
      </c>
      <c r="V35" s="93">
        <f>'Wyrównanie 22 Part 2'!C36-'Wyrównanie 22 Part 2'!C35</f>
        <v>2.9988144260659135E-5</v>
      </c>
      <c r="W35" s="93">
        <f t="shared" si="20"/>
        <v>2.9988144260659135E-5</v>
      </c>
      <c r="X35" s="93">
        <f t="shared" si="21"/>
        <v>4.6201047015326528E-5</v>
      </c>
      <c r="Y35" s="93">
        <f t="shared" si="22"/>
        <v>4.6201047015326528E-5</v>
      </c>
      <c r="Z35" s="93">
        <f t="shared" si="23"/>
        <v>-1.532788482247293E-4</v>
      </c>
      <c r="AA35" s="93">
        <f t="shared" si="18"/>
        <v>1.532788482247293E-4</v>
      </c>
      <c r="AB35" s="93"/>
      <c r="AC35" s="93">
        <f>ABS(('Wyrównanie 22 Part 2'!B35-'Wyrównanie 22 Part 2'!I35)/'Wyrównanie 22 Part 2'!I35)</f>
        <v>5.7362876938031285E-2</v>
      </c>
      <c r="AD35" s="93">
        <f t="shared" si="24"/>
        <v>3.2904996506077215E-3</v>
      </c>
      <c r="AE35" s="93">
        <f>'Wyrównanie 22 Part 2'!C36-'Wyrównanie 22 Part 2'!C35</f>
        <v>2.9988144260659135E-5</v>
      </c>
      <c r="AF35" s="93">
        <f t="shared" si="25"/>
        <v>2.9988144260659135E-5</v>
      </c>
      <c r="AG35" s="93">
        <f t="shared" si="26"/>
        <v>4.6201047015326528E-5</v>
      </c>
      <c r="AH35" s="93">
        <f t="shared" si="27"/>
        <v>4.6201047015326528E-5</v>
      </c>
      <c r="AI35" s="93">
        <f t="shared" si="28"/>
        <v>-1.532788482247293E-4</v>
      </c>
      <c r="AJ35" s="93">
        <f t="shared" si="29"/>
        <v>1.532788482247293E-4</v>
      </c>
      <c r="AK35" s="93"/>
      <c r="AL35" s="93">
        <f>ABS(('Wyrównanie 22 Part 2'!B35-'Wyrównanie 22 Part 2'!K35)/'Wyrównanie 22 Part 2'!K35)</f>
        <v>5.5933845675616801E-2</v>
      </c>
      <c r="AM35" s="93">
        <f t="shared" si="36"/>
        <v>3.1285950920637165E-3</v>
      </c>
      <c r="AN35" s="93">
        <f>'Wyrównanie 22 Part 2'!B36-'Wyrównanie 22 Part 2'!B35</f>
        <v>2.8800345397202696E-5</v>
      </c>
      <c r="AO35" s="93">
        <f t="shared" si="37"/>
        <v>2.8800345397202696E-5</v>
      </c>
      <c r="AP35" s="93">
        <f t="shared" si="38"/>
        <v>-1.4806247252917184E-4</v>
      </c>
      <c r="AQ35" s="93">
        <f t="shared" si="39"/>
        <v>1.4806247252917184E-4</v>
      </c>
      <c r="AR35" s="93">
        <f t="shared" si="40"/>
        <v>5.9225954577768491E-4</v>
      </c>
      <c r="AS35" s="93">
        <f t="shared" si="41"/>
        <v>5.9225954577768491E-4</v>
      </c>
      <c r="AT35" s="93"/>
      <c r="AU35" s="93">
        <f>ABS(('Wyrównanie 22 Part 2'!B35-'Wyrównanie 22 Part 2'!M35)/'Wyrównanie 22 Part 2'!M35)</f>
        <v>3.2100322900065349E-2</v>
      </c>
      <c r="AV35" s="93">
        <f t="shared" si="42"/>
        <v>1.0304307302884598E-3</v>
      </c>
      <c r="AW35" s="93">
        <f>'Wyrównanie 22 Part 2'!B36-'Wyrównanie 22 Part 2'!B35</f>
        <v>2.8800345397202696E-5</v>
      </c>
      <c r="AX35" s="93">
        <f t="shared" si="43"/>
        <v>2.8800345397202696E-5</v>
      </c>
      <c r="AY35" s="93">
        <f t="shared" si="44"/>
        <v>-1.4806247252917184E-4</v>
      </c>
      <c r="AZ35" s="93">
        <f t="shared" si="45"/>
        <v>1.4806247252917184E-4</v>
      </c>
      <c r="BA35" s="93">
        <f t="shared" si="46"/>
        <v>5.9225954577768491E-4</v>
      </c>
      <c r="BB35" s="93">
        <f t="shared" si="47"/>
        <v>5.9225954577768491E-4</v>
      </c>
      <c r="BC35" s="93"/>
      <c r="BD35" s="93">
        <f>ABS(('Wyrównanie 22 Part 2'!B35-'Wyrównanie 22 Part 2'!O35)/'Wyrównanie 22 Part 2'!O35)</f>
        <v>7.6871019215620742E-2</v>
      </c>
      <c r="BE35" s="93">
        <f t="shared" si="6"/>
        <v>5.9091535952483336E-3</v>
      </c>
      <c r="BF35" s="93">
        <f>'Wyrównanie 22 Part 2'!B36-'Wyrównanie 22 Part 2'!B35</f>
        <v>2.8800345397202696E-5</v>
      </c>
      <c r="BG35" s="93">
        <f t="shared" si="7"/>
        <v>2.8800345397202696E-5</v>
      </c>
      <c r="BH35" s="93">
        <f t="shared" si="8"/>
        <v>-1.4806247252917184E-4</v>
      </c>
      <c r="BI35" s="93">
        <f t="shared" si="9"/>
        <v>1.4806247252917184E-4</v>
      </c>
      <c r="BJ35" s="93">
        <f t="shared" si="10"/>
        <v>5.9225954577768491E-4</v>
      </c>
      <c r="BK35" s="93">
        <f t="shared" si="11"/>
        <v>5.9225954577768491E-4</v>
      </c>
      <c r="BL35" s="93"/>
      <c r="BM35" s="93">
        <f>ABS(('Wyrównanie 22 Part 2'!B35-'Wyrównanie 22 Part 2'!Q35)/'Wyrównanie 22 Part 2'!Q35)</f>
        <v>7.5286891872181627E-2</v>
      </c>
      <c r="BN35" s="93">
        <f t="shared" si="30"/>
        <v>5.6681160877735679E-3</v>
      </c>
      <c r="BO35" s="93">
        <f>'Wyrównanie 22 Part 2'!B36-'Wyrównanie 22 Part 2'!B35</f>
        <v>2.8800345397202696E-5</v>
      </c>
      <c r="BP35" s="93">
        <f t="shared" si="31"/>
        <v>2.8800345397202696E-5</v>
      </c>
      <c r="BQ35" s="93">
        <f t="shared" si="32"/>
        <v>-1.4806247252917184E-4</v>
      </c>
      <c r="BR35" s="93">
        <f t="shared" si="33"/>
        <v>1.4806247252917184E-4</v>
      </c>
      <c r="BS35" s="93">
        <f t="shared" si="34"/>
        <v>5.9225954577768491E-4</v>
      </c>
      <c r="BT35" s="93">
        <f t="shared" si="35"/>
        <v>5.9225954577768491E-4</v>
      </c>
    </row>
    <row r="36" spans="1:72" s="29" customFormat="1" x14ac:dyDescent="0.25">
      <c r="A36" s="42">
        <v>30</v>
      </c>
      <c r="B36" s="93">
        <f>ABS(('Wyrównanie 22 Part 2'!B36-'Wyrównanie 22 Part 2'!C36)/'Wyrównanie 22 Part 2'!C36)</f>
        <v>5.8689316215202764E-2</v>
      </c>
      <c r="C36" s="93">
        <f t="shared" si="5"/>
        <v>3.4444358378080621E-3</v>
      </c>
      <c r="D36" s="93">
        <f>'Wyrównanie 22 Part 2'!C37-'Wyrównanie 22 Part 2'!C36</f>
        <v>7.6189191275985663E-5</v>
      </c>
      <c r="E36" s="93">
        <f t="shared" si="0"/>
        <v>7.6189191275985663E-5</v>
      </c>
      <c r="F36" s="93">
        <f t="shared" si="1"/>
        <v>-1.0707780120940277E-4</v>
      </c>
      <c r="G36" s="93">
        <f t="shared" si="2"/>
        <v>1.0707780120940277E-4</v>
      </c>
      <c r="H36" s="93">
        <f t="shared" si="3"/>
        <v>1.4274763879947597E-4</v>
      </c>
      <c r="I36" s="93">
        <f t="shared" si="4"/>
        <v>1.4274763879947597E-4</v>
      </c>
      <c r="J36" s="93"/>
      <c r="K36" s="93">
        <f>ABS(('Wyrównanie 22 Part 2'!B36-'Wyrównanie 22 Part 2'!E36)/'Wyrównanie 22 Part 2'!E36)</f>
        <v>3.8277022717357868E-2</v>
      </c>
      <c r="L36" s="93">
        <f t="shared" si="12"/>
        <v>1.4651304681051304E-3</v>
      </c>
      <c r="M36" s="93">
        <f>'Wyrównanie 22 Part 2'!C37-'Wyrównanie 22 Part 2'!C36</f>
        <v>7.6189191275985663E-5</v>
      </c>
      <c r="N36" s="93">
        <f t="shared" si="13"/>
        <v>7.6189191275985663E-5</v>
      </c>
      <c r="O36" s="93">
        <f t="shared" si="14"/>
        <v>-1.0707780120940277E-4</v>
      </c>
      <c r="P36" s="93">
        <f t="shared" si="15"/>
        <v>1.0707780120940277E-4</v>
      </c>
      <c r="Q36" s="93">
        <f t="shared" si="16"/>
        <v>1.4274763879947597E-4</v>
      </c>
      <c r="R36" s="93">
        <f t="shared" si="17"/>
        <v>1.4274763879947597E-4</v>
      </c>
      <c r="S36" s="93"/>
      <c r="T36" s="93">
        <f>ABS(('Wyrównanie 22 Part 2'!B36-'Wyrównanie 22 Part 2'!G36)/'Wyrównanie 22 Part 2'!G36)</f>
        <v>4.1387732554307312E-2</v>
      </c>
      <c r="U36" s="93">
        <f t="shared" si="19"/>
        <v>1.7129444059868692E-3</v>
      </c>
      <c r="V36" s="93">
        <f>'Wyrównanie 22 Part 2'!C37-'Wyrównanie 22 Part 2'!C36</f>
        <v>7.6189191275985663E-5</v>
      </c>
      <c r="W36" s="93">
        <f t="shared" si="20"/>
        <v>7.6189191275985663E-5</v>
      </c>
      <c r="X36" s="93">
        <f t="shared" si="21"/>
        <v>-1.0707780120940277E-4</v>
      </c>
      <c r="Y36" s="93">
        <f t="shared" si="22"/>
        <v>1.0707780120940277E-4</v>
      </c>
      <c r="Z36" s="93">
        <f t="shared" si="23"/>
        <v>1.4274763879947597E-4</v>
      </c>
      <c r="AA36" s="93">
        <f t="shared" si="18"/>
        <v>1.4274763879947597E-4</v>
      </c>
      <c r="AB36" s="93"/>
      <c r="AC36" s="93">
        <f>ABS(('Wyrównanie 22 Part 2'!B36-'Wyrównanie 22 Part 2'!I36)/'Wyrównanie 22 Part 2'!I36)</f>
        <v>7.1114628391592827E-2</v>
      </c>
      <c r="AD36" s="93">
        <f t="shared" si="24"/>
        <v>5.0572903712743401E-3</v>
      </c>
      <c r="AE36" s="93">
        <f>'Wyrównanie 22 Part 2'!C37-'Wyrównanie 22 Part 2'!C36</f>
        <v>7.6189191275985663E-5</v>
      </c>
      <c r="AF36" s="93">
        <f t="shared" si="25"/>
        <v>7.6189191275985663E-5</v>
      </c>
      <c r="AG36" s="93">
        <f t="shared" si="26"/>
        <v>-1.0707780120940277E-4</v>
      </c>
      <c r="AH36" s="93">
        <f t="shared" si="27"/>
        <v>1.0707780120940277E-4</v>
      </c>
      <c r="AI36" s="93">
        <f t="shared" si="28"/>
        <v>1.4274763879947597E-4</v>
      </c>
      <c r="AJ36" s="93">
        <f t="shared" si="29"/>
        <v>1.4274763879947597E-4</v>
      </c>
      <c r="AK36" s="93"/>
      <c r="AL36" s="93">
        <f>ABS(('Wyrównanie 22 Part 2'!B36-'Wyrównanie 22 Part 2'!K36)/'Wyrównanie 22 Part 2'!K36)</f>
        <v>5.8087772739353956E-2</v>
      </c>
      <c r="AM36" s="93">
        <f t="shared" si="36"/>
        <v>3.3741893418188324E-3</v>
      </c>
      <c r="AN36" s="93">
        <f>'Wyrównanie 22 Part 2'!B37-'Wyrównanie 22 Part 2'!B36</f>
        <v>-1.1926212713196915E-4</v>
      </c>
      <c r="AO36" s="93">
        <f t="shared" si="37"/>
        <v>1.1926212713196915E-4</v>
      </c>
      <c r="AP36" s="93">
        <f t="shared" si="38"/>
        <v>4.4419707324851307E-4</v>
      </c>
      <c r="AQ36" s="93">
        <f t="shared" si="39"/>
        <v>4.4419707324851307E-4</v>
      </c>
      <c r="AR36" s="93">
        <f t="shared" si="40"/>
        <v>-7.7825374501731956E-4</v>
      </c>
      <c r="AS36" s="93">
        <f t="shared" si="41"/>
        <v>7.7825374501731956E-4</v>
      </c>
      <c r="AT36" s="93"/>
      <c r="AU36" s="93">
        <f>ABS(('Wyrównanie 22 Part 2'!B36-'Wyrównanie 22 Part 2'!M36)/'Wyrównanie 22 Part 2'!M36)</f>
        <v>4.6460759202293617E-2</v>
      </c>
      <c r="AV36" s="93">
        <f t="shared" si="42"/>
        <v>2.1586021456535109E-3</v>
      </c>
      <c r="AW36" s="93">
        <f>'Wyrównanie 22 Part 2'!B37-'Wyrównanie 22 Part 2'!B36</f>
        <v>-1.1926212713196915E-4</v>
      </c>
      <c r="AX36" s="93">
        <f t="shared" si="43"/>
        <v>1.1926212713196915E-4</v>
      </c>
      <c r="AY36" s="93">
        <f t="shared" si="44"/>
        <v>4.4419707324851307E-4</v>
      </c>
      <c r="AZ36" s="93">
        <f t="shared" si="45"/>
        <v>4.4419707324851307E-4</v>
      </c>
      <c r="BA36" s="93">
        <f t="shared" si="46"/>
        <v>-7.7825374501731956E-4</v>
      </c>
      <c r="BB36" s="93">
        <f t="shared" si="47"/>
        <v>7.7825374501731956E-4</v>
      </c>
      <c r="BC36" s="93"/>
      <c r="BD36" s="93">
        <f>ABS(('Wyrównanie 22 Part 2'!B36-'Wyrównanie 22 Part 2'!O36)/'Wyrównanie 22 Part 2'!O36)</f>
        <v>8.7874431818704885E-2</v>
      </c>
      <c r="BE36" s="93">
        <f t="shared" si="6"/>
        <v>7.7219157674602136E-3</v>
      </c>
      <c r="BF36" s="93">
        <f>'Wyrównanie 22 Part 2'!B37-'Wyrównanie 22 Part 2'!B36</f>
        <v>-1.1926212713196915E-4</v>
      </c>
      <c r="BG36" s="93">
        <f t="shared" si="7"/>
        <v>1.1926212713196915E-4</v>
      </c>
      <c r="BH36" s="93">
        <f t="shared" si="8"/>
        <v>4.4419707324851307E-4</v>
      </c>
      <c r="BI36" s="93">
        <f t="shared" si="9"/>
        <v>4.4419707324851307E-4</v>
      </c>
      <c r="BJ36" s="93">
        <f t="shared" si="10"/>
        <v>-7.7825374501731956E-4</v>
      </c>
      <c r="BK36" s="93">
        <f t="shared" si="11"/>
        <v>7.7825374501731956E-4</v>
      </c>
      <c r="BL36" s="93"/>
      <c r="BM36" s="93">
        <f>ABS(('Wyrównanie 22 Part 2'!B36-'Wyrównanie 22 Part 2'!Q36)/'Wyrównanie 22 Part 2'!Q36)</f>
        <v>6.8740581358577024E-2</v>
      </c>
      <c r="BN36" s="93">
        <f t="shared" si="30"/>
        <v>4.725267525515147E-3</v>
      </c>
      <c r="BO36" s="93">
        <f>'Wyrównanie 22 Part 2'!B37-'Wyrównanie 22 Part 2'!B36</f>
        <v>-1.1926212713196915E-4</v>
      </c>
      <c r="BP36" s="93">
        <f t="shared" si="31"/>
        <v>1.1926212713196915E-4</v>
      </c>
      <c r="BQ36" s="93">
        <f t="shared" si="32"/>
        <v>4.4419707324851307E-4</v>
      </c>
      <c r="BR36" s="93">
        <f t="shared" si="33"/>
        <v>4.4419707324851307E-4</v>
      </c>
      <c r="BS36" s="93">
        <f t="shared" si="34"/>
        <v>-7.7825374501731956E-4</v>
      </c>
      <c r="BT36" s="93">
        <f t="shared" si="35"/>
        <v>7.7825374501731956E-4</v>
      </c>
    </row>
    <row r="37" spans="1:72" s="29" customFormat="1" x14ac:dyDescent="0.25">
      <c r="A37" s="42">
        <v>31</v>
      </c>
      <c r="B37" s="93">
        <f>ABS(('Wyrównanie 22 Part 2'!B37-'Wyrównanie 22 Part 2'!C37)/'Wyrównanie 22 Part 2'!C37)</f>
        <v>0.3346718776302261</v>
      </c>
      <c r="C37" s="93">
        <f t="shared" si="5"/>
        <v>0.11200526567654104</v>
      </c>
      <c r="D37" s="93">
        <f>'Wyrównanie 22 Part 2'!C38-'Wyrównanie 22 Part 2'!C37</f>
        <v>-3.0888609933417107E-5</v>
      </c>
      <c r="E37" s="93">
        <f t="shared" si="0"/>
        <v>3.0888609933417107E-5</v>
      </c>
      <c r="F37" s="93">
        <f t="shared" si="1"/>
        <v>3.56698375900732E-5</v>
      </c>
      <c r="G37" s="93">
        <f t="shared" si="2"/>
        <v>3.56698375900732E-5</v>
      </c>
      <c r="H37" s="93">
        <f t="shared" si="3"/>
        <v>2.4025201453505625E-5</v>
      </c>
      <c r="I37" s="93">
        <f t="shared" si="4"/>
        <v>2.4025201453505625E-5</v>
      </c>
      <c r="J37" s="93"/>
      <c r="K37" s="93">
        <f>ABS(('Wyrównanie 22 Part 2'!B37-'Wyrównanie 22 Part 2'!E37)/'Wyrównanie 22 Part 2'!E37)</f>
        <v>0.26548636369735623</v>
      </c>
      <c r="L37" s="93">
        <f t="shared" si="12"/>
        <v>7.0483009309244907E-2</v>
      </c>
      <c r="M37" s="93">
        <f>'Wyrównanie 22 Part 2'!C38-'Wyrównanie 22 Part 2'!C37</f>
        <v>-3.0888609933417107E-5</v>
      </c>
      <c r="N37" s="93">
        <f t="shared" si="13"/>
        <v>3.0888609933417107E-5</v>
      </c>
      <c r="O37" s="93">
        <f t="shared" si="14"/>
        <v>3.56698375900732E-5</v>
      </c>
      <c r="P37" s="93">
        <f t="shared" si="15"/>
        <v>3.56698375900732E-5</v>
      </c>
      <c r="Q37" s="93">
        <f t="shared" si="16"/>
        <v>2.4025201453505625E-5</v>
      </c>
      <c r="R37" s="93">
        <f t="shared" si="17"/>
        <v>2.4025201453505625E-5</v>
      </c>
      <c r="S37" s="93"/>
      <c r="T37" s="93">
        <f>ABS(('Wyrównanie 22 Part 2'!B37-'Wyrównanie 22 Part 2'!G37)/'Wyrównanie 22 Part 2'!G37)</f>
        <v>0.27556488473788604</v>
      </c>
      <c r="U37" s="93">
        <f t="shared" si="19"/>
        <v>7.5936005700604423E-2</v>
      </c>
      <c r="V37" s="93">
        <f>'Wyrównanie 22 Part 2'!C38-'Wyrównanie 22 Part 2'!C37</f>
        <v>-3.0888609933417107E-5</v>
      </c>
      <c r="W37" s="93">
        <f t="shared" si="20"/>
        <v>3.0888609933417107E-5</v>
      </c>
      <c r="X37" s="93">
        <f t="shared" si="21"/>
        <v>3.56698375900732E-5</v>
      </c>
      <c r="Y37" s="93">
        <f t="shared" si="22"/>
        <v>3.56698375900732E-5</v>
      </c>
      <c r="Z37" s="93">
        <f t="shared" si="23"/>
        <v>2.4025201453505625E-5</v>
      </c>
      <c r="AA37" s="93">
        <f t="shared" si="18"/>
        <v>2.4025201453505625E-5</v>
      </c>
      <c r="AB37" s="93"/>
      <c r="AC37" s="93">
        <f>ABS(('Wyrównanie 22 Part 2'!B37-'Wyrównanie 22 Part 2'!I37)/'Wyrównanie 22 Part 2'!I37)</f>
        <v>0.29003159198172357</v>
      </c>
      <c r="AD37" s="93">
        <f t="shared" si="24"/>
        <v>8.4118324347452977E-2</v>
      </c>
      <c r="AE37" s="93">
        <f>'Wyrównanie 22 Part 2'!C38-'Wyrównanie 22 Part 2'!C37</f>
        <v>-3.0888609933417107E-5</v>
      </c>
      <c r="AF37" s="93">
        <f t="shared" si="25"/>
        <v>3.0888609933417107E-5</v>
      </c>
      <c r="AG37" s="93">
        <f t="shared" si="26"/>
        <v>3.56698375900732E-5</v>
      </c>
      <c r="AH37" s="93">
        <f t="shared" si="27"/>
        <v>3.56698375900732E-5</v>
      </c>
      <c r="AI37" s="93">
        <f t="shared" si="28"/>
        <v>2.4025201453505625E-5</v>
      </c>
      <c r="AJ37" s="93">
        <f t="shared" si="29"/>
        <v>2.4025201453505625E-5</v>
      </c>
      <c r="AK37" s="93"/>
      <c r="AL37" s="93">
        <f>ABS(('Wyrównanie 22 Part 2'!B37-'Wyrównanie 22 Part 2'!K37)/'Wyrównanie 22 Part 2'!K37)</f>
        <v>0.25762380072409957</v>
      </c>
      <c r="AM37" s="93">
        <f t="shared" si="36"/>
        <v>6.6370022699530573E-2</v>
      </c>
      <c r="AN37" s="93">
        <f>'Wyrównanie 22 Part 2'!B38-'Wyrównanie 22 Part 2'!B37</f>
        <v>3.2493494611654392E-4</v>
      </c>
      <c r="AO37" s="93">
        <f t="shared" si="37"/>
        <v>3.2493494611654392E-4</v>
      </c>
      <c r="AP37" s="93">
        <f t="shared" si="38"/>
        <v>-3.3405667176880644E-4</v>
      </c>
      <c r="AQ37" s="93">
        <f t="shared" si="39"/>
        <v>3.3405667176880644E-4</v>
      </c>
      <c r="AR37" s="93">
        <f t="shared" si="40"/>
        <v>-3.6616090975531094E-5</v>
      </c>
      <c r="AS37" s="93">
        <f t="shared" si="41"/>
        <v>3.6616090975531094E-5</v>
      </c>
      <c r="AT37" s="93"/>
      <c r="AU37" s="93">
        <f>ABS(('Wyrównanie 22 Part 2'!B37-'Wyrównanie 22 Part 2'!M37)/'Wyrównanie 22 Part 2'!M37)</f>
        <v>0.26926316902942038</v>
      </c>
      <c r="AV37" s="93">
        <f t="shared" si="42"/>
        <v>7.2502654195766209E-2</v>
      </c>
      <c r="AW37" s="93">
        <f>'Wyrównanie 22 Part 2'!B38-'Wyrównanie 22 Part 2'!B37</f>
        <v>3.2493494611654392E-4</v>
      </c>
      <c r="AX37" s="93">
        <f t="shared" si="43"/>
        <v>3.2493494611654392E-4</v>
      </c>
      <c r="AY37" s="93">
        <f t="shared" si="44"/>
        <v>-3.3405667176880644E-4</v>
      </c>
      <c r="AZ37" s="93">
        <f t="shared" si="45"/>
        <v>3.3405667176880644E-4</v>
      </c>
      <c r="BA37" s="93">
        <f t="shared" si="46"/>
        <v>-3.6616090975531094E-5</v>
      </c>
      <c r="BB37" s="93">
        <f t="shared" si="47"/>
        <v>3.6616090975531094E-5</v>
      </c>
      <c r="BC37" s="93"/>
      <c r="BD37" s="93">
        <f>ABS(('Wyrównanie 22 Part 2'!B37-'Wyrównanie 22 Part 2'!O37)/'Wyrównanie 22 Part 2'!O37)</f>
        <v>0.1917906203980867</v>
      </c>
      <c r="BE37" s="93">
        <f t="shared" si="6"/>
        <v>3.678364207268299E-2</v>
      </c>
      <c r="BF37" s="93">
        <f>'Wyrównanie 22 Part 2'!B38-'Wyrównanie 22 Part 2'!B37</f>
        <v>3.2493494611654392E-4</v>
      </c>
      <c r="BG37" s="93">
        <f t="shared" si="7"/>
        <v>3.2493494611654392E-4</v>
      </c>
      <c r="BH37" s="93">
        <f t="shared" si="8"/>
        <v>-3.3405667176880644E-4</v>
      </c>
      <c r="BI37" s="93">
        <f t="shared" si="9"/>
        <v>3.3405667176880644E-4</v>
      </c>
      <c r="BJ37" s="93">
        <f t="shared" si="10"/>
        <v>-3.6616090975531094E-5</v>
      </c>
      <c r="BK37" s="93">
        <f t="shared" si="11"/>
        <v>3.6616090975531094E-5</v>
      </c>
      <c r="BL37" s="93"/>
      <c r="BM37" s="93">
        <f>ABS(('Wyrównanie 22 Part 2'!B37-'Wyrównanie 22 Part 2'!Q37)/'Wyrównanie 22 Part 2'!Q37)</f>
        <v>0.33879646934770674</v>
      </c>
      <c r="BN37" s="93">
        <f t="shared" si="30"/>
        <v>0.11478304764247159</v>
      </c>
      <c r="BO37" s="93">
        <f>'Wyrównanie 22 Part 2'!B38-'Wyrównanie 22 Part 2'!B37</f>
        <v>3.2493494611654392E-4</v>
      </c>
      <c r="BP37" s="93">
        <f t="shared" si="31"/>
        <v>3.2493494611654392E-4</v>
      </c>
      <c r="BQ37" s="93">
        <f t="shared" si="32"/>
        <v>-3.3405667176880644E-4</v>
      </c>
      <c r="BR37" s="93">
        <f t="shared" si="33"/>
        <v>3.3405667176880644E-4</v>
      </c>
      <c r="BS37" s="93">
        <f t="shared" si="34"/>
        <v>-3.6616090975531094E-5</v>
      </c>
      <c r="BT37" s="93">
        <f t="shared" si="35"/>
        <v>3.6616090975531094E-5</v>
      </c>
    </row>
    <row r="38" spans="1:72" s="29" customFormat="1" x14ac:dyDescent="0.25">
      <c r="A38" s="42">
        <v>32</v>
      </c>
      <c r="B38" s="93">
        <f>ABS(('Wyrównanie 22 Part 2'!B38-'Wyrównanie 22 Part 2'!C38)/'Wyrównanie 22 Part 2'!C38)</f>
        <v>0.38908074432094508</v>
      </c>
      <c r="C38" s="93">
        <f t="shared" si="5"/>
        <v>0.15138382560134064</v>
      </c>
      <c r="D38" s="93">
        <f>'Wyrównanie 22 Part 2'!C39-'Wyrównanie 22 Part 2'!C38</f>
        <v>4.7812276566560935E-6</v>
      </c>
      <c r="E38" s="93">
        <f t="shared" si="0"/>
        <v>4.7812276566560935E-6</v>
      </c>
      <c r="F38" s="93">
        <f t="shared" si="1"/>
        <v>5.9695039043578826E-5</v>
      </c>
      <c r="G38" s="93">
        <f t="shared" si="2"/>
        <v>5.9695039043578826E-5</v>
      </c>
      <c r="H38" s="93">
        <f t="shared" si="3"/>
        <v>-6.0312643782332485E-5</v>
      </c>
      <c r="I38" s="93">
        <f t="shared" si="4"/>
        <v>6.0312643782332485E-5</v>
      </c>
      <c r="J38" s="93"/>
      <c r="K38" s="93">
        <f>ABS(('Wyrównanie 22 Part 2'!B38-'Wyrównanie 22 Part 2'!E38)/'Wyrównanie 22 Part 2'!E38)</f>
        <v>0.3552242497157822</v>
      </c>
      <c r="L38" s="93">
        <f t="shared" si="12"/>
        <v>0.1261842675861404</v>
      </c>
      <c r="M38" s="93">
        <f>'Wyrównanie 22 Part 2'!C39-'Wyrównanie 22 Part 2'!C38</f>
        <v>4.7812276566560935E-6</v>
      </c>
      <c r="N38" s="93">
        <f t="shared" si="13"/>
        <v>4.7812276566560935E-6</v>
      </c>
      <c r="O38" s="93">
        <f t="shared" si="14"/>
        <v>5.9695039043578826E-5</v>
      </c>
      <c r="P38" s="93">
        <f t="shared" si="15"/>
        <v>5.9695039043578826E-5</v>
      </c>
      <c r="Q38" s="93">
        <f t="shared" si="16"/>
        <v>-6.0312643782332485E-5</v>
      </c>
      <c r="R38" s="93">
        <f t="shared" si="17"/>
        <v>6.0312643782332485E-5</v>
      </c>
      <c r="S38" s="93"/>
      <c r="T38" s="93">
        <f>ABS(('Wyrównanie 22 Part 2'!B38-'Wyrównanie 22 Part 2'!G38)/'Wyrównanie 22 Part 2'!G38)</f>
        <v>0.35006858927609402</v>
      </c>
      <c r="U38" s="93">
        <f t="shared" si="19"/>
        <v>0.12254801719775461</v>
      </c>
      <c r="V38" s="93">
        <f>'Wyrównanie 22 Part 2'!C39-'Wyrównanie 22 Part 2'!C38</f>
        <v>4.7812276566560935E-6</v>
      </c>
      <c r="W38" s="93">
        <f t="shared" si="20"/>
        <v>4.7812276566560935E-6</v>
      </c>
      <c r="X38" s="93">
        <f t="shared" si="21"/>
        <v>5.9695039043578826E-5</v>
      </c>
      <c r="Y38" s="93">
        <f t="shared" si="22"/>
        <v>5.9695039043578826E-5</v>
      </c>
      <c r="Z38" s="93">
        <f t="shared" si="23"/>
        <v>-6.0312643782332485E-5</v>
      </c>
      <c r="AA38" s="93">
        <f t="shared" si="18"/>
        <v>6.0312643782332485E-5</v>
      </c>
      <c r="AB38" s="93"/>
      <c r="AC38" s="93">
        <f>ABS(('Wyrównanie 22 Part 2'!B38-'Wyrównanie 22 Part 2'!I38)/'Wyrównanie 22 Part 2'!I38)</f>
        <v>0.39963488104344896</v>
      </c>
      <c r="AD38" s="93">
        <f t="shared" si="24"/>
        <v>0.15970803814661161</v>
      </c>
      <c r="AE38" s="93">
        <f>'Wyrównanie 22 Part 2'!C39-'Wyrównanie 22 Part 2'!C38</f>
        <v>4.7812276566560935E-6</v>
      </c>
      <c r="AF38" s="93">
        <f t="shared" si="25"/>
        <v>4.7812276566560935E-6</v>
      </c>
      <c r="AG38" s="93">
        <f t="shared" si="26"/>
        <v>5.9695039043578826E-5</v>
      </c>
      <c r="AH38" s="93">
        <f t="shared" si="27"/>
        <v>5.9695039043578826E-5</v>
      </c>
      <c r="AI38" s="93">
        <f t="shared" si="28"/>
        <v>-6.0312643782332485E-5</v>
      </c>
      <c r="AJ38" s="93">
        <f t="shared" si="29"/>
        <v>6.0312643782332485E-5</v>
      </c>
      <c r="AK38" s="93"/>
      <c r="AL38" s="93">
        <f>ABS(('Wyrównanie 22 Part 2'!B38-'Wyrównanie 22 Part 2'!K38)/'Wyrównanie 22 Part 2'!K38)</f>
        <v>0.3885409346111941</v>
      </c>
      <c r="AM38" s="93">
        <f t="shared" si="36"/>
        <v>0.1509640578685402</v>
      </c>
      <c r="AN38" s="93">
        <f>'Wyrównanie 22 Part 2'!B39-'Wyrównanie 22 Part 2'!B38</f>
        <v>-9.1217256522625181E-6</v>
      </c>
      <c r="AO38" s="93">
        <f t="shared" si="37"/>
        <v>9.1217256522625181E-6</v>
      </c>
      <c r="AP38" s="93">
        <f t="shared" si="38"/>
        <v>-3.7067276274433753E-4</v>
      </c>
      <c r="AQ38" s="93">
        <f t="shared" si="39"/>
        <v>3.7067276274433753E-4</v>
      </c>
      <c r="AR38" s="93">
        <f t="shared" si="40"/>
        <v>9.5761678448850552E-4</v>
      </c>
      <c r="AS38" s="93">
        <f t="shared" si="41"/>
        <v>9.5761678448850552E-4</v>
      </c>
      <c r="AT38" s="93"/>
      <c r="AU38" s="93">
        <f>ABS(('Wyrównanie 22 Part 2'!B38-'Wyrównanie 22 Part 2'!M38)/'Wyrównanie 22 Part 2'!M38)</f>
        <v>0.35597721951211581</v>
      </c>
      <c r="AV38" s="93">
        <f t="shared" si="42"/>
        <v>0.12671978081157709</v>
      </c>
      <c r="AW38" s="93">
        <f>'Wyrównanie 22 Part 2'!B39-'Wyrównanie 22 Part 2'!B38</f>
        <v>-9.1217256522625181E-6</v>
      </c>
      <c r="AX38" s="93">
        <f t="shared" si="43"/>
        <v>9.1217256522625181E-6</v>
      </c>
      <c r="AY38" s="93">
        <f t="shared" si="44"/>
        <v>-3.7067276274433753E-4</v>
      </c>
      <c r="AZ38" s="93">
        <f t="shared" si="45"/>
        <v>3.7067276274433753E-4</v>
      </c>
      <c r="BA38" s="93">
        <f t="shared" si="46"/>
        <v>9.5761678448850552E-4</v>
      </c>
      <c r="BB38" s="93">
        <f t="shared" si="47"/>
        <v>9.5761678448850552E-4</v>
      </c>
      <c r="BC38" s="93"/>
      <c r="BD38" s="93">
        <f>ABS(('Wyrównanie 22 Part 2'!B38-'Wyrównanie 22 Part 2'!O38)/'Wyrównanie 22 Part 2'!O38)</f>
        <v>6.7672226129894208E-2</v>
      </c>
      <c r="BE38" s="93">
        <f t="shared" si="6"/>
        <v>4.5795301893755361E-3</v>
      </c>
      <c r="BF38" s="93">
        <f>'Wyrównanie 22 Part 2'!B39-'Wyrównanie 22 Part 2'!B38</f>
        <v>-9.1217256522625181E-6</v>
      </c>
      <c r="BG38" s="93">
        <f t="shared" si="7"/>
        <v>9.1217256522625181E-6</v>
      </c>
      <c r="BH38" s="93">
        <f t="shared" si="8"/>
        <v>-3.7067276274433753E-4</v>
      </c>
      <c r="BI38" s="93">
        <f t="shared" si="9"/>
        <v>3.7067276274433753E-4</v>
      </c>
      <c r="BJ38" s="93">
        <f t="shared" si="10"/>
        <v>9.5761678448850552E-4</v>
      </c>
      <c r="BK38" s="93">
        <f t="shared" si="11"/>
        <v>9.5761678448850552E-4</v>
      </c>
      <c r="BL38" s="93"/>
      <c r="BM38" s="93">
        <f>ABS(('Wyrównanie 22 Part 2'!B38-'Wyrównanie 22 Part 2'!Q38)/'Wyrównanie 22 Part 2'!Q38)</f>
        <v>0.40615951730043814</v>
      </c>
      <c r="BN38" s="93">
        <f t="shared" si="30"/>
        <v>0.16496555349372491</v>
      </c>
      <c r="BO38" s="93">
        <f>'Wyrównanie 22 Part 2'!B39-'Wyrównanie 22 Part 2'!B38</f>
        <v>-9.1217256522625181E-6</v>
      </c>
      <c r="BP38" s="93">
        <f t="shared" si="31"/>
        <v>9.1217256522625181E-6</v>
      </c>
      <c r="BQ38" s="93">
        <f t="shared" si="32"/>
        <v>-3.7067276274433753E-4</v>
      </c>
      <c r="BR38" s="93">
        <f t="shared" si="33"/>
        <v>3.7067276274433753E-4</v>
      </c>
      <c r="BS38" s="93">
        <f t="shared" si="34"/>
        <v>9.5761678448850552E-4</v>
      </c>
      <c r="BT38" s="93">
        <f t="shared" si="35"/>
        <v>9.5761678448850552E-4</v>
      </c>
    </row>
    <row r="39" spans="1:72" s="29" customFormat="1" x14ac:dyDescent="0.25">
      <c r="A39" s="42">
        <v>33</v>
      </c>
      <c r="B39" s="93">
        <f>ABS(('Wyrównanie 22 Part 2'!B39-'Wyrównanie 22 Part 2'!C39)/'Wyrównanie 22 Part 2'!C39)</f>
        <v>0.3563860869899374</v>
      </c>
      <c r="C39" s="93">
        <f t="shared" si="5"/>
        <v>0.12701104299999924</v>
      </c>
      <c r="D39" s="93">
        <f>'Wyrównanie 22 Part 2'!C40-'Wyrównanie 22 Part 2'!C39</f>
        <v>6.4476266700234919E-5</v>
      </c>
      <c r="E39" s="93">
        <f t="shared" si="0"/>
        <v>6.4476266700234919E-5</v>
      </c>
      <c r="F39" s="93">
        <f t="shared" si="1"/>
        <v>-6.1760473875365927E-7</v>
      </c>
      <c r="G39" s="93">
        <f t="shared" si="2"/>
        <v>6.1760473875365927E-7</v>
      </c>
      <c r="H39" s="93">
        <f t="shared" si="3"/>
        <v>-8.7384900340973409E-5</v>
      </c>
      <c r="I39" s="93">
        <f t="shared" si="4"/>
        <v>8.7384900340973409E-5</v>
      </c>
      <c r="J39" s="93"/>
      <c r="K39" s="93">
        <f>ABS(('Wyrównanie 22 Part 2'!B39-'Wyrównanie 22 Part 2'!E39)/'Wyrównanie 22 Part 2'!E39)</f>
        <v>0.24572943346297729</v>
      </c>
      <c r="L39" s="93">
        <f t="shared" si="12"/>
        <v>6.0382954470035784E-2</v>
      </c>
      <c r="M39" s="93">
        <f>'Wyrównanie 22 Part 2'!C40-'Wyrównanie 22 Part 2'!C39</f>
        <v>6.4476266700234919E-5</v>
      </c>
      <c r="N39" s="93">
        <f t="shared" si="13"/>
        <v>6.4476266700234919E-5</v>
      </c>
      <c r="O39" s="93">
        <f t="shared" si="14"/>
        <v>-6.1760473875365927E-7</v>
      </c>
      <c r="P39" s="93">
        <f t="shared" si="15"/>
        <v>6.1760473875365927E-7</v>
      </c>
      <c r="Q39" s="93">
        <f t="shared" si="16"/>
        <v>-8.7384900340973409E-5</v>
      </c>
      <c r="R39" s="93">
        <f t="shared" si="17"/>
        <v>8.7384900340973409E-5</v>
      </c>
      <c r="S39" s="93"/>
      <c r="T39" s="93">
        <f>ABS(('Wyrównanie 22 Part 2'!B39-'Wyrównanie 22 Part 2'!G39)/'Wyrównanie 22 Part 2'!G39)</f>
        <v>0.2544374362814209</v>
      </c>
      <c r="U39" s="93">
        <f t="shared" si="19"/>
        <v>6.4738408981462117E-2</v>
      </c>
      <c r="V39" s="93">
        <f>'Wyrównanie 22 Part 2'!C40-'Wyrównanie 22 Part 2'!C39</f>
        <v>6.4476266700234919E-5</v>
      </c>
      <c r="W39" s="93">
        <f t="shared" si="20"/>
        <v>6.4476266700234919E-5</v>
      </c>
      <c r="X39" s="93">
        <f t="shared" si="21"/>
        <v>-6.1760473875365927E-7</v>
      </c>
      <c r="Y39" s="93">
        <f t="shared" si="22"/>
        <v>6.1760473875365927E-7</v>
      </c>
      <c r="Z39" s="93">
        <f t="shared" si="23"/>
        <v>-8.7384900340973409E-5</v>
      </c>
      <c r="AA39" s="93">
        <f t="shared" si="18"/>
        <v>8.7384900340973409E-5</v>
      </c>
      <c r="AB39" s="93"/>
      <c r="AC39" s="93">
        <f>ABS(('Wyrównanie 22 Part 2'!B39-'Wyrównanie 22 Part 2'!I39)/'Wyrównanie 22 Part 2'!I39)</f>
        <v>0.32916802198363265</v>
      </c>
      <c r="AD39" s="93">
        <f t="shared" si="24"/>
        <v>0.10835158669661726</v>
      </c>
      <c r="AE39" s="93">
        <f>'Wyrównanie 22 Part 2'!C40-'Wyrównanie 22 Part 2'!C39</f>
        <v>6.4476266700234919E-5</v>
      </c>
      <c r="AF39" s="93">
        <f t="shared" si="25"/>
        <v>6.4476266700234919E-5</v>
      </c>
      <c r="AG39" s="93">
        <f t="shared" si="26"/>
        <v>-6.1760473875365927E-7</v>
      </c>
      <c r="AH39" s="93">
        <f t="shared" si="27"/>
        <v>6.1760473875365927E-7</v>
      </c>
      <c r="AI39" s="93">
        <f t="shared" si="28"/>
        <v>-8.7384900340973409E-5</v>
      </c>
      <c r="AJ39" s="93">
        <f t="shared" si="29"/>
        <v>8.7384900340973409E-5</v>
      </c>
      <c r="AK39" s="93"/>
      <c r="AL39" s="93">
        <f>ABS(('Wyrównanie 22 Part 2'!B39-'Wyrównanie 22 Part 2'!K39)/'Wyrównanie 22 Part 2'!K39)</f>
        <v>0.29716760376640444</v>
      </c>
      <c r="AM39" s="93">
        <f t="shared" si="36"/>
        <v>8.8308584728266748E-2</v>
      </c>
      <c r="AN39" s="93">
        <f>'Wyrównanie 22 Part 2'!B40-'Wyrównanie 22 Part 2'!B39</f>
        <v>-3.7979448839660005E-4</v>
      </c>
      <c r="AO39" s="93">
        <f t="shared" si="37"/>
        <v>3.7979448839660005E-4</v>
      </c>
      <c r="AP39" s="93">
        <f t="shared" si="38"/>
        <v>5.8694402174416793E-4</v>
      </c>
      <c r="AQ39" s="93">
        <f t="shared" si="39"/>
        <v>5.8694402174416793E-4</v>
      </c>
      <c r="AR39" s="93">
        <f t="shared" si="40"/>
        <v>-6.1488048700580975E-4</v>
      </c>
      <c r="AS39" s="93">
        <f t="shared" si="41"/>
        <v>6.1488048700580975E-4</v>
      </c>
      <c r="AT39" s="93"/>
      <c r="AU39" s="93">
        <f>ABS(('Wyrównanie 22 Part 2'!B39-'Wyrównanie 22 Part 2'!M39)/'Wyrównanie 22 Part 2'!M39)</f>
        <v>0.25659200112083635</v>
      </c>
      <c r="AV39" s="93">
        <f t="shared" si="42"/>
        <v>6.5839455039195291E-2</v>
      </c>
      <c r="AW39" s="93">
        <f>'Wyrównanie 22 Part 2'!B40-'Wyrównanie 22 Part 2'!B39</f>
        <v>-3.7979448839660005E-4</v>
      </c>
      <c r="AX39" s="93">
        <f t="shared" si="43"/>
        <v>3.7979448839660005E-4</v>
      </c>
      <c r="AY39" s="93">
        <f t="shared" si="44"/>
        <v>5.8694402174416793E-4</v>
      </c>
      <c r="AZ39" s="93">
        <f t="shared" si="45"/>
        <v>5.8694402174416793E-4</v>
      </c>
      <c r="BA39" s="93">
        <f t="shared" si="46"/>
        <v>-6.1488048700580975E-4</v>
      </c>
      <c r="BB39" s="93">
        <f t="shared" si="47"/>
        <v>6.1488048700580975E-4</v>
      </c>
      <c r="BC39" s="93"/>
      <c r="BD39" s="93">
        <f>ABS(('Wyrównanie 22 Part 2'!B39-'Wyrównanie 22 Part 2'!O39)/'Wyrównanie 22 Part 2'!O39)</f>
        <v>9.6618237080220229E-2</v>
      </c>
      <c r="BE39" s="93">
        <f t="shared" si="6"/>
        <v>9.3350837364896428E-3</v>
      </c>
      <c r="BF39" s="93">
        <f>'Wyrównanie 22 Part 2'!B40-'Wyrównanie 22 Part 2'!B39</f>
        <v>-3.7979448839660005E-4</v>
      </c>
      <c r="BG39" s="93">
        <f t="shared" si="7"/>
        <v>3.7979448839660005E-4</v>
      </c>
      <c r="BH39" s="93">
        <f t="shared" si="8"/>
        <v>5.8694402174416793E-4</v>
      </c>
      <c r="BI39" s="93">
        <f t="shared" si="9"/>
        <v>5.8694402174416793E-4</v>
      </c>
      <c r="BJ39" s="93">
        <f t="shared" si="10"/>
        <v>-6.1488048700580975E-4</v>
      </c>
      <c r="BK39" s="93">
        <f t="shared" si="11"/>
        <v>6.1488048700580975E-4</v>
      </c>
      <c r="BL39" s="93"/>
      <c r="BM39" s="93">
        <f>ABS(('Wyrównanie 22 Part 2'!B39-'Wyrównanie 22 Part 2'!Q39)/'Wyrównanie 22 Part 2'!Q39)</f>
        <v>0.38444080834608518</v>
      </c>
      <c r="BN39" s="93">
        <f t="shared" si="30"/>
        <v>0.14779473512179139</v>
      </c>
      <c r="BO39" s="93">
        <f>'Wyrównanie 22 Part 2'!B40-'Wyrównanie 22 Part 2'!B39</f>
        <v>-3.7979448839660005E-4</v>
      </c>
      <c r="BP39" s="93">
        <f t="shared" si="31"/>
        <v>3.7979448839660005E-4</v>
      </c>
      <c r="BQ39" s="93">
        <f t="shared" si="32"/>
        <v>5.8694402174416793E-4</v>
      </c>
      <c r="BR39" s="93">
        <f t="shared" si="33"/>
        <v>5.8694402174416793E-4</v>
      </c>
      <c r="BS39" s="93">
        <f t="shared" si="34"/>
        <v>-6.1488048700580975E-4</v>
      </c>
      <c r="BT39" s="93">
        <f t="shared" si="35"/>
        <v>6.1488048700580975E-4</v>
      </c>
    </row>
    <row r="40" spans="1:72" s="29" customFormat="1" x14ac:dyDescent="0.25">
      <c r="A40" s="42">
        <v>34</v>
      </c>
      <c r="B40" s="93">
        <f>ABS(('Wyrównanie 22 Part 2'!B40-'Wyrównanie 22 Part 2'!C40)/'Wyrównanie 22 Part 2'!C40)</f>
        <v>0.49842476687769521</v>
      </c>
      <c r="C40" s="93">
        <f t="shared" si="5"/>
        <v>0.24842724823708481</v>
      </c>
      <c r="D40" s="93">
        <f>'Wyrównanie 22 Part 2'!C41-'Wyrównanie 22 Part 2'!C40</f>
        <v>6.385866196148126E-5</v>
      </c>
      <c r="E40" s="93">
        <f t="shared" si="0"/>
        <v>6.385866196148126E-5</v>
      </c>
      <c r="F40" s="93">
        <f t="shared" si="1"/>
        <v>-8.8002505079727068E-5</v>
      </c>
      <c r="G40" s="93">
        <f t="shared" si="2"/>
        <v>8.8002505079727068E-5</v>
      </c>
      <c r="H40" s="93">
        <f t="shared" si="3"/>
        <v>2.5728225417474013E-4</v>
      </c>
      <c r="I40" s="93">
        <f t="shared" si="4"/>
        <v>2.5728225417474013E-4</v>
      </c>
      <c r="J40" s="93"/>
      <c r="K40" s="93">
        <f>ABS(('Wyrównanie 22 Part 2'!B40-'Wyrównanie 22 Part 2'!E40)/'Wyrównanie 22 Part 2'!E40)</f>
        <v>0.492827936387226</v>
      </c>
      <c r="L40" s="93">
        <f t="shared" si="12"/>
        <v>0.24287937488369168</v>
      </c>
      <c r="M40" s="93">
        <f>'Wyrównanie 22 Part 2'!C41-'Wyrównanie 22 Part 2'!C40</f>
        <v>6.385866196148126E-5</v>
      </c>
      <c r="N40" s="93">
        <f t="shared" si="13"/>
        <v>6.385866196148126E-5</v>
      </c>
      <c r="O40" s="93">
        <f t="shared" si="14"/>
        <v>-8.8002505079727068E-5</v>
      </c>
      <c r="P40" s="93">
        <f t="shared" si="15"/>
        <v>8.8002505079727068E-5</v>
      </c>
      <c r="Q40" s="93">
        <f t="shared" si="16"/>
        <v>2.5728225417474013E-4</v>
      </c>
      <c r="R40" s="93">
        <f t="shared" si="17"/>
        <v>2.5728225417474013E-4</v>
      </c>
      <c r="S40" s="93"/>
      <c r="T40" s="93">
        <f>ABS(('Wyrównanie 22 Part 2'!B40-'Wyrównanie 22 Part 2'!G40)/'Wyrównanie 22 Part 2'!G40)</f>
        <v>0.51151500776528691</v>
      </c>
      <c r="U40" s="93">
        <f t="shared" si="19"/>
        <v>0.26164760316912156</v>
      </c>
      <c r="V40" s="93">
        <f>'Wyrównanie 22 Part 2'!C41-'Wyrównanie 22 Part 2'!C40</f>
        <v>6.385866196148126E-5</v>
      </c>
      <c r="W40" s="93">
        <f t="shared" si="20"/>
        <v>6.385866196148126E-5</v>
      </c>
      <c r="X40" s="93">
        <f t="shared" si="21"/>
        <v>-8.8002505079727068E-5</v>
      </c>
      <c r="Y40" s="93">
        <f t="shared" si="22"/>
        <v>8.8002505079727068E-5</v>
      </c>
      <c r="Z40" s="93">
        <f t="shared" si="23"/>
        <v>2.5728225417474013E-4</v>
      </c>
      <c r="AA40" s="93">
        <f t="shared" si="18"/>
        <v>2.5728225417474013E-4</v>
      </c>
      <c r="AB40" s="93"/>
      <c r="AC40" s="93">
        <f>ABS(('Wyrównanie 22 Part 2'!B40-'Wyrównanie 22 Part 2'!I40)/'Wyrównanie 22 Part 2'!I40)</f>
        <v>0.48951953328059983</v>
      </c>
      <c r="AD40" s="93">
        <f t="shared" si="24"/>
        <v>0.23962937346325627</v>
      </c>
      <c r="AE40" s="93">
        <f>'Wyrównanie 22 Part 2'!C41-'Wyrównanie 22 Part 2'!C40</f>
        <v>6.385866196148126E-5</v>
      </c>
      <c r="AF40" s="93">
        <f t="shared" si="25"/>
        <v>6.385866196148126E-5</v>
      </c>
      <c r="AG40" s="93">
        <f t="shared" si="26"/>
        <v>-8.8002505079727068E-5</v>
      </c>
      <c r="AH40" s="93">
        <f t="shared" si="27"/>
        <v>8.8002505079727068E-5</v>
      </c>
      <c r="AI40" s="93">
        <f t="shared" si="28"/>
        <v>2.5728225417474013E-4</v>
      </c>
      <c r="AJ40" s="93">
        <f t="shared" si="29"/>
        <v>2.5728225417474013E-4</v>
      </c>
      <c r="AK40" s="93"/>
      <c r="AL40" s="93">
        <f>ABS(('Wyrównanie 22 Part 2'!B40-'Wyrównanie 22 Part 2'!K40)/'Wyrównanie 22 Part 2'!K40)</f>
        <v>0.49122296109648805</v>
      </c>
      <c r="AM40" s="93">
        <f t="shared" si="36"/>
        <v>0.24129999750840181</v>
      </c>
      <c r="AN40" s="93">
        <f>'Wyrównanie 22 Part 2'!B41-'Wyrównanie 22 Part 2'!B40</f>
        <v>2.0714953334756788E-4</v>
      </c>
      <c r="AO40" s="93">
        <f t="shared" si="37"/>
        <v>2.0714953334756788E-4</v>
      </c>
      <c r="AP40" s="93">
        <f t="shared" si="38"/>
        <v>-2.7936465261641874E-5</v>
      </c>
      <c r="AQ40" s="93">
        <f t="shared" si="39"/>
        <v>2.7936465261641874E-5</v>
      </c>
      <c r="AR40" s="93">
        <f t="shared" si="40"/>
        <v>1.705703195984904E-4</v>
      </c>
      <c r="AS40" s="93">
        <f t="shared" si="41"/>
        <v>1.705703195984904E-4</v>
      </c>
      <c r="AT40" s="93"/>
      <c r="AU40" s="93">
        <f>ABS(('Wyrównanie 22 Part 2'!B40-'Wyrównanie 22 Part 2'!M40)/'Wyrównanie 22 Part 2'!M40)</f>
        <v>0.51297378579844355</v>
      </c>
      <c r="AV40" s="93">
        <f t="shared" si="42"/>
        <v>0.26314210491638745</v>
      </c>
      <c r="AW40" s="93">
        <f>'Wyrównanie 22 Part 2'!B41-'Wyrównanie 22 Part 2'!B40</f>
        <v>2.0714953334756788E-4</v>
      </c>
      <c r="AX40" s="93">
        <f t="shared" si="43"/>
        <v>2.0714953334756788E-4</v>
      </c>
      <c r="AY40" s="93">
        <f t="shared" si="44"/>
        <v>-2.7936465261641874E-5</v>
      </c>
      <c r="AZ40" s="93">
        <f t="shared" si="45"/>
        <v>2.7936465261641874E-5</v>
      </c>
      <c r="BA40" s="93">
        <f t="shared" si="46"/>
        <v>1.705703195984904E-4</v>
      </c>
      <c r="BB40" s="93">
        <f t="shared" si="47"/>
        <v>1.705703195984904E-4</v>
      </c>
      <c r="BC40" s="93"/>
      <c r="BD40" s="93">
        <f>ABS(('Wyrównanie 22 Part 2'!B40-'Wyrównanie 22 Part 2'!O40)/'Wyrównanie 22 Part 2'!O40)</f>
        <v>0.25318487444759252</v>
      </c>
      <c r="BE40" s="93">
        <f t="shared" si="6"/>
        <v>6.4102580649043187E-2</v>
      </c>
      <c r="BF40" s="93">
        <f>'Wyrównanie 22 Part 2'!B41-'Wyrównanie 22 Part 2'!B40</f>
        <v>2.0714953334756788E-4</v>
      </c>
      <c r="BG40" s="93">
        <f t="shared" si="7"/>
        <v>2.0714953334756788E-4</v>
      </c>
      <c r="BH40" s="93">
        <f t="shared" si="8"/>
        <v>-2.7936465261641874E-5</v>
      </c>
      <c r="BI40" s="93">
        <f t="shared" si="9"/>
        <v>2.7936465261641874E-5</v>
      </c>
      <c r="BJ40" s="93">
        <f t="shared" si="10"/>
        <v>1.705703195984904E-4</v>
      </c>
      <c r="BK40" s="93">
        <f t="shared" si="11"/>
        <v>1.705703195984904E-4</v>
      </c>
      <c r="BL40" s="93"/>
      <c r="BM40" s="93">
        <f>ABS(('Wyrównanie 22 Part 2'!B40-'Wyrównanie 22 Part 2'!Q40)/'Wyrównanie 22 Part 2'!Q40)</f>
        <v>0.4909170767525266</v>
      </c>
      <c r="BN40" s="93">
        <f t="shared" si="30"/>
        <v>0.24099957624724611</v>
      </c>
      <c r="BO40" s="93">
        <f>'Wyrównanie 22 Part 2'!B41-'Wyrównanie 22 Part 2'!B40</f>
        <v>2.0714953334756788E-4</v>
      </c>
      <c r="BP40" s="93">
        <f t="shared" si="31"/>
        <v>2.0714953334756788E-4</v>
      </c>
      <c r="BQ40" s="93">
        <f t="shared" si="32"/>
        <v>-2.7936465261641874E-5</v>
      </c>
      <c r="BR40" s="93">
        <f t="shared" si="33"/>
        <v>2.7936465261641874E-5</v>
      </c>
      <c r="BS40" s="93">
        <f t="shared" si="34"/>
        <v>1.705703195984904E-4</v>
      </c>
      <c r="BT40" s="93">
        <f t="shared" si="35"/>
        <v>1.705703195984904E-4</v>
      </c>
    </row>
    <row r="41" spans="1:72" s="29" customFormat="1" x14ac:dyDescent="0.25">
      <c r="A41" s="42">
        <v>35</v>
      </c>
      <c r="B41" s="93">
        <f>ABS(('Wyrównanie 22 Part 2'!B41-'Wyrównanie 22 Part 2'!C41)/'Wyrównanie 22 Part 2'!C41)</f>
        <v>0.21156440459715489</v>
      </c>
      <c r="C41" s="93">
        <f t="shared" si="5"/>
        <v>4.4759497292548654E-2</v>
      </c>
      <c r="D41" s="93">
        <f>'Wyrównanie 22 Part 2'!C42-'Wyrównanie 22 Part 2'!C41</f>
        <v>-2.4143843118245808E-5</v>
      </c>
      <c r="E41" s="93">
        <f t="shared" si="0"/>
        <v>2.4143843118245808E-5</v>
      </c>
      <c r="F41" s="93">
        <f t="shared" si="1"/>
        <v>1.6927974909501306E-4</v>
      </c>
      <c r="G41" s="93">
        <f t="shared" si="2"/>
        <v>1.6927974909501306E-4</v>
      </c>
      <c r="H41" s="93">
        <f t="shared" si="3"/>
        <v>-2.2037638958178718E-4</v>
      </c>
      <c r="I41" s="93">
        <f t="shared" si="4"/>
        <v>2.2037638958178718E-4</v>
      </c>
      <c r="J41" s="93"/>
      <c r="K41" s="93">
        <f>ABS(('Wyrównanie 22 Part 2'!B41-'Wyrównanie 22 Part 2'!E41)/'Wyrównanie 22 Part 2'!E41)</f>
        <v>0.18614215833108336</v>
      </c>
      <c r="L41" s="93">
        <f t="shared" si="12"/>
        <v>3.4648903108154105E-2</v>
      </c>
      <c r="M41" s="93">
        <f>'Wyrównanie 22 Part 2'!C42-'Wyrównanie 22 Part 2'!C41</f>
        <v>-2.4143843118245808E-5</v>
      </c>
      <c r="N41" s="93">
        <f t="shared" si="13"/>
        <v>2.4143843118245808E-5</v>
      </c>
      <c r="O41" s="93">
        <f t="shared" si="14"/>
        <v>1.6927974909501306E-4</v>
      </c>
      <c r="P41" s="93">
        <f t="shared" si="15"/>
        <v>1.6927974909501306E-4</v>
      </c>
      <c r="Q41" s="93">
        <f t="shared" si="16"/>
        <v>-2.2037638958178718E-4</v>
      </c>
      <c r="R41" s="93">
        <f t="shared" si="17"/>
        <v>2.2037638958178718E-4</v>
      </c>
      <c r="S41" s="93"/>
      <c r="T41" s="93">
        <f>ABS(('Wyrównanie 22 Part 2'!B41-'Wyrównanie 22 Part 2'!G41)/'Wyrównanie 22 Part 2'!G41)</f>
        <v>0.21000012425402714</v>
      </c>
      <c r="U41" s="93">
        <f t="shared" si="19"/>
        <v>4.4100052186706838E-2</v>
      </c>
      <c r="V41" s="93">
        <f>'Wyrównanie 22 Part 2'!C42-'Wyrównanie 22 Part 2'!C41</f>
        <v>-2.4143843118245808E-5</v>
      </c>
      <c r="W41" s="93">
        <f t="shared" si="20"/>
        <v>2.4143843118245808E-5</v>
      </c>
      <c r="X41" s="93">
        <f t="shared" si="21"/>
        <v>1.6927974909501306E-4</v>
      </c>
      <c r="Y41" s="93">
        <f t="shared" si="22"/>
        <v>1.6927974909501306E-4</v>
      </c>
      <c r="Z41" s="93">
        <f t="shared" si="23"/>
        <v>-2.2037638958178718E-4</v>
      </c>
      <c r="AA41" s="93">
        <f t="shared" si="18"/>
        <v>2.2037638958178718E-4</v>
      </c>
      <c r="AB41" s="93"/>
      <c r="AC41" s="93">
        <f>ABS(('Wyrównanie 22 Part 2'!B41-'Wyrównanie 22 Part 2'!I41)/'Wyrównanie 22 Part 2'!I41)</f>
        <v>0.1952214976547163</v>
      </c>
      <c r="AD41" s="93">
        <f t="shared" si="24"/>
        <v>3.8111433146550404E-2</v>
      </c>
      <c r="AE41" s="93">
        <f>'Wyrównanie 22 Part 2'!C42-'Wyrównanie 22 Part 2'!C41</f>
        <v>-2.4143843118245808E-5</v>
      </c>
      <c r="AF41" s="93">
        <f t="shared" si="25"/>
        <v>2.4143843118245808E-5</v>
      </c>
      <c r="AG41" s="93">
        <f t="shared" si="26"/>
        <v>1.6927974909501306E-4</v>
      </c>
      <c r="AH41" s="93">
        <f t="shared" si="27"/>
        <v>1.6927974909501306E-4</v>
      </c>
      <c r="AI41" s="93">
        <f t="shared" si="28"/>
        <v>-2.2037638958178718E-4</v>
      </c>
      <c r="AJ41" s="93">
        <f t="shared" si="29"/>
        <v>2.2037638958178718E-4</v>
      </c>
      <c r="AK41" s="93"/>
      <c r="AL41" s="93">
        <f>ABS(('Wyrównanie 22 Part 2'!B41-'Wyrównanie 22 Part 2'!K41)/'Wyrównanie 22 Part 2'!K41)</f>
        <v>0.18131800863731609</v>
      </c>
      <c r="AM41" s="93">
        <f t="shared" si="36"/>
        <v>3.2876220256201835E-2</v>
      </c>
      <c r="AN41" s="93">
        <f>'Wyrównanie 22 Part 2'!B42-'Wyrównanie 22 Part 2'!B41</f>
        <v>1.7921306808592601E-4</v>
      </c>
      <c r="AO41" s="93">
        <f t="shared" si="37"/>
        <v>1.7921306808592601E-4</v>
      </c>
      <c r="AP41" s="93">
        <f t="shared" si="38"/>
        <v>1.4263385433684853E-4</v>
      </c>
      <c r="AQ41" s="93">
        <f t="shared" si="39"/>
        <v>1.4263385433684853E-4</v>
      </c>
      <c r="AR41" s="93">
        <f t="shared" si="40"/>
        <v>-9.1361502781051995E-4</v>
      </c>
      <c r="AS41" s="93">
        <f t="shared" si="41"/>
        <v>9.1361502781051995E-4</v>
      </c>
      <c r="AT41" s="93"/>
      <c r="AU41" s="93">
        <f>ABS(('Wyrównanie 22 Part 2'!B41-'Wyrównanie 22 Part 2'!M41)/'Wyrównanie 22 Part 2'!M41)</f>
        <v>0.21597213260565032</v>
      </c>
      <c r="AV41" s="93">
        <f t="shared" si="42"/>
        <v>4.6643962062232605E-2</v>
      </c>
      <c r="AW41" s="93">
        <f>'Wyrównanie 22 Part 2'!B42-'Wyrównanie 22 Part 2'!B41</f>
        <v>1.7921306808592601E-4</v>
      </c>
      <c r="AX41" s="93">
        <f t="shared" si="43"/>
        <v>1.7921306808592601E-4</v>
      </c>
      <c r="AY41" s="93">
        <f t="shared" si="44"/>
        <v>1.4263385433684853E-4</v>
      </c>
      <c r="AZ41" s="93">
        <f t="shared" si="45"/>
        <v>1.4263385433684853E-4</v>
      </c>
      <c r="BA41" s="93">
        <f t="shared" si="46"/>
        <v>-9.1361502781051995E-4</v>
      </c>
      <c r="BB41" s="93">
        <f t="shared" si="47"/>
        <v>9.1361502781051995E-4</v>
      </c>
      <c r="BC41" s="93"/>
      <c r="BD41" s="93">
        <f>ABS(('Wyrównanie 22 Part 2'!B41-'Wyrównanie 22 Part 2'!O41)/'Wyrównanie 22 Part 2'!O41)</f>
        <v>0.12461210195939532</v>
      </c>
      <c r="BE41" s="93">
        <f t="shared" si="6"/>
        <v>1.5528175954738734E-2</v>
      </c>
      <c r="BF41" s="93">
        <f>'Wyrównanie 22 Part 2'!B42-'Wyrównanie 22 Part 2'!B41</f>
        <v>1.7921306808592601E-4</v>
      </c>
      <c r="BG41" s="93">
        <f t="shared" si="7"/>
        <v>1.7921306808592601E-4</v>
      </c>
      <c r="BH41" s="93">
        <f t="shared" si="8"/>
        <v>1.4263385433684853E-4</v>
      </c>
      <c r="BI41" s="93">
        <f t="shared" si="9"/>
        <v>1.4263385433684853E-4</v>
      </c>
      <c r="BJ41" s="93">
        <f t="shared" si="10"/>
        <v>-9.1361502781051995E-4</v>
      </c>
      <c r="BK41" s="93">
        <f t="shared" si="11"/>
        <v>9.1361502781051995E-4</v>
      </c>
      <c r="BL41" s="93"/>
      <c r="BM41" s="93">
        <f>ABS(('Wyrównanie 22 Part 2'!B41-'Wyrównanie 22 Part 2'!Q41)/'Wyrównanie 22 Part 2'!Q41)</f>
        <v>0.20671818427966301</v>
      </c>
      <c r="BN41" s="93">
        <f t="shared" si="30"/>
        <v>4.2732407711880714E-2</v>
      </c>
      <c r="BO41" s="93">
        <f>'Wyrównanie 22 Part 2'!B42-'Wyrównanie 22 Part 2'!B41</f>
        <v>1.7921306808592601E-4</v>
      </c>
      <c r="BP41" s="93">
        <f t="shared" si="31"/>
        <v>1.7921306808592601E-4</v>
      </c>
      <c r="BQ41" s="93">
        <f t="shared" si="32"/>
        <v>1.4263385433684853E-4</v>
      </c>
      <c r="BR41" s="93">
        <f t="shared" si="33"/>
        <v>1.4263385433684853E-4</v>
      </c>
      <c r="BS41" s="93">
        <f t="shared" si="34"/>
        <v>-9.1361502781051995E-4</v>
      </c>
      <c r="BT41" s="93">
        <f t="shared" si="35"/>
        <v>9.1361502781051995E-4</v>
      </c>
    </row>
    <row r="42" spans="1:72" s="29" customFormat="1" x14ac:dyDescent="0.25">
      <c r="A42" s="42">
        <v>36</v>
      </c>
      <c r="B42" s="93">
        <f>ABS(('Wyrównanie 22 Part 2'!B42-'Wyrównanie 22 Part 2'!C42)/'Wyrównanie 22 Part 2'!C42)</f>
        <v>0.12655623467608554</v>
      </c>
      <c r="C42" s="93">
        <f t="shared" si="5"/>
        <v>1.6016480535388435E-2</v>
      </c>
      <c r="D42" s="93">
        <f>'Wyrównanie 22 Part 2'!C43-'Wyrównanie 22 Part 2'!C42</f>
        <v>1.4513590597676725E-4</v>
      </c>
      <c r="E42" s="93">
        <f t="shared" si="0"/>
        <v>1.4513590597676725E-4</v>
      </c>
      <c r="F42" s="93">
        <f t="shared" si="1"/>
        <v>-5.1096640486774118E-5</v>
      </c>
      <c r="G42" s="93">
        <f t="shared" si="2"/>
        <v>5.1096640486774118E-5</v>
      </c>
      <c r="H42" s="93">
        <f t="shared" si="3"/>
        <v>2.4242050913025805E-5</v>
      </c>
      <c r="I42" s="93">
        <f t="shared" si="4"/>
        <v>2.4242050913025805E-5</v>
      </c>
      <c r="J42" s="93"/>
      <c r="K42" s="93">
        <f>ABS(('Wyrównanie 22 Part 2'!B42-'Wyrównanie 22 Part 2'!E42)/'Wyrównanie 22 Part 2'!E42)</f>
        <v>6.8961171600148826E-4</v>
      </c>
      <c r="L42" s="93">
        <f t="shared" si="12"/>
        <v>4.7556431884651731E-7</v>
      </c>
      <c r="M42" s="93">
        <f>'Wyrównanie 22 Part 2'!C43-'Wyrównanie 22 Part 2'!C42</f>
        <v>1.4513590597676725E-4</v>
      </c>
      <c r="N42" s="93">
        <f t="shared" si="13"/>
        <v>1.4513590597676725E-4</v>
      </c>
      <c r="O42" s="93">
        <f t="shared" si="14"/>
        <v>-5.1096640486774118E-5</v>
      </c>
      <c r="P42" s="93">
        <f t="shared" si="15"/>
        <v>5.1096640486774118E-5</v>
      </c>
      <c r="Q42" s="93">
        <f t="shared" si="16"/>
        <v>2.4242050913025805E-5</v>
      </c>
      <c r="R42" s="93">
        <f t="shared" si="17"/>
        <v>2.4242050913025805E-5</v>
      </c>
      <c r="S42" s="93"/>
      <c r="T42" s="93">
        <f>ABS(('Wyrównanie 22 Part 2'!B42-'Wyrównanie 22 Part 2'!G42)/'Wyrównanie 22 Part 2'!G42)</f>
        <v>7.0080470882199185E-4</v>
      </c>
      <c r="U42" s="93">
        <f t="shared" si="19"/>
        <v>4.9112723990707675E-7</v>
      </c>
      <c r="V42" s="93">
        <f>'Wyrównanie 22 Part 2'!C43-'Wyrównanie 22 Part 2'!C42</f>
        <v>1.4513590597676725E-4</v>
      </c>
      <c r="W42" s="93">
        <f t="shared" si="20"/>
        <v>1.4513590597676725E-4</v>
      </c>
      <c r="X42" s="93">
        <f t="shared" si="21"/>
        <v>-5.1096640486774118E-5</v>
      </c>
      <c r="Y42" s="93">
        <f t="shared" si="22"/>
        <v>5.1096640486774118E-5</v>
      </c>
      <c r="Z42" s="93">
        <f t="shared" si="23"/>
        <v>2.4242050913025805E-5</v>
      </c>
      <c r="AA42" s="93">
        <f t="shared" si="18"/>
        <v>2.4242050913025805E-5</v>
      </c>
      <c r="AB42" s="93"/>
      <c r="AC42" s="93">
        <f>ABS(('Wyrównanie 22 Part 2'!B42-'Wyrównanie 22 Part 2'!I42)/'Wyrównanie 22 Part 2'!I42)</f>
        <v>5.2185411918603451E-2</v>
      </c>
      <c r="AD42" s="93">
        <f t="shared" si="24"/>
        <v>2.723317217114319E-3</v>
      </c>
      <c r="AE42" s="93">
        <f>'Wyrównanie 22 Part 2'!C43-'Wyrównanie 22 Part 2'!C42</f>
        <v>1.4513590597676725E-4</v>
      </c>
      <c r="AF42" s="93">
        <f t="shared" si="25"/>
        <v>1.4513590597676725E-4</v>
      </c>
      <c r="AG42" s="93">
        <f t="shared" si="26"/>
        <v>-5.1096640486774118E-5</v>
      </c>
      <c r="AH42" s="93">
        <f t="shared" si="27"/>
        <v>5.1096640486774118E-5</v>
      </c>
      <c r="AI42" s="93">
        <f t="shared" si="28"/>
        <v>2.4242050913025805E-5</v>
      </c>
      <c r="AJ42" s="93">
        <f t="shared" si="29"/>
        <v>2.4242050913025805E-5</v>
      </c>
      <c r="AK42" s="93"/>
      <c r="AL42" s="93">
        <f>ABS(('Wyrównanie 22 Part 2'!B42-'Wyrównanie 22 Part 2'!K42)/'Wyrównanie 22 Part 2'!K42)</f>
        <v>1.3775105820502617E-2</v>
      </c>
      <c r="AM42" s="93">
        <f t="shared" si="36"/>
        <v>1.8975354036604507E-4</v>
      </c>
      <c r="AN42" s="93">
        <f>'Wyrównanie 22 Part 2'!B43-'Wyrównanie 22 Part 2'!B42</f>
        <v>3.2184692242277454E-4</v>
      </c>
      <c r="AO42" s="93">
        <f t="shared" si="37"/>
        <v>3.2184692242277454E-4</v>
      </c>
      <c r="AP42" s="93">
        <f t="shared" si="38"/>
        <v>-7.7098117347367142E-4</v>
      </c>
      <c r="AQ42" s="93">
        <f t="shared" si="39"/>
        <v>7.7098117347367142E-4</v>
      </c>
      <c r="AR42" s="93">
        <f t="shared" si="40"/>
        <v>1.6867196816030326E-3</v>
      </c>
      <c r="AS42" s="93">
        <f t="shared" si="41"/>
        <v>1.6867196816030326E-3</v>
      </c>
      <c r="AT42" s="93"/>
      <c r="AU42" s="93">
        <f>ABS(('Wyrównanie 22 Part 2'!B42-'Wyrównanie 22 Part 2'!M42)/'Wyrównanie 22 Part 2'!M42)</f>
        <v>2.0326551548931274E-2</v>
      </c>
      <c r="AV42" s="93">
        <f t="shared" si="42"/>
        <v>4.1316869787136036E-4</v>
      </c>
      <c r="AW42" s="93">
        <f>'Wyrównanie 22 Part 2'!B43-'Wyrównanie 22 Part 2'!B42</f>
        <v>3.2184692242277454E-4</v>
      </c>
      <c r="AX42" s="93">
        <f t="shared" si="43"/>
        <v>3.2184692242277454E-4</v>
      </c>
      <c r="AY42" s="93">
        <f t="shared" si="44"/>
        <v>-7.7098117347367142E-4</v>
      </c>
      <c r="AZ42" s="93">
        <f t="shared" si="45"/>
        <v>7.7098117347367142E-4</v>
      </c>
      <c r="BA42" s="93">
        <f t="shared" si="46"/>
        <v>1.6867196816030326E-3</v>
      </c>
      <c r="BB42" s="93">
        <f t="shared" si="47"/>
        <v>1.6867196816030326E-3</v>
      </c>
      <c r="BC42" s="93"/>
      <c r="BD42" s="93">
        <f>ABS(('Wyrównanie 22 Part 2'!B42-'Wyrównanie 22 Part 2'!O42)/'Wyrównanie 22 Part 2'!O42)</f>
        <v>9.892568168044609E-2</v>
      </c>
      <c r="BE42" s="93">
        <f t="shared" si="6"/>
        <v>9.7862904959409476E-3</v>
      </c>
      <c r="BF42" s="93">
        <f>'Wyrównanie 22 Part 2'!B43-'Wyrównanie 22 Part 2'!B42</f>
        <v>3.2184692242277454E-4</v>
      </c>
      <c r="BG42" s="93">
        <f t="shared" si="7"/>
        <v>3.2184692242277454E-4</v>
      </c>
      <c r="BH42" s="93">
        <f t="shared" si="8"/>
        <v>-7.7098117347367142E-4</v>
      </c>
      <c r="BI42" s="93">
        <f t="shared" si="9"/>
        <v>7.7098117347367142E-4</v>
      </c>
      <c r="BJ42" s="93">
        <f t="shared" si="10"/>
        <v>1.6867196816030326E-3</v>
      </c>
      <c r="BK42" s="93">
        <f t="shared" si="11"/>
        <v>1.6867196816030326E-3</v>
      </c>
      <c r="BL42" s="93"/>
      <c r="BM42" s="93">
        <f>ABS(('Wyrównanie 22 Part 2'!B42-'Wyrównanie 22 Part 2'!Q42)/'Wyrównanie 22 Part 2'!Q42)</f>
        <v>0.14824428941035736</v>
      </c>
      <c r="BN42" s="93">
        <f t="shared" si="30"/>
        <v>2.1976369342781792E-2</v>
      </c>
      <c r="BO42" s="93">
        <f>'Wyrównanie 22 Part 2'!B43-'Wyrównanie 22 Part 2'!B42</f>
        <v>3.2184692242277454E-4</v>
      </c>
      <c r="BP42" s="93">
        <f t="shared" si="31"/>
        <v>3.2184692242277454E-4</v>
      </c>
      <c r="BQ42" s="93">
        <f t="shared" si="32"/>
        <v>-7.7098117347367142E-4</v>
      </c>
      <c r="BR42" s="93">
        <f t="shared" si="33"/>
        <v>7.7098117347367142E-4</v>
      </c>
      <c r="BS42" s="93">
        <f t="shared" si="34"/>
        <v>1.6867196816030326E-3</v>
      </c>
      <c r="BT42" s="93">
        <f t="shared" si="35"/>
        <v>1.6867196816030326E-3</v>
      </c>
    </row>
    <row r="43" spans="1:72" s="29" customFormat="1" x14ac:dyDescent="0.25">
      <c r="A43" s="42">
        <v>37</v>
      </c>
      <c r="B43" s="93">
        <f>ABS(('Wyrównanie 22 Part 2'!B43-'Wyrównanie 22 Part 2'!C43)/'Wyrównanie 22 Part 2'!C43)</f>
        <v>0.34303115159729886</v>
      </c>
      <c r="C43" s="93">
        <f t="shared" si="5"/>
        <v>0.11767037096616903</v>
      </c>
      <c r="D43" s="93">
        <f>'Wyrównanie 22 Part 2'!C44-'Wyrównanie 22 Part 2'!C43</f>
        <v>9.4039265489993134E-5</v>
      </c>
      <c r="E43" s="93">
        <f t="shared" si="0"/>
        <v>9.4039265489993134E-5</v>
      </c>
      <c r="F43" s="93">
        <f t="shared" si="1"/>
        <v>-2.6854589573748313E-5</v>
      </c>
      <c r="G43" s="93">
        <f t="shared" si="2"/>
        <v>2.6854589573748313E-5</v>
      </c>
      <c r="H43" s="93">
        <f t="shared" si="3"/>
        <v>-5.0894153844564371E-5</v>
      </c>
      <c r="I43" s="93">
        <f t="shared" si="4"/>
        <v>5.0894153844564371E-5</v>
      </c>
      <c r="J43" s="93"/>
      <c r="K43" s="93">
        <f>ABS(('Wyrównanie 22 Part 2'!B43-'Wyrównanie 22 Part 2'!E43)/'Wyrównanie 22 Part 2'!E43)</f>
        <v>0.34703277893264822</v>
      </c>
      <c r="L43" s="93">
        <f t="shared" si="12"/>
        <v>0.12043174965371629</v>
      </c>
      <c r="M43" s="93">
        <f>'Wyrównanie 22 Part 2'!C44-'Wyrównanie 22 Part 2'!C43</f>
        <v>9.4039265489993134E-5</v>
      </c>
      <c r="N43" s="93">
        <f t="shared" si="13"/>
        <v>9.4039265489993134E-5</v>
      </c>
      <c r="O43" s="93">
        <f t="shared" si="14"/>
        <v>-2.6854589573748313E-5</v>
      </c>
      <c r="P43" s="93">
        <f t="shared" si="15"/>
        <v>2.6854589573748313E-5</v>
      </c>
      <c r="Q43" s="93">
        <f t="shared" si="16"/>
        <v>-5.0894153844564371E-5</v>
      </c>
      <c r="R43" s="93">
        <f t="shared" si="17"/>
        <v>5.0894153844564371E-5</v>
      </c>
      <c r="S43" s="93"/>
      <c r="T43" s="93">
        <f>ABS(('Wyrównanie 22 Part 2'!B43-'Wyrównanie 22 Part 2'!G43)/'Wyrównanie 22 Part 2'!G43)</f>
        <v>0.35725109272241123</v>
      </c>
      <c r="U43" s="93">
        <f t="shared" si="19"/>
        <v>0.12762834325135686</v>
      </c>
      <c r="V43" s="93">
        <f>'Wyrównanie 22 Part 2'!C44-'Wyrównanie 22 Part 2'!C43</f>
        <v>9.4039265489993134E-5</v>
      </c>
      <c r="W43" s="93">
        <f t="shared" si="20"/>
        <v>9.4039265489993134E-5</v>
      </c>
      <c r="X43" s="93">
        <f t="shared" si="21"/>
        <v>-2.6854589573748313E-5</v>
      </c>
      <c r="Y43" s="93">
        <f t="shared" si="22"/>
        <v>2.6854589573748313E-5</v>
      </c>
      <c r="Z43" s="93">
        <f t="shared" si="23"/>
        <v>-5.0894153844564371E-5</v>
      </c>
      <c r="AA43" s="93">
        <f t="shared" si="18"/>
        <v>5.0894153844564371E-5</v>
      </c>
      <c r="AB43" s="93"/>
      <c r="AC43" s="93">
        <f>ABS(('Wyrównanie 22 Part 2'!B43-'Wyrównanie 22 Part 2'!I43)/'Wyrównanie 22 Part 2'!I43)</f>
        <v>0.35571881444188441</v>
      </c>
      <c r="AD43" s="93">
        <f t="shared" si="24"/>
        <v>0.1265358749479398</v>
      </c>
      <c r="AE43" s="93">
        <f>'Wyrównanie 22 Part 2'!C44-'Wyrównanie 22 Part 2'!C43</f>
        <v>9.4039265489993134E-5</v>
      </c>
      <c r="AF43" s="93">
        <f t="shared" si="25"/>
        <v>9.4039265489993134E-5</v>
      </c>
      <c r="AG43" s="93">
        <f t="shared" si="26"/>
        <v>-2.6854589573748313E-5</v>
      </c>
      <c r="AH43" s="93">
        <f t="shared" si="27"/>
        <v>2.6854589573748313E-5</v>
      </c>
      <c r="AI43" s="93">
        <f t="shared" si="28"/>
        <v>-5.0894153844564371E-5</v>
      </c>
      <c r="AJ43" s="93">
        <f t="shared" si="29"/>
        <v>5.0894153844564371E-5</v>
      </c>
      <c r="AK43" s="93"/>
      <c r="AL43" s="93">
        <f>ABS(('Wyrównanie 22 Part 2'!B43-'Wyrównanie 22 Part 2'!K43)/'Wyrównanie 22 Part 2'!K43)</f>
        <v>0.36186371589226635</v>
      </c>
      <c r="AM43" s="93">
        <f t="shared" si="36"/>
        <v>0.13094534887935885</v>
      </c>
      <c r="AN43" s="93">
        <f>'Wyrównanie 22 Part 2'!B44-'Wyrównanie 22 Part 2'!B43</f>
        <v>-4.4913425105089688E-4</v>
      </c>
      <c r="AO43" s="93">
        <f t="shared" si="37"/>
        <v>4.4913425105089688E-4</v>
      </c>
      <c r="AP43" s="93">
        <f t="shared" si="38"/>
        <v>9.1573850812936121E-4</v>
      </c>
      <c r="AQ43" s="93">
        <f t="shared" si="39"/>
        <v>9.1573850812936121E-4</v>
      </c>
      <c r="AR43" s="93">
        <f t="shared" si="40"/>
        <v>-1.4306764342941272E-3</v>
      </c>
      <c r="AS43" s="93">
        <f t="shared" si="41"/>
        <v>1.4306764342941272E-3</v>
      </c>
      <c r="AT43" s="93"/>
      <c r="AU43" s="93">
        <f>ABS(('Wyrównanie 22 Part 2'!B43-'Wyrównanie 22 Part 2'!M43)/'Wyrównanie 22 Part 2'!M43)</f>
        <v>0.33451473850014346</v>
      </c>
      <c r="AV43" s="93">
        <f t="shared" si="42"/>
        <v>0.11190011027381937</v>
      </c>
      <c r="AW43" s="93">
        <f>'Wyrównanie 22 Part 2'!B44-'Wyrównanie 22 Part 2'!B43</f>
        <v>-4.4913425105089688E-4</v>
      </c>
      <c r="AX43" s="93">
        <f t="shared" si="43"/>
        <v>4.4913425105089688E-4</v>
      </c>
      <c r="AY43" s="93">
        <f t="shared" si="44"/>
        <v>9.1573850812936121E-4</v>
      </c>
      <c r="AZ43" s="93">
        <f t="shared" si="45"/>
        <v>9.1573850812936121E-4</v>
      </c>
      <c r="BA43" s="93">
        <f t="shared" si="46"/>
        <v>-1.4306764342941272E-3</v>
      </c>
      <c r="BB43" s="93">
        <f t="shared" si="47"/>
        <v>1.4306764342941272E-3</v>
      </c>
      <c r="BC43" s="93"/>
      <c r="BD43" s="93">
        <f>ABS(('Wyrównanie 22 Part 2'!B43-'Wyrównanie 22 Part 2'!O43)/'Wyrównanie 22 Part 2'!O43)</f>
        <v>0.19255441970472564</v>
      </c>
      <c r="BE43" s="93">
        <f t="shared" si="6"/>
        <v>3.7077204547823636E-2</v>
      </c>
      <c r="BF43" s="93">
        <f>'Wyrównanie 22 Part 2'!B44-'Wyrównanie 22 Part 2'!B43</f>
        <v>-4.4913425105089688E-4</v>
      </c>
      <c r="BG43" s="93">
        <f t="shared" si="7"/>
        <v>4.4913425105089688E-4</v>
      </c>
      <c r="BH43" s="93">
        <f t="shared" si="8"/>
        <v>9.1573850812936121E-4</v>
      </c>
      <c r="BI43" s="93">
        <f t="shared" si="9"/>
        <v>9.1573850812936121E-4</v>
      </c>
      <c r="BJ43" s="93">
        <f t="shared" si="10"/>
        <v>-1.4306764342941272E-3</v>
      </c>
      <c r="BK43" s="93">
        <f t="shared" si="11"/>
        <v>1.4306764342941272E-3</v>
      </c>
      <c r="BL43" s="93"/>
      <c r="BM43" s="93">
        <f>ABS(('Wyrównanie 22 Part 2'!B43-'Wyrównanie 22 Part 2'!Q43)/'Wyrównanie 22 Part 2'!Q43)</f>
        <v>0.34253065991225506</v>
      </c>
      <c r="BN43" s="93">
        <f t="shared" si="30"/>
        <v>0.11732725297992494</v>
      </c>
      <c r="BO43" s="93">
        <f>'Wyrównanie 22 Part 2'!B44-'Wyrównanie 22 Part 2'!B43</f>
        <v>-4.4913425105089688E-4</v>
      </c>
      <c r="BP43" s="93">
        <f t="shared" si="31"/>
        <v>4.4913425105089688E-4</v>
      </c>
      <c r="BQ43" s="93">
        <f t="shared" si="32"/>
        <v>9.1573850812936121E-4</v>
      </c>
      <c r="BR43" s="93">
        <f t="shared" si="33"/>
        <v>9.1573850812936121E-4</v>
      </c>
      <c r="BS43" s="93">
        <f t="shared" si="34"/>
        <v>-1.4306764342941272E-3</v>
      </c>
      <c r="BT43" s="93">
        <f t="shared" si="35"/>
        <v>1.4306764342941272E-3</v>
      </c>
    </row>
    <row r="44" spans="1:72" s="29" customFormat="1" x14ac:dyDescent="0.25">
      <c r="A44" s="42">
        <v>38</v>
      </c>
      <c r="B44" s="93">
        <f>ABS(('Wyrównanie 22 Part 2'!B44-'Wyrównanie 22 Part 2'!C44)/'Wyrównanie 22 Part 2'!C44)</f>
        <v>0.35403859260807258</v>
      </c>
      <c r="C44" s="93">
        <f t="shared" si="5"/>
        <v>0.12534332505590479</v>
      </c>
      <c r="D44" s="93">
        <f>'Wyrównanie 22 Part 2'!C45-'Wyrównanie 22 Part 2'!C44</f>
        <v>6.7184675916244821E-5</v>
      </c>
      <c r="E44" s="93">
        <f t="shared" si="0"/>
        <v>6.7184675916244821E-5</v>
      </c>
      <c r="F44" s="93">
        <f t="shared" si="1"/>
        <v>-7.7748743418312683E-5</v>
      </c>
      <c r="G44" s="93">
        <f t="shared" si="2"/>
        <v>7.7748743418312683E-5</v>
      </c>
      <c r="H44" s="93">
        <f t="shared" si="3"/>
        <v>1.4746409937948981E-4</v>
      </c>
      <c r="I44" s="93">
        <f t="shared" si="4"/>
        <v>1.4746409937948981E-4</v>
      </c>
      <c r="J44" s="93"/>
      <c r="K44" s="93">
        <f>ABS(('Wyrównanie 22 Part 2'!B44-'Wyrównanie 22 Part 2'!E44)/'Wyrównanie 22 Part 2'!E44)</f>
        <v>0.31951411930089324</v>
      </c>
      <c r="L44" s="93">
        <f t="shared" si="12"/>
        <v>0.10208927243262544</v>
      </c>
      <c r="M44" s="93">
        <f>'Wyrównanie 22 Part 2'!C45-'Wyrównanie 22 Part 2'!C44</f>
        <v>6.7184675916244821E-5</v>
      </c>
      <c r="N44" s="93">
        <f t="shared" si="13"/>
        <v>6.7184675916244821E-5</v>
      </c>
      <c r="O44" s="93">
        <f t="shared" si="14"/>
        <v>-7.7748743418312683E-5</v>
      </c>
      <c r="P44" s="93">
        <f t="shared" si="15"/>
        <v>7.7748743418312683E-5</v>
      </c>
      <c r="Q44" s="93">
        <f t="shared" si="16"/>
        <v>1.4746409937948981E-4</v>
      </c>
      <c r="R44" s="93">
        <f t="shared" si="17"/>
        <v>1.4746409937948981E-4</v>
      </c>
      <c r="S44" s="93"/>
      <c r="T44" s="93">
        <f>ABS(('Wyrównanie 22 Part 2'!B44-'Wyrównanie 22 Part 2'!G44)/'Wyrównanie 22 Part 2'!G44)</f>
        <v>0.32186129497123178</v>
      </c>
      <c r="U44" s="93">
        <f t="shared" si="19"/>
        <v>0.10359469320055828</v>
      </c>
      <c r="V44" s="93">
        <f>'Wyrównanie 22 Part 2'!C45-'Wyrównanie 22 Part 2'!C44</f>
        <v>6.7184675916244821E-5</v>
      </c>
      <c r="W44" s="93">
        <f t="shared" si="20"/>
        <v>6.7184675916244821E-5</v>
      </c>
      <c r="X44" s="93">
        <f t="shared" si="21"/>
        <v>-7.7748743418312683E-5</v>
      </c>
      <c r="Y44" s="93">
        <f t="shared" si="22"/>
        <v>7.7748743418312683E-5</v>
      </c>
      <c r="Z44" s="93">
        <f t="shared" si="23"/>
        <v>1.4746409937948981E-4</v>
      </c>
      <c r="AA44" s="93">
        <f t="shared" ref="AA44:AA75" si="48">ABS(Z44)</f>
        <v>1.4746409937948981E-4</v>
      </c>
      <c r="AB44" s="93"/>
      <c r="AC44" s="93">
        <f>ABS(('Wyrównanie 22 Part 2'!B44-'Wyrównanie 22 Part 2'!I44)/'Wyrównanie 22 Part 2'!I44)</f>
        <v>0.34192231874208923</v>
      </c>
      <c r="AD44" s="93">
        <f t="shared" si="24"/>
        <v>0.11691087205396686</v>
      </c>
      <c r="AE44" s="93">
        <f>'Wyrównanie 22 Part 2'!C45-'Wyrównanie 22 Part 2'!C44</f>
        <v>6.7184675916244821E-5</v>
      </c>
      <c r="AF44" s="93">
        <f t="shared" si="25"/>
        <v>6.7184675916244821E-5</v>
      </c>
      <c r="AG44" s="93">
        <f t="shared" si="26"/>
        <v>-7.7748743418312683E-5</v>
      </c>
      <c r="AH44" s="93">
        <f t="shared" si="27"/>
        <v>7.7748743418312683E-5</v>
      </c>
      <c r="AI44" s="93">
        <f t="shared" si="28"/>
        <v>1.4746409937948981E-4</v>
      </c>
      <c r="AJ44" s="93">
        <f t="shared" si="29"/>
        <v>1.4746409937948981E-4</v>
      </c>
      <c r="AK44" s="93"/>
      <c r="AL44" s="93">
        <f>ABS(('Wyrównanie 22 Part 2'!B44-'Wyrównanie 22 Part 2'!K44)/'Wyrównanie 22 Part 2'!K44)</f>
        <v>0.32219880937358841</v>
      </c>
      <c r="AM44" s="93">
        <f t="shared" si="36"/>
        <v>0.10381207276175797</v>
      </c>
      <c r="AN44" s="93">
        <f>'Wyrównanie 22 Part 2'!B45-'Wyrównanie 22 Part 2'!B44</f>
        <v>4.6660425707846433E-4</v>
      </c>
      <c r="AO44" s="93">
        <f t="shared" si="37"/>
        <v>4.6660425707846433E-4</v>
      </c>
      <c r="AP44" s="93">
        <f t="shared" si="38"/>
        <v>-5.1493792616476612E-4</v>
      </c>
      <c r="AQ44" s="93">
        <f t="shared" si="39"/>
        <v>5.1493792616476612E-4</v>
      </c>
      <c r="AR44" s="93">
        <f t="shared" si="40"/>
        <v>6.0821171546825202E-4</v>
      </c>
      <c r="AS44" s="93">
        <f t="shared" si="41"/>
        <v>6.0821171546825202E-4</v>
      </c>
      <c r="AT44" s="93"/>
      <c r="AU44" s="93">
        <f>ABS(('Wyrównanie 22 Part 2'!B44-'Wyrównanie 22 Part 2'!M44)/'Wyrównanie 22 Part 2'!M44)</f>
        <v>0.33040114032002021</v>
      </c>
      <c r="AV44" s="93">
        <f t="shared" si="42"/>
        <v>0.10916491352476969</v>
      </c>
      <c r="AW44" s="93">
        <f>'Wyrównanie 22 Part 2'!B45-'Wyrównanie 22 Part 2'!B44</f>
        <v>4.6660425707846433E-4</v>
      </c>
      <c r="AX44" s="93">
        <f t="shared" si="43"/>
        <v>4.6660425707846433E-4</v>
      </c>
      <c r="AY44" s="93">
        <f t="shared" si="44"/>
        <v>-5.1493792616476612E-4</v>
      </c>
      <c r="AZ44" s="93">
        <f t="shared" si="45"/>
        <v>5.1493792616476612E-4</v>
      </c>
      <c r="BA44" s="93">
        <f t="shared" si="46"/>
        <v>6.0821171546825202E-4</v>
      </c>
      <c r="BB44" s="93">
        <f t="shared" si="47"/>
        <v>6.0821171546825202E-4</v>
      </c>
      <c r="BC44" s="93"/>
      <c r="BD44" s="93">
        <f>ABS(('Wyrównanie 22 Part 2'!B44-'Wyrównanie 22 Part 2'!O44)/'Wyrównanie 22 Part 2'!O44)</f>
        <v>0.26128071321183671</v>
      </c>
      <c r="BE44" s="93">
        <f t="shared" si="6"/>
        <v>6.8267611096486061E-2</v>
      </c>
      <c r="BF44" s="93">
        <f>'Wyrównanie 22 Part 2'!B45-'Wyrównanie 22 Part 2'!B44</f>
        <v>4.6660425707846433E-4</v>
      </c>
      <c r="BG44" s="93">
        <f t="shared" si="7"/>
        <v>4.6660425707846433E-4</v>
      </c>
      <c r="BH44" s="93">
        <f t="shared" si="8"/>
        <v>-5.1493792616476612E-4</v>
      </c>
      <c r="BI44" s="93">
        <f t="shared" si="9"/>
        <v>5.1493792616476612E-4</v>
      </c>
      <c r="BJ44" s="93">
        <f t="shared" si="10"/>
        <v>6.0821171546825202E-4</v>
      </c>
      <c r="BK44" s="93">
        <f t="shared" si="11"/>
        <v>6.0821171546825202E-4</v>
      </c>
      <c r="BL44" s="93"/>
      <c r="BM44" s="93">
        <f>ABS(('Wyrównanie 22 Part 2'!B44-'Wyrównanie 22 Part 2'!Q44)/'Wyrównanie 22 Part 2'!Q44)</f>
        <v>0.36023109020388128</v>
      </c>
      <c r="BN44" s="93">
        <f t="shared" si="30"/>
        <v>0.12976643834947685</v>
      </c>
      <c r="BO44" s="93">
        <f>'Wyrównanie 22 Part 2'!B45-'Wyrównanie 22 Part 2'!B44</f>
        <v>4.6660425707846433E-4</v>
      </c>
      <c r="BP44" s="93">
        <f t="shared" si="31"/>
        <v>4.6660425707846433E-4</v>
      </c>
      <c r="BQ44" s="93">
        <f t="shared" si="32"/>
        <v>-5.1493792616476612E-4</v>
      </c>
      <c r="BR44" s="93">
        <f t="shared" si="33"/>
        <v>5.1493792616476612E-4</v>
      </c>
      <c r="BS44" s="93">
        <f t="shared" si="34"/>
        <v>6.0821171546825202E-4</v>
      </c>
      <c r="BT44" s="93">
        <f t="shared" si="35"/>
        <v>6.0821171546825202E-4</v>
      </c>
    </row>
    <row r="45" spans="1:72" s="29" customFormat="1" x14ac:dyDescent="0.25">
      <c r="A45" s="42">
        <v>39</v>
      </c>
      <c r="B45" s="93">
        <f>ABS(('Wyrównanie 22 Part 2'!B45-'Wyrównanie 22 Part 2'!C45)/'Wyrównanie 22 Part 2'!C45)</f>
        <v>0.12004255747427273</v>
      </c>
      <c r="C45" s="93">
        <f t="shared" si="5"/>
        <v>1.4410215604964071E-2</v>
      </c>
      <c r="D45" s="93">
        <f>'Wyrównanie 22 Part 2'!C46-'Wyrównanie 22 Part 2'!C45</f>
        <v>-1.0564067502067862E-5</v>
      </c>
      <c r="E45" s="93">
        <f t="shared" si="0"/>
        <v>1.0564067502067862E-5</v>
      </c>
      <c r="F45" s="93">
        <f t="shared" si="1"/>
        <v>6.9715355961177125E-5</v>
      </c>
      <c r="G45" s="93">
        <f t="shared" si="2"/>
        <v>6.9715355961177125E-5</v>
      </c>
      <c r="H45" s="93">
        <f t="shared" si="3"/>
        <v>-9.1386761876383863E-5</v>
      </c>
      <c r="I45" s="93">
        <f t="shared" si="4"/>
        <v>9.1386761876383863E-5</v>
      </c>
      <c r="J45" s="93"/>
      <c r="K45" s="93">
        <f>ABS(('Wyrównanie 22 Part 2'!B45-'Wyrównanie 22 Part 2'!E45)/'Wyrównanie 22 Part 2'!E45)</f>
        <v>0.16994605126446383</v>
      </c>
      <c r="L45" s="93">
        <f t="shared" si="12"/>
        <v>2.8881660340383766E-2</v>
      </c>
      <c r="M45" s="93">
        <f>'Wyrównanie 22 Part 2'!C46-'Wyrównanie 22 Part 2'!C45</f>
        <v>-1.0564067502067862E-5</v>
      </c>
      <c r="N45" s="93">
        <f t="shared" si="13"/>
        <v>1.0564067502067862E-5</v>
      </c>
      <c r="O45" s="93">
        <f t="shared" si="14"/>
        <v>6.9715355961177125E-5</v>
      </c>
      <c r="P45" s="93">
        <f t="shared" si="15"/>
        <v>6.9715355961177125E-5</v>
      </c>
      <c r="Q45" s="93">
        <f t="shared" si="16"/>
        <v>-9.1386761876383863E-5</v>
      </c>
      <c r="R45" s="93">
        <f t="shared" si="17"/>
        <v>9.1386761876383863E-5</v>
      </c>
      <c r="S45" s="93"/>
      <c r="T45" s="93">
        <f>ABS(('Wyrównanie 22 Part 2'!B45-'Wyrównanie 22 Part 2'!G45)/'Wyrównanie 22 Part 2'!G45)</f>
        <v>0.18905499557061034</v>
      </c>
      <c r="U45" s="93">
        <f t="shared" si="19"/>
        <v>3.5741791350203493E-2</v>
      </c>
      <c r="V45" s="93">
        <f>'Wyrównanie 22 Part 2'!C46-'Wyrównanie 22 Part 2'!C45</f>
        <v>-1.0564067502067862E-5</v>
      </c>
      <c r="W45" s="93">
        <f t="shared" si="20"/>
        <v>1.0564067502067862E-5</v>
      </c>
      <c r="X45" s="93">
        <f t="shared" si="21"/>
        <v>6.9715355961177125E-5</v>
      </c>
      <c r="Y45" s="93">
        <f t="shared" si="22"/>
        <v>6.9715355961177125E-5</v>
      </c>
      <c r="Z45" s="93">
        <f t="shared" si="23"/>
        <v>-9.1386761876383863E-5</v>
      </c>
      <c r="AA45" s="93">
        <f t="shared" si="48"/>
        <v>9.1386761876383863E-5</v>
      </c>
      <c r="AB45" s="93"/>
      <c r="AC45" s="93">
        <f>ABS(('Wyrównanie 22 Part 2'!B45-'Wyrównanie 22 Part 2'!I45)/'Wyrównanie 22 Part 2'!I45)</f>
        <v>0.17496921800487047</v>
      </c>
      <c r="AD45" s="93">
        <f t="shared" si="24"/>
        <v>3.061422724923589E-2</v>
      </c>
      <c r="AE45" s="93">
        <f>'Wyrównanie 22 Part 2'!C46-'Wyrównanie 22 Part 2'!C45</f>
        <v>-1.0564067502067862E-5</v>
      </c>
      <c r="AF45" s="93">
        <f t="shared" si="25"/>
        <v>1.0564067502067862E-5</v>
      </c>
      <c r="AG45" s="93">
        <f t="shared" si="26"/>
        <v>6.9715355961177125E-5</v>
      </c>
      <c r="AH45" s="93">
        <f t="shared" si="27"/>
        <v>6.9715355961177125E-5</v>
      </c>
      <c r="AI45" s="93">
        <f t="shared" si="28"/>
        <v>-9.1386761876383863E-5</v>
      </c>
      <c r="AJ45" s="93">
        <f t="shared" si="29"/>
        <v>9.1386761876383863E-5</v>
      </c>
      <c r="AK45" s="93"/>
      <c r="AL45" s="93">
        <f>ABS(('Wyrównanie 22 Part 2'!B45-'Wyrównanie 22 Part 2'!K45)/'Wyrównanie 22 Part 2'!K45)</f>
        <v>0.19119134565715681</v>
      </c>
      <c r="AM45" s="93">
        <f t="shared" si="36"/>
        <v>3.6554130654194418E-2</v>
      </c>
      <c r="AN45" s="93">
        <f>'Wyrównanie 22 Part 2'!B46-'Wyrównanie 22 Part 2'!B45</f>
        <v>-4.8333669086301784E-5</v>
      </c>
      <c r="AO45" s="93">
        <f t="shared" si="37"/>
        <v>4.8333669086301784E-5</v>
      </c>
      <c r="AP45" s="93">
        <f t="shared" si="38"/>
        <v>9.3273789303485906E-5</v>
      </c>
      <c r="AQ45" s="93">
        <f t="shared" si="39"/>
        <v>9.3273789303485906E-5</v>
      </c>
      <c r="AR45" s="93">
        <f t="shared" si="40"/>
        <v>-2.0511070418945945E-4</v>
      </c>
      <c r="AS45" s="93">
        <f t="shared" si="41"/>
        <v>2.0511070418945945E-4</v>
      </c>
      <c r="AT45" s="93"/>
      <c r="AU45" s="93">
        <f>ABS(('Wyrównanie 22 Part 2'!B45-'Wyrównanie 22 Part 2'!M45)/'Wyrównanie 22 Part 2'!M45)</f>
        <v>0.18440871512114598</v>
      </c>
      <c r="AV45" s="93">
        <f t="shared" si="42"/>
        <v>3.4006574212631972E-2</v>
      </c>
      <c r="AW45" s="93">
        <f>'Wyrównanie 22 Part 2'!B46-'Wyrównanie 22 Part 2'!B45</f>
        <v>-4.8333669086301784E-5</v>
      </c>
      <c r="AX45" s="93">
        <f t="shared" si="43"/>
        <v>4.8333669086301784E-5</v>
      </c>
      <c r="AY45" s="93">
        <f t="shared" si="44"/>
        <v>9.3273789303485906E-5</v>
      </c>
      <c r="AZ45" s="93">
        <f t="shared" si="45"/>
        <v>9.3273789303485906E-5</v>
      </c>
      <c r="BA45" s="93">
        <f t="shared" si="46"/>
        <v>-2.0511070418945945E-4</v>
      </c>
      <c r="BB45" s="93">
        <f t="shared" si="47"/>
        <v>2.0511070418945945E-4</v>
      </c>
      <c r="BC45" s="93"/>
      <c r="BD45" s="93">
        <f>ABS(('Wyrównanie 22 Part 2'!B45-'Wyrównanie 22 Part 2'!O45)/'Wyrównanie 22 Part 2'!O45)</f>
        <v>0.14531214402913328</v>
      </c>
      <c r="BE45" s="93">
        <f t="shared" si="6"/>
        <v>2.1115619202343575E-2</v>
      </c>
      <c r="BF45" s="93">
        <f>'Wyrównanie 22 Part 2'!B46-'Wyrównanie 22 Part 2'!B45</f>
        <v>-4.8333669086301784E-5</v>
      </c>
      <c r="BG45" s="93">
        <f t="shared" si="7"/>
        <v>4.8333669086301784E-5</v>
      </c>
      <c r="BH45" s="93">
        <f t="shared" si="8"/>
        <v>9.3273789303485906E-5</v>
      </c>
      <c r="BI45" s="93">
        <f t="shared" si="9"/>
        <v>9.3273789303485906E-5</v>
      </c>
      <c r="BJ45" s="93">
        <f t="shared" si="10"/>
        <v>-2.0511070418945945E-4</v>
      </c>
      <c r="BK45" s="93">
        <f t="shared" si="11"/>
        <v>2.0511070418945945E-4</v>
      </c>
      <c r="BL45" s="93"/>
      <c r="BM45" s="93">
        <f>ABS(('Wyrównanie 22 Part 2'!B45-'Wyrównanie 22 Part 2'!Q45)/'Wyrównanie 22 Part 2'!Q45)</f>
        <v>0.11584237156473899</v>
      </c>
      <c r="BN45" s="93">
        <f t="shared" si="30"/>
        <v>1.3419455049743048E-2</v>
      </c>
      <c r="BO45" s="93">
        <f>'Wyrównanie 22 Part 2'!B46-'Wyrównanie 22 Part 2'!B45</f>
        <v>-4.8333669086301784E-5</v>
      </c>
      <c r="BP45" s="93">
        <f t="shared" si="31"/>
        <v>4.8333669086301784E-5</v>
      </c>
      <c r="BQ45" s="93">
        <f t="shared" si="32"/>
        <v>9.3273789303485906E-5</v>
      </c>
      <c r="BR45" s="93">
        <f t="shared" si="33"/>
        <v>9.3273789303485906E-5</v>
      </c>
      <c r="BS45" s="93">
        <f t="shared" si="34"/>
        <v>-2.0511070418945945E-4</v>
      </c>
      <c r="BT45" s="93">
        <f t="shared" si="35"/>
        <v>2.0511070418945945E-4</v>
      </c>
    </row>
    <row r="46" spans="1:72" s="29" customFormat="1" x14ac:dyDescent="0.25">
      <c r="A46" s="42">
        <v>40</v>
      </c>
      <c r="B46" s="93">
        <f>ABS(('Wyrównanie 22 Part 2'!B46-'Wyrównanie 22 Part 2'!C46)/'Wyrównanie 22 Part 2'!C46)</f>
        <v>7.8663392677466845E-2</v>
      </c>
      <c r="C46" s="93">
        <f t="shared" si="5"/>
        <v>6.1879293475293447E-3</v>
      </c>
      <c r="D46" s="93">
        <f>'Wyrównanie 22 Part 2'!C47-'Wyrównanie 22 Part 2'!C46</f>
        <v>5.9151288459109263E-5</v>
      </c>
      <c r="E46" s="93">
        <f t="shared" si="0"/>
        <v>5.9151288459109263E-5</v>
      </c>
      <c r="F46" s="93">
        <f t="shared" si="1"/>
        <v>-2.1671405915206737E-5</v>
      </c>
      <c r="G46" s="93">
        <f t="shared" si="2"/>
        <v>2.1671405915206737E-5</v>
      </c>
      <c r="H46" s="93">
        <f t="shared" si="3"/>
        <v>-2.5450276317795137E-5</v>
      </c>
      <c r="I46" s="93">
        <f t="shared" si="4"/>
        <v>2.5450276317795137E-5</v>
      </c>
      <c r="J46" s="93"/>
      <c r="K46" s="93">
        <f>ABS(('Wyrównanie 22 Part 2'!B46-'Wyrównanie 22 Part 2'!E46)/'Wyrównanie 22 Part 2'!E46)</f>
        <v>5.2480082835561305E-2</v>
      </c>
      <c r="L46" s="93">
        <f t="shared" si="12"/>
        <v>2.7541590944273765E-3</v>
      </c>
      <c r="M46" s="93">
        <f>'Wyrównanie 22 Part 2'!C47-'Wyrównanie 22 Part 2'!C46</f>
        <v>5.9151288459109263E-5</v>
      </c>
      <c r="N46" s="93">
        <f t="shared" si="13"/>
        <v>5.9151288459109263E-5</v>
      </c>
      <c r="O46" s="93">
        <f t="shared" si="14"/>
        <v>-2.1671405915206737E-5</v>
      </c>
      <c r="P46" s="93">
        <f t="shared" si="15"/>
        <v>2.1671405915206737E-5</v>
      </c>
      <c r="Q46" s="93">
        <f t="shared" si="16"/>
        <v>-2.5450276317795137E-5</v>
      </c>
      <c r="R46" s="93">
        <f t="shared" si="17"/>
        <v>2.5450276317795137E-5</v>
      </c>
      <c r="S46" s="93"/>
      <c r="T46" s="93">
        <f>ABS(('Wyrównanie 22 Part 2'!B46-'Wyrównanie 22 Part 2'!G46)/'Wyrównanie 22 Part 2'!G46)</f>
        <v>6.6649393372208224E-2</v>
      </c>
      <c r="U46" s="93">
        <f t="shared" si="19"/>
        <v>4.4421416368833535E-3</v>
      </c>
      <c r="V46" s="93">
        <f>'Wyrównanie 22 Part 2'!C47-'Wyrównanie 22 Part 2'!C46</f>
        <v>5.9151288459109263E-5</v>
      </c>
      <c r="W46" s="93">
        <f t="shared" si="20"/>
        <v>5.9151288459109263E-5</v>
      </c>
      <c r="X46" s="93">
        <f t="shared" si="21"/>
        <v>-2.1671405915206737E-5</v>
      </c>
      <c r="Y46" s="93">
        <f t="shared" si="22"/>
        <v>2.1671405915206737E-5</v>
      </c>
      <c r="Z46" s="93">
        <f t="shared" si="23"/>
        <v>-2.5450276317795137E-5</v>
      </c>
      <c r="AA46" s="93">
        <f t="shared" si="48"/>
        <v>2.5450276317795137E-5</v>
      </c>
      <c r="AB46" s="93"/>
      <c r="AC46" s="93">
        <f>ABS(('Wyrównanie 22 Part 2'!B46-'Wyrównanie 22 Part 2'!I46)/'Wyrównanie 22 Part 2'!I46)</f>
        <v>9.3109177547926733E-2</v>
      </c>
      <c r="AD46" s="93">
        <f t="shared" si="24"/>
        <v>8.6693189436513433E-3</v>
      </c>
      <c r="AE46" s="93">
        <f>'Wyrównanie 22 Part 2'!C47-'Wyrównanie 22 Part 2'!C46</f>
        <v>5.9151288459109263E-5</v>
      </c>
      <c r="AF46" s="93">
        <f t="shared" si="25"/>
        <v>5.9151288459109263E-5</v>
      </c>
      <c r="AG46" s="93">
        <f t="shared" si="26"/>
        <v>-2.1671405915206737E-5</v>
      </c>
      <c r="AH46" s="93">
        <f t="shared" si="27"/>
        <v>2.1671405915206737E-5</v>
      </c>
      <c r="AI46" s="93">
        <f t="shared" si="28"/>
        <v>-2.5450276317795137E-5</v>
      </c>
      <c r="AJ46" s="93">
        <f t="shared" si="29"/>
        <v>2.5450276317795137E-5</v>
      </c>
      <c r="AK46" s="93"/>
      <c r="AL46" s="93">
        <f>ABS(('Wyrównanie 22 Part 2'!B46-'Wyrównanie 22 Part 2'!K46)/'Wyrównanie 22 Part 2'!K46)</f>
        <v>8.7229072414682862E-2</v>
      </c>
      <c r="AM46" s="93">
        <f t="shared" si="36"/>
        <v>7.6089110743259867E-3</v>
      </c>
      <c r="AN46" s="93">
        <f>'Wyrównanie 22 Part 2'!B47-'Wyrównanie 22 Part 2'!B46</f>
        <v>4.4940120217184121E-5</v>
      </c>
      <c r="AO46" s="93">
        <f t="shared" si="37"/>
        <v>4.4940120217184121E-5</v>
      </c>
      <c r="AP46" s="93">
        <f t="shared" si="38"/>
        <v>-1.1183691488597354E-4</v>
      </c>
      <c r="AQ46" s="93">
        <f t="shared" si="39"/>
        <v>1.1183691488597354E-4</v>
      </c>
      <c r="AR46" s="93">
        <f t="shared" si="40"/>
        <v>7.8176238309751603E-5</v>
      </c>
      <c r="AS46" s="93">
        <f t="shared" si="41"/>
        <v>7.8176238309751603E-5</v>
      </c>
      <c r="AT46" s="93"/>
      <c r="AU46" s="93">
        <f>ABS(('Wyrównanie 22 Part 2'!B46-'Wyrównanie 22 Part 2'!M46)/'Wyrównanie 22 Part 2'!M46)</f>
        <v>7.127872904330064E-2</v>
      </c>
      <c r="AV46" s="93">
        <f t="shared" si="42"/>
        <v>5.0806572140282705E-3</v>
      </c>
      <c r="AW46" s="93">
        <f>'Wyrównanie 22 Part 2'!B47-'Wyrównanie 22 Part 2'!B46</f>
        <v>4.4940120217184121E-5</v>
      </c>
      <c r="AX46" s="93">
        <f t="shared" si="43"/>
        <v>4.4940120217184121E-5</v>
      </c>
      <c r="AY46" s="93">
        <f t="shared" si="44"/>
        <v>-1.1183691488597354E-4</v>
      </c>
      <c r="AZ46" s="93">
        <f t="shared" si="45"/>
        <v>1.1183691488597354E-4</v>
      </c>
      <c r="BA46" s="93">
        <f t="shared" si="46"/>
        <v>7.8176238309751603E-5</v>
      </c>
      <c r="BB46" s="93">
        <f t="shared" si="47"/>
        <v>7.8176238309751603E-5</v>
      </c>
      <c r="BC46" s="93"/>
      <c r="BD46" s="93">
        <f>ABS(('Wyrównanie 22 Part 2'!B46-'Wyrównanie 22 Part 2'!O46)/'Wyrównanie 22 Part 2'!O46)</f>
        <v>5.327985964941255E-2</v>
      </c>
      <c r="BE46" s="93">
        <f t="shared" si="6"/>
        <v>2.8387434442610996E-3</v>
      </c>
      <c r="BF46" s="93">
        <f>'Wyrównanie 22 Part 2'!B47-'Wyrównanie 22 Part 2'!B46</f>
        <v>4.4940120217184121E-5</v>
      </c>
      <c r="BG46" s="93">
        <f t="shared" si="7"/>
        <v>4.4940120217184121E-5</v>
      </c>
      <c r="BH46" s="93">
        <f t="shared" si="8"/>
        <v>-1.1183691488597354E-4</v>
      </c>
      <c r="BI46" s="93">
        <f t="shared" si="9"/>
        <v>1.1183691488597354E-4</v>
      </c>
      <c r="BJ46" s="93">
        <f t="shared" si="10"/>
        <v>7.8176238309751603E-5</v>
      </c>
      <c r="BK46" s="93">
        <f t="shared" si="11"/>
        <v>7.8176238309751603E-5</v>
      </c>
      <c r="BL46" s="93"/>
      <c r="BM46" s="93">
        <f>ABS(('Wyrównanie 22 Part 2'!B46-'Wyrównanie 22 Part 2'!Q46)/'Wyrównanie 22 Part 2'!Q46)</f>
        <v>8.753719748912217E-2</v>
      </c>
      <c r="BN46" s="93">
        <f t="shared" si="30"/>
        <v>7.6627609442495772E-3</v>
      </c>
      <c r="BO46" s="93">
        <f>'Wyrównanie 22 Part 2'!B47-'Wyrównanie 22 Part 2'!B46</f>
        <v>4.4940120217184121E-5</v>
      </c>
      <c r="BP46" s="93">
        <f t="shared" si="31"/>
        <v>4.4940120217184121E-5</v>
      </c>
      <c r="BQ46" s="93">
        <f t="shared" si="32"/>
        <v>-1.1183691488597354E-4</v>
      </c>
      <c r="BR46" s="93">
        <f t="shared" si="33"/>
        <v>1.1183691488597354E-4</v>
      </c>
      <c r="BS46" s="93">
        <f t="shared" si="34"/>
        <v>7.8176238309751603E-5</v>
      </c>
      <c r="BT46" s="93">
        <f t="shared" si="35"/>
        <v>7.8176238309751603E-5</v>
      </c>
    </row>
    <row r="47" spans="1:72" s="29" customFormat="1" x14ac:dyDescent="0.25">
      <c r="A47" s="42">
        <v>41</v>
      </c>
      <c r="B47" s="93">
        <f>ABS(('Wyrównanie 22 Part 2'!B47-'Wyrównanie 22 Part 2'!C47)/'Wyrównanie 22 Part 2'!C47)</f>
        <v>5.8622227973884805E-2</v>
      </c>
      <c r="C47" s="93">
        <f t="shared" si="5"/>
        <v>3.4365656126221222E-3</v>
      </c>
      <c r="D47" s="93">
        <f>'Wyrównanie 22 Part 2'!C48-'Wyrównanie 22 Part 2'!C47</f>
        <v>3.7479882543902526E-5</v>
      </c>
      <c r="E47" s="93">
        <f t="shared" si="0"/>
        <v>3.7479882543902526E-5</v>
      </c>
      <c r="F47" s="93">
        <f t="shared" si="1"/>
        <v>-4.7121682233001875E-5</v>
      </c>
      <c r="G47" s="93">
        <f t="shared" si="2"/>
        <v>4.7121682233001875E-5</v>
      </c>
      <c r="H47" s="93">
        <f t="shared" si="3"/>
        <v>2.4240799840532113E-4</v>
      </c>
      <c r="I47" s="93">
        <f t="shared" si="4"/>
        <v>2.4240799840532113E-4</v>
      </c>
      <c r="J47" s="93"/>
      <c r="K47" s="93">
        <f>ABS(('Wyrównanie 22 Part 2'!B47-'Wyrównanie 22 Part 2'!E47)/'Wyrównanie 22 Part 2'!E47)</f>
        <v>6.8250843048640805E-2</v>
      </c>
      <c r="L47" s="93">
        <f t="shared" si="12"/>
        <v>4.6581775768502007E-3</v>
      </c>
      <c r="M47" s="93">
        <f>'Wyrównanie 22 Part 2'!C48-'Wyrównanie 22 Part 2'!C47</f>
        <v>3.7479882543902526E-5</v>
      </c>
      <c r="N47" s="93">
        <f t="shared" si="13"/>
        <v>3.7479882543902526E-5</v>
      </c>
      <c r="O47" s="93">
        <f t="shared" si="14"/>
        <v>-4.7121682233001875E-5</v>
      </c>
      <c r="P47" s="93">
        <f t="shared" si="15"/>
        <v>4.7121682233001875E-5</v>
      </c>
      <c r="Q47" s="93">
        <f t="shared" si="16"/>
        <v>2.4240799840532113E-4</v>
      </c>
      <c r="R47" s="93">
        <f t="shared" si="17"/>
        <v>2.4240799840532113E-4</v>
      </c>
      <c r="S47" s="93"/>
      <c r="T47" s="93">
        <f>ABS(('Wyrównanie 22 Part 2'!B47-'Wyrównanie 22 Part 2'!G47)/'Wyrównanie 22 Part 2'!G47)</f>
        <v>4.8414211532289045E-2</v>
      </c>
      <c r="U47" s="93">
        <f t="shared" si="19"/>
        <v>2.3439358782932295E-3</v>
      </c>
      <c r="V47" s="93">
        <f>'Wyrównanie 22 Part 2'!C48-'Wyrównanie 22 Part 2'!C47</f>
        <v>3.7479882543902526E-5</v>
      </c>
      <c r="W47" s="93">
        <f t="shared" si="20"/>
        <v>3.7479882543902526E-5</v>
      </c>
      <c r="X47" s="93">
        <f t="shared" si="21"/>
        <v>-4.7121682233001875E-5</v>
      </c>
      <c r="Y47" s="93">
        <f t="shared" si="22"/>
        <v>4.7121682233001875E-5</v>
      </c>
      <c r="Z47" s="93">
        <f t="shared" si="23"/>
        <v>2.4240799840532113E-4</v>
      </c>
      <c r="AA47" s="93">
        <f t="shared" si="48"/>
        <v>2.4240799840532113E-4</v>
      </c>
      <c r="AB47" s="93"/>
      <c r="AC47" s="93">
        <f>ABS(('Wyrównanie 22 Part 2'!B47-'Wyrównanie 22 Part 2'!I47)/'Wyrównanie 22 Part 2'!I47)</f>
        <v>8.4948396062690848E-2</v>
      </c>
      <c r="AD47" s="93">
        <f t="shared" si="24"/>
        <v>7.2162299936237902E-3</v>
      </c>
      <c r="AE47" s="93">
        <f>'Wyrównanie 22 Part 2'!C48-'Wyrównanie 22 Part 2'!C47</f>
        <v>3.7479882543902526E-5</v>
      </c>
      <c r="AF47" s="93">
        <f t="shared" si="25"/>
        <v>3.7479882543902526E-5</v>
      </c>
      <c r="AG47" s="93">
        <f t="shared" si="26"/>
        <v>-4.7121682233001875E-5</v>
      </c>
      <c r="AH47" s="93">
        <f t="shared" si="27"/>
        <v>4.7121682233001875E-5</v>
      </c>
      <c r="AI47" s="93">
        <f t="shared" si="28"/>
        <v>2.4240799840532113E-4</v>
      </c>
      <c r="AJ47" s="93">
        <f t="shared" si="29"/>
        <v>2.4240799840532113E-4</v>
      </c>
      <c r="AK47" s="93"/>
      <c r="AL47" s="93">
        <f>ABS(('Wyrównanie 22 Part 2'!B47-'Wyrównanie 22 Part 2'!K47)/'Wyrównanie 22 Part 2'!K47)</f>
        <v>0.10218037859645514</v>
      </c>
      <c r="AM47" s="93">
        <f t="shared" si="36"/>
        <v>1.0440829770114908E-2</v>
      </c>
      <c r="AN47" s="93">
        <f>'Wyrównanie 22 Part 2'!B48-'Wyrównanie 22 Part 2'!B47</f>
        <v>-6.6896794668789422E-5</v>
      </c>
      <c r="AO47" s="93">
        <f t="shared" si="37"/>
        <v>6.6896794668789422E-5</v>
      </c>
      <c r="AP47" s="93">
        <f t="shared" si="38"/>
        <v>-3.366067657622194E-5</v>
      </c>
      <c r="AQ47" s="93">
        <f t="shared" si="39"/>
        <v>3.366067657622194E-5</v>
      </c>
      <c r="AR47" s="93">
        <f t="shared" si="40"/>
        <v>4.924653753236646E-4</v>
      </c>
      <c r="AS47" s="93">
        <f t="shared" si="41"/>
        <v>4.924653753236646E-4</v>
      </c>
      <c r="AT47" s="93"/>
      <c r="AU47" s="93">
        <f>ABS(('Wyrównanie 22 Part 2'!B47-'Wyrównanie 22 Part 2'!M47)/'Wyrównanie 22 Part 2'!M47)</f>
        <v>6.3987070511617672E-2</v>
      </c>
      <c r="AV47" s="93">
        <f t="shared" si="42"/>
        <v>4.094345192658732E-3</v>
      </c>
      <c r="AW47" s="93">
        <f>'Wyrównanie 22 Part 2'!B48-'Wyrównanie 22 Part 2'!B47</f>
        <v>-6.6896794668789422E-5</v>
      </c>
      <c r="AX47" s="93">
        <f t="shared" si="43"/>
        <v>6.6896794668789422E-5</v>
      </c>
      <c r="AY47" s="93">
        <f t="shared" si="44"/>
        <v>-3.366067657622194E-5</v>
      </c>
      <c r="AZ47" s="93">
        <f t="shared" si="45"/>
        <v>3.366067657622194E-5</v>
      </c>
      <c r="BA47" s="93">
        <f t="shared" si="46"/>
        <v>4.924653753236646E-4</v>
      </c>
      <c r="BB47" s="93">
        <f t="shared" si="47"/>
        <v>4.924653753236646E-4</v>
      </c>
      <c r="BC47" s="93"/>
      <c r="BD47" s="93">
        <f>ABS(('Wyrównanie 22 Part 2'!B47-'Wyrównanie 22 Part 2'!O47)/'Wyrównanie 22 Part 2'!O47)</f>
        <v>1.7409587194927714E-2</v>
      </c>
      <c r="BE47" s="93">
        <f t="shared" si="6"/>
        <v>3.03093726297791E-4</v>
      </c>
      <c r="BF47" s="93">
        <f>'Wyrównanie 22 Part 2'!B48-'Wyrównanie 22 Part 2'!B47</f>
        <v>-6.6896794668789422E-5</v>
      </c>
      <c r="BG47" s="93">
        <f t="shared" si="7"/>
        <v>6.6896794668789422E-5</v>
      </c>
      <c r="BH47" s="93">
        <f t="shared" si="8"/>
        <v>-3.366067657622194E-5</v>
      </c>
      <c r="BI47" s="93">
        <f t="shared" si="9"/>
        <v>3.366067657622194E-5</v>
      </c>
      <c r="BJ47" s="93">
        <f t="shared" si="10"/>
        <v>4.924653753236646E-4</v>
      </c>
      <c r="BK47" s="93">
        <f t="shared" si="11"/>
        <v>4.924653753236646E-4</v>
      </c>
      <c r="BL47" s="93"/>
      <c r="BM47" s="93">
        <f>ABS(('Wyrównanie 22 Part 2'!B47-'Wyrównanie 22 Part 2'!Q47)/'Wyrównanie 22 Part 2'!Q47)</f>
        <v>7.0758031341846994E-2</v>
      </c>
      <c r="BN47" s="93">
        <f t="shared" si="30"/>
        <v>5.0066989993738011E-3</v>
      </c>
      <c r="BO47" s="93">
        <f>'Wyrównanie 22 Part 2'!B48-'Wyrównanie 22 Part 2'!B47</f>
        <v>-6.6896794668789422E-5</v>
      </c>
      <c r="BP47" s="93">
        <f t="shared" si="31"/>
        <v>6.6896794668789422E-5</v>
      </c>
      <c r="BQ47" s="93">
        <f t="shared" si="32"/>
        <v>-3.366067657622194E-5</v>
      </c>
      <c r="BR47" s="93">
        <f t="shared" si="33"/>
        <v>3.366067657622194E-5</v>
      </c>
      <c r="BS47" s="93">
        <f t="shared" si="34"/>
        <v>4.924653753236646E-4</v>
      </c>
      <c r="BT47" s="93">
        <f t="shared" si="35"/>
        <v>4.924653753236646E-4</v>
      </c>
    </row>
    <row r="48" spans="1:72" s="29" customFormat="1" x14ac:dyDescent="0.25">
      <c r="A48" s="42">
        <v>42</v>
      </c>
      <c r="B48" s="93">
        <f>ABS(('Wyrównanie 22 Part 2'!B48-'Wyrównanie 22 Part 2'!C48)/'Wyrównanie 22 Part 2'!C48)</f>
        <v>5.0265134912077347E-2</v>
      </c>
      <c r="C48" s="93">
        <f t="shared" si="5"/>
        <v>2.5265837877293368E-3</v>
      </c>
      <c r="D48" s="93">
        <f>'Wyrównanie 22 Part 2'!C49-'Wyrównanie 22 Part 2'!C48</f>
        <v>-9.6417996890993483E-6</v>
      </c>
      <c r="E48" s="93">
        <f t="shared" si="0"/>
        <v>9.6417996890993483E-6</v>
      </c>
      <c r="F48" s="93">
        <f t="shared" si="1"/>
        <v>1.9528631617231926E-4</v>
      </c>
      <c r="G48" s="93">
        <f t="shared" si="2"/>
        <v>1.9528631617231926E-4</v>
      </c>
      <c r="H48" s="93">
        <f t="shared" si="3"/>
        <v>-2.0197004670110619E-4</v>
      </c>
      <c r="I48" s="93">
        <f t="shared" si="4"/>
        <v>2.0197004670110619E-4</v>
      </c>
      <c r="J48" s="93"/>
      <c r="K48" s="93">
        <f>ABS(('Wyrównanie 22 Part 2'!B48-'Wyrównanie 22 Part 2'!E48)/'Wyrównanie 22 Part 2'!E48)</f>
        <v>5.6482903460566065E-2</v>
      </c>
      <c r="L48" s="93">
        <f t="shared" si="12"/>
        <v>3.190318383335626E-3</v>
      </c>
      <c r="M48" s="93">
        <f>'Wyrównanie 22 Part 2'!C49-'Wyrównanie 22 Part 2'!C48</f>
        <v>-9.6417996890993483E-6</v>
      </c>
      <c r="N48" s="93">
        <f t="shared" si="13"/>
        <v>9.6417996890993483E-6</v>
      </c>
      <c r="O48" s="93">
        <f t="shared" si="14"/>
        <v>1.9528631617231926E-4</v>
      </c>
      <c r="P48" s="93">
        <f t="shared" si="15"/>
        <v>1.9528631617231926E-4</v>
      </c>
      <c r="Q48" s="93">
        <f t="shared" si="16"/>
        <v>-2.0197004670110619E-4</v>
      </c>
      <c r="R48" s="93">
        <f t="shared" si="17"/>
        <v>2.0197004670110619E-4</v>
      </c>
      <c r="S48" s="93"/>
      <c r="T48" s="93">
        <f>ABS(('Wyrównanie 22 Part 2'!B48-'Wyrównanie 22 Part 2'!G48)/'Wyrównanie 22 Part 2'!G48)</f>
        <v>8.8211880986312108E-2</v>
      </c>
      <c r="U48" s="93">
        <f t="shared" si="19"/>
        <v>7.7813359471432912E-3</v>
      </c>
      <c r="V48" s="93">
        <f>'Wyrównanie 22 Part 2'!C49-'Wyrównanie 22 Part 2'!C48</f>
        <v>-9.6417996890993483E-6</v>
      </c>
      <c r="W48" s="93">
        <f t="shared" si="20"/>
        <v>9.6417996890993483E-6</v>
      </c>
      <c r="X48" s="93">
        <f t="shared" si="21"/>
        <v>1.9528631617231926E-4</v>
      </c>
      <c r="Y48" s="93">
        <f t="shared" si="22"/>
        <v>1.9528631617231926E-4</v>
      </c>
      <c r="Z48" s="93">
        <f t="shared" si="23"/>
        <v>-2.0197004670110619E-4</v>
      </c>
      <c r="AA48" s="93">
        <f t="shared" si="48"/>
        <v>2.0197004670110619E-4</v>
      </c>
      <c r="AB48" s="93"/>
      <c r="AC48" s="93">
        <f>ABS(('Wyrównanie 22 Part 2'!B48-'Wyrównanie 22 Part 2'!I48)/'Wyrównanie 22 Part 2'!I48)</f>
        <v>1.6461357611096107E-2</v>
      </c>
      <c r="AD48" s="93">
        <f t="shared" si="24"/>
        <v>2.7097629440039174E-4</v>
      </c>
      <c r="AE48" s="93">
        <f>'Wyrównanie 22 Part 2'!C49-'Wyrównanie 22 Part 2'!C48</f>
        <v>-9.6417996890993483E-6</v>
      </c>
      <c r="AF48" s="93">
        <f t="shared" si="25"/>
        <v>9.6417996890993483E-6</v>
      </c>
      <c r="AG48" s="93">
        <f t="shared" si="26"/>
        <v>1.9528631617231926E-4</v>
      </c>
      <c r="AH48" s="93">
        <f t="shared" si="27"/>
        <v>1.9528631617231926E-4</v>
      </c>
      <c r="AI48" s="93">
        <f t="shared" si="28"/>
        <v>-2.0197004670110619E-4</v>
      </c>
      <c r="AJ48" s="93">
        <f t="shared" si="29"/>
        <v>2.0197004670110619E-4</v>
      </c>
      <c r="AK48" s="93"/>
      <c r="AL48" s="93">
        <f>ABS(('Wyrównanie 22 Part 2'!B48-'Wyrównanie 22 Part 2'!K48)/'Wyrównanie 22 Part 2'!K48)</f>
        <v>1.9680526599218769E-2</v>
      </c>
      <c r="AM48" s="93">
        <f t="shared" si="36"/>
        <v>3.8732312722255749E-4</v>
      </c>
      <c r="AN48" s="93">
        <f>'Wyrównanie 22 Part 2'!B49-'Wyrównanie 22 Part 2'!B48</f>
        <v>-1.0055747124501136E-4</v>
      </c>
      <c r="AO48" s="93">
        <f t="shared" si="37"/>
        <v>1.0055747124501136E-4</v>
      </c>
      <c r="AP48" s="93">
        <f t="shared" si="38"/>
        <v>4.5880469874744266E-4</v>
      </c>
      <c r="AQ48" s="93">
        <f t="shared" si="39"/>
        <v>4.5880469874744266E-4</v>
      </c>
      <c r="AR48" s="93">
        <f t="shared" si="40"/>
        <v>-1.1009940065011858E-3</v>
      </c>
      <c r="AS48" s="93">
        <f t="shared" si="41"/>
        <v>1.1009940065011858E-3</v>
      </c>
      <c r="AT48" s="93"/>
      <c r="AU48" s="93">
        <f>ABS(('Wyrównanie 22 Part 2'!B48-'Wyrównanie 22 Part 2'!M48)/'Wyrównanie 22 Part 2'!M48)</f>
        <v>7.1333622769214747E-2</v>
      </c>
      <c r="AV48" s="93">
        <f t="shared" si="42"/>
        <v>5.0884857373806325E-3</v>
      </c>
      <c r="AW48" s="93">
        <f>'Wyrównanie 22 Part 2'!B49-'Wyrównanie 22 Part 2'!B48</f>
        <v>-1.0055747124501136E-4</v>
      </c>
      <c r="AX48" s="93">
        <f t="shared" si="43"/>
        <v>1.0055747124501136E-4</v>
      </c>
      <c r="AY48" s="93">
        <f t="shared" si="44"/>
        <v>4.5880469874744266E-4</v>
      </c>
      <c r="AZ48" s="93">
        <f t="shared" si="45"/>
        <v>4.5880469874744266E-4</v>
      </c>
      <c r="BA48" s="93">
        <f t="shared" si="46"/>
        <v>-1.1009940065011858E-3</v>
      </c>
      <c r="BB48" s="93">
        <f t="shared" si="47"/>
        <v>1.1009940065011858E-3</v>
      </c>
      <c r="BC48" s="93"/>
      <c r="BD48" s="93">
        <f>ABS(('Wyrównanie 22 Part 2'!B48-'Wyrównanie 22 Part 2'!O48)/'Wyrównanie 22 Part 2'!O48)</f>
        <v>3.0799364560012584E-2</v>
      </c>
      <c r="BE48" s="93">
        <f t="shared" si="6"/>
        <v>9.4860085730055917E-4</v>
      </c>
      <c r="BF48" s="93">
        <f>'Wyrównanie 22 Part 2'!B49-'Wyrównanie 22 Part 2'!B48</f>
        <v>-1.0055747124501136E-4</v>
      </c>
      <c r="BG48" s="93">
        <f t="shared" si="7"/>
        <v>1.0055747124501136E-4</v>
      </c>
      <c r="BH48" s="93">
        <f t="shared" si="8"/>
        <v>4.5880469874744266E-4</v>
      </c>
      <c r="BI48" s="93">
        <f t="shared" si="9"/>
        <v>4.5880469874744266E-4</v>
      </c>
      <c r="BJ48" s="93">
        <f t="shared" si="10"/>
        <v>-1.1009940065011858E-3</v>
      </c>
      <c r="BK48" s="93">
        <f t="shared" si="11"/>
        <v>1.1009940065011858E-3</v>
      </c>
      <c r="BL48" s="93"/>
      <c r="BM48" s="93">
        <f>ABS(('Wyrównanie 22 Part 2'!B48-'Wyrównanie 22 Part 2'!Q48)/'Wyrównanie 22 Part 2'!Q48)</f>
        <v>2.5583992768854563E-2</v>
      </c>
      <c r="BN48" s="93">
        <f t="shared" si="30"/>
        <v>6.5454068599680255E-4</v>
      </c>
      <c r="BO48" s="93">
        <f>'Wyrównanie 22 Part 2'!B49-'Wyrównanie 22 Part 2'!B48</f>
        <v>-1.0055747124501136E-4</v>
      </c>
      <c r="BP48" s="93">
        <f t="shared" si="31"/>
        <v>1.0055747124501136E-4</v>
      </c>
      <c r="BQ48" s="93">
        <f t="shared" si="32"/>
        <v>4.5880469874744266E-4</v>
      </c>
      <c r="BR48" s="93">
        <f t="shared" si="33"/>
        <v>4.5880469874744266E-4</v>
      </c>
      <c r="BS48" s="93">
        <f t="shared" si="34"/>
        <v>-1.1009940065011858E-3</v>
      </c>
      <c r="BT48" s="93">
        <f t="shared" si="35"/>
        <v>1.1009940065011858E-3</v>
      </c>
    </row>
    <row r="49" spans="1:72" s="29" customFormat="1" x14ac:dyDescent="0.25">
      <c r="A49" s="42">
        <v>43</v>
      </c>
      <c r="B49" s="93">
        <f>ABS(('Wyrównanie 22 Part 2'!B49-'Wyrównanie 22 Part 2'!C49)/'Wyrównanie 22 Part 2'!C49)</f>
        <v>0.14457868667202192</v>
      </c>
      <c r="C49" s="93">
        <f t="shared" si="5"/>
        <v>2.090299663980669E-2</v>
      </c>
      <c r="D49" s="93">
        <f>'Wyrównanie 22 Part 2'!C50-'Wyrównanie 22 Part 2'!C49</f>
        <v>1.8564451648321991E-4</v>
      </c>
      <c r="E49" s="93">
        <f t="shared" si="0"/>
        <v>1.8564451648321991E-4</v>
      </c>
      <c r="F49" s="93">
        <f t="shared" si="1"/>
        <v>-6.683730528786935E-6</v>
      </c>
      <c r="G49" s="93">
        <f t="shared" si="2"/>
        <v>6.683730528786935E-6</v>
      </c>
      <c r="H49" s="93">
        <f t="shared" si="3"/>
        <v>5.6932665544772712E-5</v>
      </c>
      <c r="I49" s="93">
        <f t="shared" si="4"/>
        <v>5.6932665544772712E-5</v>
      </c>
      <c r="J49" s="93"/>
      <c r="K49" s="93">
        <f>ABS(('Wyrównanie 22 Part 2'!B49-'Wyrównanie 22 Part 2'!E49)/'Wyrównanie 22 Part 2'!E49)</f>
        <v>0.22921293495484912</v>
      </c>
      <c r="L49" s="93">
        <f t="shared" si="12"/>
        <v>5.2538569550615893E-2</v>
      </c>
      <c r="M49" s="93">
        <f>'Wyrównanie 22 Part 2'!C50-'Wyrównanie 22 Part 2'!C49</f>
        <v>1.8564451648321991E-4</v>
      </c>
      <c r="N49" s="93">
        <f t="shared" si="13"/>
        <v>1.8564451648321991E-4</v>
      </c>
      <c r="O49" s="93">
        <f t="shared" si="14"/>
        <v>-6.683730528786935E-6</v>
      </c>
      <c r="P49" s="93">
        <f t="shared" si="15"/>
        <v>6.683730528786935E-6</v>
      </c>
      <c r="Q49" s="93">
        <f t="shared" si="16"/>
        <v>5.6932665544772712E-5</v>
      </c>
      <c r="R49" s="93">
        <f t="shared" si="17"/>
        <v>5.6932665544772712E-5</v>
      </c>
      <c r="S49" s="93"/>
      <c r="T49" s="93">
        <f>ABS(('Wyrównanie 22 Part 2'!B49-'Wyrównanie 22 Part 2'!G49)/'Wyrównanie 22 Part 2'!G49)</f>
        <v>0.25538606173388489</v>
      </c>
      <c r="U49" s="93">
        <f t="shared" si="19"/>
        <v>6.522204052794367E-2</v>
      </c>
      <c r="V49" s="93">
        <f>'Wyrównanie 22 Part 2'!C50-'Wyrównanie 22 Part 2'!C49</f>
        <v>1.8564451648321991E-4</v>
      </c>
      <c r="W49" s="93">
        <f t="shared" si="20"/>
        <v>1.8564451648321991E-4</v>
      </c>
      <c r="X49" s="93">
        <f t="shared" si="21"/>
        <v>-6.683730528786935E-6</v>
      </c>
      <c r="Y49" s="93">
        <f t="shared" si="22"/>
        <v>6.683730528786935E-6</v>
      </c>
      <c r="Z49" s="93">
        <f t="shared" si="23"/>
        <v>5.6932665544772712E-5</v>
      </c>
      <c r="AA49" s="93">
        <f t="shared" si="48"/>
        <v>5.6932665544772712E-5</v>
      </c>
      <c r="AB49" s="93"/>
      <c r="AC49" s="93">
        <f>ABS(('Wyrównanie 22 Part 2'!B49-'Wyrównanie 22 Part 2'!I49)/'Wyrównanie 22 Part 2'!I49)</f>
        <v>0.16721724555246409</v>
      </c>
      <c r="AD49" s="93">
        <f t="shared" si="24"/>
        <v>2.7961607210153071E-2</v>
      </c>
      <c r="AE49" s="93">
        <f>'Wyrównanie 22 Part 2'!C50-'Wyrównanie 22 Part 2'!C49</f>
        <v>1.8564451648321991E-4</v>
      </c>
      <c r="AF49" s="93">
        <f t="shared" si="25"/>
        <v>1.8564451648321991E-4</v>
      </c>
      <c r="AG49" s="93">
        <f t="shared" si="26"/>
        <v>-6.683730528786935E-6</v>
      </c>
      <c r="AH49" s="93">
        <f t="shared" si="27"/>
        <v>6.683730528786935E-6</v>
      </c>
      <c r="AI49" s="93">
        <f t="shared" si="28"/>
        <v>5.6932665544772712E-5</v>
      </c>
      <c r="AJ49" s="93">
        <f t="shared" si="29"/>
        <v>5.6932665544772712E-5</v>
      </c>
      <c r="AK49" s="93"/>
      <c r="AL49" s="93">
        <f>ABS(('Wyrównanie 22 Part 2'!B49-'Wyrównanie 22 Part 2'!K49)/'Wyrównanie 22 Part 2'!K49)</f>
        <v>0.19401333354204739</v>
      </c>
      <c r="AM49" s="93">
        <f t="shared" si="36"/>
        <v>3.7641173592097732E-2</v>
      </c>
      <c r="AN49" s="93">
        <f>'Wyrównanie 22 Part 2'!B50-'Wyrównanie 22 Part 2'!B49</f>
        <v>3.582472275024313E-4</v>
      </c>
      <c r="AO49" s="93">
        <f t="shared" si="37"/>
        <v>3.582472275024313E-4</v>
      </c>
      <c r="AP49" s="93">
        <f t="shared" si="38"/>
        <v>-6.421893077537431E-4</v>
      </c>
      <c r="AQ49" s="93">
        <f t="shared" si="39"/>
        <v>6.421893077537431E-4</v>
      </c>
      <c r="AR49" s="93">
        <f t="shared" si="40"/>
        <v>1.9475030890838355E-3</v>
      </c>
      <c r="AS49" s="93">
        <f t="shared" si="41"/>
        <v>1.9475030890838355E-3</v>
      </c>
      <c r="AT49" s="93"/>
      <c r="AU49" s="93">
        <f>ABS(('Wyrównanie 22 Part 2'!B49-'Wyrównanie 22 Part 2'!M49)/'Wyrównanie 22 Part 2'!M49)</f>
        <v>0.24543172788227482</v>
      </c>
      <c r="AV49" s="93">
        <f t="shared" si="42"/>
        <v>6.0236733051278996E-2</v>
      </c>
      <c r="AW49" s="93">
        <f>'Wyrównanie 22 Part 2'!B50-'Wyrównanie 22 Part 2'!B49</f>
        <v>3.582472275024313E-4</v>
      </c>
      <c r="AX49" s="93">
        <f t="shared" si="43"/>
        <v>3.582472275024313E-4</v>
      </c>
      <c r="AY49" s="93">
        <f t="shared" si="44"/>
        <v>-6.421893077537431E-4</v>
      </c>
      <c r="AZ49" s="93">
        <f t="shared" si="45"/>
        <v>6.421893077537431E-4</v>
      </c>
      <c r="BA49" s="93">
        <f t="shared" si="46"/>
        <v>1.9475030890838355E-3</v>
      </c>
      <c r="BB49" s="93">
        <f t="shared" si="47"/>
        <v>1.9475030890838355E-3</v>
      </c>
      <c r="BC49" s="93"/>
      <c r="BD49" s="93">
        <f>ABS(('Wyrównanie 22 Part 2'!B49-'Wyrównanie 22 Part 2'!O49)/'Wyrównanie 22 Part 2'!O49)</f>
        <v>0.10828479339650295</v>
      </c>
      <c r="BE49" s="93">
        <f t="shared" si="6"/>
        <v>1.1725596480923329E-2</v>
      </c>
      <c r="BF49" s="93">
        <f>'Wyrównanie 22 Part 2'!B50-'Wyrównanie 22 Part 2'!B49</f>
        <v>3.582472275024313E-4</v>
      </c>
      <c r="BG49" s="93">
        <f t="shared" si="7"/>
        <v>3.582472275024313E-4</v>
      </c>
      <c r="BH49" s="93">
        <f t="shared" si="8"/>
        <v>-6.421893077537431E-4</v>
      </c>
      <c r="BI49" s="93">
        <f t="shared" si="9"/>
        <v>6.421893077537431E-4</v>
      </c>
      <c r="BJ49" s="93">
        <f t="shared" si="10"/>
        <v>1.9475030890838355E-3</v>
      </c>
      <c r="BK49" s="93">
        <f t="shared" si="11"/>
        <v>1.9475030890838355E-3</v>
      </c>
      <c r="BL49" s="93"/>
      <c r="BM49" s="93">
        <f>ABS(('Wyrównanie 22 Part 2'!B49-'Wyrównanie 22 Part 2'!Q49)/'Wyrównanie 22 Part 2'!Q49)</f>
        <v>0.10843226760395371</v>
      </c>
      <c r="BN49" s="93">
        <f t="shared" si="30"/>
        <v>1.1757556657735427E-2</v>
      </c>
      <c r="BO49" s="93">
        <f>'Wyrównanie 22 Part 2'!B50-'Wyrównanie 22 Part 2'!B49</f>
        <v>3.582472275024313E-4</v>
      </c>
      <c r="BP49" s="93">
        <f t="shared" si="31"/>
        <v>3.582472275024313E-4</v>
      </c>
      <c r="BQ49" s="93">
        <f t="shared" si="32"/>
        <v>-6.421893077537431E-4</v>
      </c>
      <c r="BR49" s="93">
        <f t="shared" si="33"/>
        <v>6.421893077537431E-4</v>
      </c>
      <c r="BS49" s="93">
        <f t="shared" si="34"/>
        <v>1.9475030890838355E-3</v>
      </c>
      <c r="BT49" s="93">
        <f t="shared" si="35"/>
        <v>1.9475030890838355E-3</v>
      </c>
    </row>
    <row r="50" spans="1:72" s="29" customFormat="1" x14ac:dyDescent="0.25">
      <c r="A50" s="42">
        <v>44</v>
      </c>
      <c r="B50" s="93">
        <f>ABS(('Wyrównanie 22 Part 2'!B50-'Wyrównanie 22 Part 2'!C50)/'Wyrównanie 22 Part 2'!C50)</f>
        <v>2.8135724804729253E-2</v>
      </c>
      <c r="C50" s="93">
        <f t="shared" si="5"/>
        <v>7.91619010287457E-4</v>
      </c>
      <c r="D50" s="93">
        <f>'Wyrównanie 22 Part 2'!C51-'Wyrównanie 22 Part 2'!C50</f>
        <v>1.7896078595443297E-4</v>
      </c>
      <c r="E50" s="93">
        <f t="shared" si="0"/>
        <v>1.7896078595443297E-4</v>
      </c>
      <c r="F50" s="93">
        <f t="shared" si="1"/>
        <v>5.0248935015985777E-5</v>
      </c>
      <c r="G50" s="93">
        <f t="shared" si="2"/>
        <v>5.0248935015985777E-5</v>
      </c>
      <c r="H50" s="93">
        <f t="shared" si="3"/>
        <v>3.4340191060924351E-6</v>
      </c>
      <c r="I50" s="93">
        <f t="shared" si="4"/>
        <v>3.4340191060924351E-6</v>
      </c>
      <c r="J50" s="93"/>
      <c r="K50" s="93">
        <f>ABS(('Wyrównanie 22 Part 2'!B50-'Wyrównanie 22 Part 2'!E50)/'Wyrównanie 22 Part 2'!E50)</f>
        <v>1.0507060777599248E-2</v>
      </c>
      <c r="L50" s="93">
        <f t="shared" si="12"/>
        <v>1.103983261841645E-4</v>
      </c>
      <c r="M50" s="93">
        <f>'Wyrównanie 22 Part 2'!C51-'Wyrównanie 22 Part 2'!C50</f>
        <v>1.7896078595443297E-4</v>
      </c>
      <c r="N50" s="93">
        <f t="shared" si="13"/>
        <v>1.7896078595443297E-4</v>
      </c>
      <c r="O50" s="93">
        <f t="shared" si="14"/>
        <v>5.0248935015985777E-5</v>
      </c>
      <c r="P50" s="93">
        <f t="shared" si="15"/>
        <v>5.0248935015985777E-5</v>
      </c>
      <c r="Q50" s="93">
        <f t="shared" si="16"/>
        <v>3.4340191060924351E-6</v>
      </c>
      <c r="R50" s="93">
        <f t="shared" si="17"/>
        <v>3.4340191060924351E-6</v>
      </c>
      <c r="S50" s="93"/>
      <c r="T50" s="93">
        <f>ABS(('Wyrównanie 22 Part 2'!B50-'Wyrównanie 22 Part 2'!G50)/'Wyrównanie 22 Part 2'!G50)</f>
        <v>4.7503296158102143E-2</v>
      </c>
      <c r="U50" s="93">
        <f t="shared" si="19"/>
        <v>2.2565631458843619E-3</v>
      </c>
      <c r="V50" s="93">
        <f>'Wyrównanie 22 Part 2'!C51-'Wyrównanie 22 Part 2'!C50</f>
        <v>1.7896078595443297E-4</v>
      </c>
      <c r="W50" s="93">
        <f t="shared" si="20"/>
        <v>1.7896078595443297E-4</v>
      </c>
      <c r="X50" s="93">
        <f t="shared" si="21"/>
        <v>5.0248935015985777E-5</v>
      </c>
      <c r="Y50" s="93">
        <f t="shared" si="22"/>
        <v>5.0248935015985777E-5</v>
      </c>
      <c r="Z50" s="93">
        <f t="shared" si="23"/>
        <v>3.4340191060924351E-6</v>
      </c>
      <c r="AA50" s="93">
        <f t="shared" si="48"/>
        <v>3.4340191060924351E-6</v>
      </c>
      <c r="AB50" s="93"/>
      <c r="AC50" s="93">
        <f>ABS(('Wyrównanie 22 Part 2'!B50-'Wyrównanie 22 Part 2'!I50)/'Wyrównanie 22 Part 2'!I50)</f>
        <v>3.7041416680561184E-2</v>
      </c>
      <c r="AD50" s="93">
        <f t="shared" si="24"/>
        <v>1.3720665497029565E-3</v>
      </c>
      <c r="AE50" s="93">
        <f>'Wyrównanie 22 Part 2'!C51-'Wyrównanie 22 Part 2'!C50</f>
        <v>1.7896078595443297E-4</v>
      </c>
      <c r="AF50" s="93">
        <f t="shared" si="25"/>
        <v>1.7896078595443297E-4</v>
      </c>
      <c r="AG50" s="93">
        <f t="shared" si="26"/>
        <v>5.0248935015985777E-5</v>
      </c>
      <c r="AH50" s="93">
        <f t="shared" si="27"/>
        <v>5.0248935015985777E-5</v>
      </c>
      <c r="AI50" s="93">
        <f t="shared" si="28"/>
        <v>3.4340191060924351E-6</v>
      </c>
      <c r="AJ50" s="93">
        <f t="shared" si="29"/>
        <v>3.4340191060924351E-6</v>
      </c>
      <c r="AK50" s="93"/>
      <c r="AL50" s="93">
        <f>ABS(('Wyrównanie 22 Part 2'!B50-'Wyrównanie 22 Part 2'!K50)/'Wyrównanie 22 Part 2'!K50)</f>
        <v>2.9542613666474517E-2</v>
      </c>
      <c r="AM50" s="93">
        <f t="shared" si="36"/>
        <v>8.7276602224656686E-4</v>
      </c>
      <c r="AN50" s="93">
        <f>'Wyrównanie 22 Part 2'!B51-'Wyrównanie 22 Part 2'!B50</f>
        <v>-2.8394208025131181E-4</v>
      </c>
      <c r="AO50" s="93">
        <f t="shared" si="37"/>
        <v>2.8394208025131181E-4</v>
      </c>
      <c r="AP50" s="93">
        <f t="shared" si="38"/>
        <v>1.3053137813300924E-3</v>
      </c>
      <c r="AQ50" s="93">
        <f t="shared" si="39"/>
        <v>1.3053137813300924E-3</v>
      </c>
      <c r="AR50" s="93">
        <f t="shared" si="40"/>
        <v>-2.4270009297215961E-3</v>
      </c>
      <c r="AS50" s="93">
        <f t="shared" si="41"/>
        <v>2.4270009297215961E-3</v>
      </c>
      <c r="AT50" s="93"/>
      <c r="AU50" s="93">
        <f>ABS(('Wyrównanie 22 Part 2'!B50-'Wyrównanie 22 Part 2'!M50)/'Wyrównanie 22 Part 2'!M50)</f>
        <v>3.4120643402587268E-2</v>
      </c>
      <c r="AV50" s="93">
        <f t="shared" si="42"/>
        <v>1.164218306206522E-3</v>
      </c>
      <c r="AW50" s="93">
        <f>'Wyrównanie 22 Part 2'!B51-'Wyrównanie 22 Part 2'!B50</f>
        <v>-2.8394208025131181E-4</v>
      </c>
      <c r="AX50" s="93">
        <f t="shared" si="43"/>
        <v>2.8394208025131181E-4</v>
      </c>
      <c r="AY50" s="93">
        <f t="shared" si="44"/>
        <v>1.3053137813300924E-3</v>
      </c>
      <c r="AZ50" s="93">
        <f t="shared" si="45"/>
        <v>1.3053137813300924E-3</v>
      </c>
      <c r="BA50" s="93">
        <f t="shared" si="46"/>
        <v>-2.4270009297215961E-3</v>
      </c>
      <c r="BB50" s="93">
        <f t="shared" si="47"/>
        <v>2.4270009297215961E-3</v>
      </c>
      <c r="BC50" s="93"/>
      <c r="BD50" s="93">
        <f>ABS(('Wyrównanie 22 Part 2'!B50-'Wyrównanie 22 Part 2'!O50)/'Wyrównanie 22 Part 2'!O50)</f>
        <v>0.19055706723051533</v>
      </c>
      <c r="BE50" s="93">
        <f t="shared" si="6"/>
        <v>3.631199587149514E-2</v>
      </c>
      <c r="BF50" s="93">
        <f>'Wyrównanie 22 Part 2'!B51-'Wyrównanie 22 Part 2'!B50</f>
        <v>-2.8394208025131181E-4</v>
      </c>
      <c r="BG50" s="93">
        <f t="shared" si="7"/>
        <v>2.8394208025131181E-4</v>
      </c>
      <c r="BH50" s="93">
        <f t="shared" si="8"/>
        <v>1.3053137813300924E-3</v>
      </c>
      <c r="BI50" s="93">
        <f t="shared" si="9"/>
        <v>1.3053137813300924E-3</v>
      </c>
      <c r="BJ50" s="93">
        <f t="shared" si="10"/>
        <v>-2.4270009297215961E-3</v>
      </c>
      <c r="BK50" s="93">
        <f t="shared" si="11"/>
        <v>2.4270009297215961E-3</v>
      </c>
      <c r="BL50" s="93"/>
      <c r="BM50" s="93">
        <f>ABS(('Wyrównanie 22 Part 2'!B50-'Wyrównanie 22 Part 2'!Q50)/'Wyrównanie 22 Part 2'!Q50)</f>
        <v>5.9205366014150065E-2</v>
      </c>
      <c r="BN50" s="93">
        <f t="shared" si="30"/>
        <v>3.5052753648694757E-3</v>
      </c>
      <c r="BO50" s="93">
        <f>'Wyrównanie 22 Part 2'!B51-'Wyrównanie 22 Part 2'!B50</f>
        <v>-2.8394208025131181E-4</v>
      </c>
      <c r="BP50" s="93">
        <f t="shared" si="31"/>
        <v>2.8394208025131181E-4</v>
      </c>
      <c r="BQ50" s="93">
        <f t="shared" si="32"/>
        <v>1.3053137813300924E-3</v>
      </c>
      <c r="BR50" s="93">
        <f t="shared" si="33"/>
        <v>1.3053137813300924E-3</v>
      </c>
      <c r="BS50" s="93">
        <f t="shared" si="34"/>
        <v>-2.4270009297215961E-3</v>
      </c>
      <c r="BT50" s="93">
        <f t="shared" si="35"/>
        <v>2.4270009297215961E-3</v>
      </c>
    </row>
    <row r="51" spans="1:72" s="29" customFormat="1" x14ac:dyDescent="0.25">
      <c r="A51" s="42">
        <v>45</v>
      </c>
      <c r="B51" s="93">
        <f>ABS(('Wyrównanie 22 Part 2'!B51-'Wyrównanie 22 Part 2'!C51)/'Wyrównanie 22 Part 2'!C51)</f>
        <v>0.32271699539397031</v>
      </c>
      <c r="C51" s="93">
        <f t="shared" si="5"/>
        <v>0.10414625911611185</v>
      </c>
      <c r="D51" s="93">
        <f>'Wyrównanie 22 Part 2'!C52-'Wyrównanie 22 Part 2'!C51</f>
        <v>2.2920972097041875E-4</v>
      </c>
      <c r="E51" s="93">
        <f t="shared" si="0"/>
        <v>2.2920972097041875E-4</v>
      </c>
      <c r="F51" s="93">
        <f t="shared" si="1"/>
        <v>5.3682954122078212E-5</v>
      </c>
      <c r="G51" s="93">
        <f t="shared" si="2"/>
        <v>5.3682954122078212E-5</v>
      </c>
      <c r="H51" s="93">
        <f t="shared" si="3"/>
        <v>-8.7417660961956615E-5</v>
      </c>
      <c r="I51" s="93">
        <f t="shared" si="4"/>
        <v>8.7417660961956615E-5</v>
      </c>
      <c r="J51" s="93"/>
      <c r="K51" s="93">
        <f>ABS(('Wyrównanie 22 Part 2'!B51-'Wyrównanie 22 Part 2'!E51)/'Wyrównanie 22 Part 2'!E51)</f>
        <v>0.3422223285691548</v>
      </c>
      <c r="L51" s="93">
        <f t="shared" si="12"/>
        <v>0.11711612217129455</v>
      </c>
      <c r="M51" s="93">
        <f>'Wyrównanie 22 Part 2'!C52-'Wyrównanie 22 Part 2'!C51</f>
        <v>2.2920972097041875E-4</v>
      </c>
      <c r="N51" s="93">
        <f t="shared" si="13"/>
        <v>2.2920972097041875E-4</v>
      </c>
      <c r="O51" s="93">
        <f t="shared" si="14"/>
        <v>5.3682954122078212E-5</v>
      </c>
      <c r="P51" s="93">
        <f t="shared" si="15"/>
        <v>5.3682954122078212E-5</v>
      </c>
      <c r="Q51" s="93">
        <f t="shared" si="16"/>
        <v>-8.7417660961956615E-5</v>
      </c>
      <c r="R51" s="93">
        <f t="shared" si="17"/>
        <v>8.7417660961956615E-5</v>
      </c>
      <c r="S51" s="93"/>
      <c r="T51" s="93">
        <f>ABS(('Wyrównanie 22 Part 2'!B51-'Wyrównanie 22 Part 2'!G51)/'Wyrównanie 22 Part 2'!G51)</f>
        <v>0.36092687266349088</v>
      </c>
      <c r="U51" s="93">
        <f t="shared" si="19"/>
        <v>0.13026820741064776</v>
      </c>
      <c r="V51" s="93">
        <f>'Wyrównanie 22 Part 2'!C52-'Wyrównanie 22 Part 2'!C51</f>
        <v>2.2920972097041875E-4</v>
      </c>
      <c r="W51" s="93">
        <f t="shared" si="20"/>
        <v>2.2920972097041875E-4</v>
      </c>
      <c r="X51" s="93">
        <f t="shared" si="21"/>
        <v>5.3682954122078212E-5</v>
      </c>
      <c r="Y51" s="93">
        <f t="shared" si="22"/>
        <v>5.3682954122078212E-5</v>
      </c>
      <c r="Z51" s="93">
        <f t="shared" si="23"/>
        <v>-8.7417660961956615E-5</v>
      </c>
      <c r="AA51" s="93">
        <f t="shared" si="48"/>
        <v>8.7417660961956615E-5</v>
      </c>
      <c r="AB51" s="93"/>
      <c r="AC51" s="93">
        <f>ABS(('Wyrównanie 22 Part 2'!B51-'Wyrównanie 22 Part 2'!I51)/'Wyrównanie 22 Part 2'!I51)</f>
        <v>0.32510424538018617</v>
      </c>
      <c r="AD51" s="93">
        <f t="shared" si="24"/>
        <v>0.1056927703642203</v>
      </c>
      <c r="AE51" s="93">
        <f>'Wyrównanie 22 Part 2'!C52-'Wyrównanie 22 Part 2'!C51</f>
        <v>2.2920972097041875E-4</v>
      </c>
      <c r="AF51" s="93">
        <f t="shared" si="25"/>
        <v>2.2920972097041875E-4</v>
      </c>
      <c r="AG51" s="93">
        <f t="shared" si="26"/>
        <v>5.3682954122078212E-5</v>
      </c>
      <c r="AH51" s="93">
        <f t="shared" si="27"/>
        <v>5.3682954122078212E-5</v>
      </c>
      <c r="AI51" s="93">
        <f t="shared" si="28"/>
        <v>-8.7417660961956615E-5</v>
      </c>
      <c r="AJ51" s="93">
        <f t="shared" si="29"/>
        <v>8.7417660961956615E-5</v>
      </c>
      <c r="AK51" s="93"/>
      <c r="AL51" s="93">
        <f>ABS(('Wyrównanie 22 Part 2'!B51-'Wyrównanie 22 Part 2'!K51)/'Wyrównanie 22 Part 2'!K51)</f>
        <v>0.31832115477828715</v>
      </c>
      <c r="AM51" s="93">
        <f t="shared" si="36"/>
        <v>0.10132835757938224</v>
      </c>
      <c r="AN51" s="93">
        <f>'Wyrównanie 22 Part 2'!B52-'Wyrównanie 22 Part 2'!B51</f>
        <v>1.0213717010787806E-3</v>
      </c>
      <c r="AO51" s="93">
        <f t="shared" si="37"/>
        <v>1.0213717010787806E-3</v>
      </c>
      <c r="AP51" s="93">
        <f t="shared" si="38"/>
        <v>-1.1216871483915038E-3</v>
      </c>
      <c r="AQ51" s="93">
        <f t="shared" si="39"/>
        <v>1.1216871483915038E-3</v>
      </c>
      <c r="AR51" s="93">
        <f t="shared" si="40"/>
        <v>1.3726897995391435E-3</v>
      </c>
      <c r="AS51" s="93">
        <f t="shared" si="41"/>
        <v>1.3726897995391435E-3</v>
      </c>
      <c r="AT51" s="93"/>
      <c r="AU51" s="93">
        <f>ABS(('Wyrównanie 22 Part 2'!B51-'Wyrównanie 22 Part 2'!M51)/'Wyrównanie 22 Part 2'!M51)</f>
        <v>0.35189915652595433</v>
      </c>
      <c r="AV51" s="93">
        <f t="shared" si="42"/>
        <v>0.12383301636367811</v>
      </c>
      <c r="AW51" s="93">
        <f>'Wyrównanie 22 Part 2'!B52-'Wyrównanie 22 Part 2'!B51</f>
        <v>1.0213717010787806E-3</v>
      </c>
      <c r="AX51" s="93">
        <f t="shared" si="43"/>
        <v>1.0213717010787806E-3</v>
      </c>
      <c r="AY51" s="93">
        <f t="shared" si="44"/>
        <v>-1.1216871483915038E-3</v>
      </c>
      <c r="AZ51" s="93">
        <f t="shared" si="45"/>
        <v>1.1216871483915038E-3</v>
      </c>
      <c r="BA51" s="93">
        <f t="shared" si="46"/>
        <v>1.3726897995391435E-3</v>
      </c>
      <c r="BB51" s="93">
        <f t="shared" si="47"/>
        <v>1.3726897995391435E-3</v>
      </c>
      <c r="BC51" s="93"/>
      <c r="BD51" s="93">
        <f>ABS(('Wyrównanie 22 Part 2'!B51-'Wyrównanie 22 Part 2'!O51)/'Wyrównanie 22 Part 2'!O51)</f>
        <v>0.22747357371578142</v>
      </c>
      <c r="BE51" s="93">
        <f t="shared" si="6"/>
        <v>5.1744226739029044E-2</v>
      </c>
      <c r="BF51" s="93">
        <f>'Wyrównanie 22 Part 2'!B52-'Wyrównanie 22 Part 2'!B51</f>
        <v>1.0213717010787806E-3</v>
      </c>
      <c r="BG51" s="93">
        <f t="shared" si="7"/>
        <v>1.0213717010787806E-3</v>
      </c>
      <c r="BH51" s="93">
        <f t="shared" si="8"/>
        <v>-1.1216871483915038E-3</v>
      </c>
      <c r="BI51" s="93">
        <f t="shared" si="9"/>
        <v>1.1216871483915038E-3</v>
      </c>
      <c r="BJ51" s="93">
        <f t="shared" si="10"/>
        <v>1.3726897995391435E-3</v>
      </c>
      <c r="BK51" s="93">
        <f t="shared" si="11"/>
        <v>1.3726897995391435E-3</v>
      </c>
      <c r="BL51" s="93"/>
      <c r="BM51" s="93">
        <f>ABS(('Wyrównanie 22 Part 2'!B51-'Wyrównanie 22 Part 2'!Q51)/'Wyrównanie 22 Part 2'!Q51)</f>
        <v>0.30977474034815422</v>
      </c>
      <c r="BN51" s="93">
        <f t="shared" si="30"/>
        <v>9.5960389757766371E-2</v>
      </c>
      <c r="BO51" s="93">
        <f>'Wyrównanie 22 Part 2'!B52-'Wyrównanie 22 Part 2'!B51</f>
        <v>1.0213717010787806E-3</v>
      </c>
      <c r="BP51" s="93">
        <f t="shared" si="31"/>
        <v>1.0213717010787806E-3</v>
      </c>
      <c r="BQ51" s="93">
        <f t="shared" si="32"/>
        <v>-1.1216871483915038E-3</v>
      </c>
      <c r="BR51" s="93">
        <f t="shared" si="33"/>
        <v>1.1216871483915038E-3</v>
      </c>
      <c r="BS51" s="93">
        <f t="shared" si="34"/>
        <v>1.3726897995391435E-3</v>
      </c>
      <c r="BT51" s="93">
        <f t="shared" si="35"/>
        <v>1.3726897995391435E-3</v>
      </c>
    </row>
    <row r="52" spans="1:72" s="29" customFormat="1" x14ac:dyDescent="0.25">
      <c r="A52" s="42">
        <v>46</v>
      </c>
      <c r="B52" s="93">
        <f>ABS(('Wyrównanie 22 Part 2'!B52-'Wyrównanie 22 Part 2'!C52)/'Wyrównanie 22 Part 2'!C52)</f>
        <v>0.23145622651129125</v>
      </c>
      <c r="C52" s="93">
        <f t="shared" si="5"/>
        <v>5.3571984790846162E-2</v>
      </c>
      <c r="D52" s="93">
        <f>'Wyrównanie 22 Part 2'!C53-'Wyrównanie 22 Part 2'!C52</f>
        <v>2.8289267509249696E-4</v>
      </c>
      <c r="E52" s="93">
        <f t="shared" si="0"/>
        <v>2.8289267509249696E-4</v>
      </c>
      <c r="F52" s="93">
        <f t="shared" si="1"/>
        <v>-3.3734706839878403E-5</v>
      </c>
      <c r="G52" s="93">
        <f t="shared" si="2"/>
        <v>3.3734706839878403E-5</v>
      </c>
      <c r="H52" s="93">
        <f t="shared" si="3"/>
        <v>-4.6764178500796529E-5</v>
      </c>
      <c r="I52" s="93">
        <f t="shared" si="4"/>
        <v>4.6764178500796529E-5</v>
      </c>
      <c r="J52" s="93"/>
      <c r="K52" s="93">
        <f>ABS(('Wyrównanie 22 Part 2'!B52-'Wyrównanie 22 Part 2'!E52)/'Wyrównanie 22 Part 2'!E52)</f>
        <v>0.2040968844076792</v>
      </c>
      <c r="L52" s="93">
        <f t="shared" si="12"/>
        <v>4.1655538224921566E-2</v>
      </c>
      <c r="M52" s="93">
        <f>'Wyrównanie 22 Part 2'!C53-'Wyrównanie 22 Part 2'!C52</f>
        <v>2.8289267509249696E-4</v>
      </c>
      <c r="N52" s="93">
        <f t="shared" si="13"/>
        <v>2.8289267509249696E-4</v>
      </c>
      <c r="O52" s="93">
        <f t="shared" si="14"/>
        <v>-3.3734706839878403E-5</v>
      </c>
      <c r="P52" s="93">
        <f t="shared" si="15"/>
        <v>3.3734706839878403E-5</v>
      </c>
      <c r="Q52" s="93">
        <f t="shared" si="16"/>
        <v>-4.6764178500796529E-5</v>
      </c>
      <c r="R52" s="93">
        <f t="shared" si="17"/>
        <v>4.6764178500796529E-5</v>
      </c>
      <c r="S52" s="93"/>
      <c r="T52" s="93">
        <f>ABS(('Wyrównanie 22 Part 2'!B52-'Wyrównanie 22 Part 2'!G52)/'Wyrównanie 22 Part 2'!G52)</f>
        <v>0.19882401138261552</v>
      </c>
      <c r="U52" s="93">
        <f t="shared" si="19"/>
        <v>3.9530987502274427E-2</v>
      </c>
      <c r="V52" s="93">
        <f>'Wyrównanie 22 Part 2'!C53-'Wyrównanie 22 Part 2'!C52</f>
        <v>2.8289267509249696E-4</v>
      </c>
      <c r="W52" s="93">
        <f t="shared" si="20"/>
        <v>2.8289267509249696E-4</v>
      </c>
      <c r="X52" s="93">
        <f t="shared" si="21"/>
        <v>-3.3734706839878403E-5</v>
      </c>
      <c r="Y52" s="93">
        <f t="shared" si="22"/>
        <v>3.3734706839878403E-5</v>
      </c>
      <c r="Z52" s="93">
        <f t="shared" si="23"/>
        <v>-4.6764178500796529E-5</v>
      </c>
      <c r="AA52" s="93">
        <f t="shared" si="48"/>
        <v>4.6764178500796529E-5</v>
      </c>
      <c r="AB52" s="93"/>
      <c r="AC52" s="93">
        <f>ABS(('Wyrównanie 22 Part 2'!B52-'Wyrównanie 22 Part 2'!I52)/'Wyrównanie 22 Part 2'!I52)</f>
        <v>0.26751052692056138</v>
      </c>
      <c r="AD52" s="93">
        <f t="shared" si="24"/>
        <v>7.1561882013316397E-2</v>
      </c>
      <c r="AE52" s="93">
        <f>'Wyrównanie 22 Part 2'!C53-'Wyrównanie 22 Part 2'!C52</f>
        <v>2.8289267509249696E-4</v>
      </c>
      <c r="AF52" s="93">
        <f t="shared" si="25"/>
        <v>2.8289267509249696E-4</v>
      </c>
      <c r="AG52" s="93">
        <f t="shared" si="26"/>
        <v>-3.3734706839878403E-5</v>
      </c>
      <c r="AH52" s="93">
        <f t="shared" si="27"/>
        <v>3.3734706839878403E-5</v>
      </c>
      <c r="AI52" s="93">
        <f t="shared" si="28"/>
        <v>-4.6764178500796529E-5</v>
      </c>
      <c r="AJ52" s="93">
        <f t="shared" si="29"/>
        <v>4.6764178500796529E-5</v>
      </c>
      <c r="AK52" s="93"/>
      <c r="AL52" s="93">
        <f>ABS(('Wyrównanie 22 Part 2'!B52-'Wyrównanie 22 Part 2'!K52)/'Wyrównanie 22 Part 2'!K52)</f>
        <v>0.2532888089010461</v>
      </c>
      <c r="AM52" s="93">
        <f t="shared" si="36"/>
        <v>6.4155220714510658E-2</v>
      </c>
      <c r="AN52" s="93">
        <f>'Wyrównanie 22 Part 2'!B53-'Wyrównanie 22 Part 2'!B52</f>
        <v>-1.0031544731272323E-4</v>
      </c>
      <c r="AO52" s="93">
        <f t="shared" si="37"/>
        <v>1.0031544731272323E-4</v>
      </c>
      <c r="AP52" s="93">
        <f t="shared" si="38"/>
        <v>2.5100265114763967E-4</v>
      </c>
      <c r="AQ52" s="93">
        <f t="shared" si="39"/>
        <v>2.5100265114763967E-4</v>
      </c>
      <c r="AR52" s="93">
        <f t="shared" si="40"/>
        <v>2.2497214313026864E-4</v>
      </c>
      <c r="AS52" s="93">
        <f t="shared" si="41"/>
        <v>2.2497214313026864E-4</v>
      </c>
      <c r="AT52" s="93"/>
      <c r="AU52" s="93">
        <f>ABS(('Wyrównanie 22 Part 2'!B52-'Wyrównanie 22 Part 2'!M52)/'Wyrównanie 22 Part 2'!M52)</f>
        <v>0.21434518238149317</v>
      </c>
      <c r="AV52" s="93">
        <f t="shared" si="42"/>
        <v>4.5943857210155571E-2</v>
      </c>
      <c r="AW52" s="93">
        <f>'Wyrównanie 22 Part 2'!B53-'Wyrównanie 22 Part 2'!B52</f>
        <v>-1.0031544731272323E-4</v>
      </c>
      <c r="AX52" s="93">
        <f t="shared" si="43"/>
        <v>1.0031544731272323E-4</v>
      </c>
      <c r="AY52" s="93">
        <f t="shared" si="44"/>
        <v>2.5100265114763967E-4</v>
      </c>
      <c r="AZ52" s="93">
        <f t="shared" si="45"/>
        <v>2.5100265114763967E-4</v>
      </c>
      <c r="BA52" s="93">
        <f t="shared" si="46"/>
        <v>2.2497214313026864E-4</v>
      </c>
      <c r="BB52" s="93">
        <f t="shared" si="47"/>
        <v>2.2497214313026864E-4</v>
      </c>
      <c r="BC52" s="93"/>
      <c r="BD52" s="93">
        <f>ABS(('Wyrównanie 22 Part 2'!B52-'Wyrównanie 22 Part 2'!O52)/'Wyrównanie 22 Part 2'!O52)</f>
        <v>0.13529500530259148</v>
      </c>
      <c r="BE52" s="93">
        <f t="shared" si="6"/>
        <v>1.8304738459828256E-2</v>
      </c>
      <c r="BF52" s="93">
        <f>'Wyrównanie 22 Part 2'!B53-'Wyrównanie 22 Part 2'!B52</f>
        <v>-1.0031544731272323E-4</v>
      </c>
      <c r="BG52" s="93">
        <f t="shared" si="7"/>
        <v>1.0031544731272323E-4</v>
      </c>
      <c r="BH52" s="93">
        <f t="shared" si="8"/>
        <v>2.5100265114763967E-4</v>
      </c>
      <c r="BI52" s="93">
        <f t="shared" si="9"/>
        <v>2.5100265114763967E-4</v>
      </c>
      <c r="BJ52" s="93">
        <f t="shared" si="10"/>
        <v>2.2497214313026864E-4</v>
      </c>
      <c r="BK52" s="93">
        <f t="shared" si="11"/>
        <v>2.2497214313026864E-4</v>
      </c>
      <c r="BL52" s="93"/>
      <c r="BM52" s="93">
        <f>ABS(('Wyrównanie 22 Part 2'!B52-'Wyrównanie 22 Part 2'!Q52)/'Wyrównanie 22 Part 2'!Q52)</f>
        <v>0.25473795591571913</v>
      </c>
      <c r="BN52" s="93">
        <f t="shared" si="30"/>
        <v>6.4891426184118861E-2</v>
      </c>
      <c r="BO52" s="93">
        <f>'Wyrównanie 22 Part 2'!B53-'Wyrównanie 22 Part 2'!B52</f>
        <v>-1.0031544731272323E-4</v>
      </c>
      <c r="BP52" s="93">
        <f t="shared" si="31"/>
        <v>1.0031544731272323E-4</v>
      </c>
      <c r="BQ52" s="93">
        <f t="shared" si="32"/>
        <v>2.5100265114763967E-4</v>
      </c>
      <c r="BR52" s="93">
        <f t="shared" si="33"/>
        <v>2.5100265114763967E-4</v>
      </c>
      <c r="BS52" s="93">
        <f t="shared" si="34"/>
        <v>2.2497214313026864E-4</v>
      </c>
      <c r="BT52" s="93">
        <f t="shared" si="35"/>
        <v>2.2497214313026864E-4</v>
      </c>
    </row>
    <row r="53" spans="1:72" s="29" customFormat="1" x14ac:dyDescent="0.25">
      <c r="A53" s="42">
        <v>47</v>
      </c>
      <c r="B53" s="93">
        <f>ABS(('Wyrównanie 22 Part 2'!B53-'Wyrównanie 22 Part 2'!C53)/'Wyrównanie 22 Part 2'!C53)</f>
        <v>1.1625799289624986E-2</v>
      </c>
      <c r="C53" s="93">
        <f t="shared" si="5"/>
        <v>1.3515920912264483E-4</v>
      </c>
      <c r="D53" s="93">
        <f>'Wyrównanie 22 Part 2'!C54-'Wyrównanie 22 Part 2'!C53</f>
        <v>2.4915796825261856E-4</v>
      </c>
      <c r="E53" s="93">
        <f t="shared" si="0"/>
        <v>2.4915796825261856E-4</v>
      </c>
      <c r="F53" s="93">
        <f t="shared" si="1"/>
        <v>-8.0498885340674932E-5</v>
      </c>
      <c r="G53" s="93">
        <f t="shared" si="2"/>
        <v>8.0498885340674932E-5</v>
      </c>
      <c r="H53" s="93">
        <f t="shared" si="3"/>
        <v>5.8720304306248122E-5</v>
      </c>
      <c r="I53" s="93">
        <f t="shared" si="4"/>
        <v>5.8720304306248122E-5</v>
      </c>
      <c r="J53" s="93"/>
      <c r="K53" s="93">
        <f>ABS(('Wyrównanie 22 Part 2'!B53-'Wyrównanie 22 Part 2'!E53)/'Wyrównanie 22 Part 2'!E53)</f>
        <v>2.2771435079806217E-3</v>
      </c>
      <c r="L53" s="93">
        <f t="shared" si="12"/>
        <v>5.1853825559382913E-6</v>
      </c>
      <c r="M53" s="93">
        <f>'Wyrównanie 22 Part 2'!C54-'Wyrównanie 22 Part 2'!C53</f>
        <v>2.4915796825261856E-4</v>
      </c>
      <c r="N53" s="93">
        <f t="shared" si="13"/>
        <v>2.4915796825261856E-4</v>
      </c>
      <c r="O53" s="93">
        <f t="shared" si="14"/>
        <v>-8.0498885340674932E-5</v>
      </c>
      <c r="P53" s="93">
        <f t="shared" si="15"/>
        <v>8.0498885340674932E-5</v>
      </c>
      <c r="Q53" s="93">
        <f t="shared" si="16"/>
        <v>5.8720304306248122E-5</v>
      </c>
      <c r="R53" s="93">
        <f t="shared" si="17"/>
        <v>5.8720304306248122E-5</v>
      </c>
      <c r="S53" s="93"/>
      <c r="T53" s="93">
        <f>ABS(('Wyrównanie 22 Part 2'!B53-'Wyrównanie 22 Part 2'!G53)/'Wyrównanie 22 Part 2'!G53)</f>
        <v>1.1609013089773203E-3</v>
      </c>
      <c r="U53" s="93">
        <f t="shared" si="19"/>
        <v>1.3476918491852556E-6</v>
      </c>
      <c r="V53" s="93">
        <f>'Wyrównanie 22 Part 2'!C54-'Wyrównanie 22 Part 2'!C53</f>
        <v>2.4915796825261856E-4</v>
      </c>
      <c r="W53" s="93">
        <f t="shared" si="20"/>
        <v>2.4915796825261856E-4</v>
      </c>
      <c r="X53" s="93">
        <f t="shared" si="21"/>
        <v>-8.0498885340674932E-5</v>
      </c>
      <c r="Y53" s="93">
        <f t="shared" si="22"/>
        <v>8.0498885340674932E-5</v>
      </c>
      <c r="Z53" s="93">
        <f t="shared" si="23"/>
        <v>5.8720304306248122E-5</v>
      </c>
      <c r="AA53" s="93">
        <f t="shared" si="48"/>
        <v>5.8720304306248122E-5</v>
      </c>
      <c r="AB53" s="93"/>
      <c r="AC53" s="93">
        <f>ABS(('Wyrównanie 22 Part 2'!B53-'Wyrównanie 22 Part 2'!I53)/'Wyrównanie 22 Part 2'!I53)</f>
        <v>2.9808611602978419E-2</v>
      </c>
      <c r="AD53" s="93">
        <f t="shared" si="24"/>
        <v>8.8855332569721967E-4</v>
      </c>
      <c r="AE53" s="93">
        <f>'Wyrównanie 22 Part 2'!C54-'Wyrównanie 22 Part 2'!C53</f>
        <v>2.4915796825261856E-4</v>
      </c>
      <c r="AF53" s="93">
        <f t="shared" si="25"/>
        <v>2.4915796825261856E-4</v>
      </c>
      <c r="AG53" s="93">
        <f t="shared" si="26"/>
        <v>-8.0498885340674932E-5</v>
      </c>
      <c r="AH53" s="93">
        <f t="shared" si="27"/>
        <v>8.0498885340674932E-5</v>
      </c>
      <c r="AI53" s="93">
        <f t="shared" si="28"/>
        <v>5.8720304306248122E-5</v>
      </c>
      <c r="AJ53" s="93">
        <f t="shared" si="29"/>
        <v>5.8720304306248122E-5</v>
      </c>
      <c r="AK53" s="93"/>
      <c r="AL53" s="93">
        <f>ABS(('Wyrównanie 22 Part 2'!B53-'Wyrównanie 22 Part 2'!K53)/'Wyrównanie 22 Part 2'!K53)</f>
        <v>3.3976953612976181E-2</v>
      </c>
      <c r="AM53" s="93">
        <f t="shared" si="36"/>
        <v>1.1544333768183351E-3</v>
      </c>
      <c r="AN53" s="93">
        <f>'Wyrównanie 22 Part 2'!B54-'Wyrównanie 22 Part 2'!B53</f>
        <v>1.5068720383491644E-4</v>
      </c>
      <c r="AO53" s="93">
        <f t="shared" si="37"/>
        <v>1.5068720383491644E-4</v>
      </c>
      <c r="AP53" s="93">
        <f t="shared" si="38"/>
        <v>4.759747942779083E-4</v>
      </c>
      <c r="AQ53" s="93">
        <f t="shared" si="39"/>
        <v>4.759747942779083E-4</v>
      </c>
      <c r="AR53" s="93">
        <f t="shared" si="40"/>
        <v>-1.5552524068414403E-3</v>
      </c>
      <c r="AS53" s="93">
        <f t="shared" si="41"/>
        <v>1.5552524068414403E-3</v>
      </c>
      <c r="AT53" s="93"/>
      <c r="AU53" s="93">
        <f>ABS(('Wyrównanie 22 Part 2'!B53-'Wyrównanie 22 Part 2'!M53)/'Wyrównanie 22 Part 2'!M53)</f>
        <v>8.5158804869146752E-3</v>
      </c>
      <c r="AV53" s="93">
        <f t="shared" si="42"/>
        <v>7.2520220467414131E-5</v>
      </c>
      <c r="AW53" s="93">
        <f>'Wyrównanie 22 Part 2'!B54-'Wyrównanie 22 Part 2'!B53</f>
        <v>1.5068720383491644E-4</v>
      </c>
      <c r="AX53" s="93">
        <f t="shared" si="43"/>
        <v>1.5068720383491644E-4</v>
      </c>
      <c r="AY53" s="93">
        <f t="shared" si="44"/>
        <v>4.759747942779083E-4</v>
      </c>
      <c r="AZ53" s="93">
        <f t="shared" si="45"/>
        <v>4.759747942779083E-4</v>
      </c>
      <c r="BA53" s="93">
        <f t="shared" si="46"/>
        <v>-1.5552524068414403E-3</v>
      </c>
      <c r="BB53" s="93">
        <f t="shared" si="47"/>
        <v>1.5552524068414403E-3</v>
      </c>
      <c r="BC53" s="93"/>
      <c r="BD53" s="93">
        <f>ABS(('Wyrównanie 22 Part 2'!B53-'Wyrównanie 22 Part 2'!O53)/'Wyrównanie 22 Part 2'!O53)</f>
        <v>3.7284339266320542E-2</v>
      </c>
      <c r="BE53" s="93">
        <f t="shared" si="6"/>
        <v>1.3901219545260919E-3</v>
      </c>
      <c r="BF53" s="93">
        <f>'Wyrównanie 22 Part 2'!B54-'Wyrównanie 22 Part 2'!B53</f>
        <v>1.5068720383491644E-4</v>
      </c>
      <c r="BG53" s="93">
        <f t="shared" si="7"/>
        <v>1.5068720383491644E-4</v>
      </c>
      <c r="BH53" s="93">
        <f t="shared" si="8"/>
        <v>4.759747942779083E-4</v>
      </c>
      <c r="BI53" s="93">
        <f t="shared" si="9"/>
        <v>4.759747942779083E-4</v>
      </c>
      <c r="BJ53" s="93">
        <f t="shared" si="10"/>
        <v>-1.5552524068414403E-3</v>
      </c>
      <c r="BK53" s="93">
        <f t="shared" si="11"/>
        <v>1.5552524068414403E-3</v>
      </c>
      <c r="BL53" s="93"/>
      <c r="BM53" s="93">
        <f>ABS(('Wyrównanie 22 Part 2'!B53-'Wyrównanie 22 Part 2'!Q53)/'Wyrównanie 22 Part 2'!Q53)</f>
        <v>1.7235629466362101E-3</v>
      </c>
      <c r="BN53" s="93">
        <f t="shared" si="30"/>
        <v>2.9706692310172952E-6</v>
      </c>
      <c r="BO53" s="93">
        <f>'Wyrównanie 22 Part 2'!B54-'Wyrównanie 22 Part 2'!B53</f>
        <v>1.5068720383491644E-4</v>
      </c>
      <c r="BP53" s="93">
        <f t="shared" si="31"/>
        <v>1.5068720383491644E-4</v>
      </c>
      <c r="BQ53" s="93">
        <f t="shared" si="32"/>
        <v>4.759747942779083E-4</v>
      </c>
      <c r="BR53" s="93">
        <f t="shared" si="33"/>
        <v>4.759747942779083E-4</v>
      </c>
      <c r="BS53" s="93">
        <f t="shared" si="34"/>
        <v>-1.5552524068414403E-3</v>
      </c>
      <c r="BT53" s="93">
        <f t="shared" si="35"/>
        <v>1.5552524068414403E-3</v>
      </c>
    </row>
    <row r="54" spans="1:72" s="29" customFormat="1" x14ac:dyDescent="0.25">
      <c r="A54" s="42">
        <v>48</v>
      </c>
      <c r="B54" s="93">
        <f>ABS(('Wyrównanie 22 Part 2'!B54-'Wyrównanie 22 Part 2'!C54)/'Wyrównanie 22 Part 2'!C54)</f>
        <v>5.724640068307451E-2</v>
      </c>
      <c r="C54" s="93">
        <f t="shared" si="5"/>
        <v>3.2771503911671138E-3</v>
      </c>
      <c r="D54" s="93">
        <f>'Wyrównanie 22 Part 2'!C55-'Wyrównanie 22 Part 2'!C54</f>
        <v>1.6865908291194363E-4</v>
      </c>
      <c r="E54" s="93">
        <f t="shared" si="0"/>
        <v>1.6865908291194363E-4</v>
      </c>
      <c r="F54" s="93">
        <f t="shared" si="1"/>
        <v>-2.177858103442681E-5</v>
      </c>
      <c r="G54" s="93">
        <f t="shared" si="2"/>
        <v>2.177858103442681E-5</v>
      </c>
      <c r="H54" s="93">
        <f t="shared" si="3"/>
        <v>3.7396542722783078E-4</v>
      </c>
      <c r="I54" s="93">
        <f t="shared" si="4"/>
        <v>3.7396542722783078E-4</v>
      </c>
      <c r="J54" s="93"/>
      <c r="K54" s="93">
        <f>ABS(('Wyrównanie 22 Part 2'!B54-'Wyrównanie 22 Part 2'!E54)/'Wyrównanie 22 Part 2'!E54)</f>
        <v>2.9735037802824344E-2</v>
      </c>
      <c r="L54" s="93">
        <f t="shared" si="12"/>
        <v>8.8417247313539275E-4</v>
      </c>
      <c r="M54" s="93">
        <f>'Wyrównanie 22 Part 2'!C55-'Wyrównanie 22 Part 2'!C54</f>
        <v>1.6865908291194363E-4</v>
      </c>
      <c r="N54" s="93">
        <f t="shared" si="13"/>
        <v>1.6865908291194363E-4</v>
      </c>
      <c r="O54" s="93">
        <f t="shared" si="14"/>
        <v>-2.177858103442681E-5</v>
      </c>
      <c r="P54" s="93">
        <f t="shared" si="15"/>
        <v>2.177858103442681E-5</v>
      </c>
      <c r="Q54" s="93">
        <f t="shared" si="16"/>
        <v>3.7396542722783078E-4</v>
      </c>
      <c r="R54" s="93">
        <f t="shared" si="17"/>
        <v>3.7396542722783078E-4</v>
      </c>
      <c r="S54" s="93"/>
      <c r="T54" s="93">
        <f>ABS(('Wyrównanie 22 Part 2'!B54-'Wyrównanie 22 Part 2'!G54)/'Wyrównanie 22 Part 2'!G54)</f>
        <v>4.3931269200865951E-2</v>
      </c>
      <c r="U54" s="93">
        <f t="shared" si="19"/>
        <v>1.9299564135989533E-3</v>
      </c>
      <c r="V54" s="93">
        <f>'Wyrównanie 22 Part 2'!C55-'Wyrównanie 22 Part 2'!C54</f>
        <v>1.6865908291194363E-4</v>
      </c>
      <c r="W54" s="93">
        <f t="shared" si="20"/>
        <v>1.6865908291194363E-4</v>
      </c>
      <c r="X54" s="93">
        <f t="shared" si="21"/>
        <v>-2.177858103442681E-5</v>
      </c>
      <c r="Y54" s="93">
        <f t="shared" si="22"/>
        <v>2.177858103442681E-5</v>
      </c>
      <c r="Z54" s="93">
        <f t="shared" si="23"/>
        <v>3.7396542722783078E-4</v>
      </c>
      <c r="AA54" s="93">
        <f t="shared" si="48"/>
        <v>3.7396542722783078E-4</v>
      </c>
      <c r="AB54" s="93"/>
      <c r="AC54" s="93">
        <f>ABS(('Wyrównanie 22 Part 2'!B54-'Wyrównanie 22 Part 2'!I54)/'Wyrównanie 22 Part 2'!I54)</f>
        <v>2.9246591814974365E-2</v>
      </c>
      <c r="AD54" s="93">
        <f t="shared" si="24"/>
        <v>8.5536313279172547E-4</v>
      </c>
      <c r="AE54" s="93">
        <f>'Wyrównanie 22 Part 2'!C55-'Wyrównanie 22 Part 2'!C54</f>
        <v>1.6865908291194363E-4</v>
      </c>
      <c r="AF54" s="93">
        <f t="shared" si="25"/>
        <v>1.6865908291194363E-4</v>
      </c>
      <c r="AG54" s="93">
        <f t="shared" si="26"/>
        <v>-2.177858103442681E-5</v>
      </c>
      <c r="AH54" s="93">
        <f t="shared" si="27"/>
        <v>2.177858103442681E-5</v>
      </c>
      <c r="AI54" s="93">
        <f t="shared" si="28"/>
        <v>3.7396542722783078E-4</v>
      </c>
      <c r="AJ54" s="93">
        <f t="shared" si="29"/>
        <v>3.7396542722783078E-4</v>
      </c>
      <c r="AK54" s="93"/>
      <c r="AL54" s="93">
        <f>ABS(('Wyrównanie 22 Part 2'!B54-'Wyrównanie 22 Part 2'!K54)/'Wyrównanie 22 Part 2'!K54)</f>
        <v>1.1039748143441467E-2</v>
      </c>
      <c r="AM54" s="93">
        <f t="shared" si="36"/>
        <v>1.2187603907061932E-4</v>
      </c>
      <c r="AN54" s="93">
        <f>'Wyrównanie 22 Part 2'!B55-'Wyrównanie 22 Part 2'!B54</f>
        <v>6.2666199811282474E-4</v>
      </c>
      <c r="AO54" s="93">
        <f t="shared" si="37"/>
        <v>6.2666199811282474E-4</v>
      </c>
      <c r="AP54" s="93">
        <f t="shared" si="38"/>
        <v>-1.079277612563532E-3</v>
      </c>
      <c r="AQ54" s="93">
        <f t="shared" si="39"/>
        <v>1.079277612563532E-3</v>
      </c>
      <c r="AR54" s="93">
        <f t="shared" si="40"/>
        <v>2.1507705013896453E-3</v>
      </c>
      <c r="AS54" s="93">
        <f t="shared" si="41"/>
        <v>2.1507705013896453E-3</v>
      </c>
      <c r="AT54" s="93"/>
      <c r="AU54" s="93">
        <f>ABS(('Wyrównanie 22 Part 2'!B54-'Wyrównanie 22 Part 2'!M54)/'Wyrównanie 22 Part 2'!M54)</f>
        <v>3.9980706934171745E-2</v>
      </c>
      <c r="AV54" s="93">
        <f t="shared" si="42"/>
        <v>1.5984569269561287E-3</v>
      </c>
      <c r="AW54" s="93">
        <f>'Wyrównanie 22 Part 2'!B55-'Wyrównanie 22 Part 2'!B54</f>
        <v>6.2666199811282474E-4</v>
      </c>
      <c r="AX54" s="93">
        <f t="shared" si="43"/>
        <v>6.2666199811282474E-4</v>
      </c>
      <c r="AY54" s="93">
        <f t="shared" si="44"/>
        <v>-1.079277612563532E-3</v>
      </c>
      <c r="AZ54" s="93">
        <f t="shared" si="45"/>
        <v>1.079277612563532E-3</v>
      </c>
      <c r="BA54" s="93">
        <f t="shared" si="46"/>
        <v>2.1507705013896453E-3</v>
      </c>
      <c r="BB54" s="93">
        <f t="shared" si="47"/>
        <v>2.1507705013896453E-3</v>
      </c>
      <c r="BC54" s="93"/>
      <c r="BD54" s="93">
        <f>ABS(('Wyrównanie 22 Part 2'!B54-'Wyrównanie 22 Part 2'!O54)/'Wyrównanie 22 Part 2'!O54)</f>
        <v>5.1550901223220119E-2</v>
      </c>
      <c r="BE54" s="93">
        <f t="shared" si="6"/>
        <v>2.6574954169261977E-3</v>
      </c>
      <c r="BF54" s="93">
        <f>'Wyrównanie 22 Part 2'!B55-'Wyrównanie 22 Part 2'!B54</f>
        <v>6.2666199811282474E-4</v>
      </c>
      <c r="BG54" s="93">
        <f t="shared" si="7"/>
        <v>6.2666199811282474E-4</v>
      </c>
      <c r="BH54" s="93">
        <f t="shared" si="8"/>
        <v>-1.079277612563532E-3</v>
      </c>
      <c r="BI54" s="93">
        <f t="shared" si="9"/>
        <v>1.079277612563532E-3</v>
      </c>
      <c r="BJ54" s="93">
        <f t="shared" si="10"/>
        <v>2.1507705013896453E-3</v>
      </c>
      <c r="BK54" s="93">
        <f t="shared" si="11"/>
        <v>2.1507705013896453E-3</v>
      </c>
      <c r="BL54" s="93"/>
      <c r="BM54" s="93">
        <f>ABS(('Wyrównanie 22 Part 2'!B54-'Wyrównanie 22 Part 2'!Q54)/'Wyrównanie 22 Part 2'!Q54)</f>
        <v>5.2535474773048589E-2</v>
      </c>
      <c r="BN54" s="93">
        <f t="shared" si="30"/>
        <v>2.7599761096296247E-3</v>
      </c>
      <c r="BO54" s="93">
        <f>'Wyrównanie 22 Part 2'!B55-'Wyrównanie 22 Part 2'!B54</f>
        <v>6.2666199811282474E-4</v>
      </c>
      <c r="BP54" s="93">
        <f t="shared" si="31"/>
        <v>6.2666199811282474E-4</v>
      </c>
      <c r="BQ54" s="93">
        <f t="shared" si="32"/>
        <v>-1.079277612563532E-3</v>
      </c>
      <c r="BR54" s="93">
        <f t="shared" si="33"/>
        <v>1.079277612563532E-3</v>
      </c>
      <c r="BS54" s="93">
        <f t="shared" si="34"/>
        <v>2.1507705013896453E-3</v>
      </c>
      <c r="BT54" s="93">
        <f t="shared" si="35"/>
        <v>2.1507705013896453E-3</v>
      </c>
    </row>
    <row r="55" spans="1:72" s="29" customFormat="1" x14ac:dyDescent="0.25">
      <c r="A55" s="42">
        <v>49</v>
      </c>
      <c r="B55" s="93">
        <f>ABS(('Wyrównanie 22 Part 2'!B55-'Wyrównanie 22 Part 2'!C55)/'Wyrównanie 22 Part 2'!C55)</f>
        <v>0.14934956002577918</v>
      </c>
      <c r="C55" s="93">
        <f t="shared" si="5"/>
        <v>2.2305291079893819E-2</v>
      </c>
      <c r="D55" s="93">
        <f>'Wyrównanie 22 Part 2'!C56-'Wyrównanie 22 Part 2'!C55</f>
        <v>1.4688050187751682E-4</v>
      </c>
      <c r="E55" s="93">
        <f t="shared" si="0"/>
        <v>1.4688050187751682E-4</v>
      </c>
      <c r="F55" s="93">
        <f t="shared" si="1"/>
        <v>3.5218684619340397E-4</v>
      </c>
      <c r="G55" s="93">
        <f t="shared" si="2"/>
        <v>3.5218684619340397E-4</v>
      </c>
      <c r="H55" s="93">
        <f t="shared" si="3"/>
        <v>-5.9022089533519295E-4</v>
      </c>
      <c r="I55" s="93">
        <f t="shared" si="4"/>
        <v>5.9022089533519295E-4</v>
      </c>
      <c r="J55" s="93"/>
      <c r="K55" s="93">
        <f>ABS(('Wyrównanie 22 Part 2'!B55-'Wyrównanie 22 Part 2'!E55)/'Wyrównanie 22 Part 2'!E55)</f>
        <v>0.12876991020477835</v>
      </c>
      <c r="L55" s="93">
        <f t="shared" si="12"/>
        <v>1.6581689774146677E-2</v>
      </c>
      <c r="M55" s="93">
        <f>'Wyrównanie 22 Part 2'!C56-'Wyrównanie 22 Part 2'!C55</f>
        <v>1.4688050187751682E-4</v>
      </c>
      <c r="N55" s="93">
        <f t="shared" si="13"/>
        <v>1.4688050187751682E-4</v>
      </c>
      <c r="O55" s="93">
        <f t="shared" si="14"/>
        <v>3.5218684619340397E-4</v>
      </c>
      <c r="P55" s="93">
        <f t="shared" si="15"/>
        <v>3.5218684619340397E-4</v>
      </c>
      <c r="Q55" s="93">
        <f t="shared" si="16"/>
        <v>-5.9022089533519295E-4</v>
      </c>
      <c r="R55" s="93">
        <f t="shared" si="17"/>
        <v>5.9022089533519295E-4</v>
      </c>
      <c r="S55" s="93"/>
      <c r="T55" s="93">
        <f>ABS(('Wyrównanie 22 Part 2'!B55-'Wyrównanie 22 Part 2'!G55)/'Wyrównanie 22 Part 2'!G55)</f>
        <v>0.12358784127419198</v>
      </c>
      <c r="U55" s="93">
        <f t="shared" si="19"/>
        <v>1.5273954510814871E-2</v>
      </c>
      <c r="V55" s="93">
        <f>'Wyrównanie 22 Part 2'!C56-'Wyrównanie 22 Part 2'!C55</f>
        <v>1.4688050187751682E-4</v>
      </c>
      <c r="W55" s="93">
        <f t="shared" si="20"/>
        <v>1.4688050187751682E-4</v>
      </c>
      <c r="X55" s="93">
        <f t="shared" si="21"/>
        <v>3.5218684619340397E-4</v>
      </c>
      <c r="Y55" s="93">
        <f t="shared" si="22"/>
        <v>3.5218684619340397E-4</v>
      </c>
      <c r="Z55" s="93">
        <f t="shared" si="23"/>
        <v>-5.9022089533519295E-4</v>
      </c>
      <c r="AA55" s="93">
        <f t="shared" si="48"/>
        <v>5.9022089533519295E-4</v>
      </c>
      <c r="AB55" s="93"/>
      <c r="AC55" s="93">
        <f>ABS(('Wyrównanie 22 Part 2'!B55-'Wyrównanie 22 Part 2'!I55)/'Wyrównanie 22 Part 2'!I55)</f>
        <v>0.15944250925465597</v>
      </c>
      <c r="AD55" s="93">
        <f t="shared" si="24"/>
        <v>2.5421913757421057E-2</v>
      </c>
      <c r="AE55" s="93">
        <f>'Wyrównanie 22 Part 2'!C56-'Wyrównanie 22 Part 2'!C55</f>
        <v>1.4688050187751682E-4</v>
      </c>
      <c r="AF55" s="93">
        <f t="shared" si="25"/>
        <v>1.4688050187751682E-4</v>
      </c>
      <c r="AG55" s="93">
        <f t="shared" si="26"/>
        <v>3.5218684619340397E-4</v>
      </c>
      <c r="AH55" s="93">
        <f t="shared" si="27"/>
        <v>3.5218684619340397E-4</v>
      </c>
      <c r="AI55" s="93">
        <f t="shared" si="28"/>
        <v>-5.9022089533519295E-4</v>
      </c>
      <c r="AJ55" s="93">
        <f t="shared" si="29"/>
        <v>5.9022089533519295E-4</v>
      </c>
      <c r="AK55" s="93"/>
      <c r="AL55" s="93">
        <f>ABS(('Wyrównanie 22 Part 2'!B55-'Wyrównanie 22 Part 2'!K55)/'Wyrównanie 22 Part 2'!K55)</f>
        <v>0.15937639773050274</v>
      </c>
      <c r="AM55" s="93">
        <f t="shared" si="36"/>
        <v>2.54008361535514E-2</v>
      </c>
      <c r="AN55" s="93">
        <f>'Wyrównanie 22 Part 2'!B56-'Wyrównanie 22 Part 2'!B55</f>
        <v>-4.5261561445070729E-4</v>
      </c>
      <c r="AO55" s="93">
        <f t="shared" si="37"/>
        <v>4.5261561445070729E-4</v>
      </c>
      <c r="AP55" s="93">
        <f t="shared" si="38"/>
        <v>1.0714928888261132E-3</v>
      </c>
      <c r="AQ55" s="93">
        <f t="shared" si="39"/>
        <v>1.0714928888261132E-3</v>
      </c>
      <c r="AR55" s="93">
        <f t="shared" si="40"/>
        <v>-1.8995785156863732E-3</v>
      </c>
      <c r="AS55" s="93">
        <f t="shared" si="41"/>
        <v>1.8995785156863732E-3</v>
      </c>
      <c r="AT55" s="93"/>
      <c r="AU55" s="93">
        <f>ABS(('Wyrównanie 22 Part 2'!B55-'Wyrównanie 22 Part 2'!M55)/'Wyrównanie 22 Part 2'!M55)</f>
        <v>0.12150208486888575</v>
      </c>
      <c r="AV55" s="93">
        <f t="shared" si="42"/>
        <v>1.4762756627485916E-2</v>
      </c>
      <c r="AW55" s="93">
        <f>'Wyrównanie 22 Part 2'!B56-'Wyrównanie 22 Part 2'!B55</f>
        <v>-4.5261561445070729E-4</v>
      </c>
      <c r="AX55" s="93">
        <f t="shared" si="43"/>
        <v>4.5261561445070729E-4</v>
      </c>
      <c r="AY55" s="93">
        <f t="shared" si="44"/>
        <v>1.0714928888261132E-3</v>
      </c>
      <c r="AZ55" s="93">
        <f t="shared" si="45"/>
        <v>1.0714928888261132E-3</v>
      </c>
      <c r="BA55" s="93">
        <f t="shared" si="46"/>
        <v>-1.8995785156863732E-3</v>
      </c>
      <c r="BB55" s="93">
        <f t="shared" si="47"/>
        <v>1.8995785156863732E-3</v>
      </c>
      <c r="BC55" s="93"/>
      <c r="BD55" s="93">
        <f>ABS(('Wyrównanie 22 Part 2'!B55-'Wyrównanie 22 Part 2'!O55)/'Wyrównanie 22 Part 2'!O55)</f>
        <v>9.4875472641586592E-2</v>
      </c>
      <c r="BE55" s="93">
        <f t="shared" si="6"/>
        <v>9.0013553089644451E-3</v>
      </c>
      <c r="BF55" s="93">
        <f>'Wyrównanie 22 Part 2'!B56-'Wyrównanie 22 Part 2'!B55</f>
        <v>-4.5261561445070729E-4</v>
      </c>
      <c r="BG55" s="93">
        <f t="shared" si="7"/>
        <v>4.5261561445070729E-4</v>
      </c>
      <c r="BH55" s="93">
        <f t="shared" si="8"/>
        <v>1.0714928888261132E-3</v>
      </c>
      <c r="BI55" s="93">
        <f t="shared" si="9"/>
        <v>1.0714928888261132E-3</v>
      </c>
      <c r="BJ55" s="93">
        <f t="shared" si="10"/>
        <v>-1.8995785156863732E-3</v>
      </c>
      <c r="BK55" s="93">
        <f t="shared" si="11"/>
        <v>1.8995785156863732E-3</v>
      </c>
      <c r="BL55" s="93"/>
      <c r="BM55" s="93">
        <f>ABS(('Wyrównanie 22 Part 2'!B55-'Wyrównanie 22 Part 2'!Q55)/'Wyrównanie 22 Part 2'!Q55)</f>
        <v>0.16159786922110911</v>
      </c>
      <c r="BN55" s="93">
        <f t="shared" si="30"/>
        <v>2.6113871336802683E-2</v>
      </c>
      <c r="BO55" s="93">
        <f>'Wyrównanie 22 Part 2'!B56-'Wyrównanie 22 Part 2'!B55</f>
        <v>-4.5261561445070729E-4</v>
      </c>
      <c r="BP55" s="93">
        <f t="shared" si="31"/>
        <v>4.5261561445070729E-4</v>
      </c>
      <c r="BQ55" s="93">
        <f t="shared" si="32"/>
        <v>1.0714928888261132E-3</v>
      </c>
      <c r="BR55" s="93">
        <f t="shared" si="33"/>
        <v>1.0714928888261132E-3</v>
      </c>
      <c r="BS55" s="93">
        <f t="shared" si="34"/>
        <v>-1.8995785156863732E-3</v>
      </c>
      <c r="BT55" s="93">
        <f t="shared" si="35"/>
        <v>1.8995785156863732E-3</v>
      </c>
    </row>
    <row r="56" spans="1:72" s="29" customFormat="1" x14ac:dyDescent="0.25">
      <c r="A56" s="42">
        <v>50</v>
      </c>
      <c r="B56" s="93">
        <f>ABS(('Wyrównanie 22 Part 2'!B56-'Wyrównanie 22 Part 2'!C56)/'Wyrównanie 22 Part 2'!C56)</f>
        <v>0.1084510694205665</v>
      </c>
      <c r="C56" s="93">
        <f t="shared" si="5"/>
        <v>1.1761634458464534E-2</v>
      </c>
      <c r="D56" s="93">
        <f>'Wyrównanie 22 Part 2'!C57-'Wyrównanie 22 Part 2'!C56</f>
        <v>4.9906734807092078E-4</v>
      </c>
      <c r="E56" s="93">
        <f t="shared" si="0"/>
        <v>4.9906734807092078E-4</v>
      </c>
      <c r="F56" s="93">
        <f t="shared" si="1"/>
        <v>-2.3803404914178898E-4</v>
      </c>
      <c r="G56" s="93">
        <f t="shared" si="2"/>
        <v>2.3803404914178898E-4</v>
      </c>
      <c r="H56" s="93">
        <f t="shared" si="3"/>
        <v>2.8763912068930546E-4</v>
      </c>
      <c r="I56" s="93">
        <f t="shared" si="4"/>
        <v>2.8763912068930546E-4</v>
      </c>
      <c r="J56" s="93"/>
      <c r="K56" s="93">
        <f>ABS(('Wyrównanie 22 Part 2'!B56-'Wyrównanie 22 Part 2'!E56)/'Wyrównanie 22 Part 2'!E56)</f>
        <v>0.16373330908685407</v>
      </c>
      <c r="L56" s="93">
        <f t="shared" si="12"/>
        <v>2.6808596504531292E-2</v>
      </c>
      <c r="M56" s="93">
        <f>'Wyrównanie 22 Part 2'!C57-'Wyrównanie 22 Part 2'!C56</f>
        <v>4.9906734807092078E-4</v>
      </c>
      <c r="N56" s="93">
        <f t="shared" si="13"/>
        <v>4.9906734807092078E-4</v>
      </c>
      <c r="O56" s="93">
        <f t="shared" si="14"/>
        <v>-2.3803404914178898E-4</v>
      </c>
      <c r="P56" s="93">
        <f t="shared" si="15"/>
        <v>2.3803404914178898E-4</v>
      </c>
      <c r="Q56" s="93">
        <f t="shared" si="16"/>
        <v>2.8763912068930546E-4</v>
      </c>
      <c r="R56" s="93">
        <f t="shared" si="17"/>
        <v>2.8763912068930546E-4</v>
      </c>
      <c r="S56" s="93"/>
      <c r="T56" s="93">
        <f>ABS(('Wyrównanie 22 Part 2'!B56-'Wyrównanie 22 Part 2'!G56)/'Wyrównanie 22 Part 2'!G56)</f>
        <v>0.16995924187077477</v>
      </c>
      <c r="U56" s="93">
        <f t="shared" si="19"/>
        <v>2.8886143897288521E-2</v>
      </c>
      <c r="V56" s="93">
        <f>'Wyrównanie 22 Part 2'!C57-'Wyrównanie 22 Part 2'!C56</f>
        <v>4.9906734807092078E-4</v>
      </c>
      <c r="W56" s="93">
        <f t="shared" si="20"/>
        <v>4.9906734807092078E-4</v>
      </c>
      <c r="X56" s="93">
        <f t="shared" si="21"/>
        <v>-2.3803404914178898E-4</v>
      </c>
      <c r="Y56" s="93">
        <f t="shared" si="22"/>
        <v>2.3803404914178898E-4</v>
      </c>
      <c r="Z56" s="93">
        <f t="shared" si="23"/>
        <v>2.8763912068930546E-4</v>
      </c>
      <c r="AA56" s="93">
        <f t="shared" si="48"/>
        <v>2.8763912068930546E-4</v>
      </c>
      <c r="AB56" s="93"/>
      <c r="AC56" s="93">
        <f>ABS(('Wyrównanie 22 Part 2'!B56-'Wyrównanie 22 Part 2'!I56)/'Wyrównanie 22 Part 2'!I56)</f>
        <v>0.12666549834986376</v>
      </c>
      <c r="AD56" s="93">
        <f t="shared" si="24"/>
        <v>1.6044148472219341E-2</v>
      </c>
      <c r="AE56" s="93">
        <f>'Wyrównanie 22 Part 2'!C57-'Wyrównanie 22 Part 2'!C56</f>
        <v>4.9906734807092078E-4</v>
      </c>
      <c r="AF56" s="93">
        <f t="shared" si="25"/>
        <v>4.9906734807092078E-4</v>
      </c>
      <c r="AG56" s="93">
        <f t="shared" si="26"/>
        <v>-2.3803404914178898E-4</v>
      </c>
      <c r="AH56" s="93">
        <f t="shared" si="27"/>
        <v>2.3803404914178898E-4</v>
      </c>
      <c r="AI56" s="93">
        <f t="shared" si="28"/>
        <v>2.8763912068930546E-4</v>
      </c>
      <c r="AJ56" s="93">
        <f t="shared" si="29"/>
        <v>2.8763912068930546E-4</v>
      </c>
      <c r="AK56" s="93"/>
      <c r="AL56" s="93">
        <f>ABS(('Wyrównanie 22 Part 2'!B56-'Wyrównanie 22 Part 2'!K56)/'Wyrównanie 22 Part 2'!K56)</f>
        <v>0.14517193348792901</v>
      </c>
      <c r="AM56" s="93">
        <f t="shared" si="36"/>
        <v>2.1074890272623683E-2</v>
      </c>
      <c r="AN56" s="93">
        <f>'Wyrównanie 22 Part 2'!B57-'Wyrównanie 22 Part 2'!B56</f>
        <v>6.1887727437540596E-4</v>
      </c>
      <c r="AO56" s="93">
        <f t="shared" si="37"/>
        <v>6.1887727437540596E-4</v>
      </c>
      <c r="AP56" s="93">
        <f t="shared" si="38"/>
        <v>-8.2808562686025999E-4</v>
      </c>
      <c r="AQ56" s="93">
        <f t="shared" si="39"/>
        <v>8.2808562686025999E-4</v>
      </c>
      <c r="AR56" s="93">
        <f t="shared" si="40"/>
        <v>2.9489154141470486E-3</v>
      </c>
      <c r="AS56" s="93">
        <f t="shared" si="41"/>
        <v>2.9489154141470486E-3</v>
      </c>
      <c r="AT56" s="93"/>
      <c r="AU56" s="93">
        <f>ABS(('Wyrównanie 22 Part 2'!B56-'Wyrównanie 22 Part 2'!M56)/'Wyrównanie 22 Part 2'!M56)</f>
        <v>0.17636762794133498</v>
      </c>
      <c r="AV56" s="93">
        <f t="shared" si="42"/>
        <v>3.1105540185653164E-2</v>
      </c>
      <c r="AW56" s="93">
        <f>'Wyrównanie 22 Part 2'!B57-'Wyrównanie 22 Part 2'!B56</f>
        <v>6.1887727437540596E-4</v>
      </c>
      <c r="AX56" s="93">
        <f t="shared" si="43"/>
        <v>6.1887727437540596E-4</v>
      </c>
      <c r="AY56" s="93">
        <f t="shared" si="44"/>
        <v>-8.2808562686025999E-4</v>
      </c>
      <c r="AZ56" s="93">
        <f t="shared" si="45"/>
        <v>8.2808562686025999E-4</v>
      </c>
      <c r="BA56" s="93">
        <f t="shared" si="46"/>
        <v>2.9489154141470486E-3</v>
      </c>
      <c r="BB56" s="93">
        <f t="shared" si="47"/>
        <v>2.9489154141470486E-3</v>
      </c>
      <c r="BC56" s="93"/>
      <c r="BD56" s="93">
        <f>ABS(('Wyrównanie 22 Part 2'!B56-'Wyrównanie 22 Part 2'!O56)/'Wyrównanie 22 Part 2'!O56)</f>
        <v>0.10603917468659456</v>
      </c>
      <c r="BE56" s="93">
        <f t="shared" si="6"/>
        <v>1.1244306568214115E-2</v>
      </c>
      <c r="BF56" s="93">
        <f>'Wyrównanie 22 Part 2'!B57-'Wyrównanie 22 Part 2'!B56</f>
        <v>6.1887727437540596E-4</v>
      </c>
      <c r="BG56" s="93">
        <f t="shared" si="7"/>
        <v>6.1887727437540596E-4</v>
      </c>
      <c r="BH56" s="93">
        <f t="shared" si="8"/>
        <v>-8.2808562686025999E-4</v>
      </c>
      <c r="BI56" s="93">
        <f t="shared" si="9"/>
        <v>8.2808562686025999E-4</v>
      </c>
      <c r="BJ56" s="93">
        <f t="shared" si="10"/>
        <v>2.9489154141470486E-3</v>
      </c>
      <c r="BK56" s="93">
        <f t="shared" si="11"/>
        <v>2.9489154141470486E-3</v>
      </c>
      <c r="BL56" s="93"/>
      <c r="BM56" s="93">
        <f>ABS(('Wyrównanie 22 Part 2'!B56-'Wyrównanie 22 Part 2'!Q56)/'Wyrównanie 22 Part 2'!Q56)</f>
        <v>9.2341213781555756E-2</v>
      </c>
      <c r="BN56" s="93">
        <f t="shared" si="30"/>
        <v>8.5268997626509833E-3</v>
      </c>
      <c r="BO56" s="93">
        <f>'Wyrównanie 22 Part 2'!B57-'Wyrównanie 22 Part 2'!B56</f>
        <v>6.1887727437540596E-4</v>
      </c>
      <c r="BP56" s="93">
        <f t="shared" si="31"/>
        <v>6.1887727437540596E-4</v>
      </c>
      <c r="BQ56" s="93">
        <f t="shared" si="32"/>
        <v>-8.2808562686025999E-4</v>
      </c>
      <c r="BR56" s="93">
        <f t="shared" si="33"/>
        <v>8.2808562686025999E-4</v>
      </c>
      <c r="BS56" s="93">
        <f t="shared" si="34"/>
        <v>2.9489154141470486E-3</v>
      </c>
      <c r="BT56" s="93">
        <f t="shared" si="35"/>
        <v>2.9489154141470486E-3</v>
      </c>
    </row>
    <row r="57" spans="1:72" s="29" customFormat="1" x14ac:dyDescent="0.25">
      <c r="A57" s="42">
        <v>51</v>
      </c>
      <c r="B57" s="93">
        <f>ABS(('Wyrównanie 22 Part 2'!B57-'Wyrównanie 22 Part 2'!C57)/'Wyrównanie 22 Part 2'!C57)</f>
        <v>4.8671277263061939E-2</v>
      </c>
      <c r="C57" s="93">
        <f t="shared" si="5"/>
        <v>2.3688932304178501E-3</v>
      </c>
      <c r="D57" s="93">
        <f>'Wyrównanie 22 Part 2'!C58-'Wyrównanie 22 Part 2'!C57</f>
        <v>2.6103329892913181E-4</v>
      </c>
      <c r="E57" s="93">
        <f t="shared" si="0"/>
        <v>2.6103329892913181E-4</v>
      </c>
      <c r="F57" s="93">
        <f t="shared" si="1"/>
        <v>4.9605071547516484E-5</v>
      </c>
      <c r="G57" s="93">
        <f t="shared" si="2"/>
        <v>4.9605071547516484E-5</v>
      </c>
      <c r="H57" s="93">
        <f t="shared" si="3"/>
        <v>1.2773222732822545E-4</v>
      </c>
      <c r="I57" s="93">
        <f t="shared" si="4"/>
        <v>1.2773222732822545E-4</v>
      </c>
      <c r="J57" s="93"/>
      <c r="K57" s="93">
        <f>ABS(('Wyrównanie 22 Part 2'!B57-'Wyrównanie 22 Part 2'!E57)/'Wyrównanie 22 Part 2'!E57)</f>
        <v>2.7800396481551953E-2</v>
      </c>
      <c r="L57" s="93">
        <f t="shared" si="12"/>
        <v>7.7286204453148617E-4</v>
      </c>
      <c r="M57" s="93">
        <f>'Wyrównanie 22 Part 2'!C58-'Wyrównanie 22 Part 2'!C57</f>
        <v>2.6103329892913181E-4</v>
      </c>
      <c r="N57" s="93">
        <f t="shared" si="13"/>
        <v>2.6103329892913181E-4</v>
      </c>
      <c r="O57" s="93">
        <f t="shared" si="14"/>
        <v>4.9605071547516484E-5</v>
      </c>
      <c r="P57" s="93">
        <f t="shared" si="15"/>
        <v>4.9605071547516484E-5</v>
      </c>
      <c r="Q57" s="93">
        <f t="shared" si="16"/>
        <v>1.2773222732822545E-4</v>
      </c>
      <c r="R57" s="93">
        <f t="shared" si="17"/>
        <v>1.2773222732822545E-4</v>
      </c>
      <c r="S57" s="93"/>
      <c r="T57" s="93">
        <f>ABS(('Wyrównanie 22 Part 2'!B57-'Wyrównanie 22 Part 2'!G57)/'Wyrównanie 22 Part 2'!G57)</f>
        <v>4.7344286440410763E-2</v>
      </c>
      <c r="U57" s="93">
        <f t="shared" si="19"/>
        <v>2.2414814585516624E-3</v>
      </c>
      <c r="V57" s="93">
        <f>'Wyrównanie 22 Part 2'!C58-'Wyrównanie 22 Part 2'!C57</f>
        <v>2.6103329892913181E-4</v>
      </c>
      <c r="W57" s="93">
        <f t="shared" si="20"/>
        <v>2.6103329892913181E-4</v>
      </c>
      <c r="X57" s="93">
        <f t="shared" si="21"/>
        <v>4.9605071547516484E-5</v>
      </c>
      <c r="Y57" s="93">
        <f t="shared" si="22"/>
        <v>4.9605071547516484E-5</v>
      </c>
      <c r="Z57" s="93">
        <f t="shared" si="23"/>
        <v>1.2773222732822545E-4</v>
      </c>
      <c r="AA57" s="93">
        <f t="shared" si="48"/>
        <v>1.2773222732822545E-4</v>
      </c>
      <c r="AB57" s="93"/>
      <c r="AC57" s="93">
        <f>ABS(('Wyrównanie 22 Part 2'!B57-'Wyrównanie 22 Part 2'!I57)/'Wyrównanie 22 Part 2'!I57)</f>
        <v>2.911794592401401E-2</v>
      </c>
      <c r="AD57" s="93">
        <f t="shared" si="24"/>
        <v>8.478547748338041E-4</v>
      </c>
      <c r="AE57" s="93">
        <f>'Wyrównanie 22 Part 2'!C58-'Wyrównanie 22 Part 2'!C57</f>
        <v>2.6103329892913181E-4</v>
      </c>
      <c r="AF57" s="93">
        <f t="shared" si="25"/>
        <v>2.6103329892913181E-4</v>
      </c>
      <c r="AG57" s="93">
        <f t="shared" si="26"/>
        <v>4.9605071547516484E-5</v>
      </c>
      <c r="AH57" s="93">
        <f t="shared" si="27"/>
        <v>4.9605071547516484E-5</v>
      </c>
      <c r="AI57" s="93">
        <f t="shared" si="28"/>
        <v>1.2773222732822545E-4</v>
      </c>
      <c r="AJ57" s="93">
        <f t="shared" si="29"/>
        <v>1.2773222732822545E-4</v>
      </c>
      <c r="AK57" s="93"/>
      <c r="AL57" s="93">
        <f>ABS(('Wyrównanie 22 Part 2'!B57-'Wyrównanie 22 Part 2'!K57)/'Wyrównanie 22 Part 2'!K57)</f>
        <v>1.4463572351423896E-2</v>
      </c>
      <c r="AM57" s="93">
        <f t="shared" si="36"/>
        <v>2.0919492516487378E-4</v>
      </c>
      <c r="AN57" s="93">
        <f>'Wyrównanie 22 Part 2'!B58-'Wyrównanie 22 Part 2'!B57</f>
        <v>-2.0920835248485403E-4</v>
      </c>
      <c r="AO57" s="93">
        <f t="shared" si="37"/>
        <v>2.0920835248485403E-4</v>
      </c>
      <c r="AP57" s="93">
        <f t="shared" si="38"/>
        <v>2.1208297872867886E-3</v>
      </c>
      <c r="AQ57" s="93">
        <f t="shared" si="39"/>
        <v>2.1208297872867886E-3</v>
      </c>
      <c r="AR57" s="93">
        <f t="shared" si="40"/>
        <v>-4.595959469684845E-3</v>
      </c>
      <c r="AS57" s="93">
        <f t="shared" si="41"/>
        <v>4.595959469684845E-3</v>
      </c>
      <c r="AT57" s="93"/>
      <c r="AU57" s="93">
        <f>ABS(('Wyrównanie 22 Part 2'!B57-'Wyrównanie 22 Part 2'!M57)/'Wyrównanie 22 Part 2'!M57)</f>
        <v>5.3055369639895572E-2</v>
      </c>
      <c r="AV57" s="93">
        <f t="shared" si="42"/>
        <v>2.8148722476259527E-3</v>
      </c>
      <c r="AW57" s="93">
        <f>'Wyrównanie 22 Part 2'!B58-'Wyrównanie 22 Part 2'!B57</f>
        <v>-2.0920835248485403E-4</v>
      </c>
      <c r="AX57" s="93">
        <f t="shared" si="43"/>
        <v>2.0920835248485403E-4</v>
      </c>
      <c r="AY57" s="93">
        <f t="shared" si="44"/>
        <v>2.1208297872867886E-3</v>
      </c>
      <c r="AZ57" s="93">
        <f t="shared" si="45"/>
        <v>2.1208297872867886E-3</v>
      </c>
      <c r="BA57" s="93">
        <f t="shared" si="46"/>
        <v>-4.595959469684845E-3</v>
      </c>
      <c r="BB57" s="93">
        <f t="shared" si="47"/>
        <v>4.595959469684845E-3</v>
      </c>
      <c r="BC57" s="93"/>
      <c r="BD57" s="93">
        <f>ABS(('Wyrównanie 22 Part 2'!B57-'Wyrównanie 22 Part 2'!O57)/'Wyrównanie 22 Part 2'!O57)</f>
        <v>0.12632460876138898</v>
      </c>
      <c r="BE57" s="93">
        <f t="shared" si="6"/>
        <v>1.5957906778717994E-2</v>
      </c>
      <c r="BF57" s="93">
        <f>'Wyrównanie 22 Part 2'!B58-'Wyrównanie 22 Part 2'!B57</f>
        <v>-2.0920835248485403E-4</v>
      </c>
      <c r="BG57" s="93">
        <f t="shared" si="7"/>
        <v>2.0920835248485403E-4</v>
      </c>
      <c r="BH57" s="93">
        <f t="shared" si="8"/>
        <v>2.1208297872867886E-3</v>
      </c>
      <c r="BI57" s="93">
        <f t="shared" si="9"/>
        <v>2.1208297872867886E-3</v>
      </c>
      <c r="BJ57" s="93">
        <f t="shared" si="10"/>
        <v>-4.595959469684845E-3</v>
      </c>
      <c r="BK57" s="93">
        <f t="shared" si="11"/>
        <v>4.595959469684845E-3</v>
      </c>
      <c r="BL57" s="93"/>
      <c r="BM57" s="93">
        <f>ABS(('Wyrównanie 22 Part 2'!B57-'Wyrównanie 22 Part 2'!Q57)/'Wyrównanie 22 Part 2'!Q57)</f>
        <v>4.2689098471843254E-2</v>
      </c>
      <c r="BN57" s="93">
        <f t="shared" si="30"/>
        <v>1.82235912833873E-3</v>
      </c>
      <c r="BO57" s="93">
        <f>'Wyrównanie 22 Part 2'!B58-'Wyrównanie 22 Part 2'!B57</f>
        <v>-2.0920835248485403E-4</v>
      </c>
      <c r="BP57" s="93">
        <f t="shared" si="31"/>
        <v>2.0920835248485403E-4</v>
      </c>
      <c r="BQ57" s="93">
        <f t="shared" si="32"/>
        <v>2.1208297872867886E-3</v>
      </c>
      <c r="BR57" s="93">
        <f t="shared" si="33"/>
        <v>2.1208297872867886E-3</v>
      </c>
      <c r="BS57" s="93">
        <f t="shared" si="34"/>
        <v>-4.595959469684845E-3</v>
      </c>
      <c r="BT57" s="93">
        <f t="shared" si="35"/>
        <v>4.595959469684845E-3</v>
      </c>
    </row>
    <row r="58" spans="1:72" s="29" customFormat="1" x14ac:dyDescent="0.25">
      <c r="A58" s="42">
        <v>52</v>
      </c>
      <c r="B58" s="93">
        <f>ABS(('Wyrównanie 22 Part 2'!B58-'Wyrównanie 22 Part 2'!C58)/'Wyrównanie 22 Part 2'!C58)</f>
        <v>0.19297657029444509</v>
      </c>
      <c r="C58" s="93">
        <f t="shared" si="5"/>
        <v>3.7239956682606906E-2</v>
      </c>
      <c r="D58" s="93">
        <f>'Wyrównanie 22 Part 2'!C59-'Wyrównanie 22 Part 2'!C58</f>
        <v>3.1063837047664829E-4</v>
      </c>
      <c r="E58" s="93">
        <f t="shared" si="0"/>
        <v>3.1063837047664829E-4</v>
      </c>
      <c r="F58" s="93">
        <f t="shared" si="1"/>
        <v>1.7733729887574193E-4</v>
      </c>
      <c r="G58" s="93">
        <f t="shared" si="2"/>
        <v>1.7733729887574193E-4</v>
      </c>
      <c r="H58" s="93">
        <f t="shared" si="3"/>
        <v>-7.7633261443592599E-5</v>
      </c>
      <c r="I58" s="93">
        <f t="shared" si="4"/>
        <v>7.7633261443592599E-5</v>
      </c>
      <c r="J58" s="93"/>
      <c r="K58" s="93">
        <f>ABS(('Wyrównanie 22 Part 2'!B58-'Wyrównanie 22 Part 2'!E58)/'Wyrównanie 22 Part 2'!E58)</f>
        <v>0.19743756746034544</v>
      </c>
      <c r="L58" s="93">
        <f t="shared" si="12"/>
        <v>3.8981593044658452E-2</v>
      </c>
      <c r="M58" s="93">
        <f>'Wyrównanie 22 Part 2'!C59-'Wyrównanie 22 Part 2'!C58</f>
        <v>3.1063837047664829E-4</v>
      </c>
      <c r="N58" s="93">
        <f t="shared" si="13"/>
        <v>3.1063837047664829E-4</v>
      </c>
      <c r="O58" s="93">
        <f t="shared" si="14"/>
        <v>1.7733729887574193E-4</v>
      </c>
      <c r="P58" s="93">
        <f t="shared" si="15"/>
        <v>1.7733729887574193E-4</v>
      </c>
      <c r="Q58" s="93">
        <f t="shared" si="16"/>
        <v>-7.7633261443592599E-5</v>
      </c>
      <c r="R58" s="93">
        <f t="shared" si="17"/>
        <v>7.7633261443592599E-5</v>
      </c>
      <c r="S58" s="93"/>
      <c r="T58" s="93">
        <f>ABS(('Wyrównanie 22 Part 2'!B58-'Wyrównanie 22 Part 2'!G58)/'Wyrównanie 22 Part 2'!G58)</f>
        <v>0.21028334298327292</v>
      </c>
      <c r="U58" s="93">
        <f t="shared" si="19"/>
        <v>4.4219084336220793E-2</v>
      </c>
      <c r="V58" s="93">
        <f>'Wyrównanie 22 Part 2'!C59-'Wyrównanie 22 Part 2'!C58</f>
        <v>3.1063837047664829E-4</v>
      </c>
      <c r="W58" s="93">
        <f t="shared" si="20"/>
        <v>3.1063837047664829E-4</v>
      </c>
      <c r="X58" s="93">
        <f t="shared" si="21"/>
        <v>1.7733729887574193E-4</v>
      </c>
      <c r="Y58" s="93">
        <f t="shared" si="22"/>
        <v>1.7733729887574193E-4</v>
      </c>
      <c r="Z58" s="93">
        <f t="shared" si="23"/>
        <v>-7.7633261443592599E-5</v>
      </c>
      <c r="AA58" s="93">
        <f t="shared" si="48"/>
        <v>7.7633261443592599E-5</v>
      </c>
      <c r="AB58" s="93"/>
      <c r="AC58" s="93">
        <f>ABS(('Wyrównanie 22 Part 2'!B58-'Wyrównanie 22 Part 2'!I58)/'Wyrównanie 22 Part 2'!I58)</f>
        <v>0.1884941224409567</v>
      </c>
      <c r="AD58" s="93">
        <f t="shared" si="24"/>
        <v>3.5530034194786377E-2</v>
      </c>
      <c r="AE58" s="93">
        <f>'Wyrównanie 22 Part 2'!C59-'Wyrównanie 22 Part 2'!C58</f>
        <v>3.1063837047664829E-4</v>
      </c>
      <c r="AF58" s="93">
        <f t="shared" si="25"/>
        <v>3.1063837047664829E-4</v>
      </c>
      <c r="AG58" s="93">
        <f t="shared" si="26"/>
        <v>1.7733729887574193E-4</v>
      </c>
      <c r="AH58" s="93">
        <f t="shared" si="27"/>
        <v>1.7733729887574193E-4</v>
      </c>
      <c r="AI58" s="93">
        <f t="shared" si="28"/>
        <v>-7.7633261443592599E-5</v>
      </c>
      <c r="AJ58" s="93">
        <f t="shared" si="29"/>
        <v>7.7633261443592599E-5</v>
      </c>
      <c r="AK58" s="93"/>
      <c r="AL58" s="93">
        <f>ABS(('Wyrównanie 22 Part 2'!B58-'Wyrównanie 22 Part 2'!K58)/'Wyrównanie 22 Part 2'!K58)</f>
        <v>0.18495254130507255</v>
      </c>
      <c r="AM58" s="93">
        <f t="shared" si="36"/>
        <v>3.4207442535204566E-2</v>
      </c>
      <c r="AN58" s="93">
        <f>'Wyrównanie 22 Part 2'!B59-'Wyrównanie 22 Part 2'!B58</f>
        <v>1.9116214348019345E-3</v>
      </c>
      <c r="AO58" s="93">
        <f t="shared" si="37"/>
        <v>1.9116214348019345E-3</v>
      </c>
      <c r="AP58" s="93">
        <f t="shared" si="38"/>
        <v>-2.475129682398056E-3</v>
      </c>
      <c r="AQ58" s="93">
        <f t="shared" si="39"/>
        <v>2.475129682398056E-3</v>
      </c>
      <c r="AR58" s="93">
        <f t="shared" si="40"/>
        <v>2.8340476732810543E-3</v>
      </c>
      <c r="AS58" s="93">
        <f t="shared" si="41"/>
        <v>2.8340476732810543E-3</v>
      </c>
      <c r="AT58" s="93"/>
      <c r="AU58" s="93">
        <f>ABS(('Wyrównanie 22 Part 2'!B58-'Wyrównanie 22 Part 2'!M58)/'Wyrównanie 22 Part 2'!M58)</f>
        <v>0.21464028426897205</v>
      </c>
      <c r="AV58" s="93">
        <f t="shared" si="42"/>
        <v>4.6070451631065129E-2</v>
      </c>
      <c r="AW58" s="93">
        <f>'Wyrównanie 22 Part 2'!B59-'Wyrównanie 22 Part 2'!B58</f>
        <v>1.9116214348019345E-3</v>
      </c>
      <c r="AX58" s="93">
        <f t="shared" si="43"/>
        <v>1.9116214348019345E-3</v>
      </c>
      <c r="AY58" s="93">
        <f t="shared" si="44"/>
        <v>-2.475129682398056E-3</v>
      </c>
      <c r="AZ58" s="93">
        <f t="shared" si="45"/>
        <v>2.475129682398056E-3</v>
      </c>
      <c r="BA58" s="93">
        <f t="shared" si="46"/>
        <v>2.8340476732810543E-3</v>
      </c>
      <c r="BB58" s="93">
        <f t="shared" si="47"/>
        <v>2.8340476732810543E-3</v>
      </c>
      <c r="BC58" s="93"/>
      <c r="BD58" s="93">
        <f>ABS(('Wyrównanie 22 Part 2'!B58-'Wyrównanie 22 Part 2'!O58)/'Wyrównanie 22 Part 2'!O58)</f>
        <v>0.15254125883593067</v>
      </c>
      <c r="BE58" s="93">
        <f t="shared" si="6"/>
        <v>2.3268835647250397E-2</v>
      </c>
      <c r="BF58" s="93">
        <f>'Wyrównanie 22 Part 2'!B59-'Wyrównanie 22 Part 2'!B58</f>
        <v>1.9116214348019345E-3</v>
      </c>
      <c r="BG58" s="93">
        <f t="shared" si="7"/>
        <v>1.9116214348019345E-3</v>
      </c>
      <c r="BH58" s="93">
        <f t="shared" si="8"/>
        <v>-2.475129682398056E-3</v>
      </c>
      <c r="BI58" s="93">
        <f t="shared" si="9"/>
        <v>2.475129682398056E-3</v>
      </c>
      <c r="BJ58" s="93">
        <f t="shared" si="10"/>
        <v>2.8340476732810543E-3</v>
      </c>
      <c r="BK58" s="93">
        <f t="shared" si="11"/>
        <v>2.8340476732810543E-3</v>
      </c>
      <c r="BL58" s="93"/>
      <c r="BM58" s="93">
        <f>ABS(('Wyrównanie 22 Part 2'!B58-'Wyrównanie 22 Part 2'!Q58)/'Wyrównanie 22 Part 2'!Q58)</f>
        <v>0.18552718895933204</v>
      </c>
      <c r="BN58" s="93">
        <f t="shared" si="30"/>
        <v>3.4420337843151697E-2</v>
      </c>
      <c r="BO58" s="93">
        <f>'Wyrównanie 22 Part 2'!B59-'Wyrównanie 22 Part 2'!B58</f>
        <v>1.9116214348019345E-3</v>
      </c>
      <c r="BP58" s="93">
        <f t="shared" si="31"/>
        <v>1.9116214348019345E-3</v>
      </c>
      <c r="BQ58" s="93">
        <f t="shared" si="32"/>
        <v>-2.475129682398056E-3</v>
      </c>
      <c r="BR58" s="93">
        <f t="shared" si="33"/>
        <v>2.475129682398056E-3</v>
      </c>
      <c r="BS58" s="93">
        <f t="shared" si="34"/>
        <v>2.8340476732810543E-3</v>
      </c>
      <c r="BT58" s="93">
        <f t="shared" si="35"/>
        <v>2.8340476732810543E-3</v>
      </c>
    </row>
    <row r="59" spans="1:72" s="29" customFormat="1" x14ac:dyDescent="0.25">
      <c r="A59" s="42">
        <v>53</v>
      </c>
      <c r="B59" s="93">
        <f>ABS(('Wyrównanie 22 Part 2'!B59-'Wyrównanie 22 Part 2'!C59)/'Wyrównanie 22 Part 2'!C59)</f>
        <v>0.28412975342886854</v>
      </c>
      <c r="C59" s="93">
        <f t="shared" si="5"/>
        <v>8.0729716783549635E-2</v>
      </c>
      <c r="D59" s="93">
        <f>'Wyrównanie 22 Part 2'!C60-'Wyrównanie 22 Part 2'!C59</f>
        <v>4.8797566935239022E-4</v>
      </c>
      <c r="E59" s="93">
        <f t="shared" si="0"/>
        <v>4.8797566935239022E-4</v>
      </c>
      <c r="F59" s="93">
        <f t="shared" si="1"/>
        <v>9.9704037432149333E-5</v>
      </c>
      <c r="G59" s="93">
        <f t="shared" si="2"/>
        <v>9.9704037432149333E-5</v>
      </c>
      <c r="H59" s="93">
        <f t="shared" si="3"/>
        <v>-5.3350782029485799E-4</v>
      </c>
      <c r="I59" s="93">
        <f t="shared" si="4"/>
        <v>5.3350782029485799E-4</v>
      </c>
      <c r="J59" s="93"/>
      <c r="K59" s="93">
        <f>ABS(('Wyrównanie 22 Part 2'!B59-'Wyrównanie 22 Part 2'!E59)/'Wyrównanie 22 Part 2'!E59)</f>
        <v>0.23575934174826746</v>
      </c>
      <c r="L59" s="93">
        <f t="shared" si="12"/>
        <v>5.5582467221576365E-2</v>
      </c>
      <c r="M59" s="93">
        <f>'Wyrównanie 22 Part 2'!C60-'Wyrównanie 22 Part 2'!C59</f>
        <v>4.8797566935239022E-4</v>
      </c>
      <c r="N59" s="93">
        <f t="shared" si="13"/>
        <v>4.8797566935239022E-4</v>
      </c>
      <c r="O59" s="93">
        <f t="shared" si="14"/>
        <v>9.9704037432149333E-5</v>
      </c>
      <c r="P59" s="93">
        <f t="shared" si="15"/>
        <v>9.9704037432149333E-5</v>
      </c>
      <c r="Q59" s="93">
        <f t="shared" si="16"/>
        <v>-5.3350782029485799E-4</v>
      </c>
      <c r="R59" s="93">
        <f t="shared" si="17"/>
        <v>5.3350782029485799E-4</v>
      </c>
      <c r="S59" s="93"/>
      <c r="T59" s="93">
        <f>ABS(('Wyrównanie 22 Part 2'!B59-'Wyrównanie 22 Part 2'!G59)/'Wyrównanie 22 Part 2'!G59)</f>
        <v>0.24050801851180403</v>
      </c>
      <c r="U59" s="93">
        <f t="shared" si="19"/>
        <v>5.7844106968474272E-2</v>
      </c>
      <c r="V59" s="93">
        <f>'Wyrównanie 22 Part 2'!C60-'Wyrównanie 22 Part 2'!C59</f>
        <v>4.8797566935239022E-4</v>
      </c>
      <c r="W59" s="93">
        <f t="shared" si="20"/>
        <v>4.8797566935239022E-4</v>
      </c>
      <c r="X59" s="93">
        <f t="shared" si="21"/>
        <v>9.9704037432149333E-5</v>
      </c>
      <c r="Y59" s="93">
        <f t="shared" si="22"/>
        <v>9.9704037432149333E-5</v>
      </c>
      <c r="Z59" s="93">
        <f t="shared" si="23"/>
        <v>-5.3350782029485799E-4</v>
      </c>
      <c r="AA59" s="93">
        <f t="shared" si="48"/>
        <v>5.3350782029485799E-4</v>
      </c>
      <c r="AB59" s="93"/>
      <c r="AC59" s="93">
        <f>ABS(('Wyrównanie 22 Part 2'!B59-'Wyrównanie 22 Part 2'!I59)/'Wyrównanie 22 Part 2'!I59)</f>
        <v>0.29173500101242905</v>
      </c>
      <c r="AD59" s="93">
        <f t="shared" si="24"/>
        <v>8.5109310815721984E-2</v>
      </c>
      <c r="AE59" s="93">
        <f>'Wyrównanie 22 Part 2'!C60-'Wyrównanie 22 Part 2'!C59</f>
        <v>4.8797566935239022E-4</v>
      </c>
      <c r="AF59" s="93">
        <f t="shared" si="25"/>
        <v>4.8797566935239022E-4</v>
      </c>
      <c r="AG59" s="93">
        <f t="shared" si="26"/>
        <v>9.9704037432149333E-5</v>
      </c>
      <c r="AH59" s="93">
        <f t="shared" si="27"/>
        <v>9.9704037432149333E-5</v>
      </c>
      <c r="AI59" s="93">
        <f t="shared" si="28"/>
        <v>-5.3350782029485799E-4</v>
      </c>
      <c r="AJ59" s="93">
        <f t="shared" si="29"/>
        <v>5.3350782029485799E-4</v>
      </c>
      <c r="AK59" s="93"/>
      <c r="AL59" s="93">
        <f>ABS(('Wyrównanie 22 Part 2'!B59-'Wyrównanie 22 Part 2'!K59)/'Wyrównanie 22 Part 2'!K59)</f>
        <v>0.2739879143382461</v>
      </c>
      <c r="AM59" s="93">
        <f t="shared" si="36"/>
        <v>7.5069377203422077E-2</v>
      </c>
      <c r="AN59" s="93">
        <f>'Wyrównanie 22 Part 2'!B60-'Wyrównanie 22 Part 2'!B59</f>
        <v>-5.6350824759612145E-4</v>
      </c>
      <c r="AO59" s="93">
        <f t="shared" si="37"/>
        <v>5.6350824759612145E-4</v>
      </c>
      <c r="AP59" s="93">
        <f t="shared" si="38"/>
        <v>3.5891799088299831E-4</v>
      </c>
      <c r="AQ59" s="93">
        <f t="shared" si="39"/>
        <v>3.5891799088299831E-4</v>
      </c>
      <c r="AR59" s="93">
        <f t="shared" si="40"/>
        <v>1.3512360345842396E-3</v>
      </c>
      <c r="AS59" s="93">
        <f t="shared" si="41"/>
        <v>1.3512360345842396E-3</v>
      </c>
      <c r="AT59" s="93"/>
      <c r="AU59" s="93">
        <f>ABS(('Wyrównanie 22 Part 2'!B59-'Wyrównanie 22 Part 2'!M59)/'Wyrównanie 22 Part 2'!M59)</f>
        <v>0.23538749688016433</v>
      </c>
      <c r="AV59" s="93">
        <f t="shared" si="42"/>
        <v>5.5407273687509376E-2</v>
      </c>
      <c r="AW59" s="93">
        <f>'Wyrównanie 22 Part 2'!B60-'Wyrównanie 22 Part 2'!B59</f>
        <v>-5.6350824759612145E-4</v>
      </c>
      <c r="AX59" s="93">
        <f t="shared" si="43"/>
        <v>5.6350824759612145E-4</v>
      </c>
      <c r="AY59" s="93">
        <f t="shared" si="44"/>
        <v>3.5891799088299831E-4</v>
      </c>
      <c r="AZ59" s="93">
        <f t="shared" si="45"/>
        <v>3.5891799088299831E-4</v>
      </c>
      <c r="BA59" s="93">
        <f t="shared" si="46"/>
        <v>1.3512360345842396E-3</v>
      </c>
      <c r="BB59" s="93">
        <f t="shared" si="47"/>
        <v>1.3512360345842396E-3</v>
      </c>
      <c r="BC59" s="93"/>
      <c r="BD59" s="93">
        <f>ABS(('Wyrównanie 22 Part 2'!B59-'Wyrównanie 22 Part 2'!O59)/'Wyrównanie 22 Part 2'!O59)</f>
        <v>0.10960929443285876</v>
      </c>
      <c r="BE59" s="93">
        <f t="shared" si="6"/>
        <v>1.2014197426069122E-2</v>
      </c>
      <c r="BF59" s="93">
        <f>'Wyrównanie 22 Part 2'!B60-'Wyrównanie 22 Part 2'!B59</f>
        <v>-5.6350824759612145E-4</v>
      </c>
      <c r="BG59" s="93">
        <f t="shared" si="7"/>
        <v>5.6350824759612145E-4</v>
      </c>
      <c r="BH59" s="93">
        <f t="shared" si="8"/>
        <v>3.5891799088299831E-4</v>
      </c>
      <c r="BI59" s="93">
        <f t="shared" si="9"/>
        <v>3.5891799088299831E-4</v>
      </c>
      <c r="BJ59" s="93">
        <f t="shared" si="10"/>
        <v>1.3512360345842396E-3</v>
      </c>
      <c r="BK59" s="93">
        <f t="shared" si="11"/>
        <v>1.3512360345842396E-3</v>
      </c>
      <c r="BL59" s="93"/>
      <c r="BM59" s="93">
        <f>ABS(('Wyrównanie 22 Part 2'!B59-'Wyrównanie 22 Part 2'!Q59)/'Wyrównanie 22 Part 2'!Q59)</f>
        <v>0.30194559167165935</v>
      </c>
      <c r="BN59" s="93">
        <f t="shared" si="30"/>
        <v>9.1171140329948441E-2</v>
      </c>
      <c r="BO59" s="93">
        <f>'Wyrównanie 22 Part 2'!B60-'Wyrównanie 22 Part 2'!B59</f>
        <v>-5.6350824759612145E-4</v>
      </c>
      <c r="BP59" s="93">
        <f t="shared" si="31"/>
        <v>5.6350824759612145E-4</v>
      </c>
      <c r="BQ59" s="93">
        <f t="shared" si="32"/>
        <v>3.5891799088299831E-4</v>
      </c>
      <c r="BR59" s="93">
        <f t="shared" si="33"/>
        <v>3.5891799088299831E-4</v>
      </c>
      <c r="BS59" s="93">
        <f t="shared" si="34"/>
        <v>1.3512360345842396E-3</v>
      </c>
      <c r="BT59" s="93">
        <f t="shared" si="35"/>
        <v>1.3512360345842396E-3</v>
      </c>
    </row>
    <row r="60" spans="1:72" s="29" customFormat="1" x14ac:dyDescent="0.25">
      <c r="A60" s="42">
        <v>54</v>
      </c>
      <c r="B60" s="93">
        <f>ABS(('Wyrównanie 22 Part 2'!B60-'Wyrównanie 22 Part 2'!C60)/'Wyrównanie 22 Part 2'!C60)</f>
        <v>1.5709758692239409E-2</v>
      </c>
      <c r="C60" s="93">
        <f t="shared" si="5"/>
        <v>2.4679651816839169E-4</v>
      </c>
      <c r="D60" s="93">
        <f>'Wyrównanie 22 Part 2'!C61-'Wyrównanie 22 Part 2'!C60</f>
        <v>5.8767970678453955E-4</v>
      </c>
      <c r="E60" s="93">
        <f t="shared" si="0"/>
        <v>5.8767970678453955E-4</v>
      </c>
      <c r="F60" s="93">
        <f t="shared" si="1"/>
        <v>-4.3380378286270865E-4</v>
      </c>
      <c r="G60" s="93">
        <f t="shared" si="2"/>
        <v>4.3380378286270865E-4</v>
      </c>
      <c r="H60" s="93">
        <f t="shared" si="3"/>
        <v>7.8953871454819861E-4</v>
      </c>
      <c r="I60" s="93">
        <f t="shared" si="4"/>
        <v>7.8953871454819861E-4</v>
      </c>
      <c r="J60" s="93"/>
      <c r="K60" s="93">
        <f>ABS(('Wyrównanie 22 Part 2'!B60-'Wyrównanie 22 Part 2'!E60)/'Wyrównanie 22 Part 2'!E60)</f>
        <v>1.7820276830605771E-2</v>
      </c>
      <c r="L60" s="93">
        <f t="shared" si="12"/>
        <v>3.1756226631942487E-4</v>
      </c>
      <c r="M60" s="93">
        <f>'Wyrównanie 22 Part 2'!C61-'Wyrównanie 22 Part 2'!C60</f>
        <v>5.8767970678453955E-4</v>
      </c>
      <c r="N60" s="93">
        <f t="shared" si="13"/>
        <v>5.8767970678453955E-4</v>
      </c>
      <c r="O60" s="93">
        <f t="shared" si="14"/>
        <v>-4.3380378286270865E-4</v>
      </c>
      <c r="P60" s="93">
        <f t="shared" si="15"/>
        <v>4.3380378286270865E-4</v>
      </c>
      <c r="Q60" s="93">
        <f t="shared" si="16"/>
        <v>7.8953871454819861E-4</v>
      </c>
      <c r="R60" s="93">
        <f t="shared" si="17"/>
        <v>7.8953871454819861E-4</v>
      </c>
      <c r="S60" s="93"/>
      <c r="T60" s="93">
        <f>ABS(('Wyrównanie 22 Part 2'!B60-'Wyrównanie 22 Part 2'!G60)/'Wyrównanie 22 Part 2'!G60)</f>
        <v>2.6900908119200446E-2</v>
      </c>
      <c r="U60" s="93">
        <f t="shared" si="19"/>
        <v>7.2365885763766452E-4</v>
      </c>
      <c r="V60" s="93">
        <f>'Wyrównanie 22 Part 2'!C61-'Wyrównanie 22 Part 2'!C60</f>
        <v>5.8767970678453955E-4</v>
      </c>
      <c r="W60" s="93">
        <f t="shared" si="20"/>
        <v>5.8767970678453955E-4</v>
      </c>
      <c r="X60" s="93">
        <f t="shared" si="21"/>
        <v>-4.3380378286270865E-4</v>
      </c>
      <c r="Y60" s="93">
        <f t="shared" si="22"/>
        <v>4.3380378286270865E-4</v>
      </c>
      <c r="Z60" s="93">
        <f t="shared" si="23"/>
        <v>7.8953871454819861E-4</v>
      </c>
      <c r="AA60" s="93">
        <f t="shared" si="48"/>
        <v>7.8953871454819861E-4</v>
      </c>
      <c r="AB60" s="93"/>
      <c r="AC60" s="93">
        <f>ABS(('Wyrównanie 22 Part 2'!B60-'Wyrównanie 22 Part 2'!I60)/'Wyrównanie 22 Part 2'!I60)</f>
        <v>1.6677349510966068E-3</v>
      </c>
      <c r="AD60" s="93">
        <f t="shared" si="24"/>
        <v>2.7813398671092014E-6</v>
      </c>
      <c r="AE60" s="93">
        <f>'Wyrównanie 22 Part 2'!C61-'Wyrównanie 22 Part 2'!C60</f>
        <v>5.8767970678453955E-4</v>
      </c>
      <c r="AF60" s="93">
        <f t="shared" si="25"/>
        <v>5.8767970678453955E-4</v>
      </c>
      <c r="AG60" s="93">
        <f t="shared" si="26"/>
        <v>-4.3380378286270865E-4</v>
      </c>
      <c r="AH60" s="93">
        <f t="shared" si="27"/>
        <v>4.3380378286270865E-4</v>
      </c>
      <c r="AI60" s="93">
        <f t="shared" si="28"/>
        <v>7.8953871454819861E-4</v>
      </c>
      <c r="AJ60" s="93">
        <f t="shared" si="29"/>
        <v>7.8953871454819861E-4</v>
      </c>
      <c r="AK60" s="93"/>
      <c r="AL60" s="93">
        <f>ABS(('Wyrównanie 22 Part 2'!B60-'Wyrównanie 22 Part 2'!K60)/'Wyrównanie 22 Part 2'!K60)</f>
        <v>1.2375454095966461E-3</v>
      </c>
      <c r="AM60" s="93">
        <f t="shared" si="36"/>
        <v>1.5315186408137307E-6</v>
      </c>
      <c r="AN60" s="93">
        <f>'Wyrównanie 22 Part 2'!B61-'Wyrównanie 22 Part 2'!B60</f>
        <v>-2.0459025671312314E-4</v>
      </c>
      <c r="AO60" s="93">
        <f t="shared" si="37"/>
        <v>2.0459025671312314E-4</v>
      </c>
      <c r="AP60" s="93">
        <f t="shared" si="38"/>
        <v>1.7101540254672379E-3</v>
      </c>
      <c r="AQ60" s="93">
        <f t="shared" si="39"/>
        <v>1.7101540254672379E-3</v>
      </c>
      <c r="AR60" s="93">
        <f t="shared" si="40"/>
        <v>-2.9264059595454578E-3</v>
      </c>
      <c r="AS60" s="93">
        <f t="shared" si="41"/>
        <v>2.9264059595454578E-3</v>
      </c>
      <c r="AT60" s="93"/>
      <c r="AU60" s="93">
        <f>ABS(('Wyrównanie 22 Part 2'!B60-'Wyrównanie 22 Part 2'!M60)/'Wyrównanie 22 Part 2'!M60)</f>
        <v>2.9179702683509588E-2</v>
      </c>
      <c r="AV60" s="93">
        <f t="shared" si="42"/>
        <v>8.5145504869801663E-4</v>
      </c>
      <c r="AW60" s="93">
        <f>'Wyrównanie 22 Part 2'!B61-'Wyrównanie 22 Part 2'!B60</f>
        <v>-2.0459025671312314E-4</v>
      </c>
      <c r="AX60" s="93">
        <f t="shared" si="43"/>
        <v>2.0459025671312314E-4</v>
      </c>
      <c r="AY60" s="93">
        <f t="shared" si="44"/>
        <v>1.7101540254672379E-3</v>
      </c>
      <c r="AZ60" s="93">
        <f t="shared" si="45"/>
        <v>1.7101540254672379E-3</v>
      </c>
      <c r="BA60" s="93">
        <f t="shared" si="46"/>
        <v>-2.9264059595454578E-3</v>
      </c>
      <c r="BB60" s="93">
        <f t="shared" si="47"/>
        <v>2.9264059595454578E-3</v>
      </c>
      <c r="BC60" s="93"/>
      <c r="BD60" s="93">
        <f>ABS(('Wyrównanie 22 Part 2'!B60-'Wyrównanie 22 Part 2'!O60)/'Wyrównanie 22 Part 2'!O60)</f>
        <v>2.334965870358964E-2</v>
      </c>
      <c r="BE60" s="93">
        <f t="shared" si="6"/>
        <v>5.4520656157411947E-4</v>
      </c>
      <c r="BF60" s="93">
        <f>'Wyrównanie 22 Part 2'!B61-'Wyrównanie 22 Part 2'!B60</f>
        <v>-2.0459025671312314E-4</v>
      </c>
      <c r="BG60" s="93">
        <f t="shared" si="7"/>
        <v>2.0459025671312314E-4</v>
      </c>
      <c r="BH60" s="93">
        <f t="shared" si="8"/>
        <v>1.7101540254672379E-3</v>
      </c>
      <c r="BI60" s="93">
        <f t="shared" si="9"/>
        <v>1.7101540254672379E-3</v>
      </c>
      <c r="BJ60" s="93">
        <f t="shared" si="10"/>
        <v>-2.9264059595454578E-3</v>
      </c>
      <c r="BK60" s="93">
        <f t="shared" si="11"/>
        <v>2.9264059595454578E-3</v>
      </c>
      <c r="BL60" s="93"/>
      <c r="BM60" s="93">
        <f>ABS(('Wyrównanie 22 Part 2'!B60-'Wyrównanie 22 Part 2'!Q60)/'Wyrównanie 22 Part 2'!Q60)</f>
        <v>7.2495375298769092E-3</v>
      </c>
      <c r="BN60" s="93">
        <f t="shared" si="30"/>
        <v>5.2555794397093795E-5</v>
      </c>
      <c r="BO60" s="93">
        <f>'Wyrównanie 22 Part 2'!B61-'Wyrównanie 22 Part 2'!B60</f>
        <v>-2.0459025671312314E-4</v>
      </c>
      <c r="BP60" s="93">
        <f t="shared" si="31"/>
        <v>2.0459025671312314E-4</v>
      </c>
      <c r="BQ60" s="93">
        <f t="shared" si="32"/>
        <v>1.7101540254672379E-3</v>
      </c>
      <c r="BR60" s="93">
        <f t="shared" si="33"/>
        <v>1.7101540254672379E-3</v>
      </c>
      <c r="BS60" s="93">
        <f t="shared" si="34"/>
        <v>-2.9264059595454578E-3</v>
      </c>
      <c r="BT60" s="93">
        <f t="shared" si="35"/>
        <v>2.9264059595454578E-3</v>
      </c>
    </row>
    <row r="61" spans="1:72" s="29" customFormat="1" x14ac:dyDescent="0.25">
      <c r="A61" s="42">
        <v>55</v>
      </c>
      <c r="B61" s="93">
        <f>ABS(('Wyrównanie 22 Part 2'!B61-'Wyrównanie 22 Part 2'!C61)/'Wyrównanie 22 Part 2'!C61)</f>
        <v>0.18754495281427894</v>
      </c>
      <c r="C61" s="93">
        <f t="shared" si="5"/>
        <v>3.5173109326110112E-2</v>
      </c>
      <c r="D61" s="93">
        <f>'Wyrównanie 22 Part 2'!C62-'Wyrównanie 22 Part 2'!C61</f>
        <v>1.538759239218309E-4</v>
      </c>
      <c r="E61" s="93">
        <f t="shared" si="0"/>
        <v>1.538759239218309E-4</v>
      </c>
      <c r="F61" s="93">
        <f t="shared" si="1"/>
        <v>3.5573493168548995E-4</v>
      </c>
      <c r="G61" s="93">
        <f t="shared" si="2"/>
        <v>3.5573493168548995E-4</v>
      </c>
      <c r="H61" s="93">
        <f t="shared" si="3"/>
        <v>-2.7270862745652075E-5</v>
      </c>
      <c r="I61" s="93">
        <f t="shared" si="4"/>
        <v>2.7270862745652075E-5</v>
      </c>
      <c r="J61" s="93"/>
      <c r="K61" s="93">
        <f>ABS(('Wyrównanie 22 Part 2'!B61-'Wyrównanie 22 Part 2'!E61)/'Wyrównanie 22 Part 2'!E61)</f>
        <v>0.15621592085461194</v>
      </c>
      <c r="L61" s="93">
        <f t="shared" si="12"/>
        <v>2.4403413928454382E-2</v>
      </c>
      <c r="M61" s="93">
        <f>'Wyrównanie 22 Part 2'!C62-'Wyrównanie 22 Part 2'!C61</f>
        <v>1.538759239218309E-4</v>
      </c>
      <c r="N61" s="93">
        <f t="shared" si="13"/>
        <v>1.538759239218309E-4</v>
      </c>
      <c r="O61" s="93">
        <f t="shared" si="14"/>
        <v>3.5573493168548995E-4</v>
      </c>
      <c r="P61" s="93">
        <f t="shared" si="15"/>
        <v>3.5573493168548995E-4</v>
      </c>
      <c r="Q61" s="93">
        <f t="shared" si="16"/>
        <v>-2.7270862745652075E-5</v>
      </c>
      <c r="R61" s="93">
        <f t="shared" si="17"/>
        <v>2.7270862745652075E-5</v>
      </c>
      <c r="S61" s="93"/>
      <c r="T61" s="93">
        <f>ABS(('Wyrównanie 22 Part 2'!B61-'Wyrównanie 22 Part 2'!G61)/'Wyrównanie 22 Part 2'!G61)</f>
        <v>0.16987497262647558</v>
      </c>
      <c r="U61" s="93">
        <f t="shared" si="19"/>
        <v>2.8857506324845829E-2</v>
      </c>
      <c r="V61" s="93">
        <f>'Wyrównanie 22 Part 2'!C62-'Wyrównanie 22 Part 2'!C61</f>
        <v>1.538759239218309E-4</v>
      </c>
      <c r="W61" s="93">
        <f t="shared" si="20"/>
        <v>1.538759239218309E-4</v>
      </c>
      <c r="X61" s="93">
        <f t="shared" si="21"/>
        <v>3.5573493168548995E-4</v>
      </c>
      <c r="Y61" s="93">
        <f t="shared" si="22"/>
        <v>3.5573493168548995E-4</v>
      </c>
      <c r="Z61" s="93">
        <f t="shared" si="23"/>
        <v>-2.7270862745652075E-5</v>
      </c>
      <c r="AA61" s="93">
        <f t="shared" si="48"/>
        <v>2.7270862745652075E-5</v>
      </c>
      <c r="AB61" s="93"/>
      <c r="AC61" s="93">
        <f>ABS(('Wyrównanie 22 Part 2'!B61-'Wyrównanie 22 Part 2'!I61)/'Wyrównanie 22 Part 2'!I61)</f>
        <v>0.1577110132658972</v>
      </c>
      <c r="AD61" s="93">
        <f t="shared" si="24"/>
        <v>2.4872763705356005E-2</v>
      </c>
      <c r="AE61" s="93">
        <f>'Wyrównanie 22 Part 2'!C62-'Wyrównanie 22 Part 2'!C61</f>
        <v>1.538759239218309E-4</v>
      </c>
      <c r="AF61" s="93">
        <f t="shared" si="25"/>
        <v>1.538759239218309E-4</v>
      </c>
      <c r="AG61" s="93">
        <f t="shared" si="26"/>
        <v>3.5573493168548995E-4</v>
      </c>
      <c r="AH61" s="93">
        <f t="shared" si="27"/>
        <v>3.5573493168548995E-4</v>
      </c>
      <c r="AI61" s="93">
        <f t="shared" si="28"/>
        <v>-2.7270862745652075E-5</v>
      </c>
      <c r="AJ61" s="93">
        <f t="shared" si="29"/>
        <v>2.7270862745652075E-5</v>
      </c>
      <c r="AK61" s="93"/>
      <c r="AL61" s="93">
        <f>ABS(('Wyrównanie 22 Part 2'!B61-'Wyrównanie 22 Part 2'!K61)/'Wyrównanie 22 Part 2'!K61)</f>
        <v>0.14438279949310256</v>
      </c>
      <c r="AM61" s="93">
        <f t="shared" si="36"/>
        <v>2.0846392789465457E-2</v>
      </c>
      <c r="AN61" s="93">
        <f>'Wyrównanie 22 Part 2'!B62-'Wyrównanie 22 Part 2'!B61</f>
        <v>1.5055637687541147E-3</v>
      </c>
      <c r="AO61" s="93">
        <f t="shared" si="37"/>
        <v>1.5055637687541147E-3</v>
      </c>
      <c r="AP61" s="93">
        <f t="shared" si="38"/>
        <v>-1.2162519340782199E-3</v>
      </c>
      <c r="AQ61" s="93">
        <f t="shared" si="39"/>
        <v>1.2162519340782199E-3</v>
      </c>
      <c r="AR61" s="93">
        <f t="shared" si="40"/>
        <v>6.6954261989071034E-4</v>
      </c>
      <c r="AS61" s="93">
        <f t="shared" si="41"/>
        <v>6.6954261989071034E-4</v>
      </c>
      <c r="AT61" s="93"/>
      <c r="AU61" s="93">
        <f>ABS(('Wyrównanie 22 Part 2'!B61-'Wyrównanie 22 Part 2'!M61)/'Wyrównanie 22 Part 2'!M61)</f>
        <v>0.1716129330231875</v>
      </c>
      <c r="AV61" s="93">
        <f t="shared" si="42"/>
        <v>2.9450998780821039E-2</v>
      </c>
      <c r="AW61" s="93">
        <f>'Wyrównanie 22 Part 2'!B62-'Wyrównanie 22 Part 2'!B61</f>
        <v>1.5055637687541147E-3</v>
      </c>
      <c r="AX61" s="93">
        <f t="shared" si="43"/>
        <v>1.5055637687541147E-3</v>
      </c>
      <c r="AY61" s="93">
        <f t="shared" si="44"/>
        <v>-1.2162519340782199E-3</v>
      </c>
      <c r="AZ61" s="93">
        <f t="shared" si="45"/>
        <v>1.2162519340782199E-3</v>
      </c>
      <c r="BA61" s="93">
        <f t="shared" si="46"/>
        <v>6.6954261989071034E-4</v>
      </c>
      <c r="BB61" s="93">
        <f t="shared" si="47"/>
        <v>6.6954261989071034E-4</v>
      </c>
      <c r="BC61" s="93"/>
      <c r="BD61" s="93">
        <f>ABS(('Wyrównanie 22 Part 2'!B61-'Wyrównanie 22 Part 2'!O61)/'Wyrównanie 22 Part 2'!O61)</f>
        <v>6.1399324061718517E-2</v>
      </c>
      <c r="BE61" s="93">
        <f t="shared" si="6"/>
        <v>3.7698769952359264E-3</v>
      </c>
      <c r="BF61" s="93">
        <f>'Wyrównanie 22 Part 2'!B62-'Wyrównanie 22 Part 2'!B61</f>
        <v>1.5055637687541147E-3</v>
      </c>
      <c r="BG61" s="93">
        <f t="shared" si="7"/>
        <v>1.5055637687541147E-3</v>
      </c>
      <c r="BH61" s="93">
        <f t="shared" si="8"/>
        <v>-1.2162519340782199E-3</v>
      </c>
      <c r="BI61" s="93">
        <f t="shared" si="9"/>
        <v>1.2162519340782199E-3</v>
      </c>
      <c r="BJ61" s="93">
        <f t="shared" si="10"/>
        <v>6.6954261989071034E-4</v>
      </c>
      <c r="BK61" s="93">
        <f t="shared" si="11"/>
        <v>6.6954261989071034E-4</v>
      </c>
      <c r="BL61" s="93"/>
      <c r="BM61" s="93">
        <f>ABS(('Wyrównanie 22 Part 2'!B61-'Wyrównanie 22 Part 2'!Q61)/'Wyrównanie 22 Part 2'!Q61)</f>
        <v>0.18369904632071643</v>
      </c>
      <c r="BN61" s="93">
        <f t="shared" si="30"/>
        <v>3.3745339619140724E-2</v>
      </c>
      <c r="BO61" s="93">
        <f>'Wyrównanie 22 Part 2'!B62-'Wyrównanie 22 Part 2'!B61</f>
        <v>1.5055637687541147E-3</v>
      </c>
      <c r="BP61" s="93">
        <f t="shared" si="31"/>
        <v>1.5055637687541147E-3</v>
      </c>
      <c r="BQ61" s="93">
        <f t="shared" si="32"/>
        <v>-1.2162519340782199E-3</v>
      </c>
      <c r="BR61" s="93">
        <f t="shared" si="33"/>
        <v>1.2162519340782199E-3</v>
      </c>
      <c r="BS61" s="93">
        <f t="shared" si="34"/>
        <v>6.6954261989071034E-4</v>
      </c>
      <c r="BT61" s="93">
        <f t="shared" si="35"/>
        <v>6.6954261989071034E-4</v>
      </c>
    </row>
    <row r="62" spans="1:72" s="29" customFormat="1" x14ac:dyDescent="0.25">
      <c r="A62" s="42">
        <v>56</v>
      </c>
      <c r="B62" s="93">
        <f>ABS(('Wyrównanie 22 Part 2'!B62-'Wyrównanie 22 Part 2'!C62)/'Wyrównanie 22 Part 2'!C62)</f>
        <v>0.10551575440110925</v>
      </c>
      <c r="C62" s="93">
        <f t="shared" si="5"/>
        <v>1.1133574426835205E-2</v>
      </c>
      <c r="D62" s="93">
        <f>'Wyrównanie 22 Part 2'!C63-'Wyrównanie 22 Part 2'!C62</f>
        <v>5.0961085560732085E-4</v>
      </c>
      <c r="E62" s="93">
        <f t="shared" si="0"/>
        <v>5.0961085560732085E-4</v>
      </c>
      <c r="F62" s="93">
        <f t="shared" si="1"/>
        <v>3.2846406893983788E-4</v>
      </c>
      <c r="G62" s="93">
        <f t="shared" si="2"/>
        <v>3.2846406893983788E-4</v>
      </c>
      <c r="H62" s="93">
        <f t="shared" si="3"/>
        <v>-7.0454035274085045E-4</v>
      </c>
      <c r="I62" s="93">
        <f t="shared" si="4"/>
        <v>7.0454035274085045E-4</v>
      </c>
      <c r="J62" s="93"/>
      <c r="K62" s="93">
        <f>ABS(('Wyrównanie 22 Part 2'!B62-'Wyrównanie 22 Part 2'!E62)/'Wyrównanie 22 Part 2'!E62)</f>
        <v>6.2141397839549507E-2</v>
      </c>
      <c r="L62" s="93">
        <f t="shared" si="12"/>
        <v>3.8615533254531681E-3</v>
      </c>
      <c r="M62" s="93">
        <f>'Wyrównanie 22 Part 2'!C63-'Wyrównanie 22 Part 2'!C62</f>
        <v>5.0961085560732085E-4</v>
      </c>
      <c r="N62" s="93">
        <f t="shared" si="13"/>
        <v>5.0961085560732085E-4</v>
      </c>
      <c r="O62" s="93">
        <f t="shared" si="14"/>
        <v>3.2846406893983788E-4</v>
      </c>
      <c r="P62" s="93">
        <f t="shared" si="15"/>
        <v>3.2846406893983788E-4</v>
      </c>
      <c r="Q62" s="93">
        <f t="shared" si="16"/>
        <v>-7.0454035274085045E-4</v>
      </c>
      <c r="R62" s="93">
        <f t="shared" si="17"/>
        <v>7.0454035274085045E-4</v>
      </c>
      <c r="S62" s="93"/>
      <c r="T62" s="93">
        <f>ABS(('Wyrównanie 22 Part 2'!B62-'Wyrównanie 22 Part 2'!G62)/'Wyrównanie 22 Part 2'!G62)</f>
        <v>5.7127429900472877E-2</v>
      </c>
      <c r="U62" s="93">
        <f t="shared" si="19"/>
        <v>3.2635432470334426E-3</v>
      </c>
      <c r="V62" s="93">
        <f>'Wyrównanie 22 Part 2'!C63-'Wyrównanie 22 Part 2'!C62</f>
        <v>5.0961085560732085E-4</v>
      </c>
      <c r="W62" s="93">
        <f t="shared" si="20"/>
        <v>5.0961085560732085E-4</v>
      </c>
      <c r="X62" s="93">
        <f t="shared" si="21"/>
        <v>3.2846406893983788E-4</v>
      </c>
      <c r="Y62" s="93">
        <f t="shared" si="22"/>
        <v>3.2846406893983788E-4</v>
      </c>
      <c r="Z62" s="93">
        <f t="shared" si="23"/>
        <v>-7.0454035274085045E-4</v>
      </c>
      <c r="AA62" s="93">
        <f t="shared" si="48"/>
        <v>7.0454035274085045E-4</v>
      </c>
      <c r="AB62" s="93"/>
      <c r="AC62" s="93">
        <f>ABS(('Wyrównanie 22 Part 2'!B62-'Wyrównanie 22 Part 2'!I62)/'Wyrównanie 22 Part 2'!I62)</f>
        <v>0.10008917784366354</v>
      </c>
      <c r="AD62" s="93">
        <f t="shared" si="24"/>
        <v>1.0017843521420509E-2</v>
      </c>
      <c r="AE62" s="93">
        <f>'Wyrównanie 22 Part 2'!C63-'Wyrównanie 22 Part 2'!C62</f>
        <v>5.0961085560732085E-4</v>
      </c>
      <c r="AF62" s="93">
        <f t="shared" si="25"/>
        <v>5.0961085560732085E-4</v>
      </c>
      <c r="AG62" s="93">
        <f t="shared" si="26"/>
        <v>3.2846406893983788E-4</v>
      </c>
      <c r="AH62" s="93">
        <f t="shared" si="27"/>
        <v>3.2846406893983788E-4</v>
      </c>
      <c r="AI62" s="93">
        <f t="shared" si="28"/>
        <v>-7.0454035274085045E-4</v>
      </c>
      <c r="AJ62" s="93">
        <f t="shared" si="29"/>
        <v>7.0454035274085045E-4</v>
      </c>
      <c r="AK62" s="93"/>
      <c r="AL62" s="93">
        <f>ABS(('Wyrównanie 22 Part 2'!B62-'Wyrównanie 22 Part 2'!K62)/'Wyrównanie 22 Part 2'!K62)</f>
        <v>8.4269764727968308E-2</v>
      </c>
      <c r="AM62" s="93">
        <f t="shared" si="36"/>
        <v>7.1013932473071315E-3</v>
      </c>
      <c r="AN62" s="93">
        <f>'Wyrównanie 22 Part 2'!B63-'Wyrównanie 22 Part 2'!B62</f>
        <v>2.893118346758948E-4</v>
      </c>
      <c r="AO62" s="93">
        <f t="shared" si="37"/>
        <v>2.893118346758948E-4</v>
      </c>
      <c r="AP62" s="93">
        <f t="shared" si="38"/>
        <v>-5.467093141875096E-4</v>
      </c>
      <c r="AQ62" s="93">
        <f t="shared" si="39"/>
        <v>5.467093141875096E-4</v>
      </c>
      <c r="AR62" s="93">
        <f t="shared" si="40"/>
        <v>2.0192732045304579E-3</v>
      </c>
      <c r="AS62" s="93">
        <f t="shared" si="41"/>
        <v>2.0192732045304579E-3</v>
      </c>
      <c r="AT62" s="93"/>
      <c r="AU62" s="93">
        <f>ABS(('Wyrównanie 22 Part 2'!B62-'Wyrównanie 22 Part 2'!M62)/'Wyrównanie 22 Part 2'!M62)</f>
        <v>4.8802743656959129E-2</v>
      </c>
      <c r="AV62" s="93">
        <f t="shared" si="42"/>
        <v>2.3817077884468645E-3</v>
      </c>
      <c r="AW62" s="93">
        <f>'Wyrównanie 22 Part 2'!B63-'Wyrównanie 22 Part 2'!B62</f>
        <v>2.893118346758948E-4</v>
      </c>
      <c r="AX62" s="93">
        <f t="shared" si="43"/>
        <v>2.893118346758948E-4</v>
      </c>
      <c r="AY62" s="93">
        <f t="shared" si="44"/>
        <v>-5.467093141875096E-4</v>
      </c>
      <c r="AZ62" s="93">
        <f t="shared" si="45"/>
        <v>5.467093141875096E-4</v>
      </c>
      <c r="BA62" s="93">
        <f t="shared" si="46"/>
        <v>2.0192732045304579E-3</v>
      </c>
      <c r="BB62" s="93">
        <f t="shared" si="47"/>
        <v>2.0192732045304579E-3</v>
      </c>
      <c r="BC62" s="93"/>
      <c r="BD62" s="93">
        <f>ABS(('Wyrównanie 22 Part 2'!B62-'Wyrównanie 22 Part 2'!O62)/'Wyrównanie 22 Part 2'!O62)</f>
        <v>4.1620129623241055E-2</v>
      </c>
      <c r="BE62" s="93">
        <f t="shared" si="6"/>
        <v>1.7322351898553876E-3</v>
      </c>
      <c r="BF62" s="93">
        <f>'Wyrównanie 22 Part 2'!B63-'Wyrównanie 22 Part 2'!B62</f>
        <v>2.893118346758948E-4</v>
      </c>
      <c r="BG62" s="93">
        <f t="shared" si="7"/>
        <v>2.893118346758948E-4</v>
      </c>
      <c r="BH62" s="93">
        <f t="shared" si="8"/>
        <v>-5.467093141875096E-4</v>
      </c>
      <c r="BI62" s="93">
        <f t="shared" si="9"/>
        <v>5.467093141875096E-4</v>
      </c>
      <c r="BJ62" s="93">
        <f t="shared" si="10"/>
        <v>2.0192732045304579E-3</v>
      </c>
      <c r="BK62" s="93">
        <f t="shared" si="11"/>
        <v>2.0192732045304579E-3</v>
      </c>
      <c r="BL62" s="93"/>
      <c r="BM62" s="93">
        <f>ABS(('Wyrównanie 22 Part 2'!B62-'Wyrównanie 22 Part 2'!Q62)/'Wyrównanie 22 Part 2'!Q62)</f>
        <v>0.12077342428646549</v>
      </c>
      <c r="BN62" s="93">
        <f t="shared" si="30"/>
        <v>1.4586220013878614E-2</v>
      </c>
      <c r="BO62" s="93">
        <f>'Wyrównanie 22 Part 2'!B63-'Wyrównanie 22 Part 2'!B62</f>
        <v>2.893118346758948E-4</v>
      </c>
      <c r="BP62" s="93">
        <f t="shared" si="31"/>
        <v>2.893118346758948E-4</v>
      </c>
      <c r="BQ62" s="93">
        <f t="shared" si="32"/>
        <v>-5.467093141875096E-4</v>
      </c>
      <c r="BR62" s="93">
        <f t="shared" si="33"/>
        <v>5.467093141875096E-4</v>
      </c>
      <c r="BS62" s="93">
        <f t="shared" si="34"/>
        <v>2.0192732045304579E-3</v>
      </c>
      <c r="BT62" s="93">
        <f t="shared" si="35"/>
        <v>2.0192732045304579E-3</v>
      </c>
    </row>
    <row r="63" spans="1:72" s="29" customFormat="1" x14ac:dyDescent="0.25">
      <c r="A63" s="42">
        <v>57</v>
      </c>
      <c r="B63" s="93">
        <f>ABS(('Wyrównanie 22 Part 2'!B63-'Wyrównanie 22 Part 2'!C63)/'Wyrównanie 22 Part 2'!C63)</f>
        <v>5.3015731357360645E-2</v>
      </c>
      <c r="C63" s="93">
        <f t="shared" si="5"/>
        <v>2.8106677713558327E-3</v>
      </c>
      <c r="D63" s="93">
        <f>'Wyrównanie 22 Part 2'!C64-'Wyrównanie 22 Part 2'!C63</f>
        <v>8.3807492454715873E-4</v>
      </c>
      <c r="E63" s="93">
        <f t="shared" si="0"/>
        <v>8.3807492454715873E-4</v>
      </c>
      <c r="F63" s="93">
        <f t="shared" si="1"/>
        <v>-3.7607628380101257E-4</v>
      </c>
      <c r="G63" s="93">
        <f t="shared" si="2"/>
        <v>3.7607628380101257E-4</v>
      </c>
      <c r="H63" s="93">
        <f t="shared" si="3"/>
        <v>6.3364550532862308E-4</v>
      </c>
      <c r="I63" s="93">
        <f t="shared" si="4"/>
        <v>6.3364550532862308E-4</v>
      </c>
      <c r="J63" s="93"/>
      <c r="K63" s="93">
        <f>ABS(('Wyrównanie 22 Part 2'!B63-'Wyrównanie 22 Part 2'!E63)/'Wyrównanie 22 Part 2'!E63)</f>
        <v>1.5471405390295696E-2</v>
      </c>
      <c r="L63" s="93">
        <f t="shared" si="12"/>
        <v>2.393643847508707E-4</v>
      </c>
      <c r="M63" s="93">
        <f>'Wyrównanie 22 Part 2'!C64-'Wyrównanie 22 Part 2'!C63</f>
        <v>8.3807492454715873E-4</v>
      </c>
      <c r="N63" s="93">
        <f t="shared" si="13"/>
        <v>8.3807492454715873E-4</v>
      </c>
      <c r="O63" s="93">
        <f t="shared" si="14"/>
        <v>-3.7607628380101257E-4</v>
      </c>
      <c r="P63" s="93">
        <f t="shared" si="15"/>
        <v>3.7607628380101257E-4</v>
      </c>
      <c r="Q63" s="93">
        <f t="shared" si="16"/>
        <v>6.3364550532862308E-4</v>
      </c>
      <c r="R63" s="93">
        <f t="shared" si="17"/>
        <v>6.3364550532862308E-4</v>
      </c>
      <c r="S63" s="93"/>
      <c r="T63" s="93">
        <f>ABS(('Wyrównanie 22 Part 2'!B63-'Wyrównanie 22 Part 2'!G63)/'Wyrównanie 22 Part 2'!G63)</f>
        <v>7.350521802846322E-3</v>
      </c>
      <c r="U63" s="93">
        <f t="shared" si="19"/>
        <v>5.4030170774119146E-5</v>
      </c>
      <c r="V63" s="93">
        <f>'Wyrównanie 22 Part 2'!C64-'Wyrównanie 22 Part 2'!C63</f>
        <v>8.3807492454715873E-4</v>
      </c>
      <c r="W63" s="93">
        <f t="shared" si="20"/>
        <v>8.3807492454715873E-4</v>
      </c>
      <c r="X63" s="93">
        <f t="shared" si="21"/>
        <v>-3.7607628380101257E-4</v>
      </c>
      <c r="Y63" s="93">
        <f t="shared" si="22"/>
        <v>3.7607628380101257E-4</v>
      </c>
      <c r="Z63" s="93">
        <f t="shared" si="23"/>
        <v>6.3364550532862308E-4</v>
      </c>
      <c r="AA63" s="93">
        <f t="shared" si="48"/>
        <v>6.3364550532862308E-4</v>
      </c>
      <c r="AB63" s="93"/>
      <c r="AC63" s="93">
        <f>ABS(('Wyrównanie 22 Part 2'!B63-'Wyrównanie 22 Part 2'!I63)/'Wyrównanie 22 Part 2'!I63)</f>
        <v>3.9608126406409053E-2</v>
      </c>
      <c r="AD63" s="93">
        <f t="shared" si="24"/>
        <v>1.568803677426078E-3</v>
      </c>
      <c r="AE63" s="93">
        <f>'Wyrównanie 22 Part 2'!C64-'Wyrównanie 22 Part 2'!C63</f>
        <v>8.3807492454715873E-4</v>
      </c>
      <c r="AF63" s="93">
        <f t="shared" si="25"/>
        <v>8.3807492454715873E-4</v>
      </c>
      <c r="AG63" s="93">
        <f t="shared" si="26"/>
        <v>-3.7607628380101257E-4</v>
      </c>
      <c r="AH63" s="93">
        <f t="shared" si="27"/>
        <v>3.7607628380101257E-4</v>
      </c>
      <c r="AI63" s="93">
        <f t="shared" si="28"/>
        <v>6.3364550532862308E-4</v>
      </c>
      <c r="AJ63" s="93">
        <f t="shared" si="29"/>
        <v>6.3364550532862308E-4</v>
      </c>
      <c r="AK63" s="93"/>
      <c r="AL63" s="93">
        <f>ABS(('Wyrównanie 22 Part 2'!B63-'Wyrównanie 22 Part 2'!K63)/'Wyrównanie 22 Part 2'!K63)</f>
        <v>3.1013189028450152E-2</v>
      </c>
      <c r="AM63" s="93">
        <f t="shared" si="36"/>
        <v>9.6181789371438083E-4</v>
      </c>
      <c r="AN63" s="93">
        <f>'Wyrównanie 22 Part 2'!B64-'Wyrównanie 22 Part 2'!B63</f>
        <v>-2.573974795116148E-4</v>
      </c>
      <c r="AO63" s="93">
        <f t="shared" si="37"/>
        <v>2.573974795116148E-4</v>
      </c>
      <c r="AP63" s="93">
        <f t="shared" si="38"/>
        <v>1.4725638903429483E-3</v>
      </c>
      <c r="AQ63" s="93">
        <f t="shared" si="39"/>
        <v>1.4725638903429483E-3</v>
      </c>
      <c r="AR63" s="93">
        <f t="shared" si="40"/>
        <v>-1.2500002131882139E-3</v>
      </c>
      <c r="AS63" s="93">
        <f t="shared" si="41"/>
        <v>1.2500002131882139E-3</v>
      </c>
      <c r="AT63" s="93"/>
      <c r="AU63" s="93">
        <f>ABS(('Wyrównanie 22 Part 2'!B63-'Wyrównanie 22 Part 2'!M63)/'Wyrównanie 22 Part 2'!M63)</f>
        <v>4.446860382046146E-3</v>
      </c>
      <c r="AV63" s="93">
        <f t="shared" si="42"/>
        <v>1.9774567257411597E-5</v>
      </c>
      <c r="AW63" s="93">
        <f>'Wyrównanie 22 Part 2'!B64-'Wyrównanie 22 Part 2'!B63</f>
        <v>-2.573974795116148E-4</v>
      </c>
      <c r="AX63" s="93">
        <f t="shared" si="43"/>
        <v>2.573974795116148E-4</v>
      </c>
      <c r="AY63" s="93">
        <f t="shared" si="44"/>
        <v>1.4725638903429483E-3</v>
      </c>
      <c r="AZ63" s="93">
        <f t="shared" si="45"/>
        <v>1.4725638903429483E-3</v>
      </c>
      <c r="BA63" s="93">
        <f t="shared" si="46"/>
        <v>-1.2500002131882139E-3</v>
      </c>
      <c r="BB63" s="93">
        <f t="shared" si="47"/>
        <v>1.2500002131882139E-3</v>
      </c>
      <c r="BC63" s="93"/>
      <c r="BD63" s="93">
        <f>ABS(('Wyrównanie 22 Part 2'!B63-'Wyrównanie 22 Part 2'!O63)/'Wyrównanie 22 Part 2'!O63)</f>
        <v>1.3371861959318592E-2</v>
      </c>
      <c r="BE63" s="93">
        <f t="shared" si="6"/>
        <v>1.7880669225907165E-4</v>
      </c>
      <c r="BF63" s="93">
        <f>'Wyrównanie 22 Part 2'!B64-'Wyrównanie 22 Part 2'!B63</f>
        <v>-2.573974795116148E-4</v>
      </c>
      <c r="BG63" s="93">
        <f t="shared" si="7"/>
        <v>2.573974795116148E-4</v>
      </c>
      <c r="BH63" s="93">
        <f t="shared" si="8"/>
        <v>1.4725638903429483E-3</v>
      </c>
      <c r="BI63" s="93">
        <f t="shared" si="9"/>
        <v>1.4725638903429483E-3</v>
      </c>
      <c r="BJ63" s="93">
        <f t="shared" si="10"/>
        <v>-1.2500002131882139E-3</v>
      </c>
      <c r="BK63" s="93">
        <f t="shared" si="11"/>
        <v>1.2500002131882139E-3</v>
      </c>
      <c r="BL63" s="93"/>
      <c r="BM63" s="93">
        <f>ABS(('Wyrównanie 22 Part 2'!B63-'Wyrównanie 22 Part 2'!Q63)/'Wyrównanie 22 Part 2'!Q63)</f>
        <v>6.452509578785022E-2</v>
      </c>
      <c r="BN63" s="93">
        <f t="shared" si="30"/>
        <v>4.1634879864312462E-3</v>
      </c>
      <c r="BO63" s="93">
        <f>'Wyrównanie 22 Part 2'!B64-'Wyrównanie 22 Part 2'!B63</f>
        <v>-2.573974795116148E-4</v>
      </c>
      <c r="BP63" s="93">
        <f t="shared" si="31"/>
        <v>2.573974795116148E-4</v>
      </c>
      <c r="BQ63" s="93">
        <f t="shared" si="32"/>
        <v>1.4725638903429483E-3</v>
      </c>
      <c r="BR63" s="93">
        <f t="shared" si="33"/>
        <v>1.4725638903429483E-3</v>
      </c>
      <c r="BS63" s="93">
        <f t="shared" si="34"/>
        <v>-1.2500002131882139E-3</v>
      </c>
      <c r="BT63" s="93">
        <f t="shared" si="35"/>
        <v>1.2500002131882139E-3</v>
      </c>
    </row>
    <row r="64" spans="1:72" s="29" customFormat="1" x14ac:dyDescent="0.25">
      <c r="A64" s="42">
        <v>58</v>
      </c>
      <c r="B64" s="93">
        <f>ABS(('Wyrównanie 22 Part 2'!B64-'Wyrównanie 22 Part 2'!C64)/'Wyrównanie 22 Part 2'!C64)</f>
        <v>0.13513459079961934</v>
      </c>
      <c r="C64" s="93">
        <f t="shared" si="5"/>
        <v>1.8261357630580566E-2</v>
      </c>
      <c r="D64" s="93">
        <f>'Wyrównanie 22 Part 2'!C65-'Wyrównanie 22 Part 2'!C64</f>
        <v>4.6199864074614617E-4</v>
      </c>
      <c r="E64" s="93">
        <f t="shared" si="0"/>
        <v>4.6199864074614617E-4</v>
      </c>
      <c r="F64" s="93">
        <f t="shared" si="1"/>
        <v>2.5756922152761052E-4</v>
      </c>
      <c r="G64" s="93">
        <f t="shared" si="2"/>
        <v>2.5756922152761052E-4</v>
      </c>
      <c r="H64" s="93">
        <f t="shared" si="3"/>
        <v>-1.019268171575825E-4</v>
      </c>
      <c r="I64" s="93">
        <f t="shared" si="4"/>
        <v>1.019268171575825E-4</v>
      </c>
      <c r="J64" s="93"/>
      <c r="K64" s="93">
        <f>ABS(('Wyrównanie 22 Part 2'!B64-'Wyrównanie 22 Part 2'!E64)/'Wyrównanie 22 Part 2'!E64)</f>
        <v>0.11937245460962598</v>
      </c>
      <c r="L64" s="93">
        <f t="shared" si="12"/>
        <v>1.4249782919527214E-2</v>
      </c>
      <c r="M64" s="93">
        <f>'Wyrównanie 22 Part 2'!C65-'Wyrównanie 22 Part 2'!C64</f>
        <v>4.6199864074614617E-4</v>
      </c>
      <c r="N64" s="93">
        <f t="shared" si="13"/>
        <v>4.6199864074614617E-4</v>
      </c>
      <c r="O64" s="93">
        <f t="shared" si="14"/>
        <v>2.5756922152761052E-4</v>
      </c>
      <c r="P64" s="93">
        <f t="shared" si="15"/>
        <v>2.5756922152761052E-4</v>
      </c>
      <c r="Q64" s="93">
        <f t="shared" si="16"/>
        <v>-1.019268171575825E-4</v>
      </c>
      <c r="R64" s="93">
        <f t="shared" si="17"/>
        <v>1.019268171575825E-4</v>
      </c>
      <c r="S64" s="93"/>
      <c r="T64" s="93">
        <f>ABS(('Wyrównanie 22 Part 2'!B64-'Wyrównanie 22 Part 2'!G64)/'Wyrównanie 22 Part 2'!G64)</f>
        <v>0.13308133799474622</v>
      </c>
      <c r="U64" s="93">
        <f t="shared" si="19"/>
        <v>1.7710642522471884E-2</v>
      </c>
      <c r="V64" s="93">
        <f>'Wyrównanie 22 Part 2'!C65-'Wyrównanie 22 Part 2'!C64</f>
        <v>4.6199864074614617E-4</v>
      </c>
      <c r="W64" s="93">
        <f t="shared" si="20"/>
        <v>4.6199864074614617E-4</v>
      </c>
      <c r="X64" s="93">
        <f t="shared" si="21"/>
        <v>2.5756922152761052E-4</v>
      </c>
      <c r="Y64" s="93">
        <f t="shared" si="22"/>
        <v>2.5756922152761052E-4</v>
      </c>
      <c r="Z64" s="93">
        <f t="shared" si="23"/>
        <v>-1.019268171575825E-4</v>
      </c>
      <c r="AA64" s="93">
        <f t="shared" si="48"/>
        <v>1.019268171575825E-4</v>
      </c>
      <c r="AB64" s="93"/>
      <c r="AC64" s="93">
        <f>ABS(('Wyrównanie 22 Part 2'!B64-'Wyrównanie 22 Part 2'!I64)/'Wyrównanie 22 Part 2'!I64)</f>
        <v>0.12330706042520306</v>
      </c>
      <c r="AD64" s="93">
        <f t="shared" si="24"/>
        <v>1.5204631150704679E-2</v>
      </c>
      <c r="AE64" s="93">
        <f>'Wyrównanie 22 Part 2'!C65-'Wyrównanie 22 Part 2'!C64</f>
        <v>4.6199864074614617E-4</v>
      </c>
      <c r="AF64" s="93">
        <f t="shared" si="25"/>
        <v>4.6199864074614617E-4</v>
      </c>
      <c r="AG64" s="93">
        <f t="shared" si="26"/>
        <v>2.5756922152761052E-4</v>
      </c>
      <c r="AH64" s="93">
        <f t="shared" si="27"/>
        <v>2.5756922152761052E-4</v>
      </c>
      <c r="AI64" s="93">
        <f t="shared" si="28"/>
        <v>-1.019268171575825E-4</v>
      </c>
      <c r="AJ64" s="93">
        <f t="shared" si="29"/>
        <v>1.019268171575825E-4</v>
      </c>
      <c r="AK64" s="93"/>
      <c r="AL64" s="93">
        <f>ABS(('Wyrównanie 22 Part 2'!B64-'Wyrównanie 22 Part 2'!K64)/'Wyrównanie 22 Part 2'!K64)</f>
        <v>0.11502465164249398</v>
      </c>
      <c r="AM64" s="93">
        <f t="shared" si="36"/>
        <v>1.3230670485477092E-2</v>
      </c>
      <c r="AN64" s="93">
        <f>'Wyrównanie 22 Part 2'!B65-'Wyrównanie 22 Part 2'!B64</f>
        <v>1.2151664108313335E-3</v>
      </c>
      <c r="AO64" s="93">
        <f t="shared" si="37"/>
        <v>1.2151664108313335E-3</v>
      </c>
      <c r="AP64" s="93">
        <f t="shared" si="38"/>
        <v>2.2256367715473447E-4</v>
      </c>
      <c r="AQ64" s="93">
        <f t="shared" si="39"/>
        <v>2.2256367715473447E-4</v>
      </c>
      <c r="AR64" s="93">
        <f t="shared" si="40"/>
        <v>-2.0351114153917523E-3</v>
      </c>
      <c r="AS64" s="93">
        <f t="shared" si="41"/>
        <v>2.0351114153917523E-3</v>
      </c>
      <c r="AT64" s="93"/>
      <c r="AU64" s="93">
        <f>ABS(('Wyrównanie 22 Part 2'!B64-'Wyrównanie 22 Part 2'!M64)/'Wyrównanie 22 Part 2'!M64)</f>
        <v>0.1444505931646049</v>
      </c>
      <c r="AV64" s="93">
        <f t="shared" si="42"/>
        <v>2.0865973865606201E-2</v>
      </c>
      <c r="AW64" s="93">
        <f>'Wyrównanie 22 Part 2'!B65-'Wyrównanie 22 Part 2'!B64</f>
        <v>1.2151664108313335E-3</v>
      </c>
      <c r="AX64" s="93">
        <f t="shared" si="43"/>
        <v>1.2151664108313335E-3</v>
      </c>
      <c r="AY64" s="93">
        <f t="shared" si="44"/>
        <v>2.2256367715473447E-4</v>
      </c>
      <c r="AZ64" s="93">
        <f t="shared" si="45"/>
        <v>2.2256367715473447E-4</v>
      </c>
      <c r="BA64" s="93">
        <f t="shared" si="46"/>
        <v>-2.0351114153917523E-3</v>
      </c>
      <c r="BB64" s="93">
        <f t="shared" si="47"/>
        <v>2.0351114153917523E-3</v>
      </c>
      <c r="BC64" s="93"/>
      <c r="BD64" s="93">
        <f>ABS(('Wyrównanie 22 Part 2'!B64-'Wyrównanie 22 Part 2'!O64)/'Wyrównanie 22 Part 2'!O64)</f>
        <v>3.3389049858705049E-2</v>
      </c>
      <c r="BE64" s="93">
        <f t="shared" si="6"/>
        <v>1.1148286504670916E-3</v>
      </c>
      <c r="BF64" s="93">
        <f>'Wyrównanie 22 Part 2'!B65-'Wyrównanie 22 Part 2'!B64</f>
        <v>1.2151664108313335E-3</v>
      </c>
      <c r="BG64" s="93">
        <f t="shared" si="7"/>
        <v>1.2151664108313335E-3</v>
      </c>
      <c r="BH64" s="93">
        <f t="shared" si="8"/>
        <v>2.2256367715473447E-4</v>
      </c>
      <c r="BI64" s="93">
        <f t="shared" si="9"/>
        <v>2.2256367715473447E-4</v>
      </c>
      <c r="BJ64" s="93">
        <f t="shared" si="10"/>
        <v>-2.0351114153917523E-3</v>
      </c>
      <c r="BK64" s="93">
        <f t="shared" si="11"/>
        <v>2.0351114153917523E-3</v>
      </c>
      <c r="BL64" s="93"/>
      <c r="BM64" s="93">
        <f>ABS(('Wyrównanie 22 Part 2'!B64-'Wyrównanie 22 Part 2'!Q64)/'Wyrównanie 22 Part 2'!Q64)</f>
        <v>0.13191613340270819</v>
      </c>
      <c r="BN64" s="93">
        <f t="shared" si="30"/>
        <v>1.7401866251921104E-2</v>
      </c>
      <c r="BO64" s="93">
        <f>'Wyrównanie 22 Part 2'!B65-'Wyrównanie 22 Part 2'!B64</f>
        <v>1.2151664108313335E-3</v>
      </c>
      <c r="BP64" s="93">
        <f t="shared" si="31"/>
        <v>1.2151664108313335E-3</v>
      </c>
      <c r="BQ64" s="93">
        <f t="shared" si="32"/>
        <v>2.2256367715473447E-4</v>
      </c>
      <c r="BR64" s="93">
        <f t="shared" si="33"/>
        <v>2.2256367715473447E-4</v>
      </c>
      <c r="BS64" s="93">
        <f t="shared" si="34"/>
        <v>-2.0351114153917523E-3</v>
      </c>
      <c r="BT64" s="93">
        <f t="shared" si="35"/>
        <v>2.0351114153917523E-3</v>
      </c>
    </row>
    <row r="65" spans="1:72" s="29" customFormat="1" x14ac:dyDescent="0.25">
      <c r="A65" s="42">
        <v>59</v>
      </c>
      <c r="B65" s="93">
        <f>ABS(('Wyrównanie 22 Part 2'!B65-'Wyrównanie 22 Part 2'!C65)/'Wyrównanie 22 Part 2'!C65)</f>
        <v>1.0051641201086604E-2</v>
      </c>
      <c r="C65" s="93">
        <f t="shared" si="5"/>
        <v>1.0103549083538175E-4</v>
      </c>
      <c r="D65" s="93">
        <f>'Wyrównanie 22 Part 2'!C66-'Wyrównanie 22 Part 2'!C65</f>
        <v>7.1956786227375669E-4</v>
      </c>
      <c r="E65" s="93">
        <f t="shared" si="0"/>
        <v>7.1956786227375669E-4</v>
      </c>
      <c r="F65" s="93">
        <f t="shared" si="1"/>
        <v>1.5564240437002802E-4</v>
      </c>
      <c r="G65" s="93">
        <f t="shared" si="2"/>
        <v>1.5564240437002802E-4</v>
      </c>
      <c r="H65" s="93">
        <f t="shared" si="3"/>
        <v>-4.6488480390702303E-4</v>
      </c>
      <c r="I65" s="93">
        <f t="shared" si="4"/>
        <v>4.6488480390702303E-4</v>
      </c>
      <c r="J65" s="93"/>
      <c r="K65" s="93">
        <f>ABS(('Wyrównanie 22 Part 2'!B65-'Wyrównanie 22 Part 2'!E65)/'Wyrównanie 22 Part 2'!E65)</f>
        <v>2.6541722158572395E-2</v>
      </c>
      <c r="L65" s="93">
        <f t="shared" si="12"/>
        <v>7.0446301514285291E-4</v>
      </c>
      <c r="M65" s="93">
        <f>'Wyrównanie 22 Part 2'!C66-'Wyrównanie 22 Part 2'!C65</f>
        <v>7.1956786227375669E-4</v>
      </c>
      <c r="N65" s="93">
        <f t="shared" si="13"/>
        <v>7.1956786227375669E-4</v>
      </c>
      <c r="O65" s="93">
        <f t="shared" si="14"/>
        <v>1.5564240437002802E-4</v>
      </c>
      <c r="P65" s="93">
        <f t="shared" si="15"/>
        <v>1.5564240437002802E-4</v>
      </c>
      <c r="Q65" s="93">
        <f t="shared" si="16"/>
        <v>-4.6488480390702303E-4</v>
      </c>
      <c r="R65" s="93">
        <f t="shared" si="17"/>
        <v>4.6488480390702303E-4</v>
      </c>
      <c r="S65" s="93"/>
      <c r="T65" s="93">
        <f>ABS(('Wyrównanie 22 Part 2'!B65-'Wyrównanie 22 Part 2'!G65)/'Wyrównanie 22 Part 2'!G65)</f>
        <v>2.9867824371988733E-2</v>
      </c>
      <c r="U65" s="93">
        <f t="shared" si="19"/>
        <v>8.9208693271596408E-4</v>
      </c>
      <c r="V65" s="93">
        <f>'Wyrównanie 22 Part 2'!C66-'Wyrównanie 22 Part 2'!C65</f>
        <v>7.1956786227375669E-4</v>
      </c>
      <c r="W65" s="93">
        <f t="shared" si="20"/>
        <v>7.1956786227375669E-4</v>
      </c>
      <c r="X65" s="93">
        <f t="shared" si="21"/>
        <v>1.5564240437002802E-4</v>
      </c>
      <c r="Y65" s="93">
        <f t="shared" si="22"/>
        <v>1.5564240437002802E-4</v>
      </c>
      <c r="Z65" s="93">
        <f t="shared" si="23"/>
        <v>-4.6488480390702303E-4</v>
      </c>
      <c r="AA65" s="93">
        <f t="shared" si="48"/>
        <v>4.6488480390702303E-4</v>
      </c>
      <c r="AB65" s="93"/>
      <c r="AC65" s="93">
        <f>ABS(('Wyrównanie 22 Part 2'!B65-'Wyrównanie 22 Part 2'!I65)/'Wyrównanie 22 Part 2'!I65)</f>
        <v>1.4857300858082109E-2</v>
      </c>
      <c r="AD65" s="93">
        <f t="shared" si="24"/>
        <v>2.2073938878756737E-4</v>
      </c>
      <c r="AE65" s="93">
        <f>'Wyrównanie 22 Part 2'!C66-'Wyrównanie 22 Part 2'!C65</f>
        <v>7.1956786227375669E-4</v>
      </c>
      <c r="AF65" s="93">
        <f t="shared" si="25"/>
        <v>7.1956786227375669E-4</v>
      </c>
      <c r="AG65" s="93">
        <f t="shared" si="26"/>
        <v>1.5564240437002802E-4</v>
      </c>
      <c r="AH65" s="93">
        <f t="shared" si="27"/>
        <v>1.5564240437002802E-4</v>
      </c>
      <c r="AI65" s="93">
        <f t="shared" si="28"/>
        <v>-4.6488480390702303E-4</v>
      </c>
      <c r="AJ65" s="93">
        <f t="shared" si="29"/>
        <v>4.6488480390702303E-4</v>
      </c>
      <c r="AK65" s="93"/>
      <c r="AL65" s="93">
        <f>ABS(('Wyrównanie 22 Part 2'!B65-'Wyrównanie 22 Part 2'!K65)/'Wyrównanie 22 Part 2'!K65)</f>
        <v>1.7022553805144232E-2</v>
      </c>
      <c r="AM65" s="93">
        <f t="shared" si="36"/>
        <v>2.8976733804903036E-4</v>
      </c>
      <c r="AN65" s="93">
        <f>'Wyrównanie 22 Part 2'!B66-'Wyrównanie 22 Part 2'!B65</f>
        <v>1.437730087986068E-3</v>
      </c>
      <c r="AO65" s="93">
        <f t="shared" si="37"/>
        <v>1.437730087986068E-3</v>
      </c>
      <c r="AP65" s="93">
        <f t="shared" si="38"/>
        <v>-1.8125477382370178E-3</v>
      </c>
      <c r="AQ65" s="93">
        <f t="shared" si="39"/>
        <v>1.8125477382370178E-3</v>
      </c>
      <c r="AR65" s="93">
        <f t="shared" si="40"/>
        <v>3.7645233308019142E-3</v>
      </c>
      <c r="AS65" s="93">
        <f t="shared" si="41"/>
        <v>3.7645233308019142E-3</v>
      </c>
      <c r="AT65" s="93"/>
      <c r="AU65" s="93">
        <f>ABS(('Wyrównanie 22 Part 2'!B65-'Wyrównanie 22 Part 2'!M65)/'Wyrównanie 22 Part 2'!M65)</f>
        <v>4.4373728740969398E-2</v>
      </c>
      <c r="AV65" s="93">
        <f t="shared" si="42"/>
        <v>1.9690278023771334E-3</v>
      </c>
      <c r="AW65" s="93">
        <f>'Wyrównanie 22 Part 2'!B66-'Wyrównanie 22 Part 2'!B65</f>
        <v>1.437730087986068E-3</v>
      </c>
      <c r="AX65" s="93">
        <f t="shared" si="43"/>
        <v>1.437730087986068E-3</v>
      </c>
      <c r="AY65" s="93">
        <f t="shared" si="44"/>
        <v>-1.8125477382370178E-3</v>
      </c>
      <c r="AZ65" s="93">
        <f t="shared" si="45"/>
        <v>1.8125477382370178E-3</v>
      </c>
      <c r="BA65" s="93">
        <f t="shared" si="46"/>
        <v>3.7645233308019142E-3</v>
      </c>
      <c r="BB65" s="93">
        <f t="shared" si="47"/>
        <v>3.7645233308019142E-3</v>
      </c>
      <c r="BC65" s="93"/>
      <c r="BD65" s="93">
        <f>ABS(('Wyrównanie 22 Part 2'!B65-'Wyrównanie 22 Part 2'!O65)/'Wyrównanie 22 Part 2'!O65)</f>
        <v>8.1164757391862588E-3</v>
      </c>
      <c r="BE65" s="93">
        <f t="shared" si="6"/>
        <v>6.5877178424799125E-5</v>
      </c>
      <c r="BF65" s="93">
        <f>'Wyrównanie 22 Part 2'!B66-'Wyrównanie 22 Part 2'!B65</f>
        <v>1.437730087986068E-3</v>
      </c>
      <c r="BG65" s="93">
        <f t="shared" si="7"/>
        <v>1.437730087986068E-3</v>
      </c>
      <c r="BH65" s="93">
        <f t="shared" si="8"/>
        <v>-1.8125477382370178E-3</v>
      </c>
      <c r="BI65" s="93">
        <f t="shared" si="9"/>
        <v>1.8125477382370178E-3</v>
      </c>
      <c r="BJ65" s="93">
        <f t="shared" si="10"/>
        <v>3.7645233308019142E-3</v>
      </c>
      <c r="BK65" s="93">
        <f t="shared" si="11"/>
        <v>3.7645233308019142E-3</v>
      </c>
      <c r="BL65" s="93"/>
      <c r="BM65" s="93">
        <f>ABS(('Wyrównanie 22 Part 2'!B65-'Wyrównanie 22 Part 2'!Q65)/'Wyrównanie 22 Part 2'!Q65)</f>
        <v>4.8942949639835167E-3</v>
      </c>
      <c r="BN65" s="93">
        <f t="shared" si="30"/>
        <v>2.3954123194474412E-5</v>
      </c>
      <c r="BO65" s="93">
        <f>'Wyrównanie 22 Part 2'!B66-'Wyrównanie 22 Part 2'!B65</f>
        <v>1.437730087986068E-3</v>
      </c>
      <c r="BP65" s="93">
        <f t="shared" si="31"/>
        <v>1.437730087986068E-3</v>
      </c>
      <c r="BQ65" s="93">
        <f t="shared" si="32"/>
        <v>-1.8125477382370178E-3</v>
      </c>
      <c r="BR65" s="93">
        <f t="shared" si="33"/>
        <v>1.8125477382370178E-3</v>
      </c>
      <c r="BS65" s="93">
        <f t="shared" si="34"/>
        <v>3.7645233308019142E-3</v>
      </c>
      <c r="BT65" s="93">
        <f t="shared" si="35"/>
        <v>3.7645233308019142E-3</v>
      </c>
    </row>
    <row r="66" spans="1:72" s="29" customFormat="1" x14ac:dyDescent="0.25">
      <c r="A66" s="42">
        <v>60</v>
      </c>
      <c r="B66" s="93">
        <f>ABS(('Wyrównanie 22 Part 2'!B66-'Wyrównanie 22 Part 2'!C66)/'Wyrównanie 22 Part 2'!C66)</f>
        <v>9.0140506926875266E-2</v>
      </c>
      <c r="C66" s="93">
        <f t="shared" si="5"/>
        <v>8.1253109890340475E-3</v>
      </c>
      <c r="D66" s="93">
        <f>'Wyrównanie 22 Part 2'!C67-'Wyrównanie 22 Part 2'!C66</f>
        <v>8.7521026664378471E-4</v>
      </c>
      <c r="E66" s="93">
        <f t="shared" si="0"/>
        <v>8.7521026664378471E-4</v>
      </c>
      <c r="F66" s="93">
        <f t="shared" si="1"/>
        <v>-3.0924239953699501E-4</v>
      </c>
      <c r="G66" s="93">
        <f t="shared" si="2"/>
        <v>3.0924239953699501E-4</v>
      </c>
      <c r="H66" s="93">
        <f t="shared" si="3"/>
        <v>2.5929801064139384E-4</v>
      </c>
      <c r="I66" s="93">
        <f t="shared" si="4"/>
        <v>2.5929801064139384E-4</v>
      </c>
      <c r="J66" s="93"/>
      <c r="K66" s="93">
        <f>ABS(('Wyrównanie 22 Part 2'!B66-'Wyrównanie 22 Part 2'!E66)/'Wyrównanie 22 Part 2'!E66)</f>
        <v>7.7777276270206225E-2</v>
      </c>
      <c r="L66" s="93">
        <f t="shared" si="12"/>
        <v>6.0493047040119843E-3</v>
      </c>
      <c r="M66" s="93">
        <f>'Wyrównanie 22 Part 2'!C67-'Wyrównanie 22 Part 2'!C66</f>
        <v>8.7521026664378471E-4</v>
      </c>
      <c r="N66" s="93">
        <f t="shared" si="13"/>
        <v>8.7521026664378471E-4</v>
      </c>
      <c r="O66" s="93">
        <f t="shared" si="14"/>
        <v>-3.0924239953699501E-4</v>
      </c>
      <c r="P66" s="93">
        <f t="shared" si="15"/>
        <v>3.0924239953699501E-4</v>
      </c>
      <c r="Q66" s="93">
        <f t="shared" si="16"/>
        <v>2.5929801064139384E-4</v>
      </c>
      <c r="R66" s="93">
        <f t="shared" si="17"/>
        <v>2.5929801064139384E-4</v>
      </c>
      <c r="S66" s="93"/>
      <c r="T66" s="93">
        <f>ABS(('Wyrównanie 22 Part 2'!B66-'Wyrównanie 22 Part 2'!G66)/'Wyrównanie 22 Part 2'!G66)</f>
        <v>8.1632183758668597E-2</v>
      </c>
      <c r="U66" s="93">
        <f t="shared" si="19"/>
        <v>6.6638134252090375E-3</v>
      </c>
      <c r="V66" s="93">
        <f>'Wyrównanie 22 Part 2'!C67-'Wyrównanie 22 Part 2'!C66</f>
        <v>8.7521026664378471E-4</v>
      </c>
      <c r="W66" s="93">
        <f t="shared" si="20"/>
        <v>8.7521026664378471E-4</v>
      </c>
      <c r="X66" s="93">
        <f t="shared" si="21"/>
        <v>-3.0924239953699501E-4</v>
      </c>
      <c r="Y66" s="93">
        <f t="shared" si="22"/>
        <v>3.0924239953699501E-4</v>
      </c>
      <c r="Z66" s="93">
        <f t="shared" si="23"/>
        <v>2.5929801064139384E-4</v>
      </c>
      <c r="AA66" s="93">
        <f t="shared" si="48"/>
        <v>2.5929801064139384E-4</v>
      </c>
      <c r="AB66" s="93"/>
      <c r="AC66" s="93">
        <f>ABS(('Wyrównanie 22 Part 2'!B66-'Wyrównanie 22 Part 2'!I66)/'Wyrównanie 22 Part 2'!I66)</f>
        <v>9.5144362657379522E-2</v>
      </c>
      <c r="AD66" s="93">
        <f t="shared" si="24"/>
        <v>9.0524497454789552E-3</v>
      </c>
      <c r="AE66" s="93">
        <f>'Wyrównanie 22 Part 2'!C67-'Wyrównanie 22 Part 2'!C66</f>
        <v>8.7521026664378471E-4</v>
      </c>
      <c r="AF66" s="93">
        <f t="shared" si="25"/>
        <v>8.7521026664378471E-4</v>
      </c>
      <c r="AG66" s="93">
        <f t="shared" si="26"/>
        <v>-3.0924239953699501E-4</v>
      </c>
      <c r="AH66" s="93">
        <f t="shared" si="27"/>
        <v>3.0924239953699501E-4</v>
      </c>
      <c r="AI66" s="93">
        <f t="shared" si="28"/>
        <v>2.5929801064139384E-4</v>
      </c>
      <c r="AJ66" s="93">
        <f t="shared" si="29"/>
        <v>2.5929801064139384E-4</v>
      </c>
      <c r="AK66" s="93"/>
      <c r="AL66" s="93">
        <f>ABS(('Wyrównanie 22 Part 2'!B66-'Wyrównanie 22 Part 2'!K66)/'Wyrównanie 22 Part 2'!K66)</f>
        <v>9.1995439576785007E-2</v>
      </c>
      <c r="AM66" s="93">
        <f t="shared" si="36"/>
        <v>8.4631609029259015E-3</v>
      </c>
      <c r="AN66" s="93">
        <f>'Wyrównanie 22 Part 2'!B67-'Wyrównanie 22 Part 2'!B66</f>
        <v>-3.7481765025094982E-4</v>
      </c>
      <c r="AO66" s="93">
        <f t="shared" si="37"/>
        <v>3.7481765025094982E-4</v>
      </c>
      <c r="AP66" s="93">
        <f t="shared" si="38"/>
        <v>1.9519755925648963E-3</v>
      </c>
      <c r="AQ66" s="93">
        <f t="shared" si="39"/>
        <v>1.9519755925648963E-3</v>
      </c>
      <c r="AR66" s="93">
        <f t="shared" si="40"/>
        <v>-3.0083189925403184E-3</v>
      </c>
      <c r="AS66" s="93">
        <f t="shared" si="41"/>
        <v>3.0083189925403184E-3</v>
      </c>
      <c r="AT66" s="93"/>
      <c r="AU66" s="93">
        <f>ABS(('Wyrównanie 22 Part 2'!B66-'Wyrównanie 22 Part 2'!M66)/'Wyrównanie 22 Part 2'!M66)</f>
        <v>6.6718385058671906E-2</v>
      </c>
      <c r="AV66" s="93">
        <f t="shared" si="42"/>
        <v>4.4513429048372143E-3</v>
      </c>
      <c r="AW66" s="93">
        <f>'Wyrównanie 22 Part 2'!B67-'Wyrównanie 22 Part 2'!B66</f>
        <v>-3.7481765025094982E-4</v>
      </c>
      <c r="AX66" s="93">
        <f t="shared" si="43"/>
        <v>3.7481765025094982E-4</v>
      </c>
      <c r="AY66" s="93">
        <f t="shared" si="44"/>
        <v>1.9519755925648963E-3</v>
      </c>
      <c r="AZ66" s="93">
        <f t="shared" si="45"/>
        <v>1.9519755925648963E-3</v>
      </c>
      <c r="BA66" s="93">
        <f t="shared" si="46"/>
        <v>-3.0083189925403184E-3</v>
      </c>
      <c r="BB66" s="93">
        <f t="shared" si="47"/>
        <v>3.0083189925403184E-3</v>
      </c>
      <c r="BC66" s="93"/>
      <c r="BD66" s="93">
        <f>ABS(('Wyrównanie 22 Part 2'!B66-'Wyrównanie 22 Part 2'!O66)/'Wyrównanie 22 Part 2'!O66)</f>
        <v>4.5943838235229351E-2</v>
      </c>
      <c r="BE66" s="93">
        <f t="shared" si="6"/>
        <v>2.1108362717849223E-3</v>
      </c>
      <c r="BF66" s="93">
        <f>'Wyrównanie 22 Part 2'!B67-'Wyrównanie 22 Part 2'!B66</f>
        <v>-3.7481765025094982E-4</v>
      </c>
      <c r="BG66" s="93">
        <f t="shared" si="7"/>
        <v>3.7481765025094982E-4</v>
      </c>
      <c r="BH66" s="93">
        <f t="shared" si="8"/>
        <v>1.9519755925648963E-3</v>
      </c>
      <c r="BI66" s="93">
        <f t="shared" si="9"/>
        <v>1.9519755925648963E-3</v>
      </c>
      <c r="BJ66" s="93">
        <f t="shared" si="10"/>
        <v>-3.0083189925403184E-3</v>
      </c>
      <c r="BK66" s="93">
        <f t="shared" si="11"/>
        <v>3.0083189925403184E-3</v>
      </c>
      <c r="BL66" s="93"/>
      <c r="BM66" s="93">
        <f>ABS(('Wyrównanie 22 Part 2'!B66-'Wyrównanie 22 Part 2'!Q66)/'Wyrównanie 22 Part 2'!Q66)</f>
        <v>9.467806348456774E-2</v>
      </c>
      <c r="BN66" s="93">
        <f t="shared" si="30"/>
        <v>8.9639357051878397E-3</v>
      </c>
      <c r="BO66" s="93">
        <f>'Wyrównanie 22 Part 2'!B67-'Wyrównanie 22 Part 2'!B66</f>
        <v>-3.7481765025094982E-4</v>
      </c>
      <c r="BP66" s="93">
        <f t="shared" si="31"/>
        <v>3.7481765025094982E-4</v>
      </c>
      <c r="BQ66" s="93">
        <f t="shared" si="32"/>
        <v>1.9519755925648963E-3</v>
      </c>
      <c r="BR66" s="93">
        <f t="shared" si="33"/>
        <v>1.9519755925648963E-3</v>
      </c>
      <c r="BS66" s="93">
        <f t="shared" si="34"/>
        <v>-3.0083189925403184E-3</v>
      </c>
      <c r="BT66" s="93">
        <f t="shared" si="35"/>
        <v>3.0083189925403184E-3</v>
      </c>
    </row>
    <row r="67" spans="1:72" s="29" customFormat="1" x14ac:dyDescent="0.25">
      <c r="A67" s="42">
        <v>61</v>
      </c>
      <c r="B67" s="93">
        <f>ABS(('Wyrównanie 22 Part 2'!B67-'Wyrównanie 22 Part 2'!C67)/'Wyrównanie 22 Part 2'!C67)</f>
        <v>7.3615375882719256E-2</v>
      </c>
      <c r="C67" s="93">
        <f t="shared" si="5"/>
        <v>5.4192235663540434E-3</v>
      </c>
      <c r="D67" s="93">
        <f>'Wyrównanie 22 Part 2'!C68-'Wyrównanie 22 Part 2'!C67</f>
        <v>5.659678671067897E-4</v>
      </c>
      <c r="E67" s="93">
        <f t="shared" si="0"/>
        <v>5.659678671067897E-4</v>
      </c>
      <c r="F67" s="93">
        <f t="shared" si="1"/>
        <v>-4.9944388895601169E-5</v>
      </c>
      <c r="G67" s="93">
        <f t="shared" si="2"/>
        <v>4.9944388895601169E-5</v>
      </c>
      <c r="H67" s="93">
        <f t="shared" si="3"/>
        <v>2.532345863518852E-4</v>
      </c>
      <c r="I67" s="93">
        <f t="shared" si="4"/>
        <v>2.532345863518852E-4</v>
      </c>
      <c r="J67" s="93"/>
      <c r="K67" s="93">
        <f>ABS(('Wyrównanie 22 Part 2'!B67-'Wyrównanie 22 Part 2'!E67)/'Wyrównanie 22 Part 2'!E67)</f>
        <v>5.445979323396747E-2</v>
      </c>
      <c r="L67" s="93">
        <f t="shared" si="12"/>
        <v>2.965869079086489E-3</v>
      </c>
      <c r="M67" s="93">
        <f>'Wyrównanie 22 Part 2'!C68-'Wyrównanie 22 Part 2'!C67</f>
        <v>5.659678671067897E-4</v>
      </c>
      <c r="N67" s="93">
        <f t="shared" si="13"/>
        <v>5.659678671067897E-4</v>
      </c>
      <c r="O67" s="93">
        <f t="shared" si="14"/>
        <v>-4.9944388895601169E-5</v>
      </c>
      <c r="P67" s="93">
        <f t="shared" si="15"/>
        <v>4.9944388895601169E-5</v>
      </c>
      <c r="Q67" s="93">
        <f t="shared" si="16"/>
        <v>2.532345863518852E-4</v>
      </c>
      <c r="R67" s="93">
        <f t="shared" si="17"/>
        <v>2.532345863518852E-4</v>
      </c>
      <c r="S67" s="93"/>
      <c r="T67" s="93">
        <f>ABS(('Wyrównanie 22 Part 2'!B67-'Wyrównanie 22 Part 2'!G67)/'Wyrównanie 22 Part 2'!G67)</f>
        <v>5.6771735893802293E-2</v>
      </c>
      <c r="U67" s="93">
        <f t="shared" si="19"/>
        <v>3.2230299963956397E-3</v>
      </c>
      <c r="V67" s="93">
        <f>'Wyrównanie 22 Part 2'!C68-'Wyrównanie 22 Part 2'!C67</f>
        <v>5.659678671067897E-4</v>
      </c>
      <c r="W67" s="93">
        <f t="shared" si="20"/>
        <v>5.659678671067897E-4</v>
      </c>
      <c r="X67" s="93">
        <f t="shared" si="21"/>
        <v>-4.9944388895601169E-5</v>
      </c>
      <c r="Y67" s="93">
        <f t="shared" si="22"/>
        <v>4.9944388895601169E-5</v>
      </c>
      <c r="Z67" s="93">
        <f t="shared" si="23"/>
        <v>2.532345863518852E-4</v>
      </c>
      <c r="AA67" s="93">
        <f t="shared" si="48"/>
        <v>2.532345863518852E-4</v>
      </c>
      <c r="AB67" s="93"/>
      <c r="AC67" s="93">
        <f>ABS(('Wyrównanie 22 Part 2'!B67-'Wyrównanie 22 Part 2'!I67)/'Wyrównanie 22 Part 2'!I67)</f>
        <v>5.4888942794769406E-2</v>
      </c>
      <c r="AD67" s="93">
        <f t="shared" si="24"/>
        <v>3.0127960411274685E-3</v>
      </c>
      <c r="AE67" s="93">
        <f>'Wyrównanie 22 Part 2'!C68-'Wyrównanie 22 Part 2'!C67</f>
        <v>5.659678671067897E-4</v>
      </c>
      <c r="AF67" s="93">
        <f t="shared" si="25"/>
        <v>5.659678671067897E-4</v>
      </c>
      <c r="AG67" s="93">
        <f t="shared" si="26"/>
        <v>-4.9944388895601169E-5</v>
      </c>
      <c r="AH67" s="93">
        <f t="shared" si="27"/>
        <v>4.9944388895601169E-5</v>
      </c>
      <c r="AI67" s="93">
        <f t="shared" si="28"/>
        <v>2.532345863518852E-4</v>
      </c>
      <c r="AJ67" s="93">
        <f t="shared" si="29"/>
        <v>2.532345863518852E-4</v>
      </c>
      <c r="AK67" s="93"/>
      <c r="AL67" s="93">
        <f>ABS(('Wyrównanie 22 Part 2'!B67-'Wyrównanie 22 Part 2'!K67)/'Wyrównanie 22 Part 2'!K67)</f>
        <v>4.5550697328563691E-2</v>
      </c>
      <c r="AM67" s="93">
        <f t="shared" si="36"/>
        <v>2.0748660271184194E-3</v>
      </c>
      <c r="AN67" s="93">
        <f>'Wyrównanie 22 Part 2'!B68-'Wyrównanie 22 Part 2'!B67</f>
        <v>1.5771579423139465E-3</v>
      </c>
      <c r="AO67" s="93">
        <f t="shared" si="37"/>
        <v>1.5771579423139465E-3</v>
      </c>
      <c r="AP67" s="93">
        <f t="shared" si="38"/>
        <v>-1.0563433999754221E-3</v>
      </c>
      <c r="AQ67" s="93">
        <f t="shared" si="39"/>
        <v>1.0563433999754221E-3</v>
      </c>
      <c r="AR67" s="93">
        <f t="shared" si="40"/>
        <v>2.0448327078325876E-4</v>
      </c>
      <c r="AS67" s="93">
        <f t="shared" si="41"/>
        <v>2.0448327078325876E-4</v>
      </c>
      <c r="AT67" s="93"/>
      <c r="AU67" s="93">
        <f>ABS(('Wyrównanie 22 Part 2'!B67-'Wyrównanie 22 Part 2'!M67)/'Wyrównanie 22 Part 2'!M67)</f>
        <v>6.6320676494668482E-2</v>
      </c>
      <c r="AV67" s="93">
        <f t="shared" si="42"/>
        <v>4.3984321307104727E-3</v>
      </c>
      <c r="AW67" s="93">
        <f>'Wyrównanie 22 Part 2'!B68-'Wyrównanie 22 Part 2'!B67</f>
        <v>1.5771579423139465E-3</v>
      </c>
      <c r="AX67" s="93">
        <f t="shared" si="43"/>
        <v>1.5771579423139465E-3</v>
      </c>
      <c r="AY67" s="93">
        <f t="shared" si="44"/>
        <v>-1.0563433999754221E-3</v>
      </c>
      <c r="AZ67" s="93">
        <f t="shared" si="45"/>
        <v>1.0563433999754221E-3</v>
      </c>
      <c r="BA67" s="93">
        <f t="shared" si="46"/>
        <v>2.0448327078325876E-4</v>
      </c>
      <c r="BB67" s="93">
        <f t="shared" si="47"/>
        <v>2.0448327078325876E-4</v>
      </c>
      <c r="BC67" s="93"/>
      <c r="BD67" s="93">
        <f>ABS(('Wyrównanie 22 Part 2'!B67-'Wyrównanie 22 Part 2'!O67)/'Wyrównanie 22 Part 2'!O67)</f>
        <v>5.1189232109774628E-2</v>
      </c>
      <c r="BE67" s="93">
        <f t="shared" si="6"/>
        <v>2.6203374839883819E-3</v>
      </c>
      <c r="BF67" s="93">
        <f>'Wyrównanie 22 Part 2'!B68-'Wyrównanie 22 Part 2'!B67</f>
        <v>1.5771579423139465E-3</v>
      </c>
      <c r="BG67" s="93">
        <f t="shared" si="7"/>
        <v>1.5771579423139465E-3</v>
      </c>
      <c r="BH67" s="93">
        <f t="shared" si="8"/>
        <v>-1.0563433999754221E-3</v>
      </c>
      <c r="BI67" s="93">
        <f t="shared" si="9"/>
        <v>1.0563433999754221E-3</v>
      </c>
      <c r="BJ67" s="93">
        <f t="shared" si="10"/>
        <v>2.0448327078325876E-4</v>
      </c>
      <c r="BK67" s="93">
        <f t="shared" si="11"/>
        <v>2.0448327078325876E-4</v>
      </c>
      <c r="BL67" s="93"/>
      <c r="BM67" s="93">
        <f>ABS(('Wyrównanie 22 Part 2'!B67-'Wyrównanie 22 Part 2'!Q67)/'Wyrównanie 22 Part 2'!Q67)</f>
        <v>7.3010804336703219E-2</v>
      </c>
      <c r="BN67" s="93">
        <f t="shared" si="30"/>
        <v>5.3305775498923612E-3</v>
      </c>
      <c r="BO67" s="93">
        <f>'Wyrównanie 22 Part 2'!B68-'Wyrównanie 22 Part 2'!B67</f>
        <v>1.5771579423139465E-3</v>
      </c>
      <c r="BP67" s="93">
        <f t="shared" si="31"/>
        <v>1.5771579423139465E-3</v>
      </c>
      <c r="BQ67" s="93">
        <f t="shared" si="32"/>
        <v>-1.0563433999754221E-3</v>
      </c>
      <c r="BR67" s="93">
        <f t="shared" si="33"/>
        <v>1.0563433999754221E-3</v>
      </c>
      <c r="BS67" s="93">
        <f t="shared" si="34"/>
        <v>2.0448327078325876E-4</v>
      </c>
      <c r="BT67" s="93">
        <f t="shared" si="35"/>
        <v>2.0448327078325876E-4</v>
      </c>
    </row>
    <row r="68" spans="1:72" s="29" customFormat="1" x14ac:dyDescent="0.25">
      <c r="A68" s="42">
        <v>62</v>
      </c>
      <c r="B68" s="93">
        <f>ABS(('Wyrównanie 22 Part 2'!B68-'Wyrównanie 22 Part 2'!C68)/'Wyrównanie 22 Part 2'!C68)</f>
        <v>4.7664162657691002E-2</v>
      </c>
      <c r="C68" s="93">
        <f t="shared" si="5"/>
        <v>2.2718724018588252E-3</v>
      </c>
      <c r="D68" s="93">
        <f>'Wyrównanie 22 Part 2'!C69-'Wyrównanie 22 Part 2'!C68</f>
        <v>5.1602347821118853E-4</v>
      </c>
      <c r="E68" s="93">
        <f t="shared" si="0"/>
        <v>5.1602347821118853E-4</v>
      </c>
      <c r="F68" s="93">
        <f t="shared" si="1"/>
        <v>2.0329019745628403E-4</v>
      </c>
      <c r="G68" s="93">
        <f t="shared" si="2"/>
        <v>2.0329019745628403E-4</v>
      </c>
      <c r="H68" s="93">
        <f t="shared" si="3"/>
        <v>-1.6572273079311188E-4</v>
      </c>
      <c r="I68" s="93">
        <f t="shared" si="4"/>
        <v>1.6572273079311188E-4</v>
      </c>
      <c r="J68" s="93"/>
      <c r="K68" s="93">
        <f>ABS(('Wyrównanie 22 Part 2'!B68-'Wyrównanie 22 Part 2'!E68)/'Wyrównanie 22 Part 2'!E68)</f>
        <v>5.3874482427581492E-2</v>
      </c>
      <c r="L68" s="93">
        <f t="shared" si="12"/>
        <v>2.9024598568397871E-3</v>
      </c>
      <c r="M68" s="93">
        <f>'Wyrównanie 22 Part 2'!C69-'Wyrównanie 22 Part 2'!C68</f>
        <v>5.1602347821118853E-4</v>
      </c>
      <c r="N68" s="93">
        <f t="shared" si="13"/>
        <v>5.1602347821118853E-4</v>
      </c>
      <c r="O68" s="93">
        <f t="shared" si="14"/>
        <v>2.0329019745628403E-4</v>
      </c>
      <c r="P68" s="93">
        <f t="shared" si="15"/>
        <v>2.0329019745628403E-4</v>
      </c>
      <c r="Q68" s="93">
        <f t="shared" si="16"/>
        <v>-1.6572273079311188E-4</v>
      </c>
      <c r="R68" s="93">
        <f t="shared" si="17"/>
        <v>1.6572273079311188E-4</v>
      </c>
      <c r="S68" s="93"/>
      <c r="T68" s="93">
        <f>ABS(('Wyrównanie 22 Part 2'!B68-'Wyrównanie 22 Part 2'!G68)/'Wyrównanie 22 Part 2'!G68)</f>
        <v>5.1570850260137732E-2</v>
      </c>
      <c r="U68" s="93">
        <f t="shared" si="19"/>
        <v>2.6595525965535478E-3</v>
      </c>
      <c r="V68" s="93">
        <f>'Wyrównanie 22 Part 2'!C69-'Wyrównanie 22 Part 2'!C68</f>
        <v>5.1602347821118853E-4</v>
      </c>
      <c r="W68" s="93">
        <f t="shared" si="20"/>
        <v>5.1602347821118853E-4</v>
      </c>
      <c r="X68" s="93">
        <f t="shared" si="21"/>
        <v>2.0329019745628403E-4</v>
      </c>
      <c r="Y68" s="93">
        <f t="shared" si="22"/>
        <v>2.0329019745628403E-4</v>
      </c>
      <c r="Z68" s="93">
        <f t="shared" si="23"/>
        <v>-1.6572273079311188E-4</v>
      </c>
      <c r="AA68" s="93">
        <f t="shared" si="48"/>
        <v>1.6572273079311188E-4</v>
      </c>
      <c r="AB68" s="93"/>
      <c r="AC68" s="93">
        <f>ABS(('Wyrównanie 22 Part 2'!B68-'Wyrównanie 22 Part 2'!I68)/'Wyrównanie 22 Part 2'!I68)</f>
        <v>6.168835570423091E-2</v>
      </c>
      <c r="AD68" s="93">
        <f t="shared" si="24"/>
        <v>3.805453229491718E-3</v>
      </c>
      <c r="AE68" s="93">
        <f>'Wyrównanie 22 Part 2'!C69-'Wyrównanie 22 Part 2'!C68</f>
        <v>5.1602347821118853E-4</v>
      </c>
      <c r="AF68" s="93">
        <f t="shared" si="25"/>
        <v>5.1602347821118853E-4</v>
      </c>
      <c r="AG68" s="93">
        <f t="shared" si="26"/>
        <v>2.0329019745628403E-4</v>
      </c>
      <c r="AH68" s="93">
        <f t="shared" si="27"/>
        <v>2.0329019745628403E-4</v>
      </c>
      <c r="AI68" s="93">
        <f t="shared" si="28"/>
        <v>-1.6572273079311188E-4</v>
      </c>
      <c r="AJ68" s="93">
        <f t="shared" si="29"/>
        <v>1.6572273079311188E-4</v>
      </c>
      <c r="AK68" s="93"/>
      <c r="AL68" s="93">
        <f>ABS(('Wyrównanie 22 Part 2'!B68-'Wyrównanie 22 Part 2'!K68)/'Wyrównanie 22 Part 2'!K68)</f>
        <v>6.7699859586579578E-2</v>
      </c>
      <c r="AM68" s="93">
        <f t="shared" si="36"/>
        <v>4.5832709880425909E-3</v>
      </c>
      <c r="AN68" s="93">
        <f>'Wyrównanie 22 Part 2'!B69-'Wyrównanie 22 Part 2'!B68</f>
        <v>5.2081454233852444E-4</v>
      </c>
      <c r="AO68" s="93">
        <f t="shared" si="37"/>
        <v>5.2081454233852444E-4</v>
      </c>
      <c r="AP68" s="93">
        <f t="shared" si="38"/>
        <v>-8.5186012919216333E-4</v>
      </c>
      <c r="AQ68" s="93">
        <f t="shared" si="39"/>
        <v>8.5186012919216333E-4</v>
      </c>
      <c r="AR68" s="93">
        <f t="shared" si="40"/>
        <v>2.3709138595538679E-3</v>
      </c>
      <c r="AS68" s="93">
        <f t="shared" si="41"/>
        <v>2.3709138595538679E-3</v>
      </c>
      <c r="AT68" s="93"/>
      <c r="AU68" s="93">
        <f>ABS(('Wyrównanie 22 Part 2'!B68-'Wyrównanie 22 Part 2'!M68)/'Wyrównanie 22 Part 2'!M68)</f>
        <v>4.2667750482362016E-2</v>
      </c>
      <c r="AV68" s="93">
        <f t="shared" si="42"/>
        <v>1.820536931225104E-3</v>
      </c>
      <c r="AW68" s="93">
        <f>'Wyrównanie 22 Part 2'!B69-'Wyrównanie 22 Part 2'!B68</f>
        <v>5.2081454233852444E-4</v>
      </c>
      <c r="AX68" s="93">
        <f t="shared" si="43"/>
        <v>5.2081454233852444E-4</v>
      </c>
      <c r="AY68" s="93">
        <f t="shared" si="44"/>
        <v>-8.5186012919216333E-4</v>
      </c>
      <c r="AZ68" s="93">
        <f t="shared" si="45"/>
        <v>8.5186012919216333E-4</v>
      </c>
      <c r="BA68" s="93">
        <f t="shared" si="46"/>
        <v>2.3709138595538679E-3</v>
      </c>
      <c r="BB68" s="93">
        <f t="shared" si="47"/>
        <v>2.3709138595538679E-3</v>
      </c>
      <c r="BC68" s="93"/>
      <c r="BD68" s="93">
        <f>ABS(('Wyrównanie 22 Part 2'!B68-'Wyrównanie 22 Part 2'!O68)/'Wyrównanie 22 Part 2'!O68)</f>
        <v>2.1760168146957352E-2</v>
      </c>
      <c r="BE68" s="93">
        <f t="shared" si="6"/>
        <v>4.735049177838574E-4</v>
      </c>
      <c r="BF68" s="93">
        <f>'Wyrównanie 22 Part 2'!B69-'Wyrównanie 22 Part 2'!B68</f>
        <v>5.2081454233852444E-4</v>
      </c>
      <c r="BG68" s="93">
        <f t="shared" si="7"/>
        <v>5.2081454233852444E-4</v>
      </c>
      <c r="BH68" s="93">
        <f t="shared" si="8"/>
        <v>-8.5186012919216333E-4</v>
      </c>
      <c r="BI68" s="93">
        <f t="shared" si="9"/>
        <v>8.5186012919216333E-4</v>
      </c>
      <c r="BJ68" s="93">
        <f t="shared" si="10"/>
        <v>2.3709138595538679E-3</v>
      </c>
      <c r="BK68" s="93">
        <f t="shared" si="11"/>
        <v>2.3709138595538679E-3</v>
      </c>
      <c r="BL68" s="93"/>
      <c r="BM68" s="93">
        <f>ABS(('Wyrównanie 22 Part 2'!B68-'Wyrównanie 22 Part 2'!Q68)/'Wyrównanie 22 Part 2'!Q68)</f>
        <v>5.0990278618131817E-2</v>
      </c>
      <c r="BN68" s="93">
        <f t="shared" si="30"/>
        <v>2.6000085135547109E-3</v>
      </c>
      <c r="BO68" s="93">
        <f>'Wyrównanie 22 Part 2'!B69-'Wyrównanie 22 Part 2'!B68</f>
        <v>5.2081454233852444E-4</v>
      </c>
      <c r="BP68" s="93">
        <f t="shared" si="31"/>
        <v>5.2081454233852444E-4</v>
      </c>
      <c r="BQ68" s="93">
        <f t="shared" si="32"/>
        <v>-8.5186012919216333E-4</v>
      </c>
      <c r="BR68" s="93">
        <f t="shared" si="33"/>
        <v>8.5186012919216333E-4</v>
      </c>
      <c r="BS68" s="93">
        <f t="shared" si="34"/>
        <v>2.3709138595538679E-3</v>
      </c>
      <c r="BT68" s="93">
        <f t="shared" si="35"/>
        <v>2.3709138595538679E-3</v>
      </c>
    </row>
    <row r="69" spans="1:72" s="29" customFormat="1" x14ac:dyDescent="0.25">
      <c r="A69" s="42">
        <v>63</v>
      </c>
      <c r="B69" s="93">
        <f>ABS(('Wyrównanie 22 Part 2'!B69-'Wyrównanie 22 Part 2'!C69)/'Wyrównanie 22 Part 2'!C69)</f>
        <v>4.5510825191767107E-2</v>
      </c>
      <c r="C69" s="93">
        <f t="shared" si="5"/>
        <v>2.0712352096355835E-3</v>
      </c>
      <c r="D69" s="93">
        <f>'Wyrównanie 22 Part 2'!C70-'Wyrównanie 22 Part 2'!C69</f>
        <v>7.1931367566747256E-4</v>
      </c>
      <c r="E69" s="93">
        <f t="shared" si="0"/>
        <v>7.1931367566747256E-4</v>
      </c>
      <c r="F69" s="93">
        <f t="shared" si="1"/>
        <v>3.756746666317215E-5</v>
      </c>
      <c r="G69" s="93">
        <f t="shared" si="2"/>
        <v>3.756746666317215E-5</v>
      </c>
      <c r="H69" s="93">
        <f t="shared" si="3"/>
        <v>1.8414455209903903E-4</v>
      </c>
      <c r="I69" s="93">
        <f t="shared" si="4"/>
        <v>1.8414455209903903E-4</v>
      </c>
      <c r="J69" s="93"/>
      <c r="K69" s="93">
        <f>ABS(('Wyrównanie 22 Part 2'!B69-'Wyrównanie 22 Part 2'!E69)/'Wyrównanie 22 Part 2'!E69)</f>
        <v>3.2100852573505229E-2</v>
      </c>
      <c r="L69" s="93">
        <f t="shared" si="12"/>
        <v>1.0304647359459173E-3</v>
      </c>
      <c r="M69" s="93">
        <f>'Wyrównanie 22 Part 2'!C70-'Wyrównanie 22 Part 2'!C69</f>
        <v>7.1931367566747256E-4</v>
      </c>
      <c r="N69" s="93">
        <f t="shared" si="13"/>
        <v>7.1931367566747256E-4</v>
      </c>
      <c r="O69" s="93">
        <f t="shared" si="14"/>
        <v>3.756746666317215E-5</v>
      </c>
      <c r="P69" s="93">
        <f t="shared" si="15"/>
        <v>3.756746666317215E-5</v>
      </c>
      <c r="Q69" s="93">
        <f t="shared" si="16"/>
        <v>1.8414455209903903E-4</v>
      </c>
      <c r="R69" s="93">
        <f t="shared" si="17"/>
        <v>1.8414455209903903E-4</v>
      </c>
      <c r="S69" s="93"/>
      <c r="T69" s="93">
        <f>ABS(('Wyrównanie 22 Part 2'!B69-'Wyrównanie 22 Part 2'!G69)/'Wyrównanie 22 Part 2'!G69)</f>
        <v>2.7871652568028087E-2</v>
      </c>
      <c r="U69" s="93">
        <f t="shared" si="19"/>
        <v>7.7682901687286664E-4</v>
      </c>
      <c r="V69" s="93">
        <f>'Wyrównanie 22 Part 2'!C70-'Wyrównanie 22 Part 2'!C69</f>
        <v>7.1931367566747256E-4</v>
      </c>
      <c r="W69" s="93">
        <f t="shared" si="20"/>
        <v>7.1931367566747256E-4</v>
      </c>
      <c r="X69" s="93">
        <f t="shared" si="21"/>
        <v>3.756746666317215E-5</v>
      </c>
      <c r="Y69" s="93">
        <f t="shared" si="22"/>
        <v>3.756746666317215E-5</v>
      </c>
      <c r="Z69" s="93">
        <f t="shared" si="23"/>
        <v>1.8414455209903903E-4</v>
      </c>
      <c r="AA69" s="93">
        <f t="shared" si="48"/>
        <v>1.8414455209903903E-4</v>
      </c>
      <c r="AB69" s="93"/>
      <c r="AC69" s="93">
        <f>ABS(('Wyrównanie 22 Part 2'!B69-'Wyrównanie 22 Part 2'!I69)/'Wyrównanie 22 Part 2'!I69)</f>
        <v>5.4088090781795842E-2</v>
      </c>
      <c r="AD69" s="93">
        <f t="shared" si="24"/>
        <v>2.9255215644197882E-3</v>
      </c>
      <c r="AE69" s="93">
        <f>'Wyrównanie 22 Part 2'!C70-'Wyrównanie 22 Part 2'!C69</f>
        <v>7.1931367566747256E-4</v>
      </c>
      <c r="AF69" s="93">
        <f t="shared" si="25"/>
        <v>7.1931367566747256E-4</v>
      </c>
      <c r="AG69" s="93">
        <f t="shared" si="26"/>
        <v>3.756746666317215E-5</v>
      </c>
      <c r="AH69" s="93">
        <f t="shared" si="27"/>
        <v>3.756746666317215E-5</v>
      </c>
      <c r="AI69" s="93">
        <f t="shared" si="28"/>
        <v>1.8414455209903903E-4</v>
      </c>
      <c r="AJ69" s="93">
        <f t="shared" si="29"/>
        <v>1.8414455209903903E-4</v>
      </c>
      <c r="AK69" s="93"/>
      <c r="AL69" s="93">
        <f>ABS(('Wyrównanie 22 Part 2'!B69-'Wyrównanie 22 Part 2'!K69)/'Wyrównanie 22 Part 2'!K69)</f>
        <v>4.9005396147593069E-2</v>
      </c>
      <c r="AM69" s="93">
        <f t="shared" si="36"/>
        <v>2.4015288515825297E-3</v>
      </c>
      <c r="AN69" s="93">
        <f>'Wyrównanie 22 Part 2'!B70-'Wyrównanie 22 Part 2'!B69</f>
        <v>-3.310455868536389E-4</v>
      </c>
      <c r="AO69" s="93">
        <f t="shared" si="37"/>
        <v>3.310455868536389E-4</v>
      </c>
      <c r="AP69" s="93">
        <f t="shared" si="38"/>
        <v>1.5190537303617045E-3</v>
      </c>
      <c r="AQ69" s="93">
        <f t="shared" si="39"/>
        <v>1.5190537303617045E-3</v>
      </c>
      <c r="AR69" s="93">
        <f t="shared" si="40"/>
        <v>-2.0654285368393154E-3</v>
      </c>
      <c r="AS69" s="93">
        <f t="shared" si="41"/>
        <v>2.0654285368393154E-3</v>
      </c>
      <c r="AT69" s="93"/>
      <c r="AU69" s="93">
        <f>ABS(('Wyrównanie 22 Part 2'!B69-'Wyrównanie 22 Part 2'!M69)/'Wyrównanie 22 Part 2'!M69)</f>
        <v>1.9635540629259561E-2</v>
      </c>
      <c r="AV69" s="93">
        <f t="shared" si="42"/>
        <v>3.8555445580330295E-4</v>
      </c>
      <c r="AW69" s="93">
        <f>'Wyrównanie 22 Part 2'!B70-'Wyrównanie 22 Part 2'!B69</f>
        <v>-3.310455868536389E-4</v>
      </c>
      <c r="AX69" s="93">
        <f t="shared" si="43"/>
        <v>3.310455868536389E-4</v>
      </c>
      <c r="AY69" s="93">
        <f t="shared" si="44"/>
        <v>1.5190537303617045E-3</v>
      </c>
      <c r="AZ69" s="93">
        <f t="shared" si="45"/>
        <v>1.5190537303617045E-3</v>
      </c>
      <c r="BA69" s="93">
        <f t="shared" si="46"/>
        <v>-2.0654285368393154E-3</v>
      </c>
      <c r="BB69" s="93">
        <f t="shared" si="47"/>
        <v>2.0654285368393154E-3</v>
      </c>
      <c r="BC69" s="93"/>
      <c r="BD69" s="93">
        <f>ABS(('Wyrównanie 22 Part 2'!B69-'Wyrównanie 22 Part 2'!O69)/'Wyrównanie 22 Part 2'!O69)</f>
        <v>1.2984500018924615E-2</v>
      </c>
      <c r="BE69" s="93">
        <f t="shared" si="6"/>
        <v>1.6859724074145331E-4</v>
      </c>
      <c r="BF69" s="93">
        <f>'Wyrównanie 22 Part 2'!B70-'Wyrównanie 22 Part 2'!B69</f>
        <v>-3.310455868536389E-4</v>
      </c>
      <c r="BG69" s="93">
        <f t="shared" si="7"/>
        <v>3.310455868536389E-4</v>
      </c>
      <c r="BH69" s="93">
        <f t="shared" si="8"/>
        <v>1.5190537303617045E-3</v>
      </c>
      <c r="BI69" s="93">
        <f t="shared" si="9"/>
        <v>1.5190537303617045E-3</v>
      </c>
      <c r="BJ69" s="93">
        <f t="shared" si="10"/>
        <v>-2.0654285368393154E-3</v>
      </c>
      <c r="BK69" s="93">
        <f t="shared" si="11"/>
        <v>2.0654285368393154E-3</v>
      </c>
      <c r="BL69" s="93"/>
      <c r="BM69" s="93">
        <f>ABS(('Wyrównanie 22 Part 2'!B69-'Wyrównanie 22 Part 2'!Q69)/'Wyrównanie 22 Part 2'!Q69)</f>
        <v>5.4402252790941311E-2</v>
      </c>
      <c r="BN69" s="93">
        <f t="shared" si="30"/>
        <v>2.9596051087294817E-3</v>
      </c>
      <c r="BO69" s="93">
        <f>'Wyrównanie 22 Part 2'!B70-'Wyrównanie 22 Part 2'!B69</f>
        <v>-3.310455868536389E-4</v>
      </c>
      <c r="BP69" s="93">
        <f t="shared" si="31"/>
        <v>3.310455868536389E-4</v>
      </c>
      <c r="BQ69" s="93">
        <f t="shared" si="32"/>
        <v>1.5190537303617045E-3</v>
      </c>
      <c r="BR69" s="93">
        <f t="shared" si="33"/>
        <v>1.5190537303617045E-3</v>
      </c>
      <c r="BS69" s="93">
        <f t="shared" si="34"/>
        <v>-2.0654285368393154E-3</v>
      </c>
      <c r="BT69" s="93">
        <f t="shared" si="35"/>
        <v>2.0654285368393154E-3</v>
      </c>
    </row>
    <row r="70" spans="1:72" s="29" customFormat="1" x14ac:dyDescent="0.25">
      <c r="A70" s="42">
        <v>64</v>
      </c>
      <c r="B70" s="93">
        <f>ABS(('Wyrównanie 22 Part 2'!B70-'Wyrównanie 22 Part 2'!C70)/'Wyrównanie 22 Part 2'!C70)</f>
        <v>6.3710158829140551E-2</v>
      </c>
      <c r="C70" s="93">
        <f t="shared" si="5"/>
        <v>4.0589843380343157E-3</v>
      </c>
      <c r="D70" s="93">
        <f>'Wyrównanie 22 Part 2'!C71-'Wyrównanie 22 Part 2'!C70</f>
        <v>7.5688114233064471E-4</v>
      </c>
      <c r="E70" s="93">
        <f t="shared" si="0"/>
        <v>7.5688114233064471E-4</v>
      </c>
      <c r="F70" s="93">
        <f t="shared" si="1"/>
        <v>2.2171201876221118E-4</v>
      </c>
      <c r="G70" s="93">
        <f t="shared" si="2"/>
        <v>2.2171201876221118E-4</v>
      </c>
      <c r="H70" s="93">
        <f t="shared" si="3"/>
        <v>-2.345116545544694E-5</v>
      </c>
      <c r="I70" s="93">
        <f t="shared" si="4"/>
        <v>2.345116545544694E-5</v>
      </c>
      <c r="J70" s="93"/>
      <c r="K70" s="93">
        <f>ABS(('Wyrównanie 22 Part 2'!B70-'Wyrównanie 22 Part 2'!E70)/'Wyrównanie 22 Part 2'!E70)</f>
        <v>7.3754903162449315E-2</v>
      </c>
      <c r="L70" s="93">
        <f t="shared" si="12"/>
        <v>5.4397857405022758E-3</v>
      </c>
      <c r="M70" s="93">
        <f>'Wyrównanie 22 Part 2'!C71-'Wyrównanie 22 Part 2'!C70</f>
        <v>7.5688114233064471E-4</v>
      </c>
      <c r="N70" s="93">
        <f t="shared" si="13"/>
        <v>7.5688114233064471E-4</v>
      </c>
      <c r="O70" s="93">
        <f t="shared" si="14"/>
        <v>2.2171201876221118E-4</v>
      </c>
      <c r="P70" s="93">
        <f t="shared" si="15"/>
        <v>2.2171201876221118E-4</v>
      </c>
      <c r="Q70" s="93">
        <f t="shared" si="16"/>
        <v>-2.345116545544694E-5</v>
      </c>
      <c r="R70" s="93">
        <f t="shared" si="17"/>
        <v>2.345116545544694E-5</v>
      </c>
      <c r="S70" s="93"/>
      <c r="T70" s="93">
        <f>ABS(('Wyrównanie 22 Part 2'!B70-'Wyrównanie 22 Part 2'!G70)/'Wyrównanie 22 Part 2'!G70)</f>
        <v>8.4228354074651443E-2</v>
      </c>
      <c r="U70" s="93">
        <f t="shared" si="19"/>
        <v>7.0944156301248522E-3</v>
      </c>
      <c r="V70" s="93">
        <f>'Wyrównanie 22 Part 2'!C71-'Wyrównanie 22 Part 2'!C70</f>
        <v>7.5688114233064471E-4</v>
      </c>
      <c r="W70" s="93">
        <f t="shared" si="20"/>
        <v>7.5688114233064471E-4</v>
      </c>
      <c r="X70" s="93">
        <f t="shared" si="21"/>
        <v>2.2171201876221118E-4</v>
      </c>
      <c r="Y70" s="93">
        <f t="shared" si="22"/>
        <v>2.2171201876221118E-4</v>
      </c>
      <c r="Z70" s="93">
        <f t="shared" si="23"/>
        <v>-2.345116545544694E-5</v>
      </c>
      <c r="AA70" s="93">
        <f t="shared" si="48"/>
        <v>2.345116545544694E-5</v>
      </c>
      <c r="AB70" s="93"/>
      <c r="AC70" s="93">
        <f>ABS(('Wyrównanie 22 Part 2'!B70-'Wyrównanie 22 Part 2'!I70)/'Wyrównanie 22 Part 2'!I70)</f>
        <v>5.9255569569856503E-2</v>
      </c>
      <c r="AD70" s="93">
        <f t="shared" si="24"/>
        <v>3.511222525048104E-3</v>
      </c>
      <c r="AE70" s="93">
        <f>'Wyrównanie 22 Part 2'!C71-'Wyrównanie 22 Part 2'!C70</f>
        <v>7.5688114233064471E-4</v>
      </c>
      <c r="AF70" s="93">
        <f t="shared" si="25"/>
        <v>7.5688114233064471E-4</v>
      </c>
      <c r="AG70" s="93">
        <f t="shared" si="26"/>
        <v>2.2171201876221118E-4</v>
      </c>
      <c r="AH70" s="93">
        <f t="shared" si="27"/>
        <v>2.2171201876221118E-4</v>
      </c>
      <c r="AI70" s="93">
        <f t="shared" si="28"/>
        <v>-2.345116545544694E-5</v>
      </c>
      <c r="AJ70" s="93">
        <f t="shared" si="29"/>
        <v>2.345116545544694E-5</v>
      </c>
      <c r="AK70" s="93"/>
      <c r="AL70" s="93">
        <f>ABS(('Wyrównanie 22 Part 2'!B70-'Wyrównanie 22 Part 2'!K70)/'Wyrównanie 22 Part 2'!K70)</f>
        <v>5.829962421983987E-2</v>
      </c>
      <c r="AM70" s="93">
        <f t="shared" si="36"/>
        <v>3.3988461841745394E-3</v>
      </c>
      <c r="AN70" s="93">
        <f>'Wyrównanie 22 Part 2'!B71-'Wyrównanie 22 Part 2'!B70</f>
        <v>1.1880081435080656E-3</v>
      </c>
      <c r="AO70" s="93">
        <f t="shared" si="37"/>
        <v>1.1880081435080656E-3</v>
      </c>
      <c r="AP70" s="93">
        <f t="shared" si="38"/>
        <v>-5.463748064776109E-4</v>
      </c>
      <c r="AQ70" s="93">
        <f t="shared" si="39"/>
        <v>5.463748064776109E-4</v>
      </c>
      <c r="AR70" s="93">
        <f t="shared" si="40"/>
        <v>1.6697367450769773E-3</v>
      </c>
      <c r="AS70" s="93">
        <f t="shared" si="41"/>
        <v>1.6697367450769773E-3</v>
      </c>
      <c r="AT70" s="93"/>
      <c r="AU70" s="93">
        <f>ABS(('Wyrównanie 22 Part 2'!B70-'Wyrównanie 22 Part 2'!M70)/'Wyrównanie 22 Part 2'!M70)</f>
        <v>9.0143316149808667E-2</v>
      </c>
      <c r="AV70" s="93">
        <f t="shared" si="42"/>
        <v>8.1258174464843552E-3</v>
      </c>
      <c r="AW70" s="93">
        <f>'Wyrównanie 22 Part 2'!B71-'Wyrównanie 22 Part 2'!B70</f>
        <v>1.1880081435080656E-3</v>
      </c>
      <c r="AX70" s="93">
        <f t="shared" si="43"/>
        <v>1.1880081435080656E-3</v>
      </c>
      <c r="AY70" s="93">
        <f t="shared" si="44"/>
        <v>-5.463748064776109E-4</v>
      </c>
      <c r="AZ70" s="93">
        <f t="shared" si="45"/>
        <v>5.463748064776109E-4</v>
      </c>
      <c r="BA70" s="93">
        <f t="shared" si="46"/>
        <v>1.6697367450769773E-3</v>
      </c>
      <c r="BB70" s="93">
        <f t="shared" si="47"/>
        <v>1.6697367450769773E-3</v>
      </c>
      <c r="BC70" s="93"/>
      <c r="BD70" s="93">
        <f>ABS(('Wyrównanie 22 Part 2'!B70-'Wyrównanie 22 Part 2'!O70)/'Wyrównanie 22 Part 2'!O70)</f>
        <v>2.781711965975444E-2</v>
      </c>
      <c r="BE70" s="93">
        <f t="shared" si="6"/>
        <v>7.7379214616509699E-4</v>
      </c>
      <c r="BF70" s="93">
        <f>'Wyrównanie 22 Part 2'!B71-'Wyrównanie 22 Part 2'!B70</f>
        <v>1.1880081435080656E-3</v>
      </c>
      <c r="BG70" s="93">
        <f t="shared" si="7"/>
        <v>1.1880081435080656E-3</v>
      </c>
      <c r="BH70" s="93">
        <f t="shared" si="8"/>
        <v>-5.463748064776109E-4</v>
      </c>
      <c r="BI70" s="93">
        <f t="shared" si="9"/>
        <v>5.463748064776109E-4</v>
      </c>
      <c r="BJ70" s="93">
        <f t="shared" si="10"/>
        <v>1.6697367450769773E-3</v>
      </c>
      <c r="BK70" s="93">
        <f t="shared" si="11"/>
        <v>1.6697367450769773E-3</v>
      </c>
      <c r="BL70" s="93"/>
      <c r="BM70" s="93">
        <f>ABS(('Wyrównanie 22 Part 2'!B70-'Wyrównanie 22 Part 2'!Q70)/'Wyrównanie 22 Part 2'!Q70)</f>
        <v>5.5162358587441139E-2</v>
      </c>
      <c r="BN70" s="93">
        <f t="shared" si="30"/>
        <v>3.0428858049294412E-3</v>
      </c>
      <c r="BO70" s="93">
        <f>'Wyrównanie 22 Part 2'!B71-'Wyrównanie 22 Part 2'!B70</f>
        <v>1.1880081435080656E-3</v>
      </c>
      <c r="BP70" s="93">
        <f t="shared" si="31"/>
        <v>1.1880081435080656E-3</v>
      </c>
      <c r="BQ70" s="93">
        <f t="shared" si="32"/>
        <v>-5.463748064776109E-4</v>
      </c>
      <c r="BR70" s="93">
        <f t="shared" si="33"/>
        <v>5.463748064776109E-4</v>
      </c>
      <c r="BS70" s="93">
        <f t="shared" si="34"/>
        <v>1.6697367450769773E-3</v>
      </c>
      <c r="BT70" s="93">
        <f t="shared" si="35"/>
        <v>1.6697367450769773E-3</v>
      </c>
    </row>
    <row r="71" spans="1:72" s="29" customFormat="1" x14ac:dyDescent="0.25">
      <c r="A71" s="42">
        <v>65</v>
      </c>
      <c r="B71" s="93">
        <f>ABS(('Wyrównanie 22 Part 2'!B71-'Wyrównanie 22 Part 2'!C71)/'Wyrównanie 22 Part 2'!C71)</f>
        <v>1.8799781056433668E-2</v>
      </c>
      <c r="C71" s="93">
        <f t="shared" si="5"/>
        <v>3.5343176776984219E-4</v>
      </c>
      <c r="D71" s="93">
        <f>'Wyrównanie 22 Part 2'!C72-'Wyrównanie 22 Part 2'!C71</f>
        <v>9.7859316109285589E-4</v>
      </c>
      <c r="E71" s="93">
        <f t="shared" si="0"/>
        <v>9.7859316109285589E-4</v>
      </c>
      <c r="F71" s="93">
        <f t="shared" si="1"/>
        <v>1.9826085330676424E-4</v>
      </c>
      <c r="G71" s="93">
        <f t="shared" si="2"/>
        <v>1.9826085330676424E-4</v>
      </c>
      <c r="H71" s="93">
        <f t="shared" si="3"/>
        <v>7.0943931735607466E-5</v>
      </c>
      <c r="I71" s="93">
        <f t="shared" si="4"/>
        <v>7.0943931735607466E-5</v>
      </c>
      <c r="J71" s="93"/>
      <c r="K71" s="93">
        <f>ABS(('Wyrównanie 22 Part 2'!B71-'Wyrównanie 22 Part 2'!E71)/'Wyrównanie 22 Part 2'!E71)</f>
        <v>3.508975184483111E-2</v>
      </c>
      <c r="L71" s="93">
        <f t="shared" si="12"/>
        <v>1.2312906845318283E-3</v>
      </c>
      <c r="M71" s="93">
        <f>'Wyrównanie 22 Part 2'!C72-'Wyrównanie 22 Part 2'!C71</f>
        <v>9.7859316109285589E-4</v>
      </c>
      <c r="N71" s="93">
        <f t="shared" si="13"/>
        <v>9.7859316109285589E-4</v>
      </c>
      <c r="O71" s="93">
        <f t="shared" si="14"/>
        <v>1.9826085330676424E-4</v>
      </c>
      <c r="P71" s="93">
        <f t="shared" si="15"/>
        <v>1.9826085330676424E-4</v>
      </c>
      <c r="Q71" s="93">
        <f t="shared" si="16"/>
        <v>7.0943931735607466E-5</v>
      </c>
      <c r="R71" s="93">
        <f t="shared" si="17"/>
        <v>7.0943931735607466E-5</v>
      </c>
      <c r="S71" s="93"/>
      <c r="T71" s="93">
        <f>ABS(('Wyrównanie 22 Part 2'!B71-'Wyrównanie 22 Part 2'!G71)/'Wyrównanie 22 Part 2'!G71)</f>
        <v>4.8976926649213867E-2</v>
      </c>
      <c r="U71" s="93">
        <f t="shared" si="19"/>
        <v>2.3987393440024754E-3</v>
      </c>
      <c r="V71" s="93">
        <f>'Wyrównanie 22 Part 2'!C72-'Wyrównanie 22 Part 2'!C71</f>
        <v>9.7859316109285589E-4</v>
      </c>
      <c r="W71" s="93">
        <f t="shared" si="20"/>
        <v>9.7859316109285589E-4</v>
      </c>
      <c r="X71" s="93">
        <f t="shared" si="21"/>
        <v>1.9826085330676424E-4</v>
      </c>
      <c r="Y71" s="93">
        <f t="shared" si="22"/>
        <v>1.9826085330676424E-4</v>
      </c>
      <c r="Z71" s="93">
        <f t="shared" si="23"/>
        <v>7.0943931735607466E-5</v>
      </c>
      <c r="AA71" s="93">
        <f t="shared" si="48"/>
        <v>7.0943931735607466E-5</v>
      </c>
      <c r="AB71" s="93"/>
      <c r="AC71" s="93">
        <f>ABS(('Wyrównanie 22 Part 2'!B71-'Wyrównanie 22 Part 2'!I71)/'Wyrównanie 22 Part 2'!I71)</f>
        <v>1.8170080809287763E-2</v>
      </c>
      <c r="AD71" s="93">
        <f t="shared" si="24"/>
        <v>3.3015183661604748E-4</v>
      </c>
      <c r="AE71" s="93">
        <f>'Wyrównanie 22 Part 2'!C72-'Wyrównanie 22 Part 2'!C71</f>
        <v>9.7859316109285589E-4</v>
      </c>
      <c r="AF71" s="93">
        <f t="shared" si="25"/>
        <v>9.7859316109285589E-4</v>
      </c>
      <c r="AG71" s="93">
        <f t="shared" si="26"/>
        <v>1.9826085330676424E-4</v>
      </c>
      <c r="AH71" s="93">
        <f t="shared" si="27"/>
        <v>1.9826085330676424E-4</v>
      </c>
      <c r="AI71" s="93">
        <f t="shared" si="28"/>
        <v>7.0943931735607466E-5</v>
      </c>
      <c r="AJ71" s="93">
        <f t="shared" si="29"/>
        <v>7.0943931735607466E-5</v>
      </c>
      <c r="AK71" s="93"/>
      <c r="AL71" s="93">
        <f>ABS(('Wyrównanie 22 Part 2'!B71-'Wyrównanie 22 Part 2'!K71)/'Wyrównanie 22 Part 2'!K71)</f>
        <v>1.6897552258192949E-2</v>
      </c>
      <c r="AM71" s="93">
        <f t="shared" si="36"/>
        <v>2.8552727231836165E-4</v>
      </c>
      <c r="AN71" s="93">
        <f>'Wyrównanie 22 Part 2'!B72-'Wyrównanie 22 Part 2'!B71</f>
        <v>6.4163333703045472E-4</v>
      </c>
      <c r="AO71" s="93">
        <f t="shared" si="37"/>
        <v>6.4163333703045472E-4</v>
      </c>
      <c r="AP71" s="93">
        <f t="shared" si="38"/>
        <v>1.1233619385993664E-3</v>
      </c>
      <c r="AQ71" s="93">
        <f t="shared" si="39"/>
        <v>1.1233619385993664E-3</v>
      </c>
      <c r="AR71" s="93">
        <f t="shared" si="40"/>
        <v>-1.2589825780796177E-3</v>
      </c>
      <c r="AS71" s="93">
        <f t="shared" si="41"/>
        <v>1.2589825780796177E-3</v>
      </c>
      <c r="AT71" s="93"/>
      <c r="AU71" s="93">
        <f>ABS(('Wyrównanie 22 Part 2'!B71-'Wyrównanie 22 Part 2'!M71)/'Wyrównanie 22 Part 2'!M71)</f>
        <v>5.2578332485673507E-2</v>
      </c>
      <c r="AV71" s="93">
        <f t="shared" si="42"/>
        <v>2.7644810469740302E-3</v>
      </c>
      <c r="AW71" s="93">
        <f>'Wyrównanie 22 Part 2'!B72-'Wyrównanie 22 Part 2'!B71</f>
        <v>6.4163333703045472E-4</v>
      </c>
      <c r="AX71" s="93">
        <f t="shared" si="43"/>
        <v>6.4163333703045472E-4</v>
      </c>
      <c r="AY71" s="93">
        <f t="shared" si="44"/>
        <v>1.1233619385993664E-3</v>
      </c>
      <c r="AZ71" s="93">
        <f t="shared" si="45"/>
        <v>1.1233619385993664E-3</v>
      </c>
      <c r="BA71" s="93">
        <f t="shared" si="46"/>
        <v>-1.2589825780796177E-3</v>
      </c>
      <c r="BB71" s="93">
        <f t="shared" si="47"/>
        <v>1.2589825780796177E-3</v>
      </c>
      <c r="BC71" s="93"/>
      <c r="BD71" s="93">
        <f>ABS(('Wyrównanie 22 Part 2'!B71-'Wyrównanie 22 Part 2'!O71)/'Wyrównanie 22 Part 2'!O71)</f>
        <v>2.2758059304714404E-2</v>
      </c>
      <c r="BE71" s="93">
        <f t="shared" si="6"/>
        <v>5.1792926331689789E-4</v>
      </c>
      <c r="BF71" s="93">
        <f>'Wyrównanie 22 Part 2'!B72-'Wyrównanie 22 Part 2'!B71</f>
        <v>6.4163333703045472E-4</v>
      </c>
      <c r="BG71" s="93">
        <f t="shared" si="7"/>
        <v>6.4163333703045472E-4</v>
      </c>
      <c r="BH71" s="93">
        <f t="shared" si="8"/>
        <v>1.1233619385993664E-3</v>
      </c>
      <c r="BI71" s="93">
        <f t="shared" si="9"/>
        <v>1.1233619385993664E-3</v>
      </c>
      <c r="BJ71" s="93">
        <f t="shared" si="10"/>
        <v>-1.2589825780796177E-3</v>
      </c>
      <c r="BK71" s="93">
        <f t="shared" si="11"/>
        <v>1.2589825780796177E-3</v>
      </c>
      <c r="BL71" s="93"/>
      <c r="BM71" s="93">
        <f>ABS(('Wyrównanie 22 Part 2'!B71-'Wyrównanie 22 Part 2'!Q71)/'Wyrównanie 22 Part 2'!Q71)</f>
        <v>8.0962808993665508E-3</v>
      </c>
      <c r="BN71" s="93">
        <f t="shared" si="30"/>
        <v>6.5549764401447649E-5</v>
      </c>
      <c r="BO71" s="93">
        <f>'Wyrównanie 22 Part 2'!B72-'Wyrównanie 22 Part 2'!B71</f>
        <v>6.4163333703045472E-4</v>
      </c>
      <c r="BP71" s="93">
        <f t="shared" si="31"/>
        <v>6.4163333703045472E-4</v>
      </c>
      <c r="BQ71" s="93">
        <f t="shared" si="32"/>
        <v>1.1233619385993664E-3</v>
      </c>
      <c r="BR71" s="93">
        <f t="shared" si="33"/>
        <v>1.1233619385993664E-3</v>
      </c>
      <c r="BS71" s="93">
        <f t="shared" si="34"/>
        <v>-1.2589825780796177E-3</v>
      </c>
      <c r="BT71" s="93">
        <f t="shared" si="35"/>
        <v>1.2589825780796177E-3</v>
      </c>
    </row>
    <row r="72" spans="1:72" s="29" customFormat="1" x14ac:dyDescent="0.25">
      <c r="A72" s="42">
        <v>66</v>
      </c>
      <c r="B72" s="93">
        <f>ABS(('Wyrównanie 22 Part 2'!B72-'Wyrównanie 22 Part 2'!C72)/'Wyrównanie 22 Part 2'!C72)</f>
        <v>4.6139439844573804E-2</v>
      </c>
      <c r="C72" s="93">
        <f t="shared" si="5"/>
        <v>2.1288479091710446E-3</v>
      </c>
      <c r="D72" s="93">
        <f>'Wyrównanie 22 Part 2'!C73-'Wyrównanie 22 Part 2'!C72</f>
        <v>1.1768540143996201E-3</v>
      </c>
      <c r="E72" s="93">
        <f t="shared" si="0"/>
        <v>1.1768540143996201E-3</v>
      </c>
      <c r="F72" s="93">
        <f t="shared" si="1"/>
        <v>2.6920478504237171E-4</v>
      </c>
      <c r="G72" s="93">
        <f t="shared" si="2"/>
        <v>2.6920478504237171E-4</v>
      </c>
      <c r="H72" s="93">
        <f t="shared" si="3"/>
        <v>-4.3472915981144708E-4</v>
      </c>
      <c r="I72" s="93">
        <f t="shared" si="4"/>
        <v>4.3472915981144708E-4</v>
      </c>
      <c r="J72" s="93"/>
      <c r="K72" s="93">
        <f>ABS(('Wyrównanie 22 Part 2'!B72-'Wyrównanie 22 Part 2'!E72)/'Wyrównanie 22 Part 2'!E72)</f>
        <v>6.3589791200554649E-2</v>
      </c>
      <c r="L72" s="93">
        <f t="shared" si="12"/>
        <v>4.0436615449301371E-3</v>
      </c>
      <c r="M72" s="93">
        <f>'Wyrównanie 22 Part 2'!C73-'Wyrównanie 22 Part 2'!C72</f>
        <v>1.1768540143996201E-3</v>
      </c>
      <c r="N72" s="93">
        <f t="shared" si="13"/>
        <v>1.1768540143996201E-3</v>
      </c>
      <c r="O72" s="93">
        <f t="shared" si="14"/>
        <v>2.6920478504237171E-4</v>
      </c>
      <c r="P72" s="93">
        <f t="shared" si="15"/>
        <v>2.6920478504237171E-4</v>
      </c>
      <c r="Q72" s="93">
        <f t="shared" si="16"/>
        <v>-4.3472915981144708E-4</v>
      </c>
      <c r="R72" s="93">
        <f t="shared" si="17"/>
        <v>4.3472915981144708E-4</v>
      </c>
      <c r="S72" s="93"/>
      <c r="T72" s="93">
        <f>ABS(('Wyrównanie 22 Part 2'!B72-'Wyrównanie 22 Part 2'!G72)/'Wyrównanie 22 Part 2'!G72)</f>
        <v>7.3850908537449578E-2</v>
      </c>
      <c r="U72" s="93">
        <f t="shared" si="19"/>
        <v>5.4539566918067432E-3</v>
      </c>
      <c r="V72" s="93">
        <f>'Wyrównanie 22 Part 2'!C73-'Wyrównanie 22 Part 2'!C72</f>
        <v>1.1768540143996201E-3</v>
      </c>
      <c r="W72" s="93">
        <f t="shared" si="20"/>
        <v>1.1768540143996201E-3</v>
      </c>
      <c r="X72" s="93">
        <f t="shared" si="21"/>
        <v>2.6920478504237171E-4</v>
      </c>
      <c r="Y72" s="93">
        <f t="shared" si="22"/>
        <v>2.6920478504237171E-4</v>
      </c>
      <c r="Z72" s="93">
        <f t="shared" si="23"/>
        <v>-4.3472915981144708E-4</v>
      </c>
      <c r="AA72" s="93">
        <f t="shared" si="48"/>
        <v>4.3472915981144708E-4</v>
      </c>
      <c r="AB72" s="93"/>
      <c r="AC72" s="93">
        <f>ABS(('Wyrównanie 22 Part 2'!B72-'Wyrównanie 22 Part 2'!I72)/'Wyrównanie 22 Part 2'!I72)</f>
        <v>3.7672103618694941E-2</v>
      </c>
      <c r="AD72" s="93">
        <f t="shared" si="24"/>
        <v>1.4191873910576885E-3</v>
      </c>
      <c r="AE72" s="93">
        <f>'Wyrównanie 22 Part 2'!C73-'Wyrównanie 22 Part 2'!C72</f>
        <v>1.1768540143996201E-3</v>
      </c>
      <c r="AF72" s="93">
        <f t="shared" si="25"/>
        <v>1.1768540143996201E-3</v>
      </c>
      <c r="AG72" s="93">
        <f t="shared" si="26"/>
        <v>2.6920478504237171E-4</v>
      </c>
      <c r="AH72" s="93">
        <f t="shared" si="27"/>
        <v>2.6920478504237171E-4</v>
      </c>
      <c r="AI72" s="93">
        <f t="shared" si="28"/>
        <v>-4.3472915981144708E-4</v>
      </c>
      <c r="AJ72" s="93">
        <f t="shared" si="29"/>
        <v>4.3472915981144708E-4</v>
      </c>
      <c r="AK72" s="93"/>
      <c r="AL72" s="93">
        <f>ABS(('Wyrównanie 22 Part 2'!B72-'Wyrównanie 22 Part 2'!K72)/'Wyrównanie 22 Part 2'!K72)</f>
        <v>3.9795763247166077E-2</v>
      </c>
      <c r="AM72" s="93">
        <f t="shared" si="36"/>
        <v>1.5837027724244944E-3</v>
      </c>
      <c r="AN72" s="93">
        <f>'Wyrównanie 22 Part 2'!B73-'Wyrównanie 22 Part 2'!B72</f>
        <v>1.7649952756298212E-3</v>
      </c>
      <c r="AO72" s="93">
        <f t="shared" si="37"/>
        <v>1.7649952756298212E-3</v>
      </c>
      <c r="AP72" s="93">
        <f t="shared" si="38"/>
        <v>-1.3562063948025123E-4</v>
      </c>
      <c r="AQ72" s="93">
        <f t="shared" si="39"/>
        <v>1.3562063948025123E-4</v>
      </c>
      <c r="AR72" s="93">
        <f t="shared" si="40"/>
        <v>-8.3349531698912079E-4</v>
      </c>
      <c r="AS72" s="93">
        <f t="shared" si="41"/>
        <v>8.3349531698912079E-4</v>
      </c>
      <c r="AT72" s="93"/>
      <c r="AU72" s="93">
        <f>ABS(('Wyrównanie 22 Part 2'!B72-'Wyrównanie 22 Part 2'!M72)/'Wyrównanie 22 Part 2'!M72)</f>
        <v>7.352844707520971E-2</v>
      </c>
      <c r="AV72" s="93">
        <f t="shared" si="42"/>
        <v>5.4064325292919151E-3</v>
      </c>
      <c r="AW72" s="93">
        <f>'Wyrównanie 22 Part 2'!B73-'Wyrównanie 22 Part 2'!B72</f>
        <v>1.7649952756298212E-3</v>
      </c>
      <c r="AX72" s="93">
        <f t="shared" si="43"/>
        <v>1.7649952756298212E-3</v>
      </c>
      <c r="AY72" s="93">
        <f t="shared" si="44"/>
        <v>-1.3562063948025123E-4</v>
      </c>
      <c r="AZ72" s="93">
        <f t="shared" si="45"/>
        <v>1.3562063948025123E-4</v>
      </c>
      <c r="BA72" s="93">
        <f t="shared" si="46"/>
        <v>-8.3349531698912079E-4</v>
      </c>
      <c r="BB72" s="93">
        <f t="shared" si="47"/>
        <v>8.3349531698912079E-4</v>
      </c>
      <c r="BC72" s="93"/>
      <c r="BD72" s="93">
        <f>ABS(('Wyrównanie 22 Part 2'!B72-'Wyrównanie 22 Part 2'!O72)/'Wyrównanie 22 Part 2'!O72)</f>
        <v>1.5624797021866242E-2</v>
      </c>
      <c r="BE72" s="93">
        <f t="shared" si="6"/>
        <v>2.4413428197452019E-4</v>
      </c>
      <c r="BF72" s="93">
        <f>'Wyrównanie 22 Part 2'!B73-'Wyrównanie 22 Part 2'!B72</f>
        <v>1.7649952756298212E-3</v>
      </c>
      <c r="BG72" s="93">
        <f t="shared" si="7"/>
        <v>1.7649952756298212E-3</v>
      </c>
      <c r="BH72" s="93">
        <f t="shared" si="8"/>
        <v>-1.3562063948025123E-4</v>
      </c>
      <c r="BI72" s="93">
        <f t="shared" si="9"/>
        <v>1.3562063948025123E-4</v>
      </c>
      <c r="BJ72" s="93">
        <f t="shared" si="10"/>
        <v>-8.3349531698912079E-4</v>
      </c>
      <c r="BK72" s="93">
        <f t="shared" si="11"/>
        <v>8.3349531698912079E-4</v>
      </c>
      <c r="BL72" s="93"/>
      <c r="BM72" s="93">
        <f>ABS(('Wyrównanie 22 Part 2'!B72-'Wyrównanie 22 Part 2'!Q72)/'Wyrównanie 22 Part 2'!Q72)</f>
        <v>3.3667312277739461E-2</v>
      </c>
      <c r="BN72" s="93">
        <f t="shared" si="30"/>
        <v>1.1334879160068262E-3</v>
      </c>
      <c r="BO72" s="93">
        <f>'Wyrównanie 22 Part 2'!B73-'Wyrównanie 22 Part 2'!B72</f>
        <v>1.7649952756298212E-3</v>
      </c>
      <c r="BP72" s="93">
        <f t="shared" si="31"/>
        <v>1.7649952756298212E-3</v>
      </c>
      <c r="BQ72" s="93">
        <f t="shared" si="32"/>
        <v>-1.3562063948025123E-4</v>
      </c>
      <c r="BR72" s="93">
        <f t="shared" si="33"/>
        <v>1.3562063948025123E-4</v>
      </c>
      <c r="BS72" s="93">
        <f t="shared" si="34"/>
        <v>-8.3349531698912079E-4</v>
      </c>
      <c r="BT72" s="93">
        <f t="shared" si="35"/>
        <v>8.3349531698912079E-4</v>
      </c>
    </row>
    <row r="73" spans="1:72" s="29" customFormat="1" x14ac:dyDescent="0.25">
      <c r="A73" s="42">
        <v>67</v>
      </c>
      <c r="B73" s="93">
        <f>ABS(('Wyrównanie 22 Part 2'!B73-'Wyrównanie 22 Part 2'!C73)/'Wyrównanie 22 Part 2'!C73)</f>
        <v>3.9382375432708673E-3</v>
      </c>
      <c r="C73" s="93">
        <f t="shared" ref="C73:C103" si="49">B73^2</f>
        <v>1.5509714947228156E-5</v>
      </c>
      <c r="D73" s="93">
        <f>'Wyrównanie 22 Part 2'!C74-'Wyrównanie 22 Part 2'!C73</f>
        <v>1.4460587994419918E-3</v>
      </c>
      <c r="E73" s="93">
        <f t="shared" ref="E73:E102" si="50">ABS(D73)</f>
        <v>1.4460587994419918E-3</v>
      </c>
      <c r="F73" s="93">
        <f t="shared" ref="F73:F101" si="51">D74-D73</f>
        <v>-1.6552437476907537E-4</v>
      </c>
      <c r="G73" s="93">
        <f t="shared" ref="G73:G101" si="52">ABS(F73)</f>
        <v>1.6552437476907537E-4</v>
      </c>
      <c r="H73" s="93">
        <f t="shared" ref="H73:H100" si="53">F74-F73</f>
        <v>3.1573628822280896E-4</v>
      </c>
      <c r="I73" s="93">
        <f t="shared" ref="I73:I100" si="54">ABS(H73)</f>
        <v>3.1573628822280896E-4</v>
      </c>
      <c r="J73" s="93"/>
      <c r="K73" s="93">
        <f>ABS(('Wyrównanie 22 Part 2'!B73-'Wyrównanie 22 Part 2'!E73)/'Wyrównanie 22 Part 2'!E73)</f>
        <v>9.0441952966428627E-3</v>
      </c>
      <c r="L73" s="93">
        <f t="shared" si="12"/>
        <v>8.1797468563816873E-5</v>
      </c>
      <c r="M73" s="93">
        <f>'Wyrównanie 22 Part 2'!C74-'Wyrównanie 22 Part 2'!C73</f>
        <v>1.4460587994419918E-3</v>
      </c>
      <c r="N73" s="93">
        <f t="shared" si="13"/>
        <v>1.4460587994419918E-3</v>
      </c>
      <c r="O73" s="93">
        <f t="shared" si="14"/>
        <v>-1.6552437476907537E-4</v>
      </c>
      <c r="P73" s="93">
        <f t="shared" si="15"/>
        <v>1.6552437476907537E-4</v>
      </c>
      <c r="Q73" s="93">
        <f t="shared" si="16"/>
        <v>3.1573628822280896E-4</v>
      </c>
      <c r="R73" s="93">
        <f t="shared" si="17"/>
        <v>3.1573628822280896E-4</v>
      </c>
      <c r="S73" s="93"/>
      <c r="T73" s="93">
        <f>ABS(('Wyrównanie 22 Part 2'!B73-'Wyrównanie 22 Part 2'!G73)/'Wyrównanie 22 Part 2'!G73)</f>
        <v>1.9803329903409744E-2</v>
      </c>
      <c r="U73" s="93">
        <f t="shared" si="19"/>
        <v>3.9217187526328261E-4</v>
      </c>
      <c r="V73" s="93">
        <f>'Wyrównanie 22 Part 2'!C74-'Wyrównanie 22 Part 2'!C73</f>
        <v>1.4460587994419918E-3</v>
      </c>
      <c r="W73" s="93">
        <f t="shared" si="20"/>
        <v>1.4460587994419918E-3</v>
      </c>
      <c r="X73" s="93">
        <f t="shared" si="21"/>
        <v>-1.6552437476907537E-4</v>
      </c>
      <c r="Y73" s="93">
        <f t="shared" si="22"/>
        <v>1.6552437476907537E-4</v>
      </c>
      <c r="Z73" s="93">
        <f t="shared" si="23"/>
        <v>3.1573628822280896E-4</v>
      </c>
      <c r="AA73" s="93">
        <f t="shared" si="48"/>
        <v>3.1573628822280896E-4</v>
      </c>
      <c r="AB73" s="93"/>
      <c r="AC73" s="93">
        <f>ABS(('Wyrównanie 22 Part 2'!B73-'Wyrównanie 22 Part 2'!I73)/'Wyrównanie 22 Part 2'!I73)</f>
        <v>1.9247771978621143E-2</v>
      </c>
      <c r="AD73" s="93">
        <f t="shared" si="24"/>
        <v>3.7047672614099326E-4</v>
      </c>
      <c r="AE73" s="93">
        <f>'Wyrównanie 22 Part 2'!C74-'Wyrównanie 22 Part 2'!C73</f>
        <v>1.4460587994419918E-3</v>
      </c>
      <c r="AF73" s="93">
        <f t="shared" si="25"/>
        <v>1.4460587994419918E-3</v>
      </c>
      <c r="AG73" s="93">
        <f t="shared" si="26"/>
        <v>-1.6552437476907537E-4</v>
      </c>
      <c r="AH73" s="93">
        <f t="shared" si="27"/>
        <v>1.6552437476907537E-4</v>
      </c>
      <c r="AI73" s="93">
        <f t="shared" si="28"/>
        <v>3.1573628822280896E-4</v>
      </c>
      <c r="AJ73" s="93">
        <f t="shared" si="29"/>
        <v>3.1573628822280896E-4</v>
      </c>
      <c r="AK73" s="93"/>
      <c r="AL73" s="93">
        <f>ABS(('Wyrównanie 22 Part 2'!B73-'Wyrównanie 22 Part 2'!K73)/'Wyrównanie 22 Part 2'!K73)</f>
        <v>1.9117849874366693E-2</v>
      </c>
      <c r="AM73" s="93">
        <f t="shared" si="36"/>
        <v>3.6549218381882255E-4</v>
      </c>
      <c r="AN73" s="93">
        <f>'Wyrównanie 22 Part 2'!B74-'Wyrównanie 22 Part 2'!B73</f>
        <v>1.6293746361495699E-3</v>
      </c>
      <c r="AO73" s="93">
        <f t="shared" si="37"/>
        <v>1.6293746361495699E-3</v>
      </c>
      <c r="AP73" s="93">
        <f t="shared" si="38"/>
        <v>-9.6911595646937201E-4</v>
      </c>
      <c r="AQ73" s="93">
        <f t="shared" si="39"/>
        <v>9.6911595646937201E-4</v>
      </c>
      <c r="AR73" s="93">
        <f t="shared" si="40"/>
        <v>2.8428893455090861E-3</v>
      </c>
      <c r="AS73" s="93">
        <f t="shared" si="41"/>
        <v>2.8428893455090861E-3</v>
      </c>
      <c r="AT73" s="93"/>
      <c r="AU73" s="93">
        <f>ABS(('Wyrównanie 22 Part 2'!B73-'Wyrównanie 22 Part 2'!M73)/'Wyrównanie 22 Part 2'!M73)</f>
        <v>1.538909560388434E-2</v>
      </c>
      <c r="AV73" s="93">
        <f t="shared" si="42"/>
        <v>2.3682426350549234E-4</v>
      </c>
      <c r="AW73" s="93">
        <f>'Wyrównanie 22 Part 2'!B74-'Wyrównanie 22 Part 2'!B73</f>
        <v>1.6293746361495699E-3</v>
      </c>
      <c r="AX73" s="93">
        <f t="shared" si="43"/>
        <v>1.6293746361495699E-3</v>
      </c>
      <c r="AY73" s="93">
        <f t="shared" si="44"/>
        <v>-9.6911595646937201E-4</v>
      </c>
      <c r="AZ73" s="93">
        <f t="shared" si="45"/>
        <v>9.6911595646937201E-4</v>
      </c>
      <c r="BA73" s="93">
        <f t="shared" si="46"/>
        <v>2.8428893455090861E-3</v>
      </c>
      <c r="BB73" s="93">
        <f t="shared" si="47"/>
        <v>2.8428893455090861E-3</v>
      </c>
      <c r="BC73" s="93"/>
      <c r="BD73" s="93">
        <f>ABS(('Wyrównanie 22 Part 2'!B73-'Wyrównanie 22 Part 2'!O73)/'Wyrównanie 22 Part 2'!O73)</f>
        <v>1.5824073233239673E-3</v>
      </c>
      <c r="BE73" s="93">
        <f t="shared" si="6"/>
        <v>2.5040129369093229E-6</v>
      </c>
      <c r="BF73" s="93">
        <f>'Wyrównanie 22 Part 2'!B74-'Wyrównanie 22 Part 2'!B73</f>
        <v>1.6293746361495699E-3</v>
      </c>
      <c r="BG73" s="93">
        <f t="shared" si="7"/>
        <v>1.6293746361495699E-3</v>
      </c>
      <c r="BH73" s="93">
        <f t="shared" si="8"/>
        <v>-9.6911595646937201E-4</v>
      </c>
      <c r="BI73" s="93">
        <f t="shared" si="9"/>
        <v>9.6911595646937201E-4</v>
      </c>
      <c r="BJ73" s="93">
        <f t="shared" si="10"/>
        <v>2.8428893455090861E-3</v>
      </c>
      <c r="BK73" s="93">
        <f t="shared" si="11"/>
        <v>2.8428893455090861E-3</v>
      </c>
      <c r="BL73" s="93"/>
      <c r="BM73" s="93">
        <f>ABS(('Wyrównanie 22 Part 2'!B73-'Wyrównanie 22 Part 2'!Q73)/'Wyrównanie 22 Part 2'!Q73)</f>
        <v>1.7244354249024086E-2</v>
      </c>
      <c r="BN73" s="93">
        <f t="shared" si="30"/>
        <v>2.9736775346583507E-4</v>
      </c>
      <c r="BO73" s="93">
        <f>'Wyrównanie 22 Part 2'!B74-'Wyrównanie 22 Part 2'!B73</f>
        <v>1.6293746361495699E-3</v>
      </c>
      <c r="BP73" s="93">
        <f t="shared" si="31"/>
        <v>1.6293746361495699E-3</v>
      </c>
      <c r="BQ73" s="93">
        <f t="shared" si="32"/>
        <v>-9.6911595646937201E-4</v>
      </c>
      <c r="BR73" s="93">
        <f t="shared" si="33"/>
        <v>9.6911595646937201E-4</v>
      </c>
      <c r="BS73" s="93">
        <f t="shared" si="34"/>
        <v>2.8428893455090861E-3</v>
      </c>
      <c r="BT73" s="93">
        <f t="shared" si="35"/>
        <v>2.8428893455090861E-3</v>
      </c>
    </row>
    <row r="74" spans="1:72" s="29" customFormat="1" x14ac:dyDescent="0.25">
      <c r="A74" s="42">
        <v>68</v>
      </c>
      <c r="B74" s="93">
        <f>ABS(('Wyrównanie 22 Part 2'!B74-'Wyrównanie 22 Part 2'!C74)/'Wyrównanie 22 Part 2'!C74)</f>
        <v>1.6381084638113181E-2</v>
      </c>
      <c r="C74" s="93">
        <f t="shared" si="49"/>
        <v>2.6833993392102762E-4</v>
      </c>
      <c r="D74" s="93">
        <f>'Wyrównanie 22 Part 2'!C75-'Wyrównanie 22 Part 2'!C74</f>
        <v>1.2805344246729165E-3</v>
      </c>
      <c r="E74" s="93">
        <f t="shared" si="50"/>
        <v>1.2805344246729165E-3</v>
      </c>
      <c r="F74" s="93">
        <f t="shared" si="51"/>
        <v>1.5021191345373358E-4</v>
      </c>
      <c r="G74" s="93">
        <f t="shared" si="52"/>
        <v>1.5021191345373358E-4</v>
      </c>
      <c r="H74" s="93">
        <f t="shared" si="53"/>
        <v>3.8134682764654794E-4</v>
      </c>
      <c r="I74" s="93">
        <f t="shared" si="54"/>
        <v>3.8134682764654794E-4</v>
      </c>
      <c r="J74" s="93"/>
      <c r="K74" s="93">
        <f>ABS(('Wyrównanie 22 Part 2'!B74-'Wyrównanie 22 Part 2'!E74)/'Wyrównanie 22 Part 2'!E74)</f>
        <v>1.7480986821130199E-2</v>
      </c>
      <c r="L74" s="93">
        <f t="shared" si="12"/>
        <v>3.0558490024052771E-4</v>
      </c>
      <c r="M74" s="93">
        <f>'Wyrównanie 22 Part 2'!C75-'Wyrównanie 22 Part 2'!C74</f>
        <v>1.2805344246729165E-3</v>
      </c>
      <c r="N74" s="93">
        <f t="shared" si="13"/>
        <v>1.2805344246729165E-3</v>
      </c>
      <c r="O74" s="93">
        <f t="shared" si="14"/>
        <v>1.5021191345373358E-4</v>
      </c>
      <c r="P74" s="93">
        <f t="shared" si="15"/>
        <v>1.5021191345373358E-4</v>
      </c>
      <c r="Q74" s="93">
        <f t="shared" si="16"/>
        <v>3.8134682764654794E-4</v>
      </c>
      <c r="R74" s="93">
        <f t="shared" si="17"/>
        <v>3.8134682764654794E-4</v>
      </c>
      <c r="S74" s="93"/>
      <c r="T74" s="93">
        <f>ABS(('Wyrównanie 22 Part 2'!B74-'Wyrównanie 22 Part 2'!G74)/'Wyrównanie 22 Part 2'!G74)</f>
        <v>4.3204460811678055E-3</v>
      </c>
      <c r="U74" s="93">
        <f t="shared" si="19"/>
        <v>1.8666254340278246E-5</v>
      </c>
      <c r="V74" s="93">
        <f>'Wyrównanie 22 Part 2'!C75-'Wyrównanie 22 Part 2'!C74</f>
        <v>1.2805344246729165E-3</v>
      </c>
      <c r="W74" s="93">
        <f t="shared" si="20"/>
        <v>1.2805344246729165E-3</v>
      </c>
      <c r="X74" s="93">
        <f t="shared" si="21"/>
        <v>1.5021191345373358E-4</v>
      </c>
      <c r="Y74" s="93">
        <f t="shared" si="22"/>
        <v>1.5021191345373358E-4</v>
      </c>
      <c r="Z74" s="93">
        <f t="shared" si="23"/>
        <v>3.8134682764654794E-4</v>
      </c>
      <c r="AA74" s="93">
        <f t="shared" si="48"/>
        <v>3.8134682764654794E-4</v>
      </c>
      <c r="AB74" s="93"/>
      <c r="AC74" s="93">
        <f>ABS(('Wyrównanie 22 Part 2'!B74-'Wyrównanie 22 Part 2'!I74)/'Wyrównanie 22 Part 2'!I74)</f>
        <v>4.3947864797162429E-2</v>
      </c>
      <c r="AD74" s="93">
        <f t="shared" si="24"/>
        <v>1.9314148202296687E-3</v>
      </c>
      <c r="AE74" s="93">
        <f>'Wyrównanie 22 Part 2'!C75-'Wyrównanie 22 Part 2'!C74</f>
        <v>1.2805344246729165E-3</v>
      </c>
      <c r="AF74" s="93">
        <f t="shared" si="25"/>
        <v>1.2805344246729165E-3</v>
      </c>
      <c r="AG74" s="93">
        <f t="shared" si="26"/>
        <v>1.5021191345373358E-4</v>
      </c>
      <c r="AH74" s="93">
        <f t="shared" si="27"/>
        <v>1.5021191345373358E-4</v>
      </c>
      <c r="AI74" s="93">
        <f t="shared" si="28"/>
        <v>3.8134682764654794E-4</v>
      </c>
      <c r="AJ74" s="93">
        <f t="shared" si="29"/>
        <v>3.8134682764654794E-4</v>
      </c>
      <c r="AK74" s="93"/>
      <c r="AL74" s="93">
        <f>ABS(('Wyrównanie 22 Part 2'!B74-'Wyrównanie 22 Part 2'!K74)/'Wyrównanie 22 Part 2'!K74)</f>
        <v>4.6233213073338053E-2</v>
      </c>
      <c r="AM74" s="93">
        <f t="shared" si="36"/>
        <v>2.1375099910846767E-3</v>
      </c>
      <c r="AN74" s="93">
        <f>'Wyrównanie 22 Part 2'!B75-'Wyrównanie 22 Part 2'!B74</f>
        <v>6.6025867968019791E-4</v>
      </c>
      <c r="AO74" s="93">
        <f t="shared" si="37"/>
        <v>6.6025867968019791E-4</v>
      </c>
      <c r="AP74" s="93">
        <f t="shared" si="38"/>
        <v>1.8737733890397141E-3</v>
      </c>
      <c r="AQ74" s="93">
        <f t="shared" si="39"/>
        <v>1.8737733890397141E-3</v>
      </c>
      <c r="AR74" s="93">
        <f t="shared" si="40"/>
        <v>-4.5937939945745361E-3</v>
      </c>
      <c r="AS74" s="93">
        <f t="shared" si="41"/>
        <v>4.5937939945745361E-3</v>
      </c>
      <c r="AT74" s="93"/>
      <c r="AU74" s="93">
        <f>ABS(('Wyrównanie 22 Part 2'!B74-'Wyrównanie 22 Part 2'!M74)/'Wyrównanie 22 Part 2'!M74)</f>
        <v>1.136712905348178E-2</v>
      </c>
      <c r="AV74" s="93">
        <f t="shared" si="42"/>
        <v>1.2921162291850959E-4</v>
      </c>
      <c r="AW74" s="93">
        <f>'Wyrównanie 22 Part 2'!B75-'Wyrównanie 22 Part 2'!B74</f>
        <v>6.6025867968019791E-4</v>
      </c>
      <c r="AX74" s="93">
        <f t="shared" si="43"/>
        <v>6.6025867968019791E-4</v>
      </c>
      <c r="AY74" s="93">
        <f t="shared" si="44"/>
        <v>1.8737733890397141E-3</v>
      </c>
      <c r="AZ74" s="93">
        <f t="shared" si="45"/>
        <v>1.8737733890397141E-3</v>
      </c>
      <c r="BA74" s="93">
        <f t="shared" si="46"/>
        <v>-4.5937939945745361E-3</v>
      </c>
      <c r="BB74" s="93">
        <f t="shared" si="47"/>
        <v>4.5937939945745361E-3</v>
      </c>
      <c r="BC74" s="93"/>
      <c r="BD74" s="93">
        <f>ABS(('Wyrównanie 22 Part 2'!B74-'Wyrównanie 22 Part 2'!O74)/'Wyrównanie 22 Part 2'!O74)</f>
        <v>1.5996801181985026E-2</v>
      </c>
      <c r="BE74" s="93">
        <f t="shared" ref="BE74:BE102" si="55">BD74^2</f>
        <v>2.5589764805595752E-4</v>
      </c>
      <c r="BF74" s="93">
        <f>'Wyrównanie 22 Part 2'!B75-'Wyrównanie 22 Part 2'!B74</f>
        <v>6.6025867968019791E-4</v>
      </c>
      <c r="BG74" s="93">
        <f t="shared" ref="BG74:BG101" si="56">ABS(BF74)</f>
        <v>6.6025867968019791E-4</v>
      </c>
      <c r="BH74" s="93">
        <f t="shared" ref="BH74:BH100" si="57">BF75-BF74</f>
        <v>1.8737733890397141E-3</v>
      </c>
      <c r="BI74" s="93">
        <f t="shared" ref="BI74:BI100" si="58">ABS(BH74)</f>
        <v>1.8737733890397141E-3</v>
      </c>
      <c r="BJ74" s="93">
        <f t="shared" ref="BJ74:BJ99" si="59">BH75-BH74</f>
        <v>-4.5937939945745361E-3</v>
      </c>
      <c r="BK74" s="93">
        <f t="shared" ref="BK74:BK99" si="60">ABS(BJ74)</f>
        <v>4.5937939945745361E-3</v>
      </c>
      <c r="BL74" s="93"/>
      <c r="BM74" s="93">
        <f>ABS(('Wyrównanie 22 Part 2'!B74-'Wyrównanie 22 Part 2'!Q74)/'Wyrównanie 22 Part 2'!Q74)</f>
        <v>2.956467258765583E-2</v>
      </c>
      <c r="BN74" s="93">
        <f t="shared" si="30"/>
        <v>8.7406986521528808E-4</v>
      </c>
      <c r="BO74" s="93">
        <f>'Wyrównanie 22 Part 2'!B75-'Wyrównanie 22 Part 2'!B74</f>
        <v>6.6025867968019791E-4</v>
      </c>
      <c r="BP74" s="93">
        <f t="shared" si="31"/>
        <v>6.6025867968019791E-4</v>
      </c>
      <c r="BQ74" s="93">
        <f t="shared" si="32"/>
        <v>1.8737733890397141E-3</v>
      </c>
      <c r="BR74" s="93">
        <f t="shared" si="33"/>
        <v>1.8737733890397141E-3</v>
      </c>
      <c r="BS74" s="93">
        <f t="shared" si="34"/>
        <v>-4.5937939945745361E-3</v>
      </c>
      <c r="BT74" s="93">
        <f t="shared" si="35"/>
        <v>4.5937939945745361E-3</v>
      </c>
    </row>
    <row r="75" spans="1:72" s="29" customFormat="1" x14ac:dyDescent="0.25">
      <c r="A75" s="42">
        <v>69</v>
      </c>
      <c r="B75" s="93">
        <f>ABS(('Wyrównanie 22 Part 2'!B75-'Wyrównanie 22 Part 2'!C75)/'Wyrównanie 22 Part 2'!C75)</f>
        <v>2.4842487901287409E-2</v>
      </c>
      <c r="C75" s="93">
        <f t="shared" si="49"/>
        <v>6.1714920512561126E-4</v>
      </c>
      <c r="D75" s="93">
        <f>'Wyrównanie 22 Part 2'!C76-'Wyrównanie 22 Part 2'!C75</f>
        <v>1.43074633812665E-3</v>
      </c>
      <c r="E75" s="93">
        <f t="shared" si="50"/>
        <v>1.43074633812665E-3</v>
      </c>
      <c r="F75" s="93">
        <f t="shared" si="51"/>
        <v>5.3155874110028152E-4</v>
      </c>
      <c r="G75" s="93">
        <f t="shared" si="52"/>
        <v>5.3155874110028152E-4</v>
      </c>
      <c r="H75" s="93">
        <f t="shared" si="53"/>
        <v>-2.7062163210125716E-4</v>
      </c>
      <c r="I75" s="93">
        <f t="shared" si="54"/>
        <v>2.7062163210125716E-4</v>
      </c>
      <c r="J75" s="93"/>
      <c r="K75" s="93">
        <f>ABS(('Wyrównanie 22 Part 2'!B75-'Wyrównanie 22 Part 2'!E75)/'Wyrównanie 22 Part 2'!E75)</f>
        <v>3.4975341407479474E-2</v>
      </c>
      <c r="L75" s="93">
        <f t="shared" ref="L75:L101" si="61">K75^2</f>
        <v>1.2232745065697483E-3</v>
      </c>
      <c r="M75" s="93">
        <f>'Wyrównanie 22 Part 2'!C76-'Wyrównanie 22 Part 2'!C75</f>
        <v>1.43074633812665E-3</v>
      </c>
      <c r="N75" s="93">
        <f t="shared" ref="N75:N100" si="62">ABS(M75)</f>
        <v>1.43074633812665E-3</v>
      </c>
      <c r="O75" s="93">
        <f t="shared" ref="O75:O99" si="63">M76-M75</f>
        <v>5.3155874110028152E-4</v>
      </c>
      <c r="P75" s="93">
        <f t="shared" ref="P75:P99" si="64">ABS(O75)</f>
        <v>5.3155874110028152E-4</v>
      </c>
      <c r="Q75" s="93">
        <f t="shared" ref="Q75:Q98" si="65">O76-O75</f>
        <v>-2.7062163210125716E-4</v>
      </c>
      <c r="R75" s="93">
        <f t="shared" ref="R75:R98" si="66">ABS(Q75)</f>
        <v>2.7062163210125716E-4</v>
      </c>
      <c r="S75" s="93"/>
      <c r="T75" s="93">
        <f>ABS(('Wyrównanie 22 Part 2'!B75-'Wyrównanie 22 Part 2'!G75)/'Wyrównanie 22 Part 2'!G75)</f>
        <v>4.8122086295150239E-2</v>
      </c>
      <c r="U75" s="93">
        <f t="shared" si="19"/>
        <v>2.3157351893978865E-3</v>
      </c>
      <c r="V75" s="93">
        <f>'Wyrównanie 22 Part 2'!C76-'Wyrównanie 22 Part 2'!C75</f>
        <v>1.43074633812665E-3</v>
      </c>
      <c r="W75" s="93">
        <f t="shared" si="20"/>
        <v>1.43074633812665E-3</v>
      </c>
      <c r="X75" s="93">
        <f t="shared" si="21"/>
        <v>5.3155874110028152E-4</v>
      </c>
      <c r="Y75" s="93">
        <f t="shared" si="22"/>
        <v>5.3155874110028152E-4</v>
      </c>
      <c r="Z75" s="93">
        <f t="shared" si="23"/>
        <v>-2.7062163210125716E-4</v>
      </c>
      <c r="AA75" s="93">
        <f t="shared" si="48"/>
        <v>2.7062163210125716E-4</v>
      </c>
      <c r="AB75" s="93"/>
      <c r="AC75" s="93">
        <f>ABS(('Wyrównanie 22 Part 2'!B75-'Wyrównanie 22 Part 2'!I75)/'Wyrównanie 22 Part 2'!I75)</f>
        <v>6.7440880173914265E-3</v>
      </c>
      <c r="AD75" s="93">
        <f t="shared" si="24"/>
        <v>4.5482723186322624E-5</v>
      </c>
      <c r="AE75" s="93">
        <f>'Wyrównanie 22 Part 2'!C76-'Wyrównanie 22 Part 2'!C75</f>
        <v>1.43074633812665E-3</v>
      </c>
      <c r="AF75" s="93">
        <f t="shared" si="25"/>
        <v>1.43074633812665E-3</v>
      </c>
      <c r="AG75" s="93">
        <f t="shared" si="26"/>
        <v>5.3155874110028152E-4</v>
      </c>
      <c r="AH75" s="93">
        <f t="shared" si="27"/>
        <v>5.3155874110028152E-4</v>
      </c>
      <c r="AI75" s="93">
        <f t="shared" si="28"/>
        <v>-2.7062163210125716E-4</v>
      </c>
      <c r="AJ75" s="93">
        <f t="shared" si="29"/>
        <v>2.7062163210125716E-4</v>
      </c>
      <c r="AK75" s="93"/>
      <c r="AL75" s="93">
        <f>ABS(('Wyrównanie 22 Part 2'!B75-'Wyrównanie 22 Part 2'!K75)/'Wyrównanie 22 Part 2'!K75)</f>
        <v>8.1625872428478727E-3</v>
      </c>
      <c r="AM75" s="93">
        <f t="shared" si="36"/>
        <v>6.6627830497102835E-5</v>
      </c>
      <c r="AN75" s="93">
        <f>'Wyrównanie 22 Part 2'!B76-'Wyrównanie 22 Part 2'!B75</f>
        <v>2.534032068719912E-3</v>
      </c>
      <c r="AO75" s="93">
        <f t="shared" si="37"/>
        <v>2.534032068719912E-3</v>
      </c>
      <c r="AP75" s="93">
        <f t="shared" si="38"/>
        <v>-2.720020605534822E-3</v>
      </c>
      <c r="AQ75" s="93">
        <f t="shared" si="39"/>
        <v>2.720020605534822E-3</v>
      </c>
      <c r="AR75" s="93">
        <f t="shared" si="40"/>
        <v>5.4220639852482055E-3</v>
      </c>
      <c r="AS75" s="93">
        <f t="shared" si="41"/>
        <v>5.4220639852482055E-3</v>
      </c>
      <c r="AT75" s="93"/>
      <c r="AU75" s="93">
        <f>ABS(('Wyrównanie 22 Part 2'!B75-'Wyrównanie 22 Part 2'!M75)/'Wyrównanie 22 Part 2'!M75)</f>
        <v>4.3252650599885312E-2</v>
      </c>
      <c r="AV75" s="93">
        <f t="shared" si="42"/>
        <v>1.8707917839157592E-3</v>
      </c>
      <c r="AW75" s="93">
        <f>'Wyrównanie 22 Part 2'!B76-'Wyrównanie 22 Part 2'!B75</f>
        <v>2.534032068719912E-3</v>
      </c>
      <c r="AX75" s="93">
        <f t="shared" si="43"/>
        <v>2.534032068719912E-3</v>
      </c>
      <c r="AY75" s="93">
        <f t="shared" si="44"/>
        <v>-2.720020605534822E-3</v>
      </c>
      <c r="AZ75" s="93">
        <f t="shared" si="45"/>
        <v>2.720020605534822E-3</v>
      </c>
      <c r="BA75" s="93">
        <f t="shared" si="46"/>
        <v>5.4220639852482055E-3</v>
      </c>
      <c r="BB75" s="93">
        <f t="shared" si="47"/>
        <v>5.4220639852482055E-3</v>
      </c>
      <c r="BC75" s="93"/>
      <c r="BD75" s="93">
        <f>ABS(('Wyrównanie 22 Part 2'!B75-'Wyrównanie 22 Part 2'!O75)/'Wyrównanie 22 Part 2'!O75)</f>
        <v>2.9443503850618846E-2</v>
      </c>
      <c r="BE75" s="93">
        <f t="shared" si="55"/>
        <v>8.6691991900140683E-4</v>
      </c>
      <c r="BF75" s="93">
        <f>'Wyrównanie 22 Part 2'!B76-'Wyrównanie 22 Part 2'!B75</f>
        <v>2.534032068719912E-3</v>
      </c>
      <c r="BG75" s="93">
        <f t="shared" si="56"/>
        <v>2.534032068719912E-3</v>
      </c>
      <c r="BH75" s="93">
        <f t="shared" si="57"/>
        <v>-2.720020605534822E-3</v>
      </c>
      <c r="BI75" s="93">
        <f t="shared" si="58"/>
        <v>2.720020605534822E-3</v>
      </c>
      <c r="BJ75" s="93">
        <f t="shared" si="59"/>
        <v>5.4220639852482055E-3</v>
      </c>
      <c r="BK75" s="93">
        <f t="shared" si="60"/>
        <v>5.4220639852482055E-3</v>
      </c>
      <c r="BL75" s="93"/>
      <c r="BM75" s="93">
        <f>ABS(('Wyrównanie 22 Part 2'!B75-'Wyrównanie 22 Part 2'!Q75)/'Wyrównanie 22 Part 2'!Q75)</f>
        <v>1.0769770593088483E-2</v>
      </c>
      <c r="BN75" s="93">
        <f t="shared" si="30"/>
        <v>1.1598795862775344E-4</v>
      </c>
      <c r="BO75" s="93">
        <f>'Wyrównanie 22 Part 2'!B76-'Wyrównanie 22 Part 2'!B75</f>
        <v>2.534032068719912E-3</v>
      </c>
      <c r="BP75" s="93">
        <f t="shared" si="31"/>
        <v>2.534032068719912E-3</v>
      </c>
      <c r="BQ75" s="93">
        <f t="shared" si="32"/>
        <v>-2.720020605534822E-3</v>
      </c>
      <c r="BR75" s="93">
        <f t="shared" si="33"/>
        <v>2.720020605534822E-3</v>
      </c>
      <c r="BS75" s="93">
        <f t="shared" si="34"/>
        <v>5.4220639852482055E-3</v>
      </c>
      <c r="BT75" s="93">
        <f t="shared" si="35"/>
        <v>5.4220639852482055E-3</v>
      </c>
    </row>
    <row r="76" spans="1:72" s="29" customFormat="1" x14ac:dyDescent="0.25">
      <c r="A76" s="42">
        <v>70</v>
      </c>
      <c r="B76" s="93">
        <f>ABS(('Wyrównanie 22 Part 2'!B76-'Wyrównanie 22 Part 2'!C76)/'Wyrównanie 22 Part 2'!C76)</f>
        <v>4.2201791600068345E-2</v>
      </c>
      <c r="C76" s="93">
        <f t="shared" si="49"/>
        <v>1.7809912142555992E-3</v>
      </c>
      <c r="D76" s="93">
        <f>'Wyrównanie 22 Part 2'!C77-'Wyrównanie 22 Part 2'!C76</f>
        <v>1.9623050792269316E-3</v>
      </c>
      <c r="E76" s="93">
        <f t="shared" si="50"/>
        <v>1.9623050792269316E-3</v>
      </c>
      <c r="F76" s="93">
        <f t="shared" si="51"/>
        <v>2.6093710899902436E-4</v>
      </c>
      <c r="G76" s="93">
        <f t="shared" si="52"/>
        <v>2.6093710899902436E-4</v>
      </c>
      <c r="H76" s="93">
        <f t="shared" si="53"/>
        <v>2.6646336406616761E-4</v>
      </c>
      <c r="I76" s="93">
        <f t="shared" si="54"/>
        <v>2.6646336406616761E-4</v>
      </c>
      <c r="J76" s="93"/>
      <c r="K76" s="93">
        <f>ABS(('Wyrównanie 22 Part 2'!B76-'Wyrównanie 22 Part 2'!E76)/'Wyrównanie 22 Part 2'!E76)</f>
        <v>1.8155917033662029E-2</v>
      </c>
      <c r="L76" s="93">
        <f t="shared" si="61"/>
        <v>3.2963732333321901E-4</v>
      </c>
      <c r="M76" s="93">
        <f>'Wyrównanie 22 Part 2'!C77-'Wyrównanie 22 Part 2'!C76</f>
        <v>1.9623050792269316E-3</v>
      </c>
      <c r="N76" s="93">
        <f t="shared" si="62"/>
        <v>1.9623050792269316E-3</v>
      </c>
      <c r="O76" s="93">
        <f t="shared" si="63"/>
        <v>2.6093710899902436E-4</v>
      </c>
      <c r="P76" s="93">
        <f t="shared" si="64"/>
        <v>2.6093710899902436E-4</v>
      </c>
      <c r="Q76" s="93">
        <f t="shared" si="65"/>
        <v>2.6646336406616761E-4</v>
      </c>
      <c r="R76" s="93">
        <f t="shared" si="66"/>
        <v>2.6646336406616761E-4</v>
      </c>
      <c r="S76" s="93"/>
      <c r="T76" s="93">
        <f>ABS(('Wyrównanie 22 Part 2'!B76-'Wyrównanie 22 Part 2'!G76)/'Wyrównanie 22 Part 2'!G76)</f>
        <v>3.1920491434425202E-3</v>
      </c>
      <c r="U76" s="93">
        <f t="shared" si="19"/>
        <v>1.0189177734152127E-5</v>
      </c>
      <c r="V76" s="93">
        <f>'Wyrównanie 22 Part 2'!C77-'Wyrównanie 22 Part 2'!C76</f>
        <v>1.9623050792269316E-3</v>
      </c>
      <c r="W76" s="93">
        <f t="shared" si="20"/>
        <v>1.9623050792269316E-3</v>
      </c>
      <c r="X76" s="93">
        <f t="shared" si="21"/>
        <v>2.6093710899902436E-4</v>
      </c>
      <c r="Y76" s="93">
        <f t="shared" si="22"/>
        <v>2.6093710899902436E-4</v>
      </c>
      <c r="Z76" s="93">
        <f t="shared" si="23"/>
        <v>2.6646336406616761E-4</v>
      </c>
      <c r="AA76" s="93">
        <f t="shared" ref="AA76:AA96" si="67">ABS(Z76)</f>
        <v>2.6646336406616761E-4</v>
      </c>
      <c r="AB76" s="93"/>
      <c r="AC76" s="93">
        <f>ABS(('Wyrównanie 22 Part 2'!B76-'Wyrównanie 22 Part 2'!I76)/'Wyrównanie 22 Part 2'!I76)</f>
        <v>4.6615635585452071E-2</v>
      </c>
      <c r="AD76" s="93">
        <f t="shared" si="24"/>
        <v>2.1730174810356655E-3</v>
      </c>
      <c r="AE76" s="93">
        <f>'Wyrównanie 22 Part 2'!C77-'Wyrównanie 22 Part 2'!C76</f>
        <v>1.9623050792269316E-3</v>
      </c>
      <c r="AF76" s="93">
        <f t="shared" si="25"/>
        <v>1.9623050792269316E-3</v>
      </c>
      <c r="AG76" s="93">
        <f t="shared" si="26"/>
        <v>2.6093710899902436E-4</v>
      </c>
      <c r="AH76" s="93">
        <f t="shared" si="27"/>
        <v>2.6093710899902436E-4</v>
      </c>
      <c r="AI76" s="93">
        <f t="shared" si="28"/>
        <v>2.6646336406616761E-4</v>
      </c>
      <c r="AJ76" s="93">
        <f t="shared" si="29"/>
        <v>2.6646336406616761E-4</v>
      </c>
      <c r="AK76" s="93"/>
      <c r="AL76" s="93">
        <f>ABS(('Wyrównanie 22 Part 2'!B76-'Wyrównanie 22 Part 2'!K76)/'Wyrównanie 22 Part 2'!K76)</f>
        <v>4.4453869430508185E-2</v>
      </c>
      <c r="AM76" s="93">
        <f t="shared" si="36"/>
        <v>1.97614650734467E-3</v>
      </c>
      <c r="AN76" s="93">
        <f>'Wyrównanie 22 Part 2'!B77-'Wyrównanie 22 Part 2'!B76</f>
        <v>-1.8598853681491001E-4</v>
      </c>
      <c r="AO76" s="93">
        <f t="shared" si="37"/>
        <v>1.8598853681491001E-4</v>
      </c>
      <c r="AP76" s="93">
        <f t="shared" si="38"/>
        <v>2.7020433797133835E-3</v>
      </c>
      <c r="AQ76" s="93">
        <f t="shared" si="39"/>
        <v>2.7020433797133835E-3</v>
      </c>
      <c r="AR76" s="93">
        <f t="shared" si="40"/>
        <v>-9.3092988096086723E-4</v>
      </c>
      <c r="AS76" s="93">
        <f t="shared" si="41"/>
        <v>9.3092988096086723E-4</v>
      </c>
      <c r="AT76" s="93"/>
      <c r="AU76" s="93">
        <f>ABS(('Wyrównanie 22 Part 2'!B76-'Wyrównanie 22 Part 2'!M76)/'Wyrównanie 22 Part 2'!M76)</f>
        <v>4.832368760222399E-3</v>
      </c>
      <c r="AV76" s="93">
        <f t="shared" si="42"/>
        <v>2.3351787834773365E-5</v>
      </c>
      <c r="AW76" s="93">
        <f>'Wyrównanie 22 Part 2'!B77-'Wyrównanie 22 Part 2'!B76</f>
        <v>-1.8598853681491001E-4</v>
      </c>
      <c r="AX76" s="93">
        <f t="shared" si="43"/>
        <v>1.8598853681491001E-4</v>
      </c>
      <c r="AY76" s="93">
        <f t="shared" si="44"/>
        <v>2.7020433797133835E-3</v>
      </c>
      <c r="AZ76" s="93">
        <f t="shared" si="45"/>
        <v>2.7020433797133835E-3</v>
      </c>
      <c r="BA76" s="93">
        <f t="shared" si="46"/>
        <v>-9.3092988096086723E-4</v>
      </c>
      <c r="BB76" s="93">
        <f t="shared" si="47"/>
        <v>9.3092988096086723E-4</v>
      </c>
      <c r="BC76" s="93"/>
      <c r="BD76" s="93">
        <f>ABS(('Wyrównanie 22 Part 2'!B76-'Wyrównanie 22 Part 2'!O76)/'Wyrównanie 22 Part 2'!O76)</f>
        <v>3.517875388391882E-2</v>
      </c>
      <c r="BE76" s="93">
        <f t="shared" si="55"/>
        <v>1.2375447248253336E-3</v>
      </c>
      <c r="BF76" s="93">
        <f>'Wyrównanie 22 Part 2'!B77-'Wyrównanie 22 Part 2'!B76</f>
        <v>-1.8598853681491001E-4</v>
      </c>
      <c r="BG76" s="93">
        <f t="shared" si="56"/>
        <v>1.8598853681491001E-4</v>
      </c>
      <c r="BH76" s="93">
        <f t="shared" si="57"/>
        <v>2.7020433797133835E-3</v>
      </c>
      <c r="BI76" s="93">
        <f t="shared" si="58"/>
        <v>2.7020433797133835E-3</v>
      </c>
      <c r="BJ76" s="93">
        <f t="shared" si="59"/>
        <v>-9.3092988096086723E-4</v>
      </c>
      <c r="BK76" s="93">
        <f t="shared" si="60"/>
        <v>9.3092988096086723E-4</v>
      </c>
      <c r="BL76" s="93"/>
      <c r="BM76" s="93">
        <f>ABS(('Wyrównanie 22 Part 2'!B76-'Wyrównanie 22 Part 2'!Q76)/'Wyrównanie 22 Part 2'!Q76)</f>
        <v>5.7394031343623225E-2</v>
      </c>
      <c r="BN76" s="93">
        <f t="shared" si="30"/>
        <v>3.2940748338728051E-3</v>
      </c>
      <c r="BO76" s="93">
        <f>'Wyrównanie 22 Part 2'!B77-'Wyrównanie 22 Part 2'!B76</f>
        <v>-1.8598853681491001E-4</v>
      </c>
      <c r="BP76" s="93">
        <f t="shared" si="31"/>
        <v>1.8598853681491001E-4</v>
      </c>
      <c r="BQ76" s="93">
        <f t="shared" si="32"/>
        <v>2.7020433797133835E-3</v>
      </c>
      <c r="BR76" s="93">
        <f t="shared" si="33"/>
        <v>2.7020433797133835E-3</v>
      </c>
      <c r="BS76" s="93">
        <f t="shared" si="34"/>
        <v>-9.3092988096086723E-4</v>
      </c>
      <c r="BT76" s="93">
        <f t="shared" si="35"/>
        <v>9.3092988096086723E-4</v>
      </c>
    </row>
    <row r="77" spans="1:72" s="29" customFormat="1" x14ac:dyDescent="0.25">
      <c r="A77" s="42">
        <v>71</v>
      </c>
      <c r="B77" s="93">
        <f>ABS(('Wyrównanie 22 Part 2'!B77-'Wyrównanie 22 Part 2'!C77)/'Wyrównanie 22 Part 2'!C77)</f>
        <v>7.5543844911831831E-2</v>
      </c>
      <c r="C77" s="93">
        <f t="shared" si="49"/>
        <v>5.7068725040628999E-3</v>
      </c>
      <c r="D77" s="93">
        <f>'Wyrównanie 22 Part 2'!C78-'Wyrównanie 22 Part 2'!C77</f>
        <v>2.2232421882259559E-3</v>
      </c>
      <c r="E77" s="93">
        <f t="shared" si="50"/>
        <v>2.2232421882259559E-3</v>
      </c>
      <c r="F77" s="93">
        <f t="shared" si="51"/>
        <v>5.2740047306519197E-4</v>
      </c>
      <c r="G77" s="93">
        <f t="shared" si="52"/>
        <v>5.2740047306519197E-4</v>
      </c>
      <c r="H77" s="93">
        <f t="shared" si="53"/>
        <v>-4.7378114648903569E-4</v>
      </c>
      <c r="I77" s="93">
        <f t="shared" si="54"/>
        <v>4.7378114648903569E-4</v>
      </c>
      <c r="J77" s="93"/>
      <c r="K77" s="93">
        <f>ABS(('Wyrównanie 22 Part 2'!B77-'Wyrównanie 22 Part 2'!E77)/'Wyrównanie 22 Part 2'!E77)</f>
        <v>9.3172323116366432E-2</v>
      </c>
      <c r="L77" s="93">
        <f t="shared" si="61"/>
        <v>8.68108179490059E-3</v>
      </c>
      <c r="M77" s="93">
        <f>'Wyrównanie 22 Part 2'!C78-'Wyrównanie 22 Part 2'!C77</f>
        <v>2.2232421882259559E-3</v>
      </c>
      <c r="N77" s="93">
        <f t="shared" si="62"/>
        <v>2.2232421882259559E-3</v>
      </c>
      <c r="O77" s="93">
        <f t="shared" si="63"/>
        <v>5.2740047306519197E-4</v>
      </c>
      <c r="P77" s="93">
        <f t="shared" si="64"/>
        <v>5.2740047306519197E-4</v>
      </c>
      <c r="Q77" s="93">
        <f t="shared" si="65"/>
        <v>-4.7378114648903569E-4</v>
      </c>
      <c r="R77" s="93">
        <f t="shared" si="66"/>
        <v>4.7378114648903569E-4</v>
      </c>
      <c r="S77" s="93"/>
      <c r="T77" s="93">
        <f>ABS(('Wyrównanie 22 Part 2'!B77-'Wyrównanie 22 Part 2'!G77)/'Wyrównanie 22 Part 2'!G77)</f>
        <v>0.10634548559960365</v>
      </c>
      <c r="U77" s="93">
        <f t="shared" ref="U77:U99" si="68">T77^2</f>
        <v>1.1309362307415506E-2</v>
      </c>
      <c r="V77" s="93">
        <f>'Wyrównanie 22 Part 2'!C78-'Wyrównanie 22 Part 2'!C77</f>
        <v>2.2232421882259559E-3</v>
      </c>
      <c r="W77" s="93">
        <f t="shared" ref="W77:W98" si="69">ABS(V77)</f>
        <v>2.2232421882259559E-3</v>
      </c>
      <c r="X77" s="93">
        <f t="shared" ref="X77:X97" si="70">V78-V77</f>
        <v>5.2740047306519197E-4</v>
      </c>
      <c r="Y77" s="93">
        <f t="shared" ref="Y77:Y97" si="71">ABS(X77)</f>
        <v>5.2740047306519197E-4</v>
      </c>
      <c r="Z77" s="93">
        <f t="shared" ref="Z77:Z96" si="72">X78-X77</f>
        <v>-4.7378114648903569E-4</v>
      </c>
      <c r="AA77" s="93">
        <f t="shared" si="67"/>
        <v>4.7378114648903569E-4</v>
      </c>
      <c r="AB77" s="93"/>
      <c r="AC77" s="93">
        <f>ABS(('Wyrównanie 22 Part 2'!B77-'Wyrównanie 22 Part 2'!I77)/'Wyrównanie 22 Part 2'!I77)</f>
        <v>7.0548174786267709E-2</v>
      </c>
      <c r="AD77" s="93">
        <f t="shared" si="24"/>
        <v>4.9770449656737787E-3</v>
      </c>
      <c r="AE77" s="93">
        <f>'Wyrównanie 22 Part 2'!C78-'Wyrównanie 22 Part 2'!C77</f>
        <v>2.2232421882259559E-3</v>
      </c>
      <c r="AF77" s="93">
        <f t="shared" si="25"/>
        <v>2.2232421882259559E-3</v>
      </c>
      <c r="AG77" s="93">
        <f t="shared" si="26"/>
        <v>5.2740047306519197E-4</v>
      </c>
      <c r="AH77" s="93">
        <f t="shared" si="27"/>
        <v>5.2740047306519197E-4</v>
      </c>
      <c r="AI77" s="93">
        <f t="shared" si="28"/>
        <v>-4.7378114648903569E-4</v>
      </c>
      <c r="AJ77" s="93">
        <f t="shared" si="29"/>
        <v>4.7378114648903569E-4</v>
      </c>
      <c r="AK77" s="93"/>
      <c r="AL77" s="93">
        <f>ABS(('Wyrównanie 22 Part 2'!B77-'Wyrównanie 22 Part 2'!K77)/'Wyrównanie 22 Part 2'!K77)</f>
        <v>7.2588532665694802E-2</v>
      </c>
      <c r="AM77" s="93">
        <f t="shared" si="36"/>
        <v>5.2690950745586411E-3</v>
      </c>
      <c r="AN77" s="93">
        <f>'Wyrównanie 22 Part 2'!B78-'Wyrównanie 22 Part 2'!B77</f>
        <v>2.5160548428984734E-3</v>
      </c>
      <c r="AO77" s="93">
        <f t="shared" si="37"/>
        <v>2.5160548428984734E-3</v>
      </c>
      <c r="AP77" s="93">
        <f t="shared" si="38"/>
        <v>1.7711134987525162E-3</v>
      </c>
      <c r="AQ77" s="93">
        <f t="shared" si="39"/>
        <v>1.7711134987525162E-3</v>
      </c>
      <c r="AR77" s="93">
        <f t="shared" si="40"/>
        <v>-4.0933376157281966E-3</v>
      </c>
      <c r="AS77" s="93">
        <f t="shared" si="41"/>
        <v>4.0933376157281966E-3</v>
      </c>
      <c r="AT77" s="93"/>
      <c r="AU77" s="93">
        <f>ABS(('Wyrównanie 22 Part 2'!B77-'Wyrównanie 22 Part 2'!M77)/'Wyrównanie 22 Part 2'!M77)</f>
        <v>0.10740686045772876</v>
      </c>
      <c r="AV77" s="93">
        <f t="shared" si="42"/>
        <v>1.1536233673386019E-2</v>
      </c>
      <c r="AW77" s="93">
        <f>'Wyrównanie 22 Part 2'!B78-'Wyrównanie 22 Part 2'!B77</f>
        <v>2.5160548428984734E-3</v>
      </c>
      <c r="AX77" s="93">
        <f t="shared" si="43"/>
        <v>2.5160548428984734E-3</v>
      </c>
      <c r="AY77" s="93">
        <f t="shared" si="44"/>
        <v>1.7711134987525162E-3</v>
      </c>
      <c r="AZ77" s="93">
        <f t="shared" si="45"/>
        <v>1.7711134987525162E-3</v>
      </c>
      <c r="BA77" s="93">
        <f t="shared" si="46"/>
        <v>-4.0933376157281966E-3</v>
      </c>
      <c r="BB77" s="93">
        <f t="shared" si="47"/>
        <v>4.0933376157281966E-3</v>
      </c>
      <c r="BC77" s="93"/>
      <c r="BD77" s="93">
        <f>ABS(('Wyrównanie 22 Part 2'!B77-'Wyrównanie 22 Part 2'!O77)/'Wyrównanie 22 Part 2'!O77)</f>
        <v>2.0915248805100532E-2</v>
      </c>
      <c r="BE77" s="93">
        <f t="shared" si="55"/>
        <v>4.3744763257925925E-4</v>
      </c>
      <c r="BF77" s="93">
        <f>'Wyrównanie 22 Part 2'!B78-'Wyrównanie 22 Part 2'!B77</f>
        <v>2.5160548428984734E-3</v>
      </c>
      <c r="BG77" s="93">
        <f t="shared" si="56"/>
        <v>2.5160548428984734E-3</v>
      </c>
      <c r="BH77" s="93">
        <f t="shared" si="57"/>
        <v>1.7711134987525162E-3</v>
      </c>
      <c r="BI77" s="93">
        <f t="shared" si="58"/>
        <v>1.7711134987525162E-3</v>
      </c>
      <c r="BJ77" s="93">
        <f t="shared" si="59"/>
        <v>-4.0933376157281966E-3</v>
      </c>
      <c r="BK77" s="93">
        <f t="shared" si="60"/>
        <v>4.0933376157281966E-3</v>
      </c>
      <c r="BL77" s="93"/>
      <c r="BM77" s="93">
        <f>ABS(('Wyrównanie 22 Part 2'!B77-'Wyrównanie 22 Part 2'!Q77)/'Wyrównanie 22 Part 2'!Q77)</f>
        <v>6.3101231844375549E-2</v>
      </c>
      <c r="BN77" s="93">
        <f t="shared" si="30"/>
        <v>3.9817654602776345E-3</v>
      </c>
      <c r="BO77" s="93">
        <f>'Wyrównanie 22 Part 2'!B78-'Wyrównanie 22 Part 2'!B77</f>
        <v>2.5160548428984734E-3</v>
      </c>
      <c r="BP77" s="93">
        <f t="shared" si="31"/>
        <v>2.5160548428984734E-3</v>
      </c>
      <c r="BQ77" s="93">
        <f t="shared" si="32"/>
        <v>1.7711134987525162E-3</v>
      </c>
      <c r="BR77" s="93">
        <f t="shared" si="33"/>
        <v>1.7711134987525162E-3</v>
      </c>
      <c r="BS77" s="93">
        <f t="shared" si="34"/>
        <v>-4.0933376157281966E-3</v>
      </c>
      <c r="BT77" s="93">
        <f t="shared" si="35"/>
        <v>4.0933376157281966E-3</v>
      </c>
    </row>
    <row r="78" spans="1:72" s="29" customFormat="1" x14ac:dyDescent="0.25">
      <c r="A78" s="42">
        <v>72</v>
      </c>
      <c r="B78" s="93">
        <f>ABS(('Wyrównanie 22 Part 2'!B78-'Wyrównanie 22 Part 2'!C78)/'Wyrównanie 22 Part 2'!C78)</f>
        <v>5.3780670211693027E-2</v>
      </c>
      <c r="C78" s="93">
        <f t="shared" si="49"/>
        <v>2.8923604884188857E-3</v>
      </c>
      <c r="D78" s="93">
        <f>'Wyrównanie 22 Part 2'!C79-'Wyrównanie 22 Part 2'!C78</f>
        <v>2.7506426612911479E-3</v>
      </c>
      <c r="E78" s="93">
        <f t="shared" si="50"/>
        <v>2.7506426612911479E-3</v>
      </c>
      <c r="F78" s="93">
        <f t="shared" si="51"/>
        <v>5.3619326576156284E-5</v>
      </c>
      <c r="G78" s="93">
        <f t="shared" si="52"/>
        <v>5.3619326576156284E-5</v>
      </c>
      <c r="H78" s="93">
        <f t="shared" si="53"/>
        <v>-1.8425519539724475E-4</v>
      </c>
      <c r="I78" s="93">
        <f t="shared" si="54"/>
        <v>1.8425519539724475E-4</v>
      </c>
      <c r="J78" s="93"/>
      <c r="K78" s="93">
        <f>ABS(('Wyrównanie 22 Part 2'!B78-'Wyrównanie 22 Part 2'!E78)/'Wyrównanie 22 Part 2'!E78)</f>
        <v>7.0436406518795333E-2</v>
      </c>
      <c r="L78" s="93">
        <f t="shared" si="61"/>
        <v>4.9612873632809938E-3</v>
      </c>
      <c r="M78" s="93">
        <f>'Wyrównanie 22 Part 2'!C79-'Wyrównanie 22 Part 2'!C78</f>
        <v>2.7506426612911479E-3</v>
      </c>
      <c r="N78" s="93">
        <f t="shared" si="62"/>
        <v>2.7506426612911479E-3</v>
      </c>
      <c r="O78" s="93">
        <f t="shared" si="63"/>
        <v>5.3619326576156284E-5</v>
      </c>
      <c r="P78" s="93">
        <f t="shared" si="64"/>
        <v>5.3619326576156284E-5</v>
      </c>
      <c r="Q78" s="93">
        <f t="shared" si="65"/>
        <v>-1.8425519539724475E-4</v>
      </c>
      <c r="R78" s="93">
        <f t="shared" si="66"/>
        <v>1.8425519539724475E-4</v>
      </c>
      <c r="S78" s="93"/>
      <c r="T78" s="93">
        <f>ABS(('Wyrównanie 22 Part 2'!B78-'Wyrównanie 22 Part 2'!G78)/'Wyrównanie 22 Part 2'!G78)</f>
        <v>8.1392628349342841E-2</v>
      </c>
      <c r="U78" s="93">
        <f t="shared" si="68"/>
        <v>6.6247599496142475E-3</v>
      </c>
      <c r="V78" s="93">
        <f>'Wyrównanie 22 Part 2'!C79-'Wyrównanie 22 Part 2'!C78</f>
        <v>2.7506426612911479E-3</v>
      </c>
      <c r="W78" s="93">
        <f t="shared" si="69"/>
        <v>2.7506426612911479E-3</v>
      </c>
      <c r="X78" s="93">
        <f t="shared" si="70"/>
        <v>5.3619326576156284E-5</v>
      </c>
      <c r="Y78" s="93">
        <f t="shared" si="71"/>
        <v>5.3619326576156284E-5</v>
      </c>
      <c r="Z78" s="93">
        <f t="shared" si="72"/>
        <v>-1.8425519539724475E-4</v>
      </c>
      <c r="AA78" s="93">
        <f t="shared" si="67"/>
        <v>1.8425519539724475E-4</v>
      </c>
      <c r="AB78" s="93"/>
      <c r="AC78" s="93">
        <f>ABS(('Wyrównanie 22 Part 2'!B78-'Wyrównanie 22 Part 2'!I78)/'Wyrównanie 22 Part 2'!I78)</f>
        <v>4.8930937959399338E-2</v>
      </c>
      <c r="AD78" s="93">
        <f t="shared" ref="AD78:AD98" si="73">AC78^2</f>
        <v>2.3942366895865872E-3</v>
      </c>
      <c r="AE78" s="93">
        <f>'Wyrównanie 22 Part 2'!C79-'Wyrównanie 22 Part 2'!C78</f>
        <v>2.7506426612911479E-3</v>
      </c>
      <c r="AF78" s="93">
        <f t="shared" ref="AF78:AF97" si="74">ABS(AE78)</f>
        <v>2.7506426612911479E-3</v>
      </c>
      <c r="AG78" s="93">
        <f t="shared" ref="AG78:AG96" si="75">AE79-AE78</f>
        <v>5.3619326576156284E-5</v>
      </c>
      <c r="AH78" s="93">
        <f t="shared" ref="AH78:AH96" si="76">ABS(AG78)</f>
        <v>5.3619326576156284E-5</v>
      </c>
      <c r="AI78" s="93">
        <f t="shared" ref="AI78:AI95" si="77">AG79-AG78</f>
        <v>-1.8425519539724475E-4</v>
      </c>
      <c r="AJ78" s="93">
        <f t="shared" ref="AJ78:AJ95" si="78">ABS(AI78)</f>
        <v>1.8425519539724475E-4</v>
      </c>
      <c r="AK78" s="93"/>
      <c r="AL78" s="93">
        <f>ABS(('Wyrównanie 22 Part 2'!B78-'Wyrównanie 22 Part 2'!K78)/'Wyrównanie 22 Part 2'!K78)</f>
        <v>5.2104298791640725E-2</v>
      </c>
      <c r="AM78" s="93">
        <f t="shared" si="36"/>
        <v>2.7148579525685733E-3</v>
      </c>
      <c r="AN78" s="93">
        <f>'Wyrównanie 22 Part 2'!B79-'Wyrównanie 22 Part 2'!B78</f>
        <v>4.2871683416509897E-3</v>
      </c>
      <c r="AO78" s="93">
        <f t="shared" si="37"/>
        <v>4.2871683416509897E-3</v>
      </c>
      <c r="AP78" s="93">
        <f t="shared" si="38"/>
        <v>-2.3222241169756803E-3</v>
      </c>
      <c r="AQ78" s="93">
        <f t="shared" si="39"/>
        <v>2.3222241169756803E-3</v>
      </c>
      <c r="AR78" s="93">
        <f t="shared" si="40"/>
        <v>5.5283143263462446E-3</v>
      </c>
      <c r="AS78" s="93">
        <f t="shared" si="41"/>
        <v>5.5283143263462446E-3</v>
      </c>
      <c r="AT78" s="93"/>
      <c r="AU78" s="93">
        <f>ABS(('Wyrównanie 22 Part 2'!B78-'Wyrównanie 22 Part 2'!M78)/'Wyrównanie 22 Part 2'!M78)</f>
        <v>8.5060575838554364E-2</v>
      </c>
      <c r="AV78" s="93">
        <f t="shared" si="42"/>
        <v>7.2353015619864586E-3</v>
      </c>
      <c r="AW78" s="93">
        <f>'Wyrównanie 22 Part 2'!B79-'Wyrównanie 22 Part 2'!B78</f>
        <v>4.2871683416509897E-3</v>
      </c>
      <c r="AX78" s="93">
        <f t="shared" si="43"/>
        <v>4.2871683416509897E-3</v>
      </c>
      <c r="AY78" s="93">
        <f t="shared" si="44"/>
        <v>-2.3222241169756803E-3</v>
      </c>
      <c r="AZ78" s="93">
        <f t="shared" si="45"/>
        <v>2.3222241169756803E-3</v>
      </c>
      <c r="BA78" s="93">
        <f t="shared" si="46"/>
        <v>5.5283143263462446E-3</v>
      </c>
      <c r="BB78" s="93">
        <f t="shared" si="47"/>
        <v>5.5283143263462446E-3</v>
      </c>
      <c r="BC78" s="93"/>
      <c r="BD78" s="93">
        <f>ABS(('Wyrównanie 22 Part 2'!B78-'Wyrównanie 22 Part 2'!O78)/'Wyrównanie 22 Part 2'!O78)</f>
        <v>9.1851104103641713E-3</v>
      </c>
      <c r="BE78" s="93">
        <f t="shared" si="55"/>
        <v>8.4366253250580281E-5</v>
      </c>
      <c r="BF78" s="93">
        <f>'Wyrównanie 22 Part 2'!B79-'Wyrównanie 22 Part 2'!B78</f>
        <v>4.2871683416509897E-3</v>
      </c>
      <c r="BG78" s="93">
        <f t="shared" si="56"/>
        <v>4.2871683416509897E-3</v>
      </c>
      <c r="BH78" s="93">
        <f t="shared" si="57"/>
        <v>-2.3222241169756803E-3</v>
      </c>
      <c r="BI78" s="93">
        <f t="shared" si="58"/>
        <v>2.3222241169756803E-3</v>
      </c>
      <c r="BJ78" s="93">
        <f t="shared" si="59"/>
        <v>5.5283143263462446E-3</v>
      </c>
      <c r="BK78" s="93">
        <f t="shared" si="60"/>
        <v>5.5283143263462446E-3</v>
      </c>
      <c r="BL78" s="93"/>
      <c r="BM78" s="93">
        <f>ABS(('Wyrównanie 22 Part 2'!B78-'Wyrównanie 22 Part 2'!Q78)/'Wyrównanie 22 Part 2'!Q78)</f>
        <v>4.2560196567074403E-2</v>
      </c>
      <c r="BN78" s="93">
        <f t="shared" ref="BN78:BN98" si="79">BM78^2</f>
        <v>1.8113703318280118E-3</v>
      </c>
      <c r="BO78" s="93">
        <f>'Wyrównanie 22 Part 2'!B79-'Wyrównanie 22 Part 2'!B78</f>
        <v>4.2871683416509897E-3</v>
      </c>
      <c r="BP78" s="93">
        <f t="shared" ref="BP78:BP97" si="80">ABS(BO78)</f>
        <v>4.2871683416509897E-3</v>
      </c>
      <c r="BQ78" s="93">
        <f t="shared" ref="BQ78:BQ96" si="81">BO79-BO78</f>
        <v>-2.3222241169756803E-3</v>
      </c>
      <c r="BR78" s="93">
        <f t="shared" ref="BR78:BR96" si="82">ABS(BQ78)</f>
        <v>2.3222241169756803E-3</v>
      </c>
      <c r="BS78" s="93">
        <f t="shared" ref="BS78:BS95" si="83">BQ79-BQ78</f>
        <v>5.5283143263462446E-3</v>
      </c>
      <c r="BT78" s="93">
        <f t="shared" ref="BT78:BT95" si="84">ABS(BS78)</f>
        <v>5.5283143263462446E-3</v>
      </c>
    </row>
    <row r="79" spans="1:72" s="29" customFormat="1" x14ac:dyDescent="0.25">
      <c r="A79" s="42">
        <v>73</v>
      </c>
      <c r="B79" s="93">
        <f>ABS(('Wyrównanie 22 Part 2'!B79-'Wyrównanie 22 Part 2'!C79)/'Wyrównanie 22 Part 2'!C79)</f>
        <v>1.66326759331509E-2</v>
      </c>
      <c r="C79" s="93">
        <f t="shared" si="49"/>
        <v>2.7664590869721714E-4</v>
      </c>
      <c r="D79" s="93">
        <f>'Wyrównanie 22 Part 2'!C80-'Wyrównanie 22 Part 2'!C79</f>
        <v>2.8042619878673042E-3</v>
      </c>
      <c r="E79" s="93">
        <f t="shared" si="50"/>
        <v>2.8042619878673042E-3</v>
      </c>
      <c r="F79" s="93">
        <f t="shared" si="51"/>
        <v>-1.3063586882108846E-4</v>
      </c>
      <c r="G79" s="93">
        <f t="shared" si="52"/>
        <v>1.3063586882108846E-4</v>
      </c>
      <c r="H79" s="93">
        <f t="shared" si="53"/>
        <v>5.9294857730248646E-4</v>
      </c>
      <c r="I79" s="93">
        <f t="shared" si="54"/>
        <v>5.9294857730248646E-4</v>
      </c>
      <c r="J79" s="93"/>
      <c r="K79" s="93">
        <f>ABS(('Wyrównanie 22 Part 2'!B79-'Wyrównanie 22 Part 2'!E79)/'Wyrównanie 22 Part 2'!E79)</f>
        <v>1.1915202071533246E-2</v>
      </c>
      <c r="L79" s="93">
        <f t="shared" si="61"/>
        <v>1.4197204040547015E-4</v>
      </c>
      <c r="M79" s="93">
        <f>'Wyrównanie 22 Part 2'!C80-'Wyrównanie 22 Part 2'!C79</f>
        <v>2.8042619878673042E-3</v>
      </c>
      <c r="N79" s="93">
        <f t="shared" si="62"/>
        <v>2.8042619878673042E-3</v>
      </c>
      <c r="O79" s="93">
        <f t="shared" si="63"/>
        <v>-1.3063586882108846E-4</v>
      </c>
      <c r="P79" s="93">
        <f t="shared" si="64"/>
        <v>1.3063586882108846E-4</v>
      </c>
      <c r="Q79" s="93">
        <f t="shared" si="65"/>
        <v>5.9294857730248646E-4</v>
      </c>
      <c r="R79" s="93">
        <f t="shared" si="66"/>
        <v>5.9294857730248646E-4</v>
      </c>
      <c r="S79" s="93"/>
      <c r="T79" s="93">
        <f>ABS(('Wyrównanie 22 Part 2'!B79-'Wyrównanie 22 Part 2'!G79)/'Wyrównanie 22 Part 2'!G79)</f>
        <v>2.3696251938151711E-3</v>
      </c>
      <c r="U79" s="93">
        <f t="shared" si="68"/>
        <v>5.6151235591635877E-6</v>
      </c>
      <c r="V79" s="93">
        <f>'Wyrównanie 22 Part 2'!C80-'Wyrównanie 22 Part 2'!C79</f>
        <v>2.8042619878673042E-3</v>
      </c>
      <c r="W79" s="93">
        <f t="shared" si="69"/>
        <v>2.8042619878673042E-3</v>
      </c>
      <c r="X79" s="93">
        <f t="shared" si="70"/>
        <v>-1.3063586882108846E-4</v>
      </c>
      <c r="Y79" s="93">
        <f t="shared" si="71"/>
        <v>1.3063586882108846E-4</v>
      </c>
      <c r="Z79" s="93">
        <f t="shared" si="72"/>
        <v>5.9294857730248646E-4</v>
      </c>
      <c r="AA79" s="93">
        <f t="shared" si="67"/>
        <v>5.9294857730248646E-4</v>
      </c>
      <c r="AB79" s="93"/>
      <c r="AC79" s="93">
        <f>ABS(('Wyrównanie 22 Part 2'!B79-'Wyrównanie 22 Part 2'!I79)/'Wyrównanie 22 Part 2'!I79)</f>
        <v>2.7864526242128217E-2</v>
      </c>
      <c r="AD79" s="93">
        <f t="shared" si="73"/>
        <v>7.7643182269825203E-4</v>
      </c>
      <c r="AE79" s="93">
        <f>'Wyrównanie 22 Part 2'!C80-'Wyrównanie 22 Part 2'!C79</f>
        <v>2.8042619878673042E-3</v>
      </c>
      <c r="AF79" s="93">
        <f t="shared" si="74"/>
        <v>2.8042619878673042E-3</v>
      </c>
      <c r="AG79" s="93">
        <f t="shared" si="75"/>
        <v>-1.3063586882108846E-4</v>
      </c>
      <c r="AH79" s="93">
        <f t="shared" si="76"/>
        <v>1.3063586882108846E-4</v>
      </c>
      <c r="AI79" s="93">
        <f t="shared" si="77"/>
        <v>5.9294857730248646E-4</v>
      </c>
      <c r="AJ79" s="93">
        <f t="shared" si="78"/>
        <v>5.9294857730248646E-4</v>
      </c>
      <c r="AK79" s="93"/>
      <c r="AL79" s="93">
        <f>ABS(('Wyrównanie 22 Part 2'!B79-'Wyrównanie 22 Part 2'!K79)/'Wyrównanie 22 Part 2'!K79)</f>
        <v>2.9388989389235474E-2</v>
      </c>
      <c r="AM79" s="93">
        <f t="shared" si="36"/>
        <v>8.6371269732059535E-4</v>
      </c>
      <c r="AN79" s="93">
        <f>'Wyrównanie 22 Part 2'!B80-'Wyrównanie 22 Part 2'!B79</f>
        <v>1.9649442246753093E-3</v>
      </c>
      <c r="AO79" s="93">
        <f t="shared" si="37"/>
        <v>1.9649442246753093E-3</v>
      </c>
      <c r="AP79" s="93">
        <f t="shared" si="38"/>
        <v>3.2060902093705643E-3</v>
      </c>
      <c r="AQ79" s="93">
        <f t="shared" si="39"/>
        <v>3.2060902093705643E-3</v>
      </c>
      <c r="AR79" s="93">
        <f t="shared" si="40"/>
        <v>-8.295016547350556E-3</v>
      </c>
      <c r="AS79" s="93">
        <f t="shared" si="41"/>
        <v>8.295016547350556E-3</v>
      </c>
      <c r="AT79" s="93"/>
      <c r="AU79" s="93">
        <f>ABS(('Wyrównanie 22 Part 2'!B79-'Wyrównanie 22 Part 2'!M79)/'Wyrównanie 22 Part 2'!M79)</f>
        <v>2.9949500197822619E-3</v>
      </c>
      <c r="AV79" s="93">
        <f t="shared" si="42"/>
        <v>8.9697256209937704E-6</v>
      </c>
      <c r="AW79" s="93">
        <f>'Wyrównanie 22 Part 2'!B80-'Wyrównanie 22 Part 2'!B79</f>
        <v>1.9649442246753093E-3</v>
      </c>
      <c r="AX79" s="93">
        <f t="shared" si="43"/>
        <v>1.9649442246753093E-3</v>
      </c>
      <c r="AY79" s="93">
        <f t="shared" si="44"/>
        <v>3.2060902093705643E-3</v>
      </c>
      <c r="AZ79" s="93">
        <f t="shared" si="45"/>
        <v>3.2060902093705643E-3</v>
      </c>
      <c r="BA79" s="93">
        <f t="shared" si="46"/>
        <v>-8.295016547350556E-3</v>
      </c>
      <c r="BB79" s="93">
        <f t="shared" si="47"/>
        <v>8.295016547350556E-3</v>
      </c>
      <c r="BC79" s="93"/>
      <c r="BD79" s="93">
        <f>ABS(('Wyrównanie 22 Part 2'!B79-'Wyrównanie 22 Part 2'!O79)/'Wyrównanie 22 Part 2'!O79)</f>
        <v>2.4972199296318359E-2</v>
      </c>
      <c r="BE79" s="93">
        <f t="shared" si="55"/>
        <v>6.2361073769504321E-4</v>
      </c>
      <c r="BF79" s="93">
        <f>'Wyrównanie 22 Part 2'!B80-'Wyrównanie 22 Part 2'!B79</f>
        <v>1.9649442246753093E-3</v>
      </c>
      <c r="BG79" s="93">
        <f t="shared" si="56"/>
        <v>1.9649442246753093E-3</v>
      </c>
      <c r="BH79" s="93">
        <f t="shared" si="57"/>
        <v>3.2060902093705643E-3</v>
      </c>
      <c r="BI79" s="93">
        <f t="shared" si="58"/>
        <v>3.2060902093705643E-3</v>
      </c>
      <c r="BJ79" s="93">
        <f t="shared" si="59"/>
        <v>-8.295016547350556E-3</v>
      </c>
      <c r="BK79" s="93">
        <f t="shared" si="60"/>
        <v>8.295016547350556E-3</v>
      </c>
      <c r="BL79" s="93"/>
      <c r="BM79" s="93">
        <f>ABS(('Wyrównanie 22 Part 2'!B79-'Wyrównanie 22 Part 2'!Q79)/'Wyrównanie 22 Part 2'!Q79)</f>
        <v>2.5229807820040938E-2</v>
      </c>
      <c r="BN79" s="93">
        <f t="shared" si="79"/>
        <v>6.3654320263619888E-4</v>
      </c>
      <c r="BO79" s="93">
        <f>'Wyrównanie 22 Part 2'!B80-'Wyrównanie 22 Part 2'!B79</f>
        <v>1.9649442246753093E-3</v>
      </c>
      <c r="BP79" s="93">
        <f t="shared" si="80"/>
        <v>1.9649442246753093E-3</v>
      </c>
      <c r="BQ79" s="93">
        <f t="shared" si="81"/>
        <v>3.2060902093705643E-3</v>
      </c>
      <c r="BR79" s="93">
        <f t="shared" si="82"/>
        <v>3.2060902093705643E-3</v>
      </c>
      <c r="BS79" s="93">
        <f t="shared" si="83"/>
        <v>-8.295016547350556E-3</v>
      </c>
      <c r="BT79" s="93">
        <f t="shared" si="84"/>
        <v>8.295016547350556E-3</v>
      </c>
    </row>
    <row r="80" spans="1:72" s="29" customFormat="1" x14ac:dyDescent="0.25">
      <c r="A80" s="42">
        <v>74</v>
      </c>
      <c r="B80" s="93">
        <f>ABS(('Wyrównanie 22 Part 2'!B80-'Wyrównanie 22 Part 2'!C80)/'Wyrównanie 22 Part 2'!C80)</f>
        <v>1.6516235152256458E-2</v>
      </c>
      <c r="C80" s="93">
        <f t="shared" si="49"/>
        <v>2.7278602360463188E-4</v>
      </c>
      <c r="D80" s="93">
        <f>'Wyrównanie 22 Part 2'!C81-'Wyrównanie 22 Part 2'!C80</f>
        <v>2.6736261190462157E-3</v>
      </c>
      <c r="E80" s="93">
        <f t="shared" si="50"/>
        <v>2.6736261190462157E-3</v>
      </c>
      <c r="F80" s="93">
        <f t="shared" si="51"/>
        <v>4.6231270848139799E-4</v>
      </c>
      <c r="G80" s="93">
        <f t="shared" si="52"/>
        <v>4.6231270848139799E-4</v>
      </c>
      <c r="H80" s="93">
        <f t="shared" si="53"/>
        <v>-4.1690434957174921E-4</v>
      </c>
      <c r="I80" s="93">
        <f t="shared" si="54"/>
        <v>4.1690434957174921E-4</v>
      </c>
      <c r="J80" s="93"/>
      <c r="K80" s="93">
        <f>ABS(('Wyrównanie 22 Part 2'!B80-'Wyrównanie 22 Part 2'!E80)/'Wyrównanie 22 Part 2'!E80)</f>
        <v>1.7428154915147511E-2</v>
      </c>
      <c r="L80" s="93">
        <f t="shared" si="61"/>
        <v>3.0374058374638032E-4</v>
      </c>
      <c r="M80" s="93">
        <f>'Wyrównanie 22 Part 2'!C81-'Wyrównanie 22 Part 2'!C80</f>
        <v>2.6736261190462157E-3</v>
      </c>
      <c r="N80" s="93">
        <f t="shared" si="62"/>
        <v>2.6736261190462157E-3</v>
      </c>
      <c r="O80" s="93">
        <f t="shared" si="63"/>
        <v>4.6231270848139799E-4</v>
      </c>
      <c r="P80" s="93">
        <f t="shared" si="64"/>
        <v>4.6231270848139799E-4</v>
      </c>
      <c r="Q80" s="93">
        <f t="shared" si="65"/>
        <v>-4.1690434957174921E-4</v>
      </c>
      <c r="R80" s="93">
        <f t="shared" si="66"/>
        <v>4.1690434957174921E-4</v>
      </c>
      <c r="S80" s="93"/>
      <c r="T80" s="93">
        <f>ABS(('Wyrównanie 22 Part 2'!B80-'Wyrównanie 22 Part 2'!G80)/'Wyrównanie 22 Part 2'!G80)</f>
        <v>2.3508969137906979E-2</v>
      </c>
      <c r="U80" s="93">
        <f t="shared" si="68"/>
        <v>5.5267162992706279E-4</v>
      </c>
      <c r="V80" s="93">
        <f>'Wyrównanie 22 Part 2'!C81-'Wyrównanie 22 Part 2'!C80</f>
        <v>2.6736261190462157E-3</v>
      </c>
      <c r="W80" s="93">
        <f t="shared" si="69"/>
        <v>2.6736261190462157E-3</v>
      </c>
      <c r="X80" s="93">
        <f t="shared" si="70"/>
        <v>4.6231270848139799E-4</v>
      </c>
      <c r="Y80" s="93">
        <f t="shared" si="71"/>
        <v>4.6231270848139799E-4</v>
      </c>
      <c r="Z80" s="93">
        <f t="shared" si="72"/>
        <v>-4.1690434957174921E-4</v>
      </c>
      <c r="AA80" s="93">
        <f t="shared" si="67"/>
        <v>4.1690434957174921E-4</v>
      </c>
      <c r="AB80" s="93"/>
      <c r="AC80" s="93">
        <f>ABS(('Wyrównanie 22 Part 2'!B80-'Wyrównanie 22 Part 2'!I80)/'Wyrównanie 22 Part 2'!I80)</f>
        <v>5.3450210862048386E-3</v>
      </c>
      <c r="AD80" s="93">
        <f t="shared" si="73"/>
        <v>2.8569250411974353E-5</v>
      </c>
      <c r="AE80" s="93">
        <f>'Wyrównanie 22 Part 2'!C81-'Wyrównanie 22 Part 2'!C80</f>
        <v>2.6736261190462157E-3</v>
      </c>
      <c r="AF80" s="93">
        <f t="shared" si="74"/>
        <v>2.6736261190462157E-3</v>
      </c>
      <c r="AG80" s="93">
        <f t="shared" si="75"/>
        <v>4.6231270848139799E-4</v>
      </c>
      <c r="AH80" s="93">
        <f t="shared" si="76"/>
        <v>4.6231270848139799E-4</v>
      </c>
      <c r="AI80" s="93">
        <f t="shared" si="77"/>
        <v>-4.1690434957174921E-4</v>
      </c>
      <c r="AJ80" s="93">
        <f t="shared" si="78"/>
        <v>4.1690434957174921E-4</v>
      </c>
      <c r="AK80" s="93"/>
      <c r="AL80" s="93">
        <f>ABS(('Wyrównanie 22 Part 2'!B80-'Wyrównanie 22 Part 2'!K80)/'Wyrównanie 22 Part 2'!K80)</f>
        <v>3.8728141821220462E-4</v>
      </c>
      <c r="AM80" s="93">
        <f t="shared" ref="AM80:AM96" si="85">AL80^2</f>
        <v>1.4998689689245654E-7</v>
      </c>
      <c r="AN80" s="93">
        <f>'Wyrównanie 22 Part 2'!B81-'Wyrównanie 22 Part 2'!B80</f>
        <v>5.1710344340458736E-3</v>
      </c>
      <c r="AO80" s="93">
        <f t="shared" ref="AO80:AO95" si="86">ABS(AN80)</f>
        <v>5.1710344340458736E-3</v>
      </c>
      <c r="AP80" s="93">
        <f t="shared" ref="AP80:AP94" si="87">AN81-AN80</f>
        <v>-5.0889263379799918E-3</v>
      </c>
      <c r="AQ80" s="93">
        <f t="shared" ref="AQ80:AQ94" si="88">ABS(AP80)</f>
        <v>5.0889263379799918E-3</v>
      </c>
      <c r="AR80" s="93">
        <f t="shared" ref="AR80:AR93" si="89">AP81-AP80</f>
        <v>6.8696937407071307E-3</v>
      </c>
      <c r="AS80" s="93">
        <f t="shared" ref="AS80:AS93" si="90">ABS(AR80)</f>
        <v>6.8696937407071307E-3</v>
      </c>
      <c r="AT80" s="93"/>
      <c r="AU80" s="93">
        <f>ABS(('Wyrównanie 22 Part 2'!B80-'Wyrównanie 22 Part 2'!M80)/'Wyrównanie 22 Part 2'!M80)</f>
        <v>2.9289980921774265E-2</v>
      </c>
      <c r="AV80" s="93">
        <f t="shared" si="42"/>
        <v>8.5790298239790046E-4</v>
      </c>
      <c r="AW80" s="93">
        <f>'Wyrównanie 22 Part 2'!B81-'Wyrównanie 22 Part 2'!B80</f>
        <v>5.1710344340458736E-3</v>
      </c>
      <c r="AX80" s="93">
        <f t="shared" si="43"/>
        <v>5.1710344340458736E-3</v>
      </c>
      <c r="AY80" s="93">
        <f t="shared" si="44"/>
        <v>-5.0889263379799918E-3</v>
      </c>
      <c r="AZ80" s="93">
        <f t="shared" si="45"/>
        <v>5.0889263379799918E-3</v>
      </c>
      <c r="BA80" s="93">
        <f t="shared" si="46"/>
        <v>6.8696937407071307E-3</v>
      </c>
      <c r="BB80" s="93">
        <f t="shared" si="47"/>
        <v>6.8696937407071307E-3</v>
      </c>
      <c r="BC80" s="93"/>
      <c r="BD80" s="93">
        <f>ABS(('Wyrównanie 22 Part 2'!B80-'Wyrównanie 22 Part 2'!O80)/'Wyrównanie 22 Part 2'!O80)</f>
        <v>3.1423982158306552E-2</v>
      </c>
      <c r="BE80" s="93">
        <f t="shared" si="55"/>
        <v>9.8746665468556856E-4</v>
      </c>
      <c r="BF80" s="93">
        <f>'Wyrównanie 22 Part 2'!B81-'Wyrównanie 22 Part 2'!B80</f>
        <v>5.1710344340458736E-3</v>
      </c>
      <c r="BG80" s="93">
        <f t="shared" si="56"/>
        <v>5.1710344340458736E-3</v>
      </c>
      <c r="BH80" s="93">
        <f t="shared" si="57"/>
        <v>-5.0889263379799918E-3</v>
      </c>
      <c r="BI80" s="93">
        <f t="shared" si="58"/>
        <v>5.0889263379799918E-3</v>
      </c>
      <c r="BJ80" s="93">
        <f t="shared" si="59"/>
        <v>6.8696937407071307E-3</v>
      </c>
      <c r="BK80" s="93">
        <f t="shared" si="60"/>
        <v>6.8696937407071307E-3</v>
      </c>
      <c r="BL80" s="93"/>
      <c r="BM80" s="93">
        <f>ABS(('Wyrównanie 22 Part 2'!B80-'Wyrównanie 22 Part 2'!Q80)/'Wyrównanie 22 Part 2'!Q80)</f>
        <v>1.0449522507521299E-2</v>
      </c>
      <c r="BN80" s="93">
        <f t="shared" si="79"/>
        <v>1.0919252063519421E-4</v>
      </c>
      <c r="BO80" s="93">
        <f>'Wyrównanie 22 Part 2'!B81-'Wyrównanie 22 Part 2'!B80</f>
        <v>5.1710344340458736E-3</v>
      </c>
      <c r="BP80" s="93">
        <f t="shared" si="80"/>
        <v>5.1710344340458736E-3</v>
      </c>
      <c r="BQ80" s="93">
        <f t="shared" si="81"/>
        <v>-5.0889263379799918E-3</v>
      </c>
      <c r="BR80" s="93">
        <f t="shared" si="82"/>
        <v>5.0889263379799918E-3</v>
      </c>
      <c r="BS80" s="93">
        <f t="shared" si="83"/>
        <v>6.8696937407071307E-3</v>
      </c>
      <c r="BT80" s="93">
        <f t="shared" si="84"/>
        <v>6.8696937407071307E-3</v>
      </c>
    </row>
    <row r="81" spans="1:72" s="29" customFormat="1" x14ac:dyDescent="0.25">
      <c r="A81" s="42">
        <v>75</v>
      </c>
      <c r="B81" s="93">
        <f>ABS(('Wyrównanie 22 Part 2'!B81-'Wyrównanie 22 Part 2'!C81)/'Wyrównanie 22 Part 2'!C81)</f>
        <v>6.9930723956391716E-2</v>
      </c>
      <c r="C81" s="93">
        <f t="shared" si="49"/>
        <v>4.8903061530650585E-3</v>
      </c>
      <c r="D81" s="93">
        <f>'Wyrównanie 22 Part 2'!C82-'Wyrównanie 22 Part 2'!C81</f>
        <v>3.1359388275276137E-3</v>
      </c>
      <c r="E81" s="93">
        <f t="shared" si="50"/>
        <v>3.1359388275276137E-3</v>
      </c>
      <c r="F81" s="93">
        <f t="shared" si="51"/>
        <v>4.5408358909648783E-5</v>
      </c>
      <c r="G81" s="93">
        <f t="shared" si="52"/>
        <v>4.5408358909648783E-5</v>
      </c>
      <c r="H81" s="93">
        <f t="shared" si="53"/>
        <v>-3.5938502252726157E-4</v>
      </c>
      <c r="I81" s="93">
        <f t="shared" si="54"/>
        <v>3.5938502252726157E-4</v>
      </c>
      <c r="J81" s="93"/>
      <c r="K81" s="93">
        <f>ABS(('Wyrównanie 22 Part 2'!B81-'Wyrównanie 22 Part 2'!E81)/'Wyrównanie 22 Part 2'!E81)</f>
        <v>6.0539557277159733E-2</v>
      </c>
      <c r="L81" s="93">
        <f t="shared" si="61"/>
        <v>3.6650379953145039E-3</v>
      </c>
      <c r="M81" s="93">
        <f>'Wyrównanie 22 Part 2'!C82-'Wyrównanie 22 Part 2'!C81</f>
        <v>3.1359388275276137E-3</v>
      </c>
      <c r="N81" s="93">
        <f t="shared" si="62"/>
        <v>3.1359388275276137E-3</v>
      </c>
      <c r="O81" s="93">
        <f t="shared" si="63"/>
        <v>4.5408358909648783E-5</v>
      </c>
      <c r="P81" s="93">
        <f t="shared" si="64"/>
        <v>4.5408358909648783E-5</v>
      </c>
      <c r="Q81" s="93">
        <f t="shared" si="65"/>
        <v>-3.5938502252726157E-4</v>
      </c>
      <c r="R81" s="93">
        <f t="shared" si="66"/>
        <v>3.5938502252726157E-4</v>
      </c>
      <c r="S81" s="93"/>
      <c r="T81" s="93">
        <f>ABS(('Wyrównanie 22 Part 2'!B81-'Wyrównanie 22 Part 2'!G81)/'Wyrównanie 22 Part 2'!G81)</f>
        <v>5.7810104367656594E-2</v>
      </c>
      <c r="U81" s="93">
        <f t="shared" si="68"/>
        <v>3.342008166999348E-3</v>
      </c>
      <c r="V81" s="93">
        <f>'Wyrównanie 22 Part 2'!C82-'Wyrównanie 22 Part 2'!C81</f>
        <v>3.1359388275276137E-3</v>
      </c>
      <c r="W81" s="93">
        <f t="shared" si="69"/>
        <v>3.1359388275276137E-3</v>
      </c>
      <c r="X81" s="93">
        <f t="shared" si="70"/>
        <v>4.5408358909648783E-5</v>
      </c>
      <c r="Y81" s="93">
        <f t="shared" si="71"/>
        <v>4.5408358909648783E-5</v>
      </c>
      <c r="Z81" s="93">
        <f t="shared" si="72"/>
        <v>-3.5938502252726157E-4</v>
      </c>
      <c r="AA81" s="93">
        <f t="shared" si="67"/>
        <v>3.5938502252726157E-4</v>
      </c>
      <c r="AB81" s="93"/>
      <c r="AC81" s="93">
        <f>ABS(('Wyrównanie 22 Part 2'!B81-'Wyrównanie 22 Part 2'!I81)/'Wyrównanie 22 Part 2'!I81)</f>
        <v>8.1332477187425228E-2</v>
      </c>
      <c r="AD81" s="93">
        <f t="shared" si="73"/>
        <v>6.6149718454430453E-3</v>
      </c>
      <c r="AE81" s="93">
        <f>'Wyrównanie 22 Part 2'!C82-'Wyrównanie 22 Part 2'!C81</f>
        <v>3.1359388275276137E-3</v>
      </c>
      <c r="AF81" s="93">
        <f t="shared" si="74"/>
        <v>3.1359388275276137E-3</v>
      </c>
      <c r="AG81" s="93">
        <f t="shared" si="75"/>
        <v>4.5408358909648783E-5</v>
      </c>
      <c r="AH81" s="93">
        <f t="shared" si="76"/>
        <v>4.5408358909648783E-5</v>
      </c>
      <c r="AI81" s="93">
        <f t="shared" si="77"/>
        <v>-3.5938502252726157E-4</v>
      </c>
      <c r="AJ81" s="93">
        <f t="shared" si="78"/>
        <v>3.5938502252726157E-4</v>
      </c>
      <c r="AK81" s="93"/>
      <c r="AL81" s="93">
        <f>ABS(('Wyrównanie 22 Part 2'!B81-'Wyrównanie 22 Part 2'!K81)/'Wyrównanie 22 Part 2'!K81)</f>
        <v>8.1546190672257018E-2</v>
      </c>
      <c r="AM81" s="93">
        <f t="shared" si="85"/>
        <v>6.6497812131560974E-3</v>
      </c>
      <c r="AN81" s="93">
        <f>'Wyrównanie 22 Part 2'!B82-'Wyrównanie 22 Part 2'!B81</f>
        <v>8.2108096065881819E-5</v>
      </c>
      <c r="AO81" s="93">
        <f t="shared" si="86"/>
        <v>8.2108096065881819E-5</v>
      </c>
      <c r="AP81" s="93">
        <f t="shared" si="87"/>
        <v>1.7807674027271389E-3</v>
      </c>
      <c r="AQ81" s="93">
        <f t="shared" si="88"/>
        <v>1.7807674027271389E-3</v>
      </c>
      <c r="AR81" s="93">
        <f t="shared" si="89"/>
        <v>2.9550889825378096E-3</v>
      </c>
      <c r="AS81" s="93">
        <f t="shared" si="90"/>
        <v>2.9550889825378096E-3</v>
      </c>
      <c r="AT81" s="93"/>
      <c r="AU81" s="93">
        <f>ABS(('Wyrównanie 22 Part 2'!B81-'Wyrównanie 22 Part 2'!M81)/'Wyrównanie 22 Part 2'!M81)</f>
        <v>5.221224259275651E-2</v>
      </c>
      <c r="AV81" s="93">
        <f t="shared" ref="AV81:AV95" si="91">AU81^2</f>
        <v>2.726118276564857E-3</v>
      </c>
      <c r="AW81" s="93">
        <f>'Wyrównanie 22 Part 2'!B82-'Wyrównanie 22 Part 2'!B81</f>
        <v>8.2108096065881819E-5</v>
      </c>
      <c r="AX81" s="93">
        <f t="shared" ref="AX81:AX94" si="92">ABS(AW81)</f>
        <v>8.2108096065881819E-5</v>
      </c>
      <c r="AY81" s="93">
        <f t="shared" ref="AY81:AY93" si="93">AW82-AW81</f>
        <v>1.7807674027271389E-3</v>
      </c>
      <c r="AZ81" s="93">
        <f t="shared" ref="AZ81:AZ93" si="94">ABS(AY81)</f>
        <v>1.7807674027271389E-3</v>
      </c>
      <c r="BA81" s="93">
        <f t="shared" ref="BA81:BA92" si="95">AY82-AY81</f>
        <v>2.9550889825378096E-3</v>
      </c>
      <c r="BB81" s="93">
        <f t="shared" ref="BB81:BB92" si="96">ABS(BA81)</f>
        <v>2.9550889825378096E-3</v>
      </c>
      <c r="BC81" s="93"/>
      <c r="BD81" s="93">
        <f>ABS(('Wyrównanie 22 Part 2'!B81-'Wyrównanie 22 Part 2'!O81)/'Wyrównanie 22 Part 2'!O81)</f>
        <v>2.9406978339197219E-2</v>
      </c>
      <c r="BE81" s="93">
        <f t="shared" si="55"/>
        <v>8.6477037504201443E-4</v>
      </c>
      <c r="BF81" s="93">
        <f>'Wyrównanie 22 Part 2'!B82-'Wyrównanie 22 Part 2'!B81</f>
        <v>8.2108096065881819E-5</v>
      </c>
      <c r="BG81" s="93">
        <f t="shared" si="56"/>
        <v>8.2108096065881819E-5</v>
      </c>
      <c r="BH81" s="93">
        <f t="shared" si="57"/>
        <v>1.7807674027271389E-3</v>
      </c>
      <c r="BI81" s="93">
        <f t="shared" si="58"/>
        <v>1.7807674027271389E-3</v>
      </c>
      <c r="BJ81" s="93">
        <f t="shared" si="59"/>
        <v>2.9550889825378096E-3</v>
      </c>
      <c r="BK81" s="93">
        <f t="shared" si="60"/>
        <v>2.9550889825378096E-3</v>
      </c>
      <c r="BL81" s="93"/>
      <c r="BM81" s="93">
        <f>ABS(('Wyrównanie 22 Part 2'!B81-'Wyrównanie 22 Part 2'!Q81)/'Wyrównanie 22 Part 2'!Q81)</f>
        <v>7.7835710655570017E-2</v>
      </c>
      <c r="BN81" s="93">
        <f t="shared" si="79"/>
        <v>6.0583978532576157E-3</v>
      </c>
      <c r="BO81" s="93">
        <f>'Wyrównanie 22 Part 2'!B82-'Wyrównanie 22 Part 2'!B81</f>
        <v>8.2108096065881819E-5</v>
      </c>
      <c r="BP81" s="93">
        <f t="shared" si="80"/>
        <v>8.2108096065881819E-5</v>
      </c>
      <c r="BQ81" s="93">
        <f t="shared" si="81"/>
        <v>1.7807674027271389E-3</v>
      </c>
      <c r="BR81" s="93">
        <f t="shared" si="82"/>
        <v>1.7807674027271389E-3</v>
      </c>
      <c r="BS81" s="93">
        <f t="shared" si="83"/>
        <v>2.9550889825378096E-3</v>
      </c>
      <c r="BT81" s="93">
        <f t="shared" si="84"/>
        <v>2.9550889825378096E-3</v>
      </c>
    </row>
    <row r="82" spans="1:72" s="29" customFormat="1" x14ac:dyDescent="0.25">
      <c r="A82" s="42">
        <v>76</v>
      </c>
      <c r="B82" s="93">
        <f>ABS(('Wyrównanie 22 Part 2'!B82-'Wyrównanie 22 Part 2'!C82)/'Wyrównanie 22 Part 2'!C82)</f>
        <v>3.0668770566886067E-2</v>
      </c>
      <c r="C82" s="93">
        <f t="shared" si="49"/>
        <v>9.4057348808429715E-4</v>
      </c>
      <c r="D82" s="93">
        <f>'Wyrównanie 22 Part 2'!C83-'Wyrównanie 22 Part 2'!C82</f>
        <v>3.1813471864372625E-3</v>
      </c>
      <c r="E82" s="93">
        <f t="shared" si="50"/>
        <v>3.1813471864372625E-3</v>
      </c>
      <c r="F82" s="93">
        <f t="shared" si="51"/>
        <v>-3.1397666361761278E-4</v>
      </c>
      <c r="G82" s="93">
        <f t="shared" si="52"/>
        <v>3.1397666361761278E-4</v>
      </c>
      <c r="H82" s="93">
        <f t="shared" si="53"/>
        <v>8.559032668131461E-4</v>
      </c>
      <c r="I82" s="93">
        <f t="shared" si="54"/>
        <v>8.559032668131461E-4</v>
      </c>
      <c r="J82" s="93"/>
      <c r="K82" s="93">
        <f>ABS(('Wyrównanie 22 Part 2'!B82-'Wyrównanie 22 Part 2'!E82)/'Wyrównanie 22 Part 2'!E82)</f>
        <v>3.2361359168499963E-2</v>
      </c>
      <c r="L82" s="93">
        <f t="shared" si="61"/>
        <v>1.0472575672326567E-3</v>
      </c>
      <c r="M82" s="93">
        <f>'Wyrównanie 22 Part 2'!C83-'Wyrównanie 22 Part 2'!C82</f>
        <v>3.1813471864372625E-3</v>
      </c>
      <c r="N82" s="93">
        <f t="shared" si="62"/>
        <v>3.1813471864372625E-3</v>
      </c>
      <c r="O82" s="93">
        <f t="shared" si="63"/>
        <v>-3.1397666361761278E-4</v>
      </c>
      <c r="P82" s="93">
        <f t="shared" si="64"/>
        <v>3.1397666361761278E-4</v>
      </c>
      <c r="Q82" s="93">
        <f t="shared" si="65"/>
        <v>8.559032668131461E-4</v>
      </c>
      <c r="R82" s="93">
        <f t="shared" si="66"/>
        <v>8.559032668131461E-4</v>
      </c>
      <c r="S82" s="93"/>
      <c r="T82" s="93">
        <f>ABS(('Wyrównanie 22 Part 2'!B82-'Wyrównanie 22 Part 2'!G82)/'Wyrównanie 22 Part 2'!G82)</f>
        <v>3.7639476619752366E-2</v>
      </c>
      <c r="U82" s="93">
        <f t="shared" si="68"/>
        <v>1.416730200208885E-3</v>
      </c>
      <c r="V82" s="93">
        <f>'Wyrównanie 22 Part 2'!C83-'Wyrównanie 22 Part 2'!C82</f>
        <v>3.1813471864372625E-3</v>
      </c>
      <c r="W82" s="93">
        <f t="shared" si="69"/>
        <v>3.1813471864372625E-3</v>
      </c>
      <c r="X82" s="93">
        <f t="shared" si="70"/>
        <v>-3.1397666361761278E-4</v>
      </c>
      <c r="Y82" s="93">
        <f t="shared" si="71"/>
        <v>3.1397666361761278E-4</v>
      </c>
      <c r="Z82" s="93">
        <f t="shared" si="72"/>
        <v>8.559032668131461E-4</v>
      </c>
      <c r="AA82" s="93">
        <f t="shared" si="67"/>
        <v>8.559032668131461E-4</v>
      </c>
      <c r="AB82" s="93"/>
      <c r="AC82" s="93">
        <f>ABS(('Wyrównanie 22 Part 2'!B82-'Wyrównanie 22 Part 2'!I82)/'Wyrównanie 22 Part 2'!I82)</f>
        <v>1.6921021019512837E-2</v>
      </c>
      <c r="AD82" s="93">
        <f t="shared" si="73"/>
        <v>2.8632095234279524E-4</v>
      </c>
      <c r="AE82" s="93">
        <f>'Wyrównanie 22 Part 2'!C83-'Wyrównanie 22 Part 2'!C82</f>
        <v>3.1813471864372625E-3</v>
      </c>
      <c r="AF82" s="93">
        <f t="shared" si="74"/>
        <v>3.1813471864372625E-3</v>
      </c>
      <c r="AG82" s="93">
        <f t="shared" si="75"/>
        <v>-3.1397666361761278E-4</v>
      </c>
      <c r="AH82" s="93">
        <f t="shared" si="76"/>
        <v>3.1397666361761278E-4</v>
      </c>
      <c r="AI82" s="93">
        <f t="shared" si="77"/>
        <v>8.559032668131461E-4</v>
      </c>
      <c r="AJ82" s="93">
        <f t="shared" si="78"/>
        <v>8.559032668131461E-4</v>
      </c>
      <c r="AK82" s="93"/>
      <c r="AL82" s="93">
        <f>ABS(('Wyrównanie 22 Part 2'!B82-'Wyrównanie 22 Part 2'!K82)/'Wyrównanie 22 Part 2'!K82)</f>
        <v>1.2432518179930799E-2</v>
      </c>
      <c r="AM82" s="93">
        <f t="shared" si="85"/>
        <v>1.5456750829430984E-4</v>
      </c>
      <c r="AN82" s="93">
        <f>'Wyrównanie 22 Part 2'!B83-'Wyrównanie 22 Part 2'!B82</f>
        <v>1.8628754987930207E-3</v>
      </c>
      <c r="AO82" s="93">
        <f t="shared" si="86"/>
        <v>1.8628754987930207E-3</v>
      </c>
      <c r="AP82" s="93">
        <f t="shared" si="87"/>
        <v>4.7358563852649485E-3</v>
      </c>
      <c r="AQ82" s="93">
        <f t="shared" si="88"/>
        <v>4.7358563852649485E-3</v>
      </c>
      <c r="AR82" s="93">
        <f t="shared" si="89"/>
        <v>-9.1426022500993437E-3</v>
      </c>
      <c r="AS82" s="93">
        <f t="shared" si="90"/>
        <v>9.1426022500993437E-3</v>
      </c>
      <c r="AT82" s="93"/>
      <c r="AU82" s="93">
        <f>ABS(('Wyrównanie 22 Part 2'!B82-'Wyrównanie 22 Part 2'!M82)/'Wyrównanie 22 Part 2'!M82)</f>
        <v>4.0533667979014636E-2</v>
      </c>
      <c r="AV82" s="93">
        <f t="shared" si="91"/>
        <v>1.6429782398329964E-3</v>
      </c>
      <c r="AW82" s="93">
        <f>'Wyrównanie 22 Part 2'!B83-'Wyrównanie 22 Part 2'!B82</f>
        <v>1.8628754987930207E-3</v>
      </c>
      <c r="AX82" s="93">
        <f t="shared" si="92"/>
        <v>1.8628754987930207E-3</v>
      </c>
      <c r="AY82" s="93">
        <f t="shared" si="93"/>
        <v>4.7358563852649485E-3</v>
      </c>
      <c r="AZ82" s="93">
        <f t="shared" si="94"/>
        <v>4.7358563852649485E-3</v>
      </c>
      <c r="BA82" s="93">
        <f t="shared" si="95"/>
        <v>-9.1426022500993437E-3</v>
      </c>
      <c r="BB82" s="93">
        <f t="shared" si="96"/>
        <v>9.1426022500993437E-3</v>
      </c>
      <c r="BC82" s="93"/>
      <c r="BD82" s="93">
        <f>ABS(('Wyrównanie 22 Part 2'!B82-'Wyrównanie 22 Part 2'!O82)/'Wyrównanie 22 Part 2'!O82)</f>
        <v>7.1167757911234208E-3</v>
      </c>
      <c r="BE82" s="93">
        <f t="shared" si="55"/>
        <v>5.0648497661120389E-5</v>
      </c>
      <c r="BF82" s="93">
        <f>'Wyrównanie 22 Part 2'!B83-'Wyrównanie 22 Part 2'!B82</f>
        <v>1.8628754987930207E-3</v>
      </c>
      <c r="BG82" s="93">
        <f t="shared" si="56"/>
        <v>1.8628754987930207E-3</v>
      </c>
      <c r="BH82" s="93">
        <f t="shared" si="57"/>
        <v>4.7358563852649485E-3</v>
      </c>
      <c r="BI82" s="93">
        <f t="shared" si="58"/>
        <v>4.7358563852649485E-3</v>
      </c>
      <c r="BJ82" s="93">
        <f t="shared" si="59"/>
        <v>-9.1426022500993437E-3</v>
      </c>
      <c r="BK82" s="93">
        <f t="shared" si="60"/>
        <v>9.1426022500993437E-3</v>
      </c>
      <c r="BL82" s="93"/>
      <c r="BM82" s="93">
        <f>ABS(('Wyrównanie 22 Part 2'!B82-'Wyrównanie 22 Part 2'!Q82)/'Wyrównanie 22 Part 2'!Q82)</f>
        <v>2.3760994096501859E-2</v>
      </c>
      <c r="BN82" s="93">
        <f t="shared" si="79"/>
        <v>5.6458484045399625E-4</v>
      </c>
      <c r="BO82" s="93">
        <f>'Wyrównanie 22 Part 2'!B83-'Wyrównanie 22 Part 2'!B82</f>
        <v>1.8628754987930207E-3</v>
      </c>
      <c r="BP82" s="93">
        <f t="shared" si="80"/>
        <v>1.8628754987930207E-3</v>
      </c>
      <c r="BQ82" s="93">
        <f t="shared" si="81"/>
        <v>4.7358563852649485E-3</v>
      </c>
      <c r="BR82" s="93">
        <f t="shared" si="82"/>
        <v>4.7358563852649485E-3</v>
      </c>
      <c r="BS82" s="93">
        <f t="shared" si="83"/>
        <v>-9.1426022500993437E-3</v>
      </c>
      <c r="BT82" s="93">
        <f t="shared" si="84"/>
        <v>9.1426022500993437E-3</v>
      </c>
    </row>
    <row r="83" spans="1:72" s="29" customFormat="1" x14ac:dyDescent="0.25">
      <c r="A83" s="42">
        <v>77</v>
      </c>
      <c r="B83" s="93">
        <f>ABS(('Wyrównanie 22 Part 2'!B83-'Wyrównanie 22 Part 2'!C83)/'Wyrównanie 22 Part 2'!C83)</f>
        <v>6.4850914678873259E-2</v>
      </c>
      <c r="C83" s="93">
        <f t="shared" si="49"/>
        <v>4.2056411346864993E-3</v>
      </c>
      <c r="D83" s="93">
        <f>'Wyrównanie 22 Part 2'!C84-'Wyrównanie 22 Part 2'!C83</f>
        <v>2.8673705228196497E-3</v>
      </c>
      <c r="E83" s="93">
        <f t="shared" si="50"/>
        <v>2.8673705228196497E-3</v>
      </c>
      <c r="F83" s="93">
        <f t="shared" si="51"/>
        <v>5.4192660319553332E-4</v>
      </c>
      <c r="G83" s="93">
        <f t="shared" si="52"/>
        <v>5.4192660319553332E-4</v>
      </c>
      <c r="H83" s="93">
        <f t="shared" si="53"/>
        <v>1.2595408881919679E-3</v>
      </c>
      <c r="I83" s="93">
        <f t="shared" si="54"/>
        <v>1.2595408881919679E-3</v>
      </c>
      <c r="J83" s="93"/>
      <c r="K83" s="93">
        <f>ABS(('Wyrównanie 22 Part 2'!B83-'Wyrównanie 22 Part 2'!E83)/'Wyrównanie 22 Part 2'!E83)</f>
        <v>6.2990436589983961E-2</v>
      </c>
      <c r="L83" s="93">
        <f t="shared" si="61"/>
        <v>3.9677951017967903E-3</v>
      </c>
      <c r="M83" s="93">
        <f>'Wyrównanie 22 Part 2'!C84-'Wyrównanie 22 Part 2'!C83</f>
        <v>2.8673705228196497E-3</v>
      </c>
      <c r="N83" s="93">
        <f t="shared" si="62"/>
        <v>2.8673705228196497E-3</v>
      </c>
      <c r="O83" s="93">
        <f t="shared" si="63"/>
        <v>5.4192660319553332E-4</v>
      </c>
      <c r="P83" s="93">
        <f t="shared" si="64"/>
        <v>5.4192660319553332E-4</v>
      </c>
      <c r="Q83" s="93">
        <f t="shared" si="65"/>
        <v>1.2595408881919679E-3</v>
      </c>
      <c r="R83" s="93">
        <f t="shared" si="66"/>
        <v>1.2595408881919679E-3</v>
      </c>
      <c r="S83" s="93"/>
      <c r="T83" s="93">
        <f>ABS(('Wyrównanie 22 Part 2'!B83-'Wyrównanie 22 Part 2'!G83)/'Wyrównanie 22 Part 2'!G83)</f>
        <v>7.3136219038217071E-2</v>
      </c>
      <c r="U83" s="93">
        <f t="shared" si="68"/>
        <v>5.3489065352060649E-3</v>
      </c>
      <c r="V83" s="93">
        <f>'Wyrównanie 22 Part 2'!C84-'Wyrównanie 22 Part 2'!C83</f>
        <v>2.8673705228196497E-3</v>
      </c>
      <c r="W83" s="93">
        <f t="shared" si="69"/>
        <v>2.8673705228196497E-3</v>
      </c>
      <c r="X83" s="93">
        <f t="shared" si="70"/>
        <v>5.4192660319553332E-4</v>
      </c>
      <c r="Y83" s="93">
        <f t="shared" si="71"/>
        <v>5.4192660319553332E-4</v>
      </c>
      <c r="Z83" s="93">
        <f t="shared" si="72"/>
        <v>1.2595408881919679E-3</v>
      </c>
      <c r="AA83" s="93">
        <f t="shared" si="67"/>
        <v>1.2595408881919679E-3</v>
      </c>
      <c r="AB83" s="93"/>
      <c r="AC83" s="93">
        <f>ABS(('Wyrównanie 22 Part 2'!B83-'Wyrównanie 22 Part 2'!I83)/'Wyrównanie 22 Part 2'!I83)</f>
        <v>4.7821176860361962E-2</v>
      </c>
      <c r="AD83" s="93">
        <f t="shared" si="73"/>
        <v>2.2868649563100186E-3</v>
      </c>
      <c r="AE83" s="93">
        <f>'Wyrównanie 22 Part 2'!C84-'Wyrównanie 22 Part 2'!C83</f>
        <v>2.8673705228196497E-3</v>
      </c>
      <c r="AF83" s="93">
        <f t="shared" si="74"/>
        <v>2.8673705228196497E-3</v>
      </c>
      <c r="AG83" s="93">
        <f t="shared" si="75"/>
        <v>5.4192660319553332E-4</v>
      </c>
      <c r="AH83" s="93">
        <f t="shared" si="76"/>
        <v>5.4192660319553332E-4</v>
      </c>
      <c r="AI83" s="93">
        <f t="shared" si="77"/>
        <v>1.2595408881919679E-3</v>
      </c>
      <c r="AJ83" s="93">
        <f t="shared" si="78"/>
        <v>1.2595408881919679E-3</v>
      </c>
      <c r="AK83" s="93"/>
      <c r="AL83" s="93">
        <f>ABS(('Wyrównanie 22 Part 2'!B83-'Wyrównanie 22 Part 2'!K83)/'Wyrównanie 22 Part 2'!K83)</f>
        <v>4.2054933984933686E-2</v>
      </c>
      <c r="AM83" s="93">
        <f t="shared" si="85"/>
        <v>1.7686174724771302E-3</v>
      </c>
      <c r="AN83" s="93">
        <f>'Wyrównanie 22 Part 2'!B84-'Wyrównanie 22 Part 2'!B83</f>
        <v>6.5987318840579692E-3</v>
      </c>
      <c r="AO83" s="93">
        <f t="shared" si="86"/>
        <v>6.5987318840579692E-3</v>
      </c>
      <c r="AP83" s="93">
        <f t="shared" si="87"/>
        <v>-4.4067458648343952E-3</v>
      </c>
      <c r="AQ83" s="93">
        <f t="shared" si="88"/>
        <v>4.4067458648343952E-3</v>
      </c>
      <c r="AR83" s="93">
        <f t="shared" si="89"/>
        <v>5.8159109615685961E-3</v>
      </c>
      <c r="AS83" s="93">
        <f t="shared" si="90"/>
        <v>5.8159109615685961E-3</v>
      </c>
      <c r="AT83" s="93"/>
      <c r="AU83" s="93">
        <f>ABS(('Wyrównanie 22 Part 2'!B83-'Wyrównanie 22 Part 2'!M83)/'Wyrównanie 22 Part 2'!M83)</f>
        <v>7.2650878304406599E-2</v>
      </c>
      <c r="AV83" s="93">
        <f t="shared" si="91"/>
        <v>5.2781501184016979E-3</v>
      </c>
      <c r="AW83" s="93">
        <f>'Wyrównanie 22 Part 2'!B84-'Wyrównanie 22 Part 2'!B83</f>
        <v>6.5987318840579692E-3</v>
      </c>
      <c r="AX83" s="93">
        <f t="shared" si="92"/>
        <v>6.5987318840579692E-3</v>
      </c>
      <c r="AY83" s="93">
        <f t="shared" si="93"/>
        <v>-4.4067458648343952E-3</v>
      </c>
      <c r="AZ83" s="93">
        <f t="shared" si="94"/>
        <v>4.4067458648343952E-3</v>
      </c>
      <c r="BA83" s="93">
        <f t="shared" si="95"/>
        <v>5.8159109615685961E-3</v>
      </c>
      <c r="BB83" s="93">
        <f t="shared" si="96"/>
        <v>5.8159109615685961E-3</v>
      </c>
      <c r="BC83" s="93"/>
      <c r="BD83" s="93">
        <f>ABS(('Wyrównanie 22 Part 2'!B83-'Wyrównanie 22 Part 2'!O83)/'Wyrównanie 22 Part 2'!O83)</f>
        <v>2.066301350642976E-2</v>
      </c>
      <c r="BE83" s="93">
        <f t="shared" si="55"/>
        <v>4.2696012716689869E-4</v>
      </c>
      <c r="BF83" s="93">
        <f>'Wyrównanie 22 Part 2'!B84-'Wyrównanie 22 Part 2'!B83</f>
        <v>6.5987318840579692E-3</v>
      </c>
      <c r="BG83" s="93">
        <f t="shared" si="56"/>
        <v>6.5987318840579692E-3</v>
      </c>
      <c r="BH83" s="93">
        <f t="shared" si="57"/>
        <v>-4.4067458648343952E-3</v>
      </c>
      <c r="BI83" s="93">
        <f t="shared" si="58"/>
        <v>4.4067458648343952E-3</v>
      </c>
      <c r="BJ83" s="93">
        <f t="shared" si="59"/>
        <v>5.8159109615685961E-3</v>
      </c>
      <c r="BK83" s="93">
        <f t="shared" si="60"/>
        <v>5.8159109615685961E-3</v>
      </c>
      <c r="BL83" s="93"/>
      <c r="BM83" s="93">
        <f>ABS(('Wyrównanie 22 Part 2'!B83-'Wyrównanie 22 Part 2'!Q83)/'Wyrównanie 22 Part 2'!Q83)</f>
        <v>5.6413967548488278E-2</v>
      </c>
      <c r="BN83" s="93">
        <f t="shared" si="79"/>
        <v>3.1825357345618885E-3</v>
      </c>
      <c r="BO83" s="93">
        <f>'Wyrównanie 22 Part 2'!B84-'Wyrównanie 22 Part 2'!B83</f>
        <v>6.5987318840579692E-3</v>
      </c>
      <c r="BP83" s="93">
        <f t="shared" si="80"/>
        <v>6.5987318840579692E-3</v>
      </c>
      <c r="BQ83" s="93">
        <f t="shared" si="81"/>
        <v>-4.4067458648343952E-3</v>
      </c>
      <c r="BR83" s="93">
        <f t="shared" si="82"/>
        <v>4.4067458648343952E-3</v>
      </c>
      <c r="BS83" s="93">
        <f t="shared" si="83"/>
        <v>5.8159109615685961E-3</v>
      </c>
      <c r="BT83" s="93">
        <f t="shared" si="84"/>
        <v>5.8159109615685961E-3</v>
      </c>
    </row>
    <row r="84" spans="1:72" s="29" customFormat="1" x14ac:dyDescent="0.25">
      <c r="A84" s="42">
        <v>78</v>
      </c>
      <c r="B84" s="93">
        <f>ABS(('Wyrównanie 22 Part 2'!B84-'Wyrównanie 22 Part 2'!C84)/'Wyrównanie 22 Part 2'!C84)</f>
        <v>3.667344324526968E-2</v>
      </c>
      <c r="C84" s="93">
        <f t="shared" si="49"/>
        <v>1.3449414394640163E-3</v>
      </c>
      <c r="D84" s="93">
        <f>'Wyrównanie 22 Part 2'!C85-'Wyrównanie 22 Part 2'!C84</f>
        <v>3.409297126015183E-3</v>
      </c>
      <c r="E84" s="93">
        <f t="shared" si="50"/>
        <v>3.409297126015183E-3</v>
      </c>
      <c r="F84" s="93">
        <f t="shared" si="51"/>
        <v>1.8014674913875012E-3</v>
      </c>
      <c r="G84" s="93">
        <f t="shared" si="52"/>
        <v>1.8014674913875012E-3</v>
      </c>
      <c r="H84" s="93">
        <f t="shared" si="53"/>
        <v>-2.3377146873989063E-3</v>
      </c>
      <c r="I84" s="93">
        <f t="shared" si="54"/>
        <v>2.3377146873989063E-3</v>
      </c>
      <c r="J84" s="93"/>
      <c r="K84" s="93">
        <f>ABS(('Wyrównanie 22 Part 2'!B84-'Wyrównanie 22 Part 2'!E84)/'Wyrównanie 22 Part 2'!E84)</f>
        <v>2.0210083622540963E-2</v>
      </c>
      <c r="L84" s="93">
        <f t="shared" si="61"/>
        <v>4.0844748003009845E-4</v>
      </c>
      <c r="M84" s="93">
        <f>'Wyrównanie 22 Part 2'!C85-'Wyrównanie 22 Part 2'!C84</f>
        <v>3.409297126015183E-3</v>
      </c>
      <c r="N84" s="93">
        <f t="shared" si="62"/>
        <v>3.409297126015183E-3</v>
      </c>
      <c r="O84" s="93">
        <f t="shared" si="63"/>
        <v>1.8014674913875012E-3</v>
      </c>
      <c r="P84" s="93">
        <f t="shared" si="64"/>
        <v>1.8014674913875012E-3</v>
      </c>
      <c r="Q84" s="93">
        <f t="shared" si="65"/>
        <v>-2.3377146873989063E-3</v>
      </c>
      <c r="R84" s="93">
        <f t="shared" si="66"/>
        <v>2.3377146873989063E-3</v>
      </c>
      <c r="S84" s="93"/>
      <c r="T84" s="93">
        <f>ABS(('Wyrównanie 22 Part 2'!B84-'Wyrównanie 22 Part 2'!G84)/'Wyrównanie 22 Part 2'!G84)</f>
        <v>9.5607765815485714E-3</v>
      </c>
      <c r="U84" s="93">
        <f t="shared" si="68"/>
        <v>9.1408448842287586E-5</v>
      </c>
      <c r="V84" s="93">
        <f>'Wyrównanie 22 Part 2'!C85-'Wyrównanie 22 Part 2'!C84</f>
        <v>3.409297126015183E-3</v>
      </c>
      <c r="W84" s="93">
        <f t="shared" si="69"/>
        <v>3.409297126015183E-3</v>
      </c>
      <c r="X84" s="93">
        <f t="shared" si="70"/>
        <v>1.8014674913875012E-3</v>
      </c>
      <c r="Y84" s="93">
        <f t="shared" si="71"/>
        <v>1.8014674913875012E-3</v>
      </c>
      <c r="Z84" s="93">
        <f t="shared" si="72"/>
        <v>-2.3377146873989063E-3</v>
      </c>
      <c r="AA84" s="93">
        <f t="shared" si="67"/>
        <v>2.3377146873989063E-3</v>
      </c>
      <c r="AB84" s="93"/>
      <c r="AC84" s="93">
        <f>ABS(('Wyrównanie 22 Part 2'!B84-'Wyrównanie 22 Part 2'!I84)/'Wyrównanie 22 Part 2'!I84)</f>
        <v>5.0279469515839288E-2</v>
      </c>
      <c r="AD84" s="93">
        <f t="shared" si="73"/>
        <v>2.5280250547942123E-3</v>
      </c>
      <c r="AE84" s="93">
        <f>'Wyrównanie 22 Part 2'!C85-'Wyrównanie 22 Part 2'!C84</f>
        <v>3.409297126015183E-3</v>
      </c>
      <c r="AF84" s="93">
        <f t="shared" si="74"/>
        <v>3.409297126015183E-3</v>
      </c>
      <c r="AG84" s="93">
        <f t="shared" si="75"/>
        <v>1.8014674913875012E-3</v>
      </c>
      <c r="AH84" s="93">
        <f t="shared" si="76"/>
        <v>1.8014674913875012E-3</v>
      </c>
      <c r="AI84" s="93">
        <f t="shared" si="77"/>
        <v>-2.3377146873989063E-3</v>
      </c>
      <c r="AJ84" s="93">
        <f t="shared" si="78"/>
        <v>2.3377146873989063E-3</v>
      </c>
      <c r="AK84" s="93"/>
      <c r="AL84" s="93">
        <f>ABS(('Wyrównanie 22 Part 2'!B84-'Wyrównanie 22 Part 2'!K84)/'Wyrównanie 22 Part 2'!K84)</f>
        <v>5.1238766763220339E-2</v>
      </c>
      <c r="AM84" s="93">
        <f t="shared" si="85"/>
        <v>2.6254112194156933E-3</v>
      </c>
      <c r="AN84" s="93">
        <f>'Wyrównanie 22 Part 2'!B85-'Wyrównanie 22 Part 2'!B84</f>
        <v>2.1919860192235741E-3</v>
      </c>
      <c r="AO84" s="93">
        <f t="shared" si="86"/>
        <v>2.1919860192235741E-3</v>
      </c>
      <c r="AP84" s="93">
        <f t="shared" si="87"/>
        <v>1.4091650967342009E-3</v>
      </c>
      <c r="AQ84" s="93">
        <f t="shared" si="88"/>
        <v>1.4091650967342009E-3</v>
      </c>
      <c r="AR84" s="93">
        <f t="shared" si="89"/>
        <v>-2.2185751006483512E-3</v>
      </c>
      <c r="AS84" s="93">
        <f t="shared" si="90"/>
        <v>2.2185751006483512E-3</v>
      </c>
      <c r="AT84" s="93"/>
      <c r="AU84" s="93">
        <f>ABS(('Wyrównanie 22 Part 2'!B84-'Wyrównanie 22 Part 2'!M84)/'Wyrównanie 22 Part 2'!M84)</f>
        <v>1.3934997359383902E-2</v>
      </c>
      <c r="AV84" s="93">
        <f t="shared" si="91"/>
        <v>1.9418415140603633E-4</v>
      </c>
      <c r="AW84" s="93">
        <f>'Wyrównanie 22 Part 2'!B85-'Wyrównanie 22 Part 2'!B84</f>
        <v>2.1919860192235741E-3</v>
      </c>
      <c r="AX84" s="93">
        <f t="shared" si="92"/>
        <v>2.1919860192235741E-3</v>
      </c>
      <c r="AY84" s="93">
        <f t="shared" si="93"/>
        <v>1.4091650967342009E-3</v>
      </c>
      <c r="AZ84" s="93">
        <f t="shared" si="94"/>
        <v>1.4091650967342009E-3</v>
      </c>
      <c r="BA84" s="93">
        <f t="shared" si="95"/>
        <v>-2.2185751006483512E-3</v>
      </c>
      <c r="BB84" s="93">
        <f t="shared" si="96"/>
        <v>2.2185751006483512E-3</v>
      </c>
      <c r="BC84" s="93"/>
      <c r="BD84" s="93">
        <f>ABS(('Wyrównanie 22 Part 2'!B84-'Wyrównanie 22 Part 2'!O84)/'Wyrównanie 22 Part 2'!O84)</f>
        <v>2.2931176270436341E-2</v>
      </c>
      <c r="BE84" s="93">
        <f t="shared" si="55"/>
        <v>5.2583884514582273E-4</v>
      </c>
      <c r="BF84" s="93">
        <f>'Wyrównanie 22 Part 2'!B85-'Wyrównanie 22 Part 2'!B84</f>
        <v>2.1919860192235741E-3</v>
      </c>
      <c r="BG84" s="93">
        <f t="shared" si="56"/>
        <v>2.1919860192235741E-3</v>
      </c>
      <c r="BH84" s="93">
        <f t="shared" si="57"/>
        <v>1.4091650967342009E-3</v>
      </c>
      <c r="BI84" s="93">
        <f t="shared" si="58"/>
        <v>1.4091650967342009E-3</v>
      </c>
      <c r="BJ84" s="93">
        <f t="shared" si="59"/>
        <v>-2.2185751006483512E-3</v>
      </c>
      <c r="BK84" s="93">
        <f t="shared" si="60"/>
        <v>2.2185751006483512E-3</v>
      </c>
      <c r="BL84" s="93"/>
      <c r="BM84" s="93">
        <f>ABS(('Wyrównanie 22 Part 2'!B84-'Wyrównanie 22 Part 2'!Q84)/'Wyrównanie 22 Part 2'!Q84)</f>
        <v>5.0615309985118477E-2</v>
      </c>
      <c r="BN84" s="93">
        <f t="shared" si="79"/>
        <v>2.5619096048896343E-3</v>
      </c>
      <c r="BO84" s="93">
        <f>'Wyrównanie 22 Part 2'!B85-'Wyrównanie 22 Part 2'!B84</f>
        <v>2.1919860192235741E-3</v>
      </c>
      <c r="BP84" s="93">
        <f t="shared" si="80"/>
        <v>2.1919860192235741E-3</v>
      </c>
      <c r="BQ84" s="93">
        <f t="shared" si="81"/>
        <v>1.4091650967342009E-3</v>
      </c>
      <c r="BR84" s="93">
        <f t="shared" si="82"/>
        <v>1.4091650967342009E-3</v>
      </c>
      <c r="BS84" s="93">
        <f t="shared" si="83"/>
        <v>-2.2185751006483512E-3</v>
      </c>
      <c r="BT84" s="93">
        <f t="shared" si="84"/>
        <v>2.2185751006483512E-3</v>
      </c>
    </row>
    <row r="85" spans="1:72" s="29" customFormat="1" x14ac:dyDescent="0.25">
      <c r="A85" s="42">
        <v>79</v>
      </c>
      <c r="B85" s="93">
        <f>ABS(('Wyrównanie 22 Part 2'!B85-'Wyrównanie 22 Part 2'!C85)/'Wyrównanie 22 Part 2'!C85)</f>
        <v>4.7085517024185938E-3</v>
      </c>
      <c r="C85" s="93">
        <f t="shared" si="49"/>
        <v>2.2170459134349039E-5</v>
      </c>
      <c r="D85" s="93">
        <f>'Wyrównanie 22 Part 2'!C86-'Wyrównanie 22 Part 2'!C85</f>
        <v>5.2107646174026842E-3</v>
      </c>
      <c r="E85" s="93">
        <f t="shared" si="50"/>
        <v>5.2107646174026842E-3</v>
      </c>
      <c r="F85" s="93">
        <f t="shared" si="51"/>
        <v>-5.3624719601140514E-4</v>
      </c>
      <c r="G85" s="93">
        <f t="shared" si="52"/>
        <v>5.3624719601140514E-4</v>
      </c>
      <c r="H85" s="93">
        <f t="shared" si="53"/>
        <v>2.2296962647603349E-3</v>
      </c>
      <c r="I85" s="93">
        <f t="shared" si="54"/>
        <v>2.2296962647603349E-3</v>
      </c>
      <c r="J85" s="93"/>
      <c r="K85" s="93">
        <f>ABS(('Wyrównanie 22 Part 2'!B85-'Wyrównanie 22 Part 2'!E85)/'Wyrównanie 22 Part 2'!E85)</f>
        <v>2.0528338568233676E-2</v>
      </c>
      <c r="L85" s="93">
        <f t="shared" si="61"/>
        <v>4.2141268437203021E-4</v>
      </c>
      <c r="M85" s="93">
        <f>'Wyrównanie 22 Part 2'!C86-'Wyrównanie 22 Part 2'!C85</f>
        <v>5.2107646174026842E-3</v>
      </c>
      <c r="N85" s="93">
        <f t="shared" si="62"/>
        <v>5.2107646174026842E-3</v>
      </c>
      <c r="O85" s="93">
        <f t="shared" si="63"/>
        <v>-5.3624719601140514E-4</v>
      </c>
      <c r="P85" s="93">
        <f t="shared" si="64"/>
        <v>5.3624719601140514E-4</v>
      </c>
      <c r="Q85" s="93">
        <f t="shared" si="65"/>
        <v>2.2296962647603349E-3</v>
      </c>
      <c r="R85" s="93">
        <f t="shared" si="66"/>
        <v>2.2296962647603349E-3</v>
      </c>
      <c r="S85" s="93"/>
      <c r="T85" s="93">
        <f>ABS(('Wyrównanie 22 Part 2'!B85-'Wyrównanie 22 Part 2'!G85)/'Wyrównanie 22 Part 2'!G85)</f>
        <v>3.4895754568515125E-2</v>
      </c>
      <c r="U85" s="93">
        <f t="shared" si="68"/>
        <v>1.2177136869060442E-3</v>
      </c>
      <c r="V85" s="93">
        <f>'Wyrównanie 22 Part 2'!C86-'Wyrównanie 22 Part 2'!C85</f>
        <v>5.2107646174026842E-3</v>
      </c>
      <c r="W85" s="93">
        <f t="shared" si="69"/>
        <v>5.2107646174026842E-3</v>
      </c>
      <c r="X85" s="93">
        <f t="shared" si="70"/>
        <v>-5.3624719601140514E-4</v>
      </c>
      <c r="Y85" s="93">
        <f t="shared" si="71"/>
        <v>5.3624719601140514E-4</v>
      </c>
      <c r="Z85" s="93">
        <f t="shared" si="72"/>
        <v>2.2296962647603349E-3</v>
      </c>
      <c r="AA85" s="93">
        <f t="shared" si="67"/>
        <v>2.2296962647603349E-3</v>
      </c>
      <c r="AB85" s="93"/>
      <c r="AC85" s="93">
        <f>ABS(('Wyrównanie 22 Part 2'!B85-'Wyrównanie 22 Part 2'!I85)/'Wyrównanie 22 Part 2'!I85)</f>
        <v>1.7023793678478512E-2</v>
      </c>
      <c r="AD85" s="93">
        <f t="shared" si="73"/>
        <v>2.8980955120740495E-4</v>
      </c>
      <c r="AE85" s="93">
        <f>'Wyrównanie 22 Part 2'!C86-'Wyrównanie 22 Part 2'!C85</f>
        <v>5.2107646174026842E-3</v>
      </c>
      <c r="AF85" s="93">
        <f t="shared" si="74"/>
        <v>5.2107646174026842E-3</v>
      </c>
      <c r="AG85" s="93">
        <f t="shared" si="75"/>
        <v>-5.3624719601140514E-4</v>
      </c>
      <c r="AH85" s="93">
        <f t="shared" si="76"/>
        <v>5.3624719601140514E-4</v>
      </c>
      <c r="AI85" s="93">
        <f t="shared" si="77"/>
        <v>2.2296962647603349E-3</v>
      </c>
      <c r="AJ85" s="93">
        <f t="shared" si="78"/>
        <v>2.2296962647603349E-3</v>
      </c>
      <c r="AK85" s="93"/>
      <c r="AL85" s="93">
        <f>ABS(('Wyrównanie 22 Part 2'!B85-'Wyrównanie 22 Part 2'!K85)/'Wyrównanie 22 Part 2'!K85)</f>
        <v>1.2582773461390435E-2</v>
      </c>
      <c r="AM85" s="93">
        <f t="shared" si="85"/>
        <v>1.5832618798067142E-4</v>
      </c>
      <c r="AN85" s="93">
        <f>'Wyrównanie 22 Part 2'!B86-'Wyrównanie 22 Part 2'!B85</f>
        <v>3.601151115957775E-3</v>
      </c>
      <c r="AO85" s="93">
        <f t="shared" si="86"/>
        <v>3.601151115957775E-3</v>
      </c>
      <c r="AP85" s="93">
        <f t="shared" si="87"/>
        <v>-8.0941000391415024E-4</v>
      </c>
      <c r="AQ85" s="93">
        <f t="shared" si="88"/>
        <v>8.0941000391415024E-4</v>
      </c>
      <c r="AR85" s="93">
        <f t="shared" si="89"/>
        <v>8.8878818476009896E-3</v>
      </c>
      <c r="AS85" s="93">
        <f t="shared" si="90"/>
        <v>8.8878818476009896E-3</v>
      </c>
      <c r="AT85" s="93"/>
      <c r="AU85" s="93">
        <f>ABS(('Wyrównanie 22 Part 2'!B85-'Wyrównanie 22 Part 2'!M85)/'Wyrównanie 22 Part 2'!M85)</f>
        <v>2.7257289529059335E-2</v>
      </c>
      <c r="AV85" s="93">
        <f t="shared" si="91"/>
        <v>7.4295983247096766E-4</v>
      </c>
      <c r="AW85" s="93">
        <f>'Wyrównanie 22 Part 2'!B86-'Wyrównanie 22 Part 2'!B85</f>
        <v>3.601151115957775E-3</v>
      </c>
      <c r="AX85" s="93">
        <f t="shared" si="92"/>
        <v>3.601151115957775E-3</v>
      </c>
      <c r="AY85" s="93">
        <f t="shared" si="93"/>
        <v>-8.0941000391415024E-4</v>
      </c>
      <c r="AZ85" s="93">
        <f t="shared" si="94"/>
        <v>8.0941000391415024E-4</v>
      </c>
      <c r="BA85" s="93">
        <f t="shared" si="95"/>
        <v>8.8878818476009896E-3</v>
      </c>
      <c r="BB85" s="93">
        <f t="shared" si="96"/>
        <v>8.8878818476009896E-3</v>
      </c>
      <c r="BC85" s="93"/>
      <c r="BD85" s="93">
        <f>ABS(('Wyrównanie 22 Part 2'!B85-'Wyrównanie 22 Part 2'!O85)/'Wyrównanie 22 Part 2'!O85)</f>
        <v>1.2664682140096365E-2</v>
      </c>
      <c r="BE85" s="93">
        <f t="shared" si="55"/>
        <v>1.6039417370967586E-4</v>
      </c>
      <c r="BF85" s="93">
        <f>'Wyrównanie 22 Part 2'!B86-'Wyrównanie 22 Part 2'!B85</f>
        <v>3.601151115957775E-3</v>
      </c>
      <c r="BG85" s="93">
        <f t="shared" si="56"/>
        <v>3.601151115957775E-3</v>
      </c>
      <c r="BH85" s="93">
        <f t="shared" si="57"/>
        <v>-8.0941000391415024E-4</v>
      </c>
      <c r="BI85" s="93">
        <f t="shared" si="58"/>
        <v>8.0941000391415024E-4</v>
      </c>
      <c r="BJ85" s="93">
        <f t="shared" si="59"/>
        <v>8.8878818476009896E-3</v>
      </c>
      <c r="BK85" s="93">
        <f t="shared" si="60"/>
        <v>8.8878818476009896E-3</v>
      </c>
      <c r="BL85" s="93"/>
      <c r="BM85" s="93">
        <f>ABS(('Wyrównanie 22 Part 2'!B85-'Wyrównanie 22 Part 2'!Q85)/'Wyrównanie 22 Part 2'!Q85)</f>
        <v>2.2828086977298444E-2</v>
      </c>
      <c r="BN85" s="93">
        <f t="shared" si="79"/>
        <v>5.2112155504310288E-4</v>
      </c>
      <c r="BO85" s="93">
        <f>'Wyrównanie 22 Part 2'!B86-'Wyrównanie 22 Part 2'!B85</f>
        <v>3.601151115957775E-3</v>
      </c>
      <c r="BP85" s="93">
        <f t="shared" si="80"/>
        <v>3.601151115957775E-3</v>
      </c>
      <c r="BQ85" s="93">
        <f t="shared" si="81"/>
        <v>-8.0941000391415024E-4</v>
      </c>
      <c r="BR85" s="93">
        <f t="shared" si="82"/>
        <v>8.0941000391415024E-4</v>
      </c>
      <c r="BS85" s="93">
        <f t="shared" si="83"/>
        <v>8.8878818476009896E-3</v>
      </c>
      <c r="BT85" s="93">
        <f t="shared" si="84"/>
        <v>8.8878818476009896E-3</v>
      </c>
    </row>
    <row r="86" spans="1:72" s="29" customFormat="1" x14ac:dyDescent="0.25">
      <c r="A86" s="42">
        <v>80</v>
      </c>
      <c r="B86" s="93">
        <f>ABS(('Wyrównanie 22 Part 2'!B86-'Wyrównanie 22 Part 2'!C86)/'Wyrównanie 22 Part 2'!C86)</f>
        <v>2.9909561101222698E-2</v>
      </c>
      <c r="C86" s="93">
        <f t="shared" si="49"/>
        <v>8.9458184526777394E-4</v>
      </c>
      <c r="D86" s="93">
        <f>'Wyrównanie 22 Part 2'!C87-'Wyrównanie 22 Part 2'!C86</f>
        <v>4.6745174213912791E-3</v>
      </c>
      <c r="E86" s="93">
        <f t="shared" si="50"/>
        <v>4.6745174213912791E-3</v>
      </c>
      <c r="F86" s="93">
        <f t="shared" si="51"/>
        <v>1.6934490687489298E-3</v>
      </c>
      <c r="G86" s="93">
        <f t="shared" si="52"/>
        <v>1.6934490687489298E-3</v>
      </c>
      <c r="H86" s="93">
        <f t="shared" si="53"/>
        <v>-2.6067208160036881E-4</v>
      </c>
      <c r="I86" s="93">
        <f t="shared" si="54"/>
        <v>2.6067208160036881E-4</v>
      </c>
      <c r="J86" s="93"/>
      <c r="K86" s="93">
        <f>ABS(('Wyrównanie 22 Part 2'!B86-'Wyrównanie 22 Part 2'!E86)/'Wyrównanie 22 Part 2'!E86)</f>
        <v>3.7600496991582223E-2</v>
      </c>
      <c r="L86" s="93">
        <f t="shared" si="61"/>
        <v>1.4137973740139839E-3</v>
      </c>
      <c r="M86" s="93">
        <f>'Wyrównanie 22 Part 2'!C87-'Wyrównanie 22 Part 2'!C86</f>
        <v>4.6745174213912791E-3</v>
      </c>
      <c r="N86" s="93">
        <f t="shared" si="62"/>
        <v>4.6745174213912791E-3</v>
      </c>
      <c r="O86" s="93">
        <f t="shared" si="63"/>
        <v>1.6934490687489298E-3</v>
      </c>
      <c r="P86" s="93">
        <f t="shared" si="64"/>
        <v>1.6934490687489298E-3</v>
      </c>
      <c r="Q86" s="93">
        <f t="shared" si="65"/>
        <v>-2.6067208160036881E-4</v>
      </c>
      <c r="R86" s="93">
        <f t="shared" si="66"/>
        <v>2.6067208160036881E-4</v>
      </c>
      <c r="S86" s="93"/>
      <c r="T86" s="93">
        <f>ABS(('Wyrównanie 22 Part 2'!B86-'Wyrównanie 22 Part 2'!G86)/'Wyrównanie 22 Part 2'!G86)</f>
        <v>5.6936057503145641E-2</v>
      </c>
      <c r="U86" s="93">
        <f t="shared" si="68"/>
        <v>3.2417146440015072E-3</v>
      </c>
      <c r="V86" s="93">
        <f>'Wyrównanie 22 Part 2'!C87-'Wyrównanie 22 Part 2'!C86</f>
        <v>4.6745174213912791E-3</v>
      </c>
      <c r="W86" s="93">
        <f t="shared" si="69"/>
        <v>4.6745174213912791E-3</v>
      </c>
      <c r="X86" s="93">
        <f t="shared" si="70"/>
        <v>1.6934490687489298E-3</v>
      </c>
      <c r="Y86" s="93">
        <f t="shared" si="71"/>
        <v>1.6934490687489298E-3</v>
      </c>
      <c r="Z86" s="93">
        <f t="shared" si="72"/>
        <v>-2.6067208160036881E-4</v>
      </c>
      <c r="AA86" s="93">
        <f t="shared" si="67"/>
        <v>2.6067208160036881E-4</v>
      </c>
      <c r="AB86" s="93"/>
      <c r="AC86" s="93">
        <f>ABS(('Wyrównanie 22 Part 2'!B86-'Wyrównanie 22 Part 2'!I86)/'Wyrównanie 22 Part 2'!I86)</f>
        <v>7.7561703176830315E-3</v>
      </c>
      <c r="AD86" s="93">
        <f t="shared" si="73"/>
        <v>6.0158177996907296E-5</v>
      </c>
      <c r="AE86" s="93">
        <f>'Wyrównanie 22 Part 2'!C87-'Wyrównanie 22 Part 2'!C86</f>
        <v>4.6745174213912791E-3</v>
      </c>
      <c r="AF86" s="93">
        <f t="shared" si="74"/>
        <v>4.6745174213912791E-3</v>
      </c>
      <c r="AG86" s="93">
        <f t="shared" si="75"/>
        <v>1.6934490687489298E-3</v>
      </c>
      <c r="AH86" s="93">
        <f t="shared" si="76"/>
        <v>1.6934490687489298E-3</v>
      </c>
      <c r="AI86" s="93">
        <f t="shared" si="77"/>
        <v>-2.6067208160036881E-4</v>
      </c>
      <c r="AJ86" s="93">
        <f t="shared" si="78"/>
        <v>2.6067208160036881E-4</v>
      </c>
      <c r="AK86" s="93"/>
      <c r="AL86" s="93">
        <f>ABS(('Wyrównanie 22 Part 2'!B86-'Wyrównanie 22 Part 2'!K86)/'Wyrównanie 22 Part 2'!K86)</f>
        <v>3.6875620308534358E-3</v>
      </c>
      <c r="AM86" s="93">
        <f t="shared" si="85"/>
        <v>1.3598113731391916E-5</v>
      </c>
      <c r="AN86" s="93">
        <f>'Wyrównanie 22 Part 2'!B87-'Wyrównanie 22 Part 2'!B86</f>
        <v>2.7917411120436247E-3</v>
      </c>
      <c r="AO86" s="93">
        <f t="shared" si="86"/>
        <v>2.7917411120436247E-3</v>
      </c>
      <c r="AP86" s="93">
        <f t="shared" si="87"/>
        <v>8.0784718436868394E-3</v>
      </c>
      <c r="AQ86" s="93">
        <f t="shared" si="88"/>
        <v>8.0784718436868394E-3</v>
      </c>
      <c r="AR86" s="93">
        <f t="shared" si="89"/>
        <v>-1.5031188895416311E-2</v>
      </c>
      <c r="AS86" s="93">
        <f t="shared" si="90"/>
        <v>1.5031188895416311E-2</v>
      </c>
      <c r="AT86" s="93"/>
      <c r="AU86" s="93">
        <f>ABS(('Wyrównanie 22 Part 2'!B86-'Wyrównanie 22 Part 2'!M86)/'Wyrównanie 22 Part 2'!M86)</f>
        <v>4.6283462769596509E-2</v>
      </c>
      <c r="AV86" s="93">
        <f t="shared" si="91"/>
        <v>2.142158925944626E-3</v>
      </c>
      <c r="AW86" s="93">
        <f>'Wyrównanie 22 Part 2'!B87-'Wyrównanie 22 Part 2'!B86</f>
        <v>2.7917411120436247E-3</v>
      </c>
      <c r="AX86" s="93">
        <f t="shared" si="92"/>
        <v>2.7917411120436247E-3</v>
      </c>
      <c r="AY86" s="93">
        <f t="shared" si="93"/>
        <v>8.0784718436868394E-3</v>
      </c>
      <c r="AZ86" s="93">
        <f t="shared" si="94"/>
        <v>8.0784718436868394E-3</v>
      </c>
      <c r="BA86" s="93">
        <f t="shared" si="95"/>
        <v>-1.5031188895416311E-2</v>
      </c>
      <c r="BB86" s="93">
        <f t="shared" si="96"/>
        <v>1.5031188895416311E-2</v>
      </c>
      <c r="BC86" s="93"/>
      <c r="BD86" s="93">
        <f>ABS(('Wyrównanie 22 Part 2'!B86-'Wyrównanie 22 Part 2'!O86)/'Wyrównanie 22 Part 2'!O86)</f>
        <v>1.6249173675533364E-2</v>
      </c>
      <c r="BE86" s="93">
        <f t="shared" si="55"/>
        <v>2.6403564513764646E-4</v>
      </c>
      <c r="BF86" s="93">
        <f>'Wyrównanie 22 Part 2'!B87-'Wyrównanie 22 Part 2'!B86</f>
        <v>2.7917411120436247E-3</v>
      </c>
      <c r="BG86" s="93">
        <f t="shared" si="56"/>
        <v>2.7917411120436247E-3</v>
      </c>
      <c r="BH86" s="93">
        <f t="shared" si="57"/>
        <v>8.0784718436868394E-3</v>
      </c>
      <c r="BI86" s="93">
        <f t="shared" si="58"/>
        <v>8.0784718436868394E-3</v>
      </c>
      <c r="BJ86" s="93">
        <f t="shared" si="59"/>
        <v>-1.5031188895416311E-2</v>
      </c>
      <c r="BK86" s="93">
        <f t="shared" si="60"/>
        <v>1.5031188895416311E-2</v>
      </c>
      <c r="BL86" s="93"/>
      <c r="BM86" s="93">
        <f>ABS(('Wyrównanie 22 Part 2'!B86-'Wyrównanie 22 Part 2'!Q86)/'Wyrównanie 22 Part 2'!Q86)</f>
        <v>1.3137925817255583E-2</v>
      </c>
      <c r="BN86" s="93">
        <f t="shared" si="79"/>
        <v>1.7260509477971076E-4</v>
      </c>
      <c r="BO86" s="93">
        <f>'Wyrównanie 22 Part 2'!B87-'Wyrównanie 22 Part 2'!B86</f>
        <v>2.7917411120436247E-3</v>
      </c>
      <c r="BP86" s="93">
        <f t="shared" si="80"/>
        <v>2.7917411120436247E-3</v>
      </c>
      <c r="BQ86" s="93">
        <f t="shared" si="81"/>
        <v>8.0784718436868394E-3</v>
      </c>
      <c r="BR86" s="93">
        <f t="shared" si="82"/>
        <v>8.0784718436868394E-3</v>
      </c>
      <c r="BS86" s="93">
        <f t="shared" si="83"/>
        <v>-1.5031188895416311E-2</v>
      </c>
      <c r="BT86" s="93">
        <f t="shared" si="84"/>
        <v>1.5031188895416311E-2</v>
      </c>
    </row>
    <row r="87" spans="1:72" s="29" customFormat="1" x14ac:dyDescent="0.25">
      <c r="A87" s="42">
        <v>81</v>
      </c>
      <c r="B87" s="93">
        <f>ABS(('Wyrównanie 22 Part 2'!B87-'Wyrównanie 22 Part 2'!C87)/'Wyrównanie 22 Part 2'!C87)</f>
        <v>6.3505920691872303E-2</v>
      </c>
      <c r="C87" s="93">
        <f t="shared" si="49"/>
        <v>4.0330019629223751E-3</v>
      </c>
      <c r="D87" s="93">
        <f>'Wyrównanie 22 Part 2'!C88-'Wyrównanie 22 Part 2'!C87</f>
        <v>6.3679664901402089E-3</v>
      </c>
      <c r="E87" s="93">
        <f t="shared" si="50"/>
        <v>6.3679664901402089E-3</v>
      </c>
      <c r="F87" s="93">
        <f t="shared" si="51"/>
        <v>1.432776987148561E-3</v>
      </c>
      <c r="G87" s="93">
        <f t="shared" si="52"/>
        <v>1.432776987148561E-3</v>
      </c>
      <c r="H87" s="93">
        <f t="shared" si="53"/>
        <v>5.7841180902988565E-4</v>
      </c>
      <c r="I87" s="93">
        <f t="shared" si="54"/>
        <v>5.7841180902988565E-4</v>
      </c>
      <c r="J87" s="93"/>
      <c r="K87" s="93">
        <f>ABS(('Wyrównanie 22 Part 2'!B87-'Wyrównanie 22 Part 2'!E87)/'Wyrównanie 22 Part 2'!E87)</f>
        <v>8.4598032875567261E-2</v>
      </c>
      <c r="L87" s="93">
        <f t="shared" si="61"/>
        <v>7.1568271664155594E-3</v>
      </c>
      <c r="M87" s="93">
        <f>'Wyrównanie 22 Part 2'!C88-'Wyrównanie 22 Part 2'!C87</f>
        <v>6.3679664901402089E-3</v>
      </c>
      <c r="N87" s="93">
        <f t="shared" si="62"/>
        <v>6.3679664901402089E-3</v>
      </c>
      <c r="O87" s="93">
        <f t="shared" si="63"/>
        <v>1.432776987148561E-3</v>
      </c>
      <c r="P87" s="93">
        <f t="shared" si="64"/>
        <v>1.432776987148561E-3</v>
      </c>
      <c r="Q87" s="93">
        <f t="shared" si="65"/>
        <v>5.7841180902988565E-4</v>
      </c>
      <c r="R87" s="93">
        <f t="shared" si="66"/>
        <v>5.7841180902988565E-4</v>
      </c>
      <c r="S87" s="93"/>
      <c r="T87" s="93">
        <f>ABS(('Wyrównanie 22 Part 2'!B87-'Wyrównanie 22 Part 2'!G87)/'Wyrównanie 22 Part 2'!G87)</f>
        <v>0.10360597681575368</v>
      </c>
      <c r="U87" s="93">
        <f t="shared" si="68"/>
        <v>1.0734198431946488E-2</v>
      </c>
      <c r="V87" s="93">
        <f>'Wyrównanie 22 Part 2'!C88-'Wyrównanie 22 Part 2'!C87</f>
        <v>6.3679664901402089E-3</v>
      </c>
      <c r="W87" s="93">
        <f t="shared" si="69"/>
        <v>6.3679664901402089E-3</v>
      </c>
      <c r="X87" s="93">
        <f t="shared" si="70"/>
        <v>1.432776987148561E-3</v>
      </c>
      <c r="Y87" s="93">
        <f t="shared" si="71"/>
        <v>1.432776987148561E-3</v>
      </c>
      <c r="Z87" s="93">
        <f t="shared" si="72"/>
        <v>5.7841180902988565E-4</v>
      </c>
      <c r="AA87" s="93">
        <f t="shared" si="67"/>
        <v>5.7841180902988565E-4</v>
      </c>
      <c r="AB87" s="93"/>
      <c r="AC87" s="93">
        <f>ABS(('Wyrównanie 22 Part 2'!B87-'Wyrównanie 22 Part 2'!I87)/'Wyrównanie 22 Part 2'!I87)</f>
        <v>4.7689851501803653E-2</v>
      </c>
      <c r="AD87" s="93">
        <f t="shared" si="73"/>
        <v>2.2743219362640842E-3</v>
      </c>
      <c r="AE87" s="93">
        <f>'Wyrównanie 22 Part 2'!C88-'Wyrównanie 22 Part 2'!C87</f>
        <v>6.3679664901402089E-3</v>
      </c>
      <c r="AF87" s="93">
        <f t="shared" si="74"/>
        <v>6.3679664901402089E-3</v>
      </c>
      <c r="AG87" s="93">
        <f t="shared" si="75"/>
        <v>1.432776987148561E-3</v>
      </c>
      <c r="AH87" s="93">
        <f t="shared" si="76"/>
        <v>1.432776987148561E-3</v>
      </c>
      <c r="AI87" s="93">
        <f t="shared" si="77"/>
        <v>5.7841180902988565E-4</v>
      </c>
      <c r="AJ87" s="93">
        <f t="shared" si="78"/>
        <v>5.7841180902988565E-4</v>
      </c>
      <c r="AK87" s="93"/>
      <c r="AL87" s="93">
        <f>ABS(('Wyrównanie 22 Part 2'!B87-'Wyrównanie 22 Part 2'!K87)/'Wyrównanie 22 Part 2'!K87)</f>
        <v>5.1190687405108279E-2</v>
      </c>
      <c r="AM87" s="93">
        <f t="shared" si="85"/>
        <v>2.6204864770075112E-3</v>
      </c>
      <c r="AN87" s="93">
        <f>'Wyrównanie 22 Part 2'!B88-'Wyrównanie 22 Part 2'!B87</f>
        <v>1.0870212955730464E-2</v>
      </c>
      <c r="AO87" s="93">
        <f t="shared" si="86"/>
        <v>1.0870212955730464E-2</v>
      </c>
      <c r="AP87" s="93">
        <f t="shared" si="87"/>
        <v>-6.952717051729472E-3</v>
      </c>
      <c r="AQ87" s="93">
        <f t="shared" si="88"/>
        <v>6.952717051729472E-3</v>
      </c>
      <c r="AR87" s="93">
        <f t="shared" si="89"/>
        <v>1.3694452510696627E-2</v>
      </c>
      <c r="AS87" s="93">
        <f t="shared" si="90"/>
        <v>1.3694452510696627E-2</v>
      </c>
      <c r="AT87" s="93"/>
      <c r="AU87" s="93">
        <f>ABS(('Wyrównanie 22 Part 2'!B87-'Wyrównanie 22 Part 2'!M87)/'Wyrównanie 22 Part 2'!M87)</f>
        <v>9.2785262190840989E-2</v>
      </c>
      <c r="AV87" s="93">
        <f t="shared" si="91"/>
        <v>8.6091048798231061E-3</v>
      </c>
      <c r="AW87" s="93">
        <f>'Wyrównanie 22 Part 2'!B88-'Wyrównanie 22 Part 2'!B87</f>
        <v>1.0870212955730464E-2</v>
      </c>
      <c r="AX87" s="93">
        <f t="shared" si="92"/>
        <v>1.0870212955730464E-2</v>
      </c>
      <c r="AY87" s="93">
        <f t="shared" si="93"/>
        <v>-6.952717051729472E-3</v>
      </c>
      <c r="AZ87" s="93">
        <f t="shared" si="94"/>
        <v>6.952717051729472E-3</v>
      </c>
      <c r="BA87" s="93">
        <f t="shared" si="95"/>
        <v>1.3694452510696627E-2</v>
      </c>
      <c r="BB87" s="93">
        <f t="shared" si="96"/>
        <v>1.3694452510696627E-2</v>
      </c>
      <c r="BC87" s="93"/>
      <c r="BD87" s="93">
        <f>ABS(('Wyrównanie 22 Part 2'!B87-'Wyrównanie 22 Part 2'!O87)/'Wyrównanie 22 Part 2'!O87)</f>
        <v>2.9244971452315829E-2</v>
      </c>
      <c r="BE87" s="93">
        <f t="shared" si="55"/>
        <v>8.5526835524676783E-4</v>
      </c>
      <c r="BF87" s="93">
        <f>'Wyrównanie 22 Part 2'!B88-'Wyrównanie 22 Part 2'!B87</f>
        <v>1.0870212955730464E-2</v>
      </c>
      <c r="BG87" s="93">
        <f t="shared" si="56"/>
        <v>1.0870212955730464E-2</v>
      </c>
      <c r="BH87" s="93">
        <f t="shared" si="57"/>
        <v>-6.952717051729472E-3</v>
      </c>
      <c r="BI87" s="93">
        <f t="shared" si="58"/>
        <v>6.952717051729472E-3</v>
      </c>
      <c r="BJ87" s="93">
        <f t="shared" si="59"/>
        <v>1.3694452510696627E-2</v>
      </c>
      <c r="BK87" s="93">
        <f t="shared" si="60"/>
        <v>1.3694452510696627E-2</v>
      </c>
      <c r="BL87" s="93"/>
      <c r="BM87" s="93">
        <f>ABS(('Wyrównanie 22 Part 2'!B87-'Wyrównanie 22 Part 2'!Q87)/'Wyrównanie 22 Part 2'!Q87)</f>
        <v>4.3957086049310222E-2</v>
      </c>
      <c r="BN87" s="93">
        <f t="shared" si="79"/>
        <v>1.9322254139464633E-3</v>
      </c>
      <c r="BO87" s="93">
        <f>'Wyrównanie 22 Part 2'!B88-'Wyrównanie 22 Part 2'!B87</f>
        <v>1.0870212955730464E-2</v>
      </c>
      <c r="BP87" s="93">
        <f t="shared" si="80"/>
        <v>1.0870212955730464E-2</v>
      </c>
      <c r="BQ87" s="93">
        <f t="shared" si="81"/>
        <v>-6.952717051729472E-3</v>
      </c>
      <c r="BR87" s="93">
        <f t="shared" si="82"/>
        <v>6.952717051729472E-3</v>
      </c>
      <c r="BS87" s="93">
        <f t="shared" si="83"/>
        <v>1.3694452510696627E-2</v>
      </c>
      <c r="BT87" s="93">
        <f t="shared" si="84"/>
        <v>1.3694452510696627E-2</v>
      </c>
    </row>
    <row r="88" spans="1:72" s="29" customFormat="1" x14ac:dyDescent="0.25">
      <c r="A88" s="42">
        <v>82</v>
      </c>
      <c r="B88" s="93">
        <f>ABS(('Wyrównanie 22 Part 2'!B88-'Wyrównanie 22 Part 2'!C88)/'Wyrównanie 22 Part 2'!C88)</f>
        <v>2.0732026611911154E-2</v>
      </c>
      <c r="C88" s="93">
        <f t="shared" si="49"/>
        <v>4.298169274369923E-4</v>
      </c>
      <c r="D88" s="93">
        <f>'Wyrównanie 22 Part 2'!C89-'Wyrównanie 22 Part 2'!C88</f>
        <v>7.8007434772887699E-3</v>
      </c>
      <c r="E88" s="93">
        <f t="shared" si="50"/>
        <v>7.8007434772887699E-3</v>
      </c>
      <c r="F88" s="93">
        <f t="shared" si="51"/>
        <v>2.0111887961784466E-3</v>
      </c>
      <c r="G88" s="93">
        <f t="shared" si="52"/>
        <v>2.0111887961784466E-3</v>
      </c>
      <c r="H88" s="93">
        <f t="shared" si="53"/>
        <v>-2.6174326510854592E-3</v>
      </c>
      <c r="I88" s="93">
        <f t="shared" si="54"/>
        <v>2.6174326510854592E-3</v>
      </c>
      <c r="J88" s="93"/>
      <c r="K88" s="93">
        <f>ABS(('Wyrównanie 22 Part 2'!B88-'Wyrównanie 22 Part 2'!E88)/'Wyrównanie 22 Part 2'!E88)</f>
        <v>6.5667083789823248E-3</v>
      </c>
      <c r="L88" s="93">
        <f t="shared" si="61"/>
        <v>4.3121658934596675E-5</v>
      </c>
      <c r="M88" s="93">
        <f>'Wyrównanie 22 Part 2'!C89-'Wyrównanie 22 Part 2'!C88</f>
        <v>7.8007434772887699E-3</v>
      </c>
      <c r="N88" s="93">
        <f t="shared" si="62"/>
        <v>7.8007434772887699E-3</v>
      </c>
      <c r="O88" s="93">
        <f t="shared" si="63"/>
        <v>2.0111887961784466E-3</v>
      </c>
      <c r="P88" s="93">
        <f t="shared" si="64"/>
        <v>2.0111887961784466E-3</v>
      </c>
      <c r="Q88" s="93">
        <f t="shared" si="65"/>
        <v>-2.6174326510854592E-3</v>
      </c>
      <c r="R88" s="93">
        <f t="shared" si="66"/>
        <v>2.6174326510854592E-3</v>
      </c>
      <c r="S88" s="93"/>
      <c r="T88" s="93">
        <f>ABS(('Wyrównanie 22 Part 2'!B88-'Wyrównanie 22 Part 2'!G88)/'Wyrównanie 22 Part 2'!G88)</f>
        <v>2.3785318156802637E-2</v>
      </c>
      <c r="U88" s="93">
        <f t="shared" si="68"/>
        <v>5.6574135982032515E-4</v>
      </c>
      <c r="V88" s="93">
        <f>'Wyrównanie 22 Part 2'!C89-'Wyrównanie 22 Part 2'!C88</f>
        <v>7.8007434772887699E-3</v>
      </c>
      <c r="W88" s="93">
        <f t="shared" si="69"/>
        <v>7.8007434772887699E-3</v>
      </c>
      <c r="X88" s="93">
        <f t="shared" si="70"/>
        <v>2.0111887961784466E-3</v>
      </c>
      <c r="Y88" s="93">
        <f t="shared" si="71"/>
        <v>2.0111887961784466E-3</v>
      </c>
      <c r="Z88" s="93">
        <f t="shared" si="72"/>
        <v>-2.6174326510854592E-3</v>
      </c>
      <c r="AA88" s="93">
        <f t="shared" si="67"/>
        <v>2.6174326510854592E-3</v>
      </c>
      <c r="AB88" s="93"/>
      <c r="AC88" s="93">
        <f>ABS(('Wyrównanie 22 Part 2'!B88-'Wyrównanie 22 Part 2'!I88)/'Wyrównanie 22 Part 2'!I88)</f>
        <v>3.5543558823598539E-2</v>
      </c>
      <c r="AD88" s="93">
        <f t="shared" si="73"/>
        <v>1.2633445738466096E-3</v>
      </c>
      <c r="AE88" s="93">
        <f>'Wyrównanie 22 Part 2'!C89-'Wyrównanie 22 Part 2'!C88</f>
        <v>7.8007434772887699E-3</v>
      </c>
      <c r="AF88" s="93">
        <f t="shared" si="74"/>
        <v>7.8007434772887699E-3</v>
      </c>
      <c r="AG88" s="93">
        <f t="shared" si="75"/>
        <v>2.0111887961784466E-3</v>
      </c>
      <c r="AH88" s="93">
        <f t="shared" si="76"/>
        <v>2.0111887961784466E-3</v>
      </c>
      <c r="AI88" s="93">
        <f t="shared" si="77"/>
        <v>-2.6174326510854592E-3</v>
      </c>
      <c r="AJ88" s="93">
        <f t="shared" si="78"/>
        <v>2.6174326510854592E-3</v>
      </c>
      <c r="AK88" s="93"/>
      <c r="AL88" s="93">
        <f>ABS(('Wyrównanie 22 Part 2'!B88-'Wyrównanie 22 Part 2'!K88)/'Wyrównanie 22 Part 2'!K88)</f>
        <v>3.3006491947924002E-2</v>
      </c>
      <c r="AM88" s="93">
        <f t="shared" si="85"/>
        <v>1.089428510708372E-3</v>
      </c>
      <c r="AN88" s="93">
        <f>'Wyrównanie 22 Part 2'!B89-'Wyrównanie 22 Part 2'!B88</f>
        <v>3.9174959040009921E-3</v>
      </c>
      <c r="AO88" s="93">
        <f t="shared" si="86"/>
        <v>3.9174959040009921E-3</v>
      </c>
      <c r="AP88" s="93">
        <f t="shared" si="87"/>
        <v>6.7417354589671546E-3</v>
      </c>
      <c r="AQ88" s="93">
        <f t="shared" si="88"/>
        <v>6.7417354589671546E-3</v>
      </c>
      <c r="AR88" s="93">
        <f t="shared" si="89"/>
        <v>-6.6359307702347076E-3</v>
      </c>
      <c r="AS88" s="93">
        <f t="shared" si="90"/>
        <v>6.6359307702347076E-3</v>
      </c>
      <c r="AT88" s="93"/>
      <c r="AU88" s="93">
        <f>ABS(('Wyrównanie 22 Part 2'!B88-'Wyrównanie 22 Part 2'!M88)/'Wyrównanie 22 Part 2'!M88)</f>
        <v>1.1914626619303986E-2</v>
      </c>
      <c r="AV88" s="93">
        <f t="shared" si="91"/>
        <v>1.4195832747742712E-4</v>
      </c>
      <c r="AW88" s="93">
        <f>'Wyrównanie 22 Part 2'!B89-'Wyrównanie 22 Part 2'!B88</f>
        <v>3.9174959040009921E-3</v>
      </c>
      <c r="AX88" s="93">
        <f t="shared" si="92"/>
        <v>3.9174959040009921E-3</v>
      </c>
      <c r="AY88" s="93">
        <f t="shared" si="93"/>
        <v>6.7417354589671546E-3</v>
      </c>
      <c r="AZ88" s="93">
        <f t="shared" si="94"/>
        <v>6.7417354589671546E-3</v>
      </c>
      <c r="BA88" s="93">
        <f t="shared" si="95"/>
        <v>-6.6359307702347076E-3</v>
      </c>
      <c r="BB88" s="93">
        <f t="shared" si="96"/>
        <v>6.6359307702347076E-3</v>
      </c>
      <c r="BC88" s="93"/>
      <c r="BD88" s="93">
        <f>ABS(('Wyrównanie 22 Part 2'!B88-'Wyrównanie 22 Part 2'!O88)/'Wyrównanie 22 Part 2'!O88)</f>
        <v>3.0215619724971773E-2</v>
      </c>
      <c r="BE88" s="93">
        <f t="shared" si="55"/>
        <v>9.1298367536410332E-4</v>
      </c>
      <c r="BF88" s="93">
        <f>'Wyrównanie 22 Part 2'!B89-'Wyrównanie 22 Part 2'!B88</f>
        <v>3.9174959040009921E-3</v>
      </c>
      <c r="BG88" s="93">
        <f t="shared" si="56"/>
        <v>3.9174959040009921E-3</v>
      </c>
      <c r="BH88" s="93">
        <f t="shared" si="57"/>
        <v>6.7417354589671546E-3</v>
      </c>
      <c r="BI88" s="93">
        <f t="shared" si="58"/>
        <v>6.7417354589671546E-3</v>
      </c>
      <c r="BJ88" s="93">
        <f t="shared" si="59"/>
        <v>-6.6359307702347076E-3</v>
      </c>
      <c r="BK88" s="93">
        <f t="shared" si="60"/>
        <v>6.6359307702347076E-3</v>
      </c>
      <c r="BL88" s="93"/>
      <c r="BM88" s="93">
        <f>ABS(('Wyrównanie 22 Part 2'!B88-'Wyrównanie 22 Part 2'!Q88)/'Wyrównanie 22 Part 2'!Q88)</f>
        <v>4.1529690858975211E-2</v>
      </c>
      <c r="BN88" s="93">
        <f t="shared" si="79"/>
        <v>1.7247152228420492E-3</v>
      </c>
      <c r="BO88" s="93">
        <f>'Wyrównanie 22 Part 2'!B89-'Wyrównanie 22 Part 2'!B88</f>
        <v>3.9174959040009921E-3</v>
      </c>
      <c r="BP88" s="93">
        <f t="shared" si="80"/>
        <v>3.9174959040009921E-3</v>
      </c>
      <c r="BQ88" s="93">
        <f t="shared" si="81"/>
        <v>6.7417354589671546E-3</v>
      </c>
      <c r="BR88" s="93">
        <f t="shared" si="82"/>
        <v>6.7417354589671546E-3</v>
      </c>
      <c r="BS88" s="93">
        <f t="shared" si="83"/>
        <v>-6.6359307702347076E-3</v>
      </c>
      <c r="BT88" s="93">
        <f t="shared" si="84"/>
        <v>6.6359307702347076E-3</v>
      </c>
    </row>
    <row r="89" spans="1:72" s="29" customFormat="1" x14ac:dyDescent="0.25">
      <c r="A89" s="42">
        <v>83</v>
      </c>
      <c r="B89" s="93">
        <f>ABS(('Wyrównanie 22 Part 2'!B89-'Wyrównanie 22 Part 2'!C89)/'Wyrównanie 22 Part 2'!C89)</f>
        <v>4.0510671645050143E-2</v>
      </c>
      <c r="C89" s="93">
        <f t="shared" si="49"/>
        <v>1.6411145171330696E-3</v>
      </c>
      <c r="D89" s="93">
        <f>'Wyrównanie 22 Part 2'!C90-'Wyrównanie 22 Part 2'!C89</f>
        <v>9.8119322734672165E-3</v>
      </c>
      <c r="E89" s="93">
        <f t="shared" si="50"/>
        <v>9.8119322734672165E-3</v>
      </c>
      <c r="F89" s="93">
        <f t="shared" si="51"/>
        <v>-6.062438549070126E-4</v>
      </c>
      <c r="G89" s="93">
        <f t="shared" si="52"/>
        <v>6.062438549070126E-4</v>
      </c>
      <c r="H89" s="93">
        <f t="shared" si="53"/>
        <v>4.0778915702862212E-3</v>
      </c>
      <c r="I89" s="93">
        <f t="shared" si="54"/>
        <v>4.0778915702862212E-3</v>
      </c>
      <c r="J89" s="93"/>
      <c r="K89" s="93">
        <f>ABS(('Wyrównanie 22 Part 2'!B89-'Wyrównanie 22 Part 2'!E89)/'Wyrównanie 22 Part 2'!E89)</f>
        <v>6.0036528454359833E-2</v>
      </c>
      <c r="L89" s="93">
        <f t="shared" si="61"/>
        <v>3.6043847488511577E-3</v>
      </c>
      <c r="M89" s="93">
        <f>'Wyrównanie 22 Part 2'!C90-'Wyrównanie 22 Part 2'!C89</f>
        <v>9.8119322734672165E-3</v>
      </c>
      <c r="N89" s="93">
        <f t="shared" si="62"/>
        <v>9.8119322734672165E-3</v>
      </c>
      <c r="O89" s="93">
        <f t="shared" si="63"/>
        <v>-6.062438549070126E-4</v>
      </c>
      <c r="P89" s="93">
        <f t="shared" si="64"/>
        <v>6.062438549070126E-4</v>
      </c>
      <c r="Q89" s="93">
        <f t="shared" si="65"/>
        <v>4.0778915702862212E-3</v>
      </c>
      <c r="R89" s="93">
        <f t="shared" si="66"/>
        <v>4.0778915702862212E-3</v>
      </c>
      <c r="S89" s="93"/>
      <c r="T89" s="93">
        <f>ABS(('Wyrównanie 22 Part 2'!B89-'Wyrównanie 22 Part 2'!G89)/'Wyrównanie 22 Part 2'!G89)</f>
        <v>7.8487128528653027E-2</v>
      </c>
      <c r="U89" s="93">
        <f t="shared" si="68"/>
        <v>6.1602293446733E-3</v>
      </c>
      <c r="V89" s="93">
        <f>'Wyrównanie 22 Part 2'!C90-'Wyrównanie 22 Part 2'!C89</f>
        <v>9.8119322734672165E-3</v>
      </c>
      <c r="W89" s="93">
        <f t="shared" si="69"/>
        <v>9.8119322734672165E-3</v>
      </c>
      <c r="X89" s="93">
        <f t="shared" si="70"/>
        <v>-6.062438549070126E-4</v>
      </c>
      <c r="Y89" s="93">
        <f t="shared" si="71"/>
        <v>6.062438549070126E-4</v>
      </c>
      <c r="Z89" s="93">
        <f t="shared" si="72"/>
        <v>4.0778915702862212E-3</v>
      </c>
      <c r="AA89" s="93">
        <f t="shared" si="67"/>
        <v>4.0778915702862212E-3</v>
      </c>
      <c r="AB89" s="93"/>
      <c r="AC89" s="93">
        <f>ABS(('Wyrównanie 22 Part 2'!B89-'Wyrównanie 22 Part 2'!I89)/'Wyrównanie 22 Part 2'!I89)</f>
        <v>2.6702629567431458E-2</v>
      </c>
      <c r="AD89" s="93">
        <f t="shared" si="73"/>
        <v>7.1303042581546473E-4</v>
      </c>
      <c r="AE89" s="93">
        <f>'Wyrównanie 22 Part 2'!C90-'Wyrównanie 22 Part 2'!C89</f>
        <v>9.8119322734672165E-3</v>
      </c>
      <c r="AF89" s="93">
        <f t="shared" si="74"/>
        <v>9.8119322734672165E-3</v>
      </c>
      <c r="AG89" s="93">
        <f t="shared" si="75"/>
        <v>-6.062438549070126E-4</v>
      </c>
      <c r="AH89" s="93">
        <f t="shared" si="76"/>
        <v>6.062438549070126E-4</v>
      </c>
      <c r="AI89" s="93">
        <f t="shared" si="77"/>
        <v>4.0778915702862212E-3</v>
      </c>
      <c r="AJ89" s="93">
        <f t="shared" si="78"/>
        <v>4.0778915702862212E-3</v>
      </c>
      <c r="AK89" s="93"/>
      <c r="AL89" s="93">
        <f>ABS(('Wyrównanie 22 Part 2'!B89-'Wyrównanie 22 Part 2'!K89)/'Wyrównanie 22 Part 2'!K89)</f>
        <v>2.6551853343689393E-2</v>
      </c>
      <c r="AM89" s="93">
        <f t="shared" si="85"/>
        <v>7.0500091598478965E-4</v>
      </c>
      <c r="AN89" s="93">
        <f>'Wyrównanie 22 Part 2'!B90-'Wyrównanie 22 Part 2'!B89</f>
        <v>1.0659231362968147E-2</v>
      </c>
      <c r="AO89" s="93">
        <f t="shared" si="86"/>
        <v>1.0659231362968147E-2</v>
      </c>
      <c r="AP89" s="93">
        <f t="shared" si="87"/>
        <v>1.0580468873244708E-4</v>
      </c>
      <c r="AQ89" s="93">
        <f t="shared" si="88"/>
        <v>1.0580468873244708E-4</v>
      </c>
      <c r="AR89" s="93">
        <f t="shared" si="89"/>
        <v>1.976844352502824E-3</v>
      </c>
      <c r="AS89" s="93">
        <f t="shared" si="90"/>
        <v>1.976844352502824E-3</v>
      </c>
      <c r="AT89" s="93"/>
      <c r="AU89" s="93">
        <f>ABS(('Wyrównanie 22 Part 2'!B89-'Wyrównanie 22 Part 2'!M89)/'Wyrównanie 22 Part 2'!M89)</f>
        <v>6.7878821104422088E-2</v>
      </c>
      <c r="AV89" s="93">
        <f t="shared" si="91"/>
        <v>4.6075343545261375E-3</v>
      </c>
      <c r="AW89" s="93">
        <f>'Wyrównanie 22 Part 2'!B90-'Wyrównanie 22 Part 2'!B89</f>
        <v>1.0659231362968147E-2</v>
      </c>
      <c r="AX89" s="93">
        <f t="shared" si="92"/>
        <v>1.0659231362968147E-2</v>
      </c>
      <c r="AY89" s="93">
        <f t="shared" si="93"/>
        <v>1.0580468873244708E-4</v>
      </c>
      <c r="AZ89" s="93">
        <f t="shared" si="94"/>
        <v>1.0580468873244708E-4</v>
      </c>
      <c r="BA89" s="93">
        <f t="shared" si="95"/>
        <v>1.976844352502824E-3</v>
      </c>
      <c r="BB89" s="93">
        <f t="shared" si="96"/>
        <v>1.976844352502824E-3</v>
      </c>
      <c r="BC89" s="93"/>
      <c r="BD89" s="93">
        <f>ABS(('Wyrównanie 22 Part 2'!B89-'Wyrównanie 22 Part 2'!O89)/'Wyrównanie 22 Part 2'!O89)</f>
        <v>1.9459477055920889E-2</v>
      </c>
      <c r="BE89" s="93">
        <f t="shared" si="55"/>
        <v>3.786712472899115E-4</v>
      </c>
      <c r="BF89" s="93">
        <f>'Wyrównanie 22 Part 2'!B90-'Wyrównanie 22 Part 2'!B89</f>
        <v>1.0659231362968147E-2</v>
      </c>
      <c r="BG89" s="93">
        <f t="shared" si="56"/>
        <v>1.0659231362968147E-2</v>
      </c>
      <c r="BH89" s="93">
        <f t="shared" si="57"/>
        <v>1.0580468873244708E-4</v>
      </c>
      <c r="BI89" s="93">
        <f t="shared" si="58"/>
        <v>1.0580468873244708E-4</v>
      </c>
      <c r="BJ89" s="93">
        <f t="shared" si="59"/>
        <v>1.976844352502824E-3</v>
      </c>
      <c r="BK89" s="93">
        <f t="shared" si="60"/>
        <v>1.976844352502824E-3</v>
      </c>
      <c r="BL89" s="93"/>
      <c r="BM89" s="93">
        <f>ABS(('Wyrównanie 22 Part 2'!B89-'Wyrównanie 22 Part 2'!Q89)/'Wyrównanie 22 Part 2'!Q89)</f>
        <v>2.245945424307131E-2</v>
      </c>
      <c r="BN89" s="93">
        <f t="shared" si="79"/>
        <v>5.0442708489661383E-4</v>
      </c>
      <c r="BO89" s="93">
        <f>'Wyrównanie 22 Part 2'!B90-'Wyrównanie 22 Part 2'!B89</f>
        <v>1.0659231362968147E-2</v>
      </c>
      <c r="BP89" s="93">
        <f t="shared" si="80"/>
        <v>1.0659231362968147E-2</v>
      </c>
      <c r="BQ89" s="93">
        <f t="shared" si="81"/>
        <v>1.0580468873244708E-4</v>
      </c>
      <c r="BR89" s="93">
        <f t="shared" si="82"/>
        <v>1.0580468873244708E-4</v>
      </c>
      <c r="BS89" s="93">
        <f t="shared" si="83"/>
        <v>1.976844352502824E-3</v>
      </c>
      <c r="BT89" s="93">
        <f t="shared" si="84"/>
        <v>1.976844352502824E-3</v>
      </c>
    </row>
    <row r="90" spans="1:72" s="29" customFormat="1" x14ac:dyDescent="0.25">
      <c r="A90" s="42">
        <v>84</v>
      </c>
      <c r="B90" s="93">
        <f>ABS(('Wyrównanie 22 Part 2'!B90-'Wyrównanie 22 Part 2'!C90)/'Wyrównanie 22 Part 2'!C90)</f>
        <v>2.4101706021101382E-2</v>
      </c>
      <c r="C90" s="93">
        <f t="shared" si="49"/>
        <v>5.8089223312759455E-4</v>
      </c>
      <c r="D90" s="93">
        <f>'Wyrównanie 22 Part 2'!C91-'Wyrównanie 22 Part 2'!C90</f>
        <v>9.2056884185602039E-3</v>
      </c>
      <c r="E90" s="93">
        <f t="shared" si="50"/>
        <v>9.2056884185602039E-3</v>
      </c>
      <c r="F90" s="93">
        <f t="shared" si="51"/>
        <v>3.4716477153792086E-3</v>
      </c>
      <c r="G90" s="93">
        <f t="shared" si="52"/>
        <v>3.4716477153792086E-3</v>
      </c>
      <c r="H90" s="93">
        <f t="shared" si="53"/>
        <v>-4.0370563778120289E-3</v>
      </c>
      <c r="I90" s="93">
        <f t="shared" si="54"/>
        <v>4.0370563778120289E-3</v>
      </c>
      <c r="J90" s="93"/>
      <c r="K90" s="93">
        <f>ABS(('Wyrównanie 22 Part 2'!B90-'Wyrównanie 22 Part 2'!E90)/'Wyrównanie 22 Part 2'!E90)</f>
        <v>3.3438835537392506E-2</v>
      </c>
      <c r="L90" s="93">
        <f t="shared" si="61"/>
        <v>1.1181557220967839E-3</v>
      </c>
      <c r="M90" s="93">
        <f>'Wyrównanie 22 Part 2'!C91-'Wyrównanie 22 Part 2'!C90</f>
        <v>9.2056884185602039E-3</v>
      </c>
      <c r="N90" s="93">
        <f t="shared" si="62"/>
        <v>9.2056884185602039E-3</v>
      </c>
      <c r="O90" s="93">
        <f t="shared" si="63"/>
        <v>3.4716477153792086E-3</v>
      </c>
      <c r="P90" s="93">
        <f t="shared" si="64"/>
        <v>3.4716477153792086E-3</v>
      </c>
      <c r="Q90" s="93">
        <f t="shared" si="65"/>
        <v>-4.0370563778120289E-3</v>
      </c>
      <c r="R90" s="93">
        <f t="shared" si="66"/>
        <v>4.0370563778120289E-3</v>
      </c>
      <c r="S90" s="93"/>
      <c r="T90" s="93">
        <f>ABS(('Wyrównanie 22 Part 2'!B90-'Wyrównanie 22 Part 2'!G90)/'Wyrównanie 22 Part 2'!G90)</f>
        <v>4.9121793507070369E-2</v>
      </c>
      <c r="U90" s="93">
        <f t="shared" si="68"/>
        <v>2.4129505973512605E-3</v>
      </c>
      <c r="V90" s="93">
        <f>'Wyrównanie 22 Part 2'!C91-'Wyrównanie 22 Part 2'!C90</f>
        <v>9.2056884185602039E-3</v>
      </c>
      <c r="W90" s="93">
        <f t="shared" si="69"/>
        <v>9.2056884185602039E-3</v>
      </c>
      <c r="X90" s="93">
        <f t="shared" si="70"/>
        <v>3.4716477153792086E-3</v>
      </c>
      <c r="Y90" s="93">
        <f t="shared" si="71"/>
        <v>3.4716477153792086E-3</v>
      </c>
      <c r="Z90" s="93">
        <f t="shared" si="72"/>
        <v>-4.0370563778120289E-3</v>
      </c>
      <c r="AA90" s="93">
        <f t="shared" si="67"/>
        <v>4.0370563778120289E-3</v>
      </c>
      <c r="AB90" s="93"/>
      <c r="AC90" s="93">
        <f>ABS(('Wyrównanie 22 Part 2'!B90-'Wyrównanie 22 Part 2'!I90)/'Wyrównanie 22 Part 2'!I90)</f>
        <v>4.7993856488240708E-4</v>
      </c>
      <c r="AD90" s="93">
        <f t="shared" si="73"/>
        <v>2.3034102606138448E-7</v>
      </c>
      <c r="AE90" s="93">
        <f>'Wyrównanie 22 Part 2'!C91-'Wyrównanie 22 Part 2'!C90</f>
        <v>9.2056884185602039E-3</v>
      </c>
      <c r="AF90" s="93">
        <f t="shared" si="74"/>
        <v>9.2056884185602039E-3</v>
      </c>
      <c r="AG90" s="93">
        <f t="shared" si="75"/>
        <v>3.4716477153792086E-3</v>
      </c>
      <c r="AH90" s="93">
        <f t="shared" si="76"/>
        <v>3.4716477153792086E-3</v>
      </c>
      <c r="AI90" s="93">
        <f t="shared" si="77"/>
        <v>-4.0370563778120289E-3</v>
      </c>
      <c r="AJ90" s="93">
        <f t="shared" si="78"/>
        <v>4.0370563778120289E-3</v>
      </c>
      <c r="AK90" s="93"/>
      <c r="AL90" s="93">
        <f>ABS(('Wyrównanie 22 Part 2'!B90-'Wyrównanie 22 Part 2'!K90)/'Wyrównanie 22 Part 2'!K90)</f>
        <v>1.3818480926081967E-4</v>
      </c>
      <c r="AM90" s="93">
        <f t="shared" si="85"/>
        <v>1.9095041510449113E-8</v>
      </c>
      <c r="AN90" s="93">
        <f>'Wyrównanie 22 Part 2'!B91-'Wyrównanie 22 Part 2'!B90</f>
        <v>1.0765036051700594E-2</v>
      </c>
      <c r="AO90" s="93">
        <f t="shared" si="86"/>
        <v>1.0765036051700594E-2</v>
      </c>
      <c r="AP90" s="93">
        <f t="shared" si="87"/>
        <v>2.0826490412352711E-3</v>
      </c>
      <c r="AQ90" s="93">
        <f t="shared" si="88"/>
        <v>2.0826490412352711E-3</v>
      </c>
      <c r="AR90" s="93">
        <f t="shared" si="89"/>
        <v>-7.0913404529756585E-3</v>
      </c>
      <c r="AS90" s="93">
        <f t="shared" si="90"/>
        <v>7.0913404529756585E-3</v>
      </c>
      <c r="AT90" s="93"/>
      <c r="AU90" s="93">
        <f>ABS(('Wyrównanie 22 Part 2'!B90-'Wyrównanie 22 Part 2'!M90)/'Wyrównanie 22 Part 2'!M90)</f>
        <v>3.9717668226309337E-2</v>
      </c>
      <c r="AV90" s="93">
        <f t="shared" si="91"/>
        <v>1.5774931693351823E-3</v>
      </c>
      <c r="AW90" s="93">
        <f>'Wyrównanie 22 Part 2'!B91-'Wyrównanie 22 Part 2'!B90</f>
        <v>1.0765036051700594E-2</v>
      </c>
      <c r="AX90" s="93">
        <f t="shared" si="92"/>
        <v>1.0765036051700594E-2</v>
      </c>
      <c r="AY90" s="93">
        <f t="shared" si="93"/>
        <v>2.0826490412352711E-3</v>
      </c>
      <c r="AZ90" s="93">
        <f t="shared" si="94"/>
        <v>2.0826490412352711E-3</v>
      </c>
      <c r="BA90" s="93">
        <f t="shared" si="95"/>
        <v>-7.0913404529756585E-3</v>
      </c>
      <c r="BB90" s="93">
        <f t="shared" si="96"/>
        <v>7.0913404529756585E-3</v>
      </c>
      <c r="BC90" s="93"/>
      <c r="BD90" s="93">
        <f>ABS(('Wyrównanie 22 Part 2'!B90-'Wyrównanie 22 Part 2'!O90)/'Wyrównanie 22 Part 2'!O90)</f>
        <v>7.9766024290021057E-3</v>
      </c>
      <c r="BE90" s="93">
        <f t="shared" si="55"/>
        <v>6.3626186310362297E-5</v>
      </c>
      <c r="BF90" s="93">
        <f>'Wyrównanie 22 Part 2'!B91-'Wyrównanie 22 Part 2'!B90</f>
        <v>1.0765036051700594E-2</v>
      </c>
      <c r="BG90" s="93">
        <f t="shared" si="56"/>
        <v>1.0765036051700594E-2</v>
      </c>
      <c r="BH90" s="93">
        <f t="shared" si="57"/>
        <v>2.0826490412352711E-3</v>
      </c>
      <c r="BI90" s="93">
        <f t="shared" si="58"/>
        <v>2.0826490412352711E-3</v>
      </c>
      <c r="BJ90" s="93">
        <f t="shared" si="59"/>
        <v>-7.0913404529756585E-3</v>
      </c>
      <c r="BK90" s="93">
        <f t="shared" si="60"/>
        <v>7.0913404529756585E-3</v>
      </c>
      <c r="BL90" s="93"/>
      <c r="BM90" s="93">
        <f>ABS(('Wyrównanie 22 Part 2'!B90-'Wyrównanie 22 Part 2'!Q90)/'Wyrównanie 22 Part 2'!Q90)</f>
        <v>7.5793175171325403E-3</v>
      </c>
      <c r="BN90" s="93">
        <f t="shared" si="79"/>
        <v>5.7446054025512178E-5</v>
      </c>
      <c r="BO90" s="93">
        <f>'Wyrównanie 22 Part 2'!B91-'Wyrównanie 22 Part 2'!B90</f>
        <v>1.0765036051700594E-2</v>
      </c>
      <c r="BP90" s="93">
        <f t="shared" si="80"/>
        <v>1.0765036051700594E-2</v>
      </c>
      <c r="BQ90" s="93">
        <f t="shared" si="81"/>
        <v>2.0826490412352711E-3</v>
      </c>
      <c r="BR90" s="93">
        <f t="shared" si="82"/>
        <v>2.0826490412352711E-3</v>
      </c>
      <c r="BS90" s="93">
        <f t="shared" si="83"/>
        <v>-7.0913404529756585E-3</v>
      </c>
      <c r="BT90" s="93">
        <f t="shared" si="84"/>
        <v>7.0913404529756585E-3</v>
      </c>
    </row>
    <row r="91" spans="1:72" s="29" customFormat="1" x14ac:dyDescent="0.25">
      <c r="A91" s="42">
        <v>85</v>
      </c>
      <c r="B91" s="93">
        <f>ABS(('Wyrównanie 22 Part 2'!B91-'Wyrównanie 22 Part 2'!C91)/'Wyrównanie 22 Part 2'!C91)</f>
        <v>3.162397456067223E-3</v>
      </c>
      <c r="C91" s="93">
        <f t="shared" si="49"/>
        <v>1.0000757670140443E-5</v>
      </c>
      <c r="D91" s="93">
        <f>'Wyrównanie 22 Part 2'!C92-'Wyrównanie 22 Part 2'!C91</f>
        <v>1.2677336133939412E-2</v>
      </c>
      <c r="E91" s="93">
        <f t="shared" si="50"/>
        <v>1.2677336133939412E-2</v>
      </c>
      <c r="F91" s="93">
        <f t="shared" si="51"/>
        <v>-5.6540866243282029E-4</v>
      </c>
      <c r="G91" s="93">
        <f t="shared" si="52"/>
        <v>5.6540866243282029E-4</v>
      </c>
      <c r="H91" s="93">
        <f t="shared" si="53"/>
        <v>2.6009805156087945E-3</v>
      </c>
      <c r="I91" s="93">
        <f t="shared" si="54"/>
        <v>2.6009805156087945E-3</v>
      </c>
      <c r="J91" s="93"/>
      <c r="K91" s="93">
        <f>ABS(('Wyrównanie 22 Part 2'!B91-'Wyrównanie 22 Part 2'!E91)/'Wyrównanie 22 Part 2'!E91)</f>
        <v>2.4364974813335247E-2</v>
      </c>
      <c r="L91" s="93">
        <f t="shared" si="61"/>
        <v>5.9365199765446094E-4</v>
      </c>
      <c r="M91" s="93">
        <f>'Wyrównanie 22 Part 2'!C92-'Wyrównanie 22 Part 2'!C91</f>
        <v>1.2677336133939412E-2</v>
      </c>
      <c r="N91" s="93">
        <f t="shared" si="62"/>
        <v>1.2677336133939412E-2</v>
      </c>
      <c r="O91" s="93">
        <f t="shared" si="63"/>
        <v>-5.6540866243282029E-4</v>
      </c>
      <c r="P91" s="93">
        <f t="shared" si="64"/>
        <v>5.6540866243282029E-4</v>
      </c>
      <c r="Q91" s="93">
        <f t="shared" si="65"/>
        <v>2.6009805156087945E-3</v>
      </c>
      <c r="R91" s="93">
        <f t="shared" si="66"/>
        <v>2.6009805156087945E-3</v>
      </c>
      <c r="S91" s="93"/>
      <c r="T91" s="93">
        <f>ABS(('Wyrównanie 22 Part 2'!B91-'Wyrównanie 22 Part 2'!G91)/'Wyrównanie 22 Part 2'!G91)</f>
        <v>3.864239415334151E-2</v>
      </c>
      <c r="U91" s="93">
        <f t="shared" si="68"/>
        <v>1.493234625902202E-3</v>
      </c>
      <c r="V91" s="93">
        <f>'Wyrównanie 22 Part 2'!C92-'Wyrównanie 22 Part 2'!C91</f>
        <v>1.2677336133939412E-2</v>
      </c>
      <c r="W91" s="93">
        <f t="shared" si="69"/>
        <v>1.2677336133939412E-2</v>
      </c>
      <c r="X91" s="93">
        <f t="shared" si="70"/>
        <v>-5.6540866243282029E-4</v>
      </c>
      <c r="Y91" s="93">
        <f t="shared" si="71"/>
        <v>5.6540866243282029E-4</v>
      </c>
      <c r="Z91" s="93">
        <f t="shared" si="72"/>
        <v>2.6009805156087945E-3</v>
      </c>
      <c r="AA91" s="93">
        <f t="shared" si="67"/>
        <v>2.6009805156087945E-3</v>
      </c>
      <c r="AB91" s="93"/>
      <c r="AC91" s="93">
        <f>ABS(('Wyrównanie 22 Part 2'!B91-'Wyrównanie 22 Part 2'!I91)/'Wyrównanie 22 Part 2'!I91)</f>
        <v>1.0509247666216772E-2</v>
      </c>
      <c r="AD91" s="93">
        <f t="shared" si="73"/>
        <v>1.1044428650988267E-4</v>
      </c>
      <c r="AE91" s="93">
        <f>'Wyrównanie 22 Part 2'!C92-'Wyrównanie 22 Part 2'!C91</f>
        <v>1.2677336133939412E-2</v>
      </c>
      <c r="AF91" s="93">
        <f t="shared" si="74"/>
        <v>1.2677336133939412E-2</v>
      </c>
      <c r="AG91" s="93">
        <f t="shared" si="75"/>
        <v>-5.6540866243282029E-4</v>
      </c>
      <c r="AH91" s="93">
        <f t="shared" si="76"/>
        <v>5.6540866243282029E-4</v>
      </c>
      <c r="AI91" s="93">
        <f t="shared" si="77"/>
        <v>2.6009805156087945E-3</v>
      </c>
      <c r="AJ91" s="93">
        <f t="shared" si="78"/>
        <v>2.6009805156087945E-3</v>
      </c>
      <c r="AK91" s="93"/>
      <c r="AL91" s="93">
        <f>ABS(('Wyrównanie 22 Part 2'!B91-'Wyrównanie 22 Part 2'!K91)/'Wyrównanie 22 Part 2'!K91)</f>
        <v>5.6447996723379135E-3</v>
      </c>
      <c r="AM91" s="93">
        <f t="shared" si="85"/>
        <v>3.1863763340826214E-5</v>
      </c>
      <c r="AN91" s="93">
        <f>'Wyrównanie 22 Part 2'!B92-'Wyrównanie 22 Part 2'!B91</f>
        <v>1.2847685092935865E-2</v>
      </c>
      <c r="AO91" s="93">
        <f t="shared" si="86"/>
        <v>1.2847685092935865E-2</v>
      </c>
      <c r="AP91" s="93">
        <f t="shared" si="87"/>
        <v>-5.0086914117403875E-3</v>
      </c>
      <c r="AQ91" s="93">
        <f t="shared" si="88"/>
        <v>5.0086914117403875E-3</v>
      </c>
      <c r="AR91" s="93">
        <f t="shared" si="89"/>
        <v>1.8445432211441876E-2</v>
      </c>
      <c r="AS91" s="93">
        <f t="shared" si="90"/>
        <v>1.8445432211441876E-2</v>
      </c>
      <c r="AT91" s="93"/>
      <c r="AU91" s="93">
        <f>ABS(('Wyrównanie 22 Part 2'!B91-'Wyrównanie 22 Part 2'!M91)/'Wyrównanie 22 Part 2'!M91)</f>
        <v>3.3152999055502647E-2</v>
      </c>
      <c r="AV91" s="93">
        <f t="shared" si="91"/>
        <v>1.0991213463741594E-3</v>
      </c>
      <c r="AW91" s="93">
        <f>'Wyrównanie 22 Part 2'!B92-'Wyrównanie 22 Part 2'!B91</f>
        <v>1.2847685092935865E-2</v>
      </c>
      <c r="AX91" s="93">
        <f t="shared" si="92"/>
        <v>1.2847685092935865E-2</v>
      </c>
      <c r="AY91" s="93">
        <f t="shared" si="93"/>
        <v>-5.0086914117403875E-3</v>
      </c>
      <c r="AZ91" s="93">
        <f t="shared" si="94"/>
        <v>5.0086914117403875E-3</v>
      </c>
      <c r="BA91" s="93">
        <f t="shared" si="95"/>
        <v>1.8445432211441876E-2</v>
      </c>
      <c r="BB91" s="93">
        <f t="shared" si="96"/>
        <v>1.8445432211441876E-2</v>
      </c>
      <c r="BC91" s="93"/>
      <c r="BD91" s="93">
        <f>ABS(('Wyrównanie 22 Part 2'!B91-'Wyrównanie 22 Part 2'!O91)/'Wyrównanie 22 Part 2'!O91)</f>
        <v>7.3667477501036778E-3</v>
      </c>
      <c r="BE91" s="93">
        <f t="shared" si="55"/>
        <v>5.4268972413657601E-5</v>
      </c>
      <c r="BF91" s="93">
        <f>'Wyrównanie 22 Part 2'!B92-'Wyrównanie 22 Part 2'!B91</f>
        <v>1.2847685092935865E-2</v>
      </c>
      <c r="BG91" s="93">
        <f t="shared" si="56"/>
        <v>1.2847685092935865E-2</v>
      </c>
      <c r="BH91" s="93">
        <f t="shared" si="57"/>
        <v>-5.0086914117403875E-3</v>
      </c>
      <c r="BI91" s="93">
        <f t="shared" si="58"/>
        <v>5.0086914117403875E-3</v>
      </c>
      <c r="BJ91" s="93">
        <f t="shared" si="59"/>
        <v>1.8445432211441876E-2</v>
      </c>
      <c r="BK91" s="93">
        <f t="shared" si="60"/>
        <v>1.8445432211441876E-2</v>
      </c>
      <c r="BL91" s="93"/>
      <c r="BM91" s="93">
        <f>ABS(('Wyrównanie 22 Part 2'!B91-'Wyrównanie 22 Part 2'!Q91)/'Wyrównanie 22 Part 2'!Q91)</f>
        <v>1.3882865728810305E-2</v>
      </c>
      <c r="BN91" s="93">
        <f t="shared" si="79"/>
        <v>1.9273396084417568E-4</v>
      </c>
      <c r="BO91" s="93">
        <f>'Wyrównanie 22 Part 2'!B92-'Wyrównanie 22 Part 2'!B91</f>
        <v>1.2847685092935865E-2</v>
      </c>
      <c r="BP91" s="93">
        <f t="shared" si="80"/>
        <v>1.2847685092935865E-2</v>
      </c>
      <c r="BQ91" s="93">
        <f t="shared" si="81"/>
        <v>-5.0086914117403875E-3</v>
      </c>
      <c r="BR91" s="93">
        <f t="shared" si="82"/>
        <v>5.0086914117403875E-3</v>
      </c>
      <c r="BS91" s="93">
        <f t="shared" si="83"/>
        <v>1.8445432211441876E-2</v>
      </c>
      <c r="BT91" s="93">
        <f t="shared" si="84"/>
        <v>1.8445432211441876E-2</v>
      </c>
    </row>
    <row r="92" spans="1:72" s="29" customFormat="1" x14ac:dyDescent="0.25">
      <c r="A92" s="42">
        <v>86</v>
      </c>
      <c r="B92" s="93">
        <f>ABS(('Wyrównanie 22 Part 2'!B92-'Wyrównanie 22 Part 2'!C92)/'Wyrównanie 22 Part 2'!C92)</f>
        <v>1.00941158445468E-3</v>
      </c>
      <c r="C92" s="93">
        <f t="shared" si="49"/>
        <v>1.0189117468313075E-6</v>
      </c>
      <c r="D92" s="93">
        <f>'Wyrównanie 22 Part 2'!C93-'Wyrównanie 22 Part 2'!C92</f>
        <v>1.2111927471506592E-2</v>
      </c>
      <c r="E92" s="93">
        <f t="shared" si="50"/>
        <v>1.2111927471506592E-2</v>
      </c>
      <c r="F92" s="93">
        <f t="shared" si="51"/>
        <v>2.0355718531759742E-3</v>
      </c>
      <c r="G92" s="93">
        <f t="shared" si="52"/>
        <v>2.0355718531759742E-3</v>
      </c>
      <c r="H92" s="93">
        <f t="shared" si="53"/>
        <v>1.1144952310069706E-3</v>
      </c>
      <c r="I92" s="93">
        <f t="shared" si="54"/>
        <v>1.1144952310069706E-3</v>
      </c>
      <c r="J92" s="93"/>
      <c r="K92" s="93">
        <f>ABS(('Wyrównanie 22 Part 2'!B92-'Wyrównanie 22 Part 2'!E92)/'Wyrównanie 22 Part 2'!E92)</f>
        <v>8.7392348511401152E-3</v>
      </c>
      <c r="L92" s="93">
        <f t="shared" si="61"/>
        <v>7.6374225783381992E-5</v>
      </c>
      <c r="M92" s="93">
        <f>'Wyrównanie 22 Part 2'!C93-'Wyrównanie 22 Part 2'!C92</f>
        <v>1.2111927471506592E-2</v>
      </c>
      <c r="N92" s="93">
        <f t="shared" si="62"/>
        <v>1.2111927471506592E-2</v>
      </c>
      <c r="O92" s="93">
        <f t="shared" si="63"/>
        <v>2.0355718531759742E-3</v>
      </c>
      <c r="P92" s="93">
        <f t="shared" si="64"/>
        <v>2.0355718531759742E-3</v>
      </c>
      <c r="Q92" s="93">
        <f t="shared" si="65"/>
        <v>1.1144952310069706E-3</v>
      </c>
      <c r="R92" s="93">
        <f t="shared" si="66"/>
        <v>1.1144952310069706E-3</v>
      </c>
      <c r="S92" s="93"/>
      <c r="T92" s="93">
        <f>ABS(('Wyrównanie 22 Part 2'!B92-'Wyrównanie 22 Part 2'!G92)/'Wyrównanie 22 Part 2'!G92)</f>
        <v>2.3403201771825664E-2</v>
      </c>
      <c r="U92" s="93">
        <f t="shared" si="68"/>
        <v>5.477098531727839E-4</v>
      </c>
      <c r="V92" s="93">
        <f>'Wyrównanie 22 Part 2'!C93-'Wyrównanie 22 Part 2'!C92</f>
        <v>1.2111927471506592E-2</v>
      </c>
      <c r="W92" s="93">
        <f t="shared" si="69"/>
        <v>1.2111927471506592E-2</v>
      </c>
      <c r="X92" s="93">
        <f t="shared" si="70"/>
        <v>2.0355718531759742E-3</v>
      </c>
      <c r="Y92" s="93">
        <f t="shared" si="71"/>
        <v>2.0355718531759742E-3</v>
      </c>
      <c r="Z92" s="93">
        <f t="shared" si="72"/>
        <v>1.1144952310069706E-3</v>
      </c>
      <c r="AA92" s="93">
        <f t="shared" si="67"/>
        <v>1.1144952310069706E-3</v>
      </c>
      <c r="AB92" s="93"/>
      <c r="AC92" s="93">
        <f>ABS(('Wyrównanie 22 Part 2'!B92-'Wyrównanie 22 Part 2'!I92)/'Wyrównanie 22 Part 2'!I92)</f>
        <v>1.4007159330856844E-2</v>
      </c>
      <c r="AD92" s="93">
        <f t="shared" si="73"/>
        <v>1.9620051252000994E-4</v>
      </c>
      <c r="AE92" s="93">
        <f>'Wyrównanie 22 Part 2'!C93-'Wyrównanie 22 Part 2'!C92</f>
        <v>1.2111927471506592E-2</v>
      </c>
      <c r="AF92" s="93">
        <f t="shared" si="74"/>
        <v>1.2111927471506592E-2</v>
      </c>
      <c r="AG92" s="93">
        <f t="shared" si="75"/>
        <v>2.0355718531759742E-3</v>
      </c>
      <c r="AH92" s="93">
        <f t="shared" si="76"/>
        <v>2.0355718531759742E-3</v>
      </c>
      <c r="AI92" s="93">
        <f t="shared" si="77"/>
        <v>1.1144952310069706E-3</v>
      </c>
      <c r="AJ92" s="93">
        <f t="shared" si="78"/>
        <v>1.1144952310069706E-3</v>
      </c>
      <c r="AK92" s="93"/>
      <c r="AL92" s="93">
        <f>ABS(('Wyrównanie 22 Part 2'!B92-'Wyrównanie 22 Part 2'!K92)/'Wyrównanie 22 Part 2'!K92)</f>
        <v>1.7367839393013174E-2</v>
      </c>
      <c r="AM92" s="93">
        <f t="shared" si="85"/>
        <v>3.0164184518150021E-4</v>
      </c>
      <c r="AN92" s="93">
        <f>'Wyrównanie 22 Part 2'!B93-'Wyrównanie 22 Part 2'!B92</f>
        <v>7.8389936811954775E-3</v>
      </c>
      <c r="AO92" s="93">
        <f t="shared" si="86"/>
        <v>7.8389936811954775E-3</v>
      </c>
      <c r="AP92" s="93">
        <f t="shared" si="87"/>
        <v>1.3436740799701488E-2</v>
      </c>
      <c r="AQ92" s="93">
        <f t="shared" si="88"/>
        <v>1.3436740799701488E-2</v>
      </c>
      <c r="AR92" s="93">
        <f t="shared" si="89"/>
        <v>-2.6880287229794436E-2</v>
      </c>
      <c r="AS92" s="93">
        <f t="shared" si="90"/>
        <v>2.6880287229794436E-2</v>
      </c>
      <c r="AT92" s="93"/>
      <c r="AU92" s="93">
        <f>ABS(('Wyrównanie 22 Part 2'!B92-'Wyrównanie 22 Part 2'!M92)/'Wyrównanie 22 Part 2'!M92)</f>
        <v>2.1360104286349619E-2</v>
      </c>
      <c r="AV92" s="93">
        <f t="shared" si="91"/>
        <v>4.5625405512373138E-4</v>
      </c>
      <c r="AW92" s="93">
        <f>'Wyrównanie 22 Part 2'!B93-'Wyrównanie 22 Part 2'!B92</f>
        <v>7.8389936811954775E-3</v>
      </c>
      <c r="AX92" s="93">
        <f t="shared" si="92"/>
        <v>7.8389936811954775E-3</v>
      </c>
      <c r="AY92" s="93">
        <f t="shared" si="93"/>
        <v>1.3436740799701488E-2</v>
      </c>
      <c r="AZ92" s="93">
        <f t="shared" si="94"/>
        <v>1.3436740799701488E-2</v>
      </c>
      <c r="BA92" s="93">
        <f t="shared" si="95"/>
        <v>-2.6880287229794436E-2</v>
      </c>
      <c r="BB92" s="93">
        <f t="shared" si="96"/>
        <v>2.6880287229794436E-2</v>
      </c>
      <c r="BC92" s="93"/>
      <c r="BD92" s="93">
        <f>ABS(('Wyrównanie 22 Part 2'!B92-'Wyrównanie 22 Part 2'!O92)/'Wyrównanie 22 Part 2'!O92)</f>
        <v>1.6754409451101366E-2</v>
      </c>
      <c r="BE92" s="93">
        <f t="shared" si="55"/>
        <v>2.8071023605515479E-4</v>
      </c>
      <c r="BF92" s="93">
        <f>'Wyrównanie 22 Part 2'!B93-'Wyrównanie 22 Part 2'!B92</f>
        <v>7.8389936811954775E-3</v>
      </c>
      <c r="BG92" s="93">
        <f t="shared" si="56"/>
        <v>7.8389936811954775E-3</v>
      </c>
      <c r="BH92" s="93">
        <f t="shared" si="57"/>
        <v>1.3436740799701488E-2</v>
      </c>
      <c r="BI92" s="93">
        <f t="shared" si="58"/>
        <v>1.3436740799701488E-2</v>
      </c>
      <c r="BJ92" s="93">
        <f t="shared" si="59"/>
        <v>-2.6880287229794436E-2</v>
      </c>
      <c r="BK92" s="93">
        <f t="shared" si="60"/>
        <v>2.6880287229794436E-2</v>
      </c>
      <c r="BL92" s="93"/>
      <c r="BM92" s="93">
        <f>ABS(('Wyrównanie 22 Part 2'!B92-'Wyrównanie 22 Part 2'!Q92)/'Wyrównanie 22 Part 2'!Q92)</f>
        <v>1.1717854954613926E-2</v>
      </c>
      <c r="BN92" s="93">
        <f t="shared" si="79"/>
        <v>1.3730812473737014E-4</v>
      </c>
      <c r="BO92" s="93">
        <f>'Wyrównanie 22 Part 2'!B93-'Wyrównanie 22 Part 2'!B92</f>
        <v>7.8389936811954775E-3</v>
      </c>
      <c r="BP92" s="93">
        <f t="shared" si="80"/>
        <v>7.8389936811954775E-3</v>
      </c>
      <c r="BQ92" s="93">
        <f t="shared" si="81"/>
        <v>1.3436740799701488E-2</v>
      </c>
      <c r="BR92" s="93">
        <f t="shared" si="82"/>
        <v>1.3436740799701488E-2</v>
      </c>
      <c r="BS92" s="93">
        <f t="shared" si="83"/>
        <v>-2.6880287229794436E-2</v>
      </c>
      <c r="BT92" s="93">
        <f t="shared" si="84"/>
        <v>2.6880287229794436E-2</v>
      </c>
    </row>
    <row r="93" spans="1:72" s="29" customFormat="1" x14ac:dyDescent="0.25">
      <c r="A93" s="42">
        <v>87</v>
      </c>
      <c r="B93" s="93">
        <f>ABS(('Wyrównanie 22 Part 2'!B93-'Wyrównanie 22 Part 2'!C93)/'Wyrównanie 22 Part 2'!C93)</f>
        <v>3.9794198989236564E-2</v>
      </c>
      <c r="C93" s="93">
        <f t="shared" si="49"/>
        <v>1.5835782731949564E-3</v>
      </c>
      <c r="D93" s="93">
        <f>'Wyrównanie 22 Part 2'!C94-'Wyrównanie 22 Part 2'!C93</f>
        <v>1.4147499324682566E-2</v>
      </c>
      <c r="E93" s="93">
        <f t="shared" si="50"/>
        <v>1.4147499324682566E-2</v>
      </c>
      <c r="F93" s="93">
        <f t="shared" si="51"/>
        <v>3.1500670841829448E-3</v>
      </c>
      <c r="G93" s="93">
        <f t="shared" si="52"/>
        <v>3.1500670841829448E-3</v>
      </c>
      <c r="H93" s="93">
        <f t="shared" si="53"/>
        <v>-3.0682153461318307E-3</v>
      </c>
      <c r="I93" s="93">
        <f t="shared" si="54"/>
        <v>3.0682153461318307E-3</v>
      </c>
      <c r="J93" s="93"/>
      <c r="K93" s="93">
        <f>ABS(('Wyrównanie 22 Part 2'!B93-'Wyrównanie 22 Part 2'!E93)/'Wyrównanie 22 Part 2'!E93)</f>
        <v>5.4751189889044649E-2</v>
      </c>
      <c r="L93" s="93">
        <f t="shared" si="61"/>
        <v>2.997692794266225E-3</v>
      </c>
      <c r="M93" s="93">
        <f>'Wyrównanie 22 Part 2'!C94-'Wyrównanie 22 Part 2'!C93</f>
        <v>1.4147499324682566E-2</v>
      </c>
      <c r="N93" s="93">
        <f t="shared" si="62"/>
        <v>1.4147499324682566E-2</v>
      </c>
      <c r="O93" s="93">
        <f t="shared" si="63"/>
        <v>3.1500670841829448E-3</v>
      </c>
      <c r="P93" s="93">
        <f t="shared" si="64"/>
        <v>3.1500670841829448E-3</v>
      </c>
      <c r="Q93" s="93">
        <f t="shared" si="65"/>
        <v>-3.0682153461318307E-3</v>
      </c>
      <c r="R93" s="93">
        <f t="shared" si="66"/>
        <v>3.0682153461318307E-3</v>
      </c>
      <c r="S93" s="93"/>
      <c r="T93" s="93">
        <f>ABS(('Wyrównanie 22 Part 2'!B93-'Wyrównanie 22 Part 2'!G93)/'Wyrównanie 22 Part 2'!G93)</f>
        <v>6.6461807550913618E-2</v>
      </c>
      <c r="U93" s="93">
        <f t="shared" si="68"/>
        <v>4.4171718629346787E-3</v>
      </c>
      <c r="V93" s="93">
        <f>'Wyrównanie 22 Part 2'!C94-'Wyrównanie 22 Part 2'!C93</f>
        <v>1.4147499324682566E-2</v>
      </c>
      <c r="W93" s="93">
        <f t="shared" si="69"/>
        <v>1.4147499324682566E-2</v>
      </c>
      <c r="X93" s="93">
        <f t="shared" si="70"/>
        <v>3.1500670841829448E-3</v>
      </c>
      <c r="Y93" s="93">
        <f t="shared" si="71"/>
        <v>3.1500670841829448E-3</v>
      </c>
      <c r="Z93" s="93">
        <f t="shared" si="72"/>
        <v>-3.0682153461318307E-3</v>
      </c>
      <c r="AA93" s="93">
        <f t="shared" si="67"/>
        <v>3.0682153461318307E-3</v>
      </c>
      <c r="AB93" s="93"/>
      <c r="AC93" s="93">
        <f>ABS(('Wyrównanie 22 Part 2'!B93-'Wyrównanie 22 Part 2'!I93)/'Wyrównanie 22 Part 2'!I93)</f>
        <v>3.1459543784257124E-2</v>
      </c>
      <c r="AD93" s="93">
        <f t="shared" si="73"/>
        <v>9.8970289511359096E-4</v>
      </c>
      <c r="AE93" s="93">
        <f>'Wyrównanie 22 Part 2'!C94-'Wyrównanie 22 Part 2'!C93</f>
        <v>1.4147499324682566E-2</v>
      </c>
      <c r="AF93" s="93">
        <f t="shared" si="74"/>
        <v>1.4147499324682566E-2</v>
      </c>
      <c r="AG93" s="93">
        <f t="shared" si="75"/>
        <v>3.1500670841829448E-3</v>
      </c>
      <c r="AH93" s="93">
        <f t="shared" si="76"/>
        <v>3.1500670841829448E-3</v>
      </c>
      <c r="AI93" s="93">
        <f t="shared" si="77"/>
        <v>-3.0682153461318307E-3</v>
      </c>
      <c r="AJ93" s="93">
        <f t="shared" si="78"/>
        <v>3.0682153461318307E-3</v>
      </c>
      <c r="AK93" s="93"/>
      <c r="AL93" s="93">
        <f>ABS(('Wyrównanie 22 Part 2'!B93-'Wyrównanie 22 Part 2'!K93)/'Wyrównanie 22 Part 2'!K93)</f>
        <v>3.3540376728727804E-2</v>
      </c>
      <c r="AM93" s="93">
        <f t="shared" si="85"/>
        <v>1.1249568711049855E-3</v>
      </c>
      <c r="AN93" s="93">
        <f>'Wyrównanie 22 Part 2'!B94-'Wyrównanie 22 Part 2'!B93</f>
        <v>2.1275734480896966E-2</v>
      </c>
      <c r="AO93" s="93">
        <f t="shared" si="86"/>
        <v>2.1275734480896966E-2</v>
      </c>
      <c r="AP93" s="93">
        <f t="shared" si="87"/>
        <v>-1.3443546430092948E-2</v>
      </c>
      <c r="AQ93" s="93">
        <f t="shared" si="88"/>
        <v>1.3443546430092948E-2</v>
      </c>
      <c r="AR93" s="93">
        <f t="shared" si="89"/>
        <v>2.6554253696869604E-2</v>
      </c>
      <c r="AS93" s="93">
        <f t="shared" si="90"/>
        <v>2.6554253696869604E-2</v>
      </c>
      <c r="AT93" s="93"/>
      <c r="AU93" s="93">
        <f>ABS(('Wyrównanie 22 Part 2'!B93-'Wyrównanie 22 Part 2'!M93)/'Wyrównanie 22 Part 2'!M93)</f>
        <v>6.8583638290579271E-2</v>
      </c>
      <c r="AV93" s="93">
        <f t="shared" si="91"/>
        <v>4.7037154411730111E-3</v>
      </c>
      <c r="AW93" s="93">
        <f>'Wyrównanie 22 Part 2'!B94-'Wyrównanie 22 Part 2'!B93</f>
        <v>2.1275734480896966E-2</v>
      </c>
      <c r="AX93" s="93">
        <f t="shared" si="92"/>
        <v>2.1275734480896966E-2</v>
      </c>
      <c r="AY93" s="93">
        <f t="shared" si="93"/>
        <v>-1.3443546430092948E-2</v>
      </c>
      <c r="AZ93" s="93">
        <f t="shared" si="94"/>
        <v>1.3443546430092948E-2</v>
      </c>
      <c r="BA93" s="93"/>
      <c r="BB93" s="93"/>
      <c r="BC93" s="93"/>
      <c r="BD93" s="93">
        <f>ABS(('Wyrównanie 22 Part 2'!B93-'Wyrównanie 22 Part 2'!O93)/'Wyrównanie 22 Part 2'!O93)</f>
        <v>2.5743163158316242E-2</v>
      </c>
      <c r="BE93" s="93">
        <f t="shared" si="55"/>
        <v>6.6271044939569064E-4</v>
      </c>
      <c r="BF93" s="93">
        <f>'Wyrównanie 22 Part 2'!B94-'Wyrównanie 22 Part 2'!B93</f>
        <v>2.1275734480896966E-2</v>
      </c>
      <c r="BG93" s="93">
        <f t="shared" si="56"/>
        <v>2.1275734480896966E-2</v>
      </c>
      <c r="BH93" s="93">
        <f t="shared" si="57"/>
        <v>-1.3443546430092948E-2</v>
      </c>
      <c r="BI93" s="93">
        <f t="shared" si="58"/>
        <v>1.3443546430092948E-2</v>
      </c>
      <c r="BJ93" s="93">
        <f t="shared" si="59"/>
        <v>2.6554253696869604E-2</v>
      </c>
      <c r="BK93" s="93">
        <f t="shared" si="60"/>
        <v>2.6554253696869604E-2</v>
      </c>
      <c r="BL93" s="93"/>
      <c r="BM93" s="93">
        <f>ABS(('Wyrównanie 22 Part 2'!B93-'Wyrównanie 22 Part 2'!Q93)/'Wyrównanie 22 Part 2'!Q93)</f>
        <v>2.7747489963992854E-2</v>
      </c>
      <c r="BN93" s="93">
        <f t="shared" si="79"/>
        <v>7.6992319930188418E-4</v>
      </c>
      <c r="BO93" s="93">
        <f>'Wyrównanie 22 Part 2'!B94-'Wyrównanie 22 Part 2'!B93</f>
        <v>2.1275734480896966E-2</v>
      </c>
      <c r="BP93" s="93">
        <f t="shared" si="80"/>
        <v>2.1275734480896966E-2</v>
      </c>
      <c r="BQ93" s="93">
        <f t="shared" si="81"/>
        <v>-1.3443546430092948E-2</v>
      </c>
      <c r="BR93" s="93">
        <f t="shared" si="82"/>
        <v>1.3443546430092948E-2</v>
      </c>
      <c r="BS93" s="93">
        <f t="shared" si="83"/>
        <v>2.6554253696869604E-2</v>
      </c>
      <c r="BT93" s="93">
        <f t="shared" si="84"/>
        <v>2.6554253696869604E-2</v>
      </c>
    </row>
    <row r="94" spans="1:72" s="29" customFormat="1" x14ac:dyDescent="0.25">
      <c r="A94" s="42">
        <v>88</v>
      </c>
      <c r="B94" s="93">
        <f>ABS(('Wyrównanie 22 Part 2'!B94-'Wyrównanie 22 Part 2'!C94)/'Wyrównanie 22 Part 2'!C94)</f>
        <v>2.2230482169341082E-2</v>
      </c>
      <c r="C94" s="93">
        <f t="shared" si="49"/>
        <v>4.9419433748139178E-4</v>
      </c>
      <c r="D94" s="93">
        <f>'Wyrównanie 22 Part 2'!C95-'Wyrównanie 22 Part 2'!C94</f>
        <v>1.7297566408865511E-2</v>
      </c>
      <c r="E94" s="93">
        <f t="shared" si="50"/>
        <v>1.7297566408865511E-2</v>
      </c>
      <c r="F94" s="93">
        <f t="shared" si="51"/>
        <v>8.185173805111412E-5</v>
      </c>
      <c r="G94" s="93">
        <f t="shared" si="52"/>
        <v>8.185173805111412E-5</v>
      </c>
      <c r="H94" s="93">
        <f t="shared" si="53"/>
        <v>-1.7941251674141456E-3</v>
      </c>
      <c r="I94" s="93">
        <f t="shared" si="54"/>
        <v>1.7941251674141456E-3</v>
      </c>
      <c r="J94" s="93"/>
      <c r="K94" s="93">
        <f>ABS(('Wyrównanie 22 Part 2'!B94-'Wyrównanie 22 Part 2'!E94)/'Wyrównanie 22 Part 2'!E94)</f>
        <v>3.5079699643858044E-3</v>
      </c>
      <c r="L94" s="93">
        <f t="shared" si="61"/>
        <v>1.2305853271032942E-5</v>
      </c>
      <c r="M94" s="93">
        <f>'Wyrównanie 22 Part 2'!C95-'Wyrównanie 22 Part 2'!C94</f>
        <v>1.7297566408865511E-2</v>
      </c>
      <c r="N94" s="93">
        <f t="shared" si="62"/>
        <v>1.7297566408865511E-2</v>
      </c>
      <c r="O94" s="93">
        <f t="shared" si="63"/>
        <v>8.185173805111412E-5</v>
      </c>
      <c r="P94" s="93">
        <f t="shared" si="64"/>
        <v>8.185173805111412E-5</v>
      </c>
      <c r="Q94" s="93">
        <f t="shared" si="65"/>
        <v>-1.7941251674141456E-3</v>
      </c>
      <c r="R94" s="93">
        <f t="shared" si="66"/>
        <v>1.7941251674141456E-3</v>
      </c>
      <c r="S94" s="93"/>
      <c r="T94" s="93">
        <f>ABS(('Wyrównanie 22 Part 2'!B94-'Wyrównanie 22 Part 2'!G94)/'Wyrównanie 22 Part 2'!G94)</f>
        <v>4.7418515968053482E-3</v>
      </c>
      <c r="U94" s="93">
        <f t="shared" si="68"/>
        <v>2.248515656612543E-5</v>
      </c>
      <c r="V94" s="93">
        <f>'Wyrównanie 22 Part 2'!C95-'Wyrównanie 22 Part 2'!C94</f>
        <v>1.7297566408865511E-2</v>
      </c>
      <c r="W94" s="93">
        <f t="shared" si="69"/>
        <v>1.7297566408865511E-2</v>
      </c>
      <c r="X94" s="93">
        <f t="shared" si="70"/>
        <v>8.185173805111412E-5</v>
      </c>
      <c r="Y94" s="93">
        <f t="shared" si="71"/>
        <v>8.185173805111412E-5</v>
      </c>
      <c r="Z94" s="93">
        <f t="shared" si="72"/>
        <v>-1.7941251674141456E-3</v>
      </c>
      <c r="AA94" s="93">
        <f t="shared" si="67"/>
        <v>1.7941251674141456E-3</v>
      </c>
      <c r="AB94" s="93"/>
      <c r="AC94" s="93">
        <f>ABS(('Wyrównanie 22 Part 2'!B94-'Wyrównanie 22 Part 2'!I94)/'Wyrównanie 22 Part 2'!I94)</f>
        <v>2.7378003708298237E-2</v>
      </c>
      <c r="AD94" s="93">
        <f t="shared" si="73"/>
        <v>7.4955508705159201E-4</v>
      </c>
      <c r="AE94" s="93">
        <f>'Wyrównanie 22 Part 2'!C95-'Wyrównanie 22 Part 2'!C94</f>
        <v>1.7297566408865511E-2</v>
      </c>
      <c r="AF94" s="93">
        <f t="shared" si="74"/>
        <v>1.7297566408865511E-2</v>
      </c>
      <c r="AG94" s="93">
        <f t="shared" si="75"/>
        <v>8.185173805111412E-5</v>
      </c>
      <c r="AH94" s="93">
        <f t="shared" si="76"/>
        <v>8.185173805111412E-5</v>
      </c>
      <c r="AI94" s="93">
        <f t="shared" si="77"/>
        <v>-1.7941251674141456E-3</v>
      </c>
      <c r="AJ94" s="93">
        <f t="shared" si="78"/>
        <v>1.7941251674141456E-3</v>
      </c>
      <c r="AK94" s="93"/>
      <c r="AL94" s="93">
        <f>ABS(('Wyrównanie 22 Part 2'!B94-'Wyrównanie 22 Part 2'!K94)/'Wyrównanie 22 Part 2'!K94)</f>
        <v>2.4922444735272473E-2</v>
      </c>
      <c r="AM94" s="93">
        <f t="shared" si="85"/>
        <v>6.2112825158271059E-4</v>
      </c>
      <c r="AN94" s="93">
        <f>'Wyrównanie 22 Part 2'!B95-'Wyrównanie 22 Part 2'!B94</f>
        <v>7.8321880508040176E-3</v>
      </c>
      <c r="AO94" s="93">
        <f t="shared" si="86"/>
        <v>7.8321880508040176E-3</v>
      </c>
      <c r="AP94" s="93">
        <f t="shared" si="87"/>
        <v>1.3110707266776656E-2</v>
      </c>
      <c r="AQ94" s="93">
        <f t="shared" si="88"/>
        <v>1.3110707266776656E-2</v>
      </c>
      <c r="AR94" s="93"/>
      <c r="AS94" s="93"/>
      <c r="AT94" s="93"/>
      <c r="AU94" s="93">
        <f>ABS(('Wyrównanie 22 Part 2'!B94-'Wyrównanie 22 Part 2'!M94)/'Wyrównanie 22 Part 2'!M94)</f>
        <v>9.861282906292311E-3</v>
      </c>
      <c r="AV94" s="93">
        <f t="shared" si="91"/>
        <v>9.7244900557932933E-5</v>
      </c>
      <c r="AW94" s="93">
        <f>'Wyrównanie 22 Part 2'!B95-'Wyrównanie 22 Part 2'!B94</f>
        <v>7.8321880508040176E-3</v>
      </c>
      <c r="AX94" s="93">
        <f t="shared" si="92"/>
        <v>7.8321880508040176E-3</v>
      </c>
      <c r="AY94" s="93"/>
      <c r="AZ94" s="93"/>
      <c r="BA94" s="93"/>
      <c r="BB94" s="93"/>
      <c r="BC94" s="93"/>
      <c r="BD94" s="93">
        <f>ABS(('Wyrównanie 22 Part 2'!B94-'Wyrównanie 22 Part 2'!O94)/'Wyrównanie 22 Part 2'!O94)</f>
        <v>2.6100248027273541E-2</v>
      </c>
      <c r="BE94" s="93">
        <f t="shared" si="55"/>
        <v>6.8122294708519639E-4</v>
      </c>
      <c r="BF94" s="93">
        <f>'Wyrównanie 22 Part 2'!B95-'Wyrównanie 22 Part 2'!B94</f>
        <v>7.8321880508040176E-3</v>
      </c>
      <c r="BG94" s="93">
        <f t="shared" si="56"/>
        <v>7.8321880508040176E-3</v>
      </c>
      <c r="BH94" s="93">
        <f t="shared" si="57"/>
        <v>1.3110707266776656E-2</v>
      </c>
      <c r="BI94" s="93">
        <f t="shared" si="58"/>
        <v>1.3110707266776656E-2</v>
      </c>
      <c r="BJ94" s="93">
        <f t="shared" si="59"/>
        <v>-5.4555820705070868E-3</v>
      </c>
      <c r="BK94" s="93">
        <f t="shared" si="60"/>
        <v>5.4555820705070868E-3</v>
      </c>
      <c r="BL94" s="93"/>
      <c r="BM94" s="93">
        <f>ABS(('Wyrównanie 22 Part 2'!B94-'Wyrównanie 22 Part 2'!Q94)/'Wyrównanie 22 Part 2'!Q94)</f>
        <v>3.3290545226569608E-2</v>
      </c>
      <c r="BN94" s="93">
        <f t="shared" si="79"/>
        <v>1.1082604014822765E-3</v>
      </c>
      <c r="BO94" s="93">
        <f>'Wyrównanie 22 Part 2'!B95-'Wyrównanie 22 Part 2'!B94</f>
        <v>7.8321880508040176E-3</v>
      </c>
      <c r="BP94" s="93">
        <f t="shared" si="80"/>
        <v>7.8321880508040176E-3</v>
      </c>
      <c r="BQ94" s="93">
        <f t="shared" si="81"/>
        <v>1.3110707266776656E-2</v>
      </c>
      <c r="BR94" s="93">
        <f t="shared" si="82"/>
        <v>1.3110707266776656E-2</v>
      </c>
      <c r="BS94" s="93">
        <f t="shared" si="83"/>
        <v>-5.4555820705070868E-3</v>
      </c>
      <c r="BT94" s="93">
        <f t="shared" si="84"/>
        <v>5.4555820705070868E-3</v>
      </c>
    </row>
    <row r="95" spans="1:72" s="29" customFormat="1" x14ac:dyDescent="0.25">
      <c r="A95" s="42">
        <v>89</v>
      </c>
      <c r="B95" s="93">
        <f>ABS(('Wyrównanie 22 Part 2'!B95-'Wyrównanie 22 Part 2'!C95)/'Wyrównanie 22 Part 2'!C95)</f>
        <v>4.7478632769299353E-2</v>
      </c>
      <c r="C95" s="93">
        <f t="shared" si="49"/>
        <v>2.2542205696419863E-3</v>
      </c>
      <c r="D95" s="93">
        <f>'Wyrównanie 22 Part 2'!C96-'Wyrównanie 22 Part 2'!C95</f>
        <v>1.7379418146916625E-2</v>
      </c>
      <c r="E95" s="93">
        <f t="shared" si="50"/>
        <v>1.7379418146916625E-2</v>
      </c>
      <c r="F95" s="93">
        <f t="shared" si="51"/>
        <v>-1.7122734293630315E-3</v>
      </c>
      <c r="G95" s="93">
        <f t="shared" si="52"/>
        <v>1.7122734293630315E-3</v>
      </c>
      <c r="H95" s="93">
        <f t="shared" si="53"/>
        <v>7.1901680523965006E-3</v>
      </c>
      <c r="I95" s="93">
        <f t="shared" si="54"/>
        <v>7.1901680523965006E-3</v>
      </c>
      <c r="J95" s="93"/>
      <c r="K95" s="93">
        <f>ABS(('Wyrównanie 22 Part 2'!B95-'Wyrównanie 22 Part 2'!E95)/'Wyrównanie 22 Part 2'!E95)</f>
        <v>4.9742768957447017E-2</v>
      </c>
      <c r="L95" s="93">
        <f t="shared" si="61"/>
        <v>2.4743430635539546E-3</v>
      </c>
      <c r="M95" s="93">
        <f>'Wyrównanie 22 Part 2'!C96-'Wyrównanie 22 Part 2'!C95</f>
        <v>1.7379418146916625E-2</v>
      </c>
      <c r="N95" s="93">
        <f t="shared" si="62"/>
        <v>1.7379418146916625E-2</v>
      </c>
      <c r="O95" s="93">
        <f t="shared" si="63"/>
        <v>-1.7122734293630315E-3</v>
      </c>
      <c r="P95" s="93">
        <f t="shared" si="64"/>
        <v>1.7122734293630315E-3</v>
      </c>
      <c r="Q95" s="93">
        <f t="shared" si="65"/>
        <v>7.1901680523965006E-3</v>
      </c>
      <c r="R95" s="93">
        <f t="shared" si="66"/>
        <v>7.1901680523965006E-3</v>
      </c>
      <c r="S95" s="93"/>
      <c r="T95" s="93">
        <f>ABS(('Wyrównanie 22 Part 2'!B95-'Wyrównanie 22 Part 2'!G95)/'Wyrównanie 22 Part 2'!G95)</f>
        <v>5.9198584175721651E-2</v>
      </c>
      <c r="U95" s="93">
        <f t="shared" si="68"/>
        <v>3.504472368410002E-3</v>
      </c>
      <c r="V95" s="93">
        <f>'Wyrównanie 22 Part 2'!C96-'Wyrównanie 22 Part 2'!C95</f>
        <v>1.7379418146916625E-2</v>
      </c>
      <c r="W95" s="93">
        <f t="shared" si="69"/>
        <v>1.7379418146916625E-2</v>
      </c>
      <c r="X95" s="93">
        <f t="shared" si="70"/>
        <v>-1.7122734293630315E-3</v>
      </c>
      <c r="Y95" s="93">
        <f t="shared" si="71"/>
        <v>1.7122734293630315E-3</v>
      </c>
      <c r="Z95" s="93">
        <f t="shared" si="72"/>
        <v>7.1901680523965006E-3</v>
      </c>
      <c r="AA95" s="93">
        <f t="shared" si="67"/>
        <v>7.1901680523965006E-3</v>
      </c>
      <c r="AB95" s="93"/>
      <c r="AC95" s="93">
        <f>ABS(('Wyrównanie 22 Part 2'!B95-'Wyrównanie 22 Part 2'!I95)/'Wyrównanie 22 Part 2'!I95)</f>
        <v>3.8287934366672251E-2</v>
      </c>
      <c r="AD95" s="93">
        <f t="shared" si="73"/>
        <v>1.465965918066602E-3</v>
      </c>
      <c r="AE95" s="93">
        <f>'Wyrównanie 22 Part 2'!C96-'Wyrównanie 22 Part 2'!C95</f>
        <v>1.7379418146916625E-2</v>
      </c>
      <c r="AF95" s="93">
        <f t="shared" si="74"/>
        <v>1.7379418146916625E-2</v>
      </c>
      <c r="AG95" s="93">
        <f t="shared" si="75"/>
        <v>-1.7122734293630315E-3</v>
      </c>
      <c r="AH95" s="93">
        <f t="shared" si="76"/>
        <v>1.7122734293630315E-3</v>
      </c>
      <c r="AI95" s="93">
        <f t="shared" si="77"/>
        <v>7.1901680523965006E-3</v>
      </c>
      <c r="AJ95" s="93">
        <f t="shared" si="78"/>
        <v>7.1901680523965006E-3</v>
      </c>
      <c r="AK95" s="93"/>
      <c r="AL95" s="93">
        <f>ABS(('Wyrównanie 22 Part 2'!B95-'Wyrównanie 22 Part 2'!K95)/'Wyrównanie 22 Part 2'!K95)</f>
        <v>3.4617614469758758E-2</v>
      </c>
      <c r="AM95" s="93">
        <f t="shared" si="85"/>
        <v>1.1983792315768509E-3</v>
      </c>
      <c r="AN95" s="93">
        <f>'Wyrównanie 22 Part 2'!B96-'Wyrównanie 22 Part 2'!B95</f>
        <v>2.0942895317580673E-2</v>
      </c>
      <c r="AO95" s="93">
        <f t="shared" si="86"/>
        <v>2.0942895317580673E-2</v>
      </c>
      <c r="AP95" s="93"/>
      <c r="AQ95" s="93"/>
      <c r="AR95" s="93"/>
      <c r="AS95" s="93"/>
      <c r="AT95" s="93"/>
      <c r="AU95" s="93">
        <f>ABS(('Wyrównanie 22 Part 2'!B95-'Wyrównanie 22 Part 2'!M95)/'Wyrównanie 22 Part 2'!M95)</f>
        <v>6.5863731702579378E-2</v>
      </c>
      <c r="AV95" s="93">
        <f t="shared" si="91"/>
        <v>4.3380311537893597E-3</v>
      </c>
      <c r="AW95" s="93"/>
      <c r="AX95" s="93"/>
      <c r="AY95" s="93"/>
      <c r="AZ95" s="93"/>
      <c r="BA95" s="93"/>
      <c r="BB95" s="93"/>
      <c r="BC95" s="93"/>
      <c r="BD95" s="93">
        <f>ABS(('Wyrównanie 22 Part 2'!B95-'Wyrównanie 22 Part 2'!O95)/'Wyrównanie 22 Part 2'!O95)</f>
        <v>1.3712055794511003E-2</v>
      </c>
      <c r="BE95" s="93">
        <f t="shared" si="55"/>
        <v>1.8802047411178277E-4</v>
      </c>
      <c r="BF95" s="93">
        <f>'Wyrównanie 22 Part 2'!B96-'Wyrównanie 22 Part 2'!B95</f>
        <v>2.0942895317580673E-2</v>
      </c>
      <c r="BG95" s="93">
        <f t="shared" si="56"/>
        <v>2.0942895317580673E-2</v>
      </c>
      <c r="BH95" s="93">
        <f t="shared" si="57"/>
        <v>7.6551251962695688E-3</v>
      </c>
      <c r="BI95" s="93">
        <f t="shared" si="58"/>
        <v>7.6551251962695688E-3</v>
      </c>
      <c r="BJ95" s="93">
        <f t="shared" si="59"/>
        <v>-2.8004893338668624E-2</v>
      </c>
      <c r="BK95" s="93">
        <f t="shared" si="60"/>
        <v>2.8004893338668624E-2</v>
      </c>
      <c r="BL95" s="93"/>
      <c r="BM95" s="93">
        <f>ABS(('Wyrównanie 22 Part 2'!B95-'Wyrównanie 22 Part 2'!Q95)/'Wyrównanie 22 Part 2'!Q95)</f>
        <v>4.0437357780875968E-2</v>
      </c>
      <c r="BN95" s="93">
        <f t="shared" si="79"/>
        <v>1.6351799042985701E-3</v>
      </c>
      <c r="BO95" s="93">
        <f>'Wyrównanie 22 Part 2'!B96-'Wyrównanie 22 Part 2'!B95</f>
        <v>2.0942895317580673E-2</v>
      </c>
      <c r="BP95" s="93">
        <f t="shared" si="80"/>
        <v>2.0942895317580673E-2</v>
      </c>
      <c r="BQ95" s="93">
        <f t="shared" si="81"/>
        <v>7.6551251962695688E-3</v>
      </c>
      <c r="BR95" s="93">
        <f t="shared" si="82"/>
        <v>7.6551251962695688E-3</v>
      </c>
      <c r="BS95" s="93">
        <f t="shared" si="83"/>
        <v>-2.8004893338668624E-2</v>
      </c>
      <c r="BT95" s="93">
        <f t="shared" si="84"/>
        <v>2.8004893338668624E-2</v>
      </c>
    </row>
    <row r="96" spans="1:72" s="29" customFormat="1" x14ac:dyDescent="0.25">
      <c r="A96" s="42">
        <v>90</v>
      </c>
      <c r="B96" s="93">
        <f>ABS(('Wyrównanie 22 Part 2'!B96-'Wyrównanie 22 Part 2'!C96)/'Wyrównanie 22 Part 2'!C96)</f>
        <v>1.9821468313500103E-2</v>
      </c>
      <c r="C96" s="93">
        <f t="shared" si="49"/>
        <v>3.9289060610308863E-4</v>
      </c>
      <c r="D96" s="93">
        <f>'Wyrównanie 22 Part 2'!C97-'Wyrównanie 22 Part 2'!C96</f>
        <v>1.5667144717553594E-2</v>
      </c>
      <c r="E96" s="93">
        <f t="shared" si="50"/>
        <v>1.5667144717553594E-2</v>
      </c>
      <c r="F96" s="93">
        <f t="shared" si="51"/>
        <v>5.4778946230334691E-3</v>
      </c>
      <c r="G96" s="93">
        <f t="shared" si="52"/>
        <v>5.4778946230334691E-3</v>
      </c>
      <c r="H96" s="93">
        <f t="shared" si="53"/>
        <v>-6.9754521616803566E-3</v>
      </c>
      <c r="I96" s="93">
        <f t="shared" si="54"/>
        <v>6.9754521616803566E-3</v>
      </c>
      <c r="J96" s="93"/>
      <c r="K96" s="93">
        <f>ABS(('Wyrównanie 22 Part 2'!B96-'Wyrównanie 22 Part 2'!E96)/'Wyrównanie 22 Part 2'!E96)</f>
        <v>2.0343680574277288E-2</v>
      </c>
      <c r="L96" s="93">
        <f t="shared" si="61"/>
        <v>4.138653393082271E-4</v>
      </c>
      <c r="M96" s="93">
        <f>'Wyrównanie 22 Part 2'!C97-'Wyrównanie 22 Part 2'!C96</f>
        <v>1.5667144717553594E-2</v>
      </c>
      <c r="N96" s="93">
        <f t="shared" si="62"/>
        <v>1.5667144717553594E-2</v>
      </c>
      <c r="O96" s="93">
        <f t="shared" si="63"/>
        <v>5.4778946230334691E-3</v>
      </c>
      <c r="P96" s="93">
        <f t="shared" si="64"/>
        <v>5.4778946230334691E-3</v>
      </c>
      <c r="Q96" s="93">
        <f t="shared" si="65"/>
        <v>-6.9754521616803566E-3</v>
      </c>
      <c r="R96" s="93">
        <f t="shared" si="66"/>
        <v>6.9754521616803566E-3</v>
      </c>
      <c r="S96" s="93"/>
      <c r="T96" s="93">
        <f>ABS(('Wyrównanie 22 Part 2'!B96-'Wyrównanie 22 Part 2'!G96)/'Wyrównanie 22 Part 2'!G96)</f>
        <v>2.6660280680470314E-2</v>
      </c>
      <c r="U96" s="93">
        <f t="shared" si="68"/>
        <v>7.1077056596145869E-4</v>
      </c>
      <c r="V96" s="93">
        <f>'Wyrównanie 22 Part 2'!C97-'Wyrównanie 22 Part 2'!C96</f>
        <v>1.5667144717553594E-2</v>
      </c>
      <c r="W96" s="93">
        <f t="shared" si="69"/>
        <v>1.5667144717553594E-2</v>
      </c>
      <c r="X96" s="93">
        <f t="shared" si="70"/>
        <v>5.4778946230334691E-3</v>
      </c>
      <c r="Y96" s="93">
        <f t="shared" si="71"/>
        <v>5.4778946230334691E-3</v>
      </c>
      <c r="Z96" s="93">
        <f t="shared" si="72"/>
        <v>-6.9754521616803566E-3</v>
      </c>
      <c r="AA96" s="93">
        <f t="shared" si="67"/>
        <v>6.9754521616803566E-3</v>
      </c>
      <c r="AB96" s="93"/>
      <c r="AC96" s="93">
        <f>ABS(('Wyrównanie 22 Part 2'!B96-'Wyrównanie 22 Part 2'!I96)/'Wyrównanie 22 Part 2'!I96)</f>
        <v>4.2438794629057561E-3</v>
      </c>
      <c r="AD96" s="93">
        <f t="shared" si="73"/>
        <v>1.8010512895673248E-5</v>
      </c>
      <c r="AE96" s="93">
        <f>'Wyrównanie 22 Part 2'!C97-'Wyrównanie 22 Part 2'!C96</f>
        <v>1.5667144717553594E-2</v>
      </c>
      <c r="AF96" s="93">
        <f t="shared" si="74"/>
        <v>1.5667144717553594E-2</v>
      </c>
      <c r="AG96" s="93">
        <f t="shared" si="75"/>
        <v>5.4778946230334691E-3</v>
      </c>
      <c r="AH96" s="93">
        <f t="shared" si="76"/>
        <v>5.4778946230334691E-3</v>
      </c>
      <c r="AI96" s="93"/>
      <c r="AJ96" s="93"/>
      <c r="AK96" s="93"/>
      <c r="AL96" s="93">
        <f>ABS(('Wyrównanie 22 Part 2'!B96-'Wyrównanie 22 Part 2'!K96)/'Wyrównanie 22 Part 2'!K96)</f>
        <v>6.8475516267446947E-3</v>
      </c>
      <c r="AM96" s="93">
        <f t="shared" si="85"/>
        <v>4.6888963280933917E-5</v>
      </c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>
        <f>ABS(('Wyrównanie 22 Part 2'!B96-'Wyrównanie 22 Part 2'!O96)/'Wyrównanie 22 Part 2'!O96)</f>
        <v>8.3804155256802983E-3</v>
      </c>
      <c r="BE96" s="93">
        <f t="shared" si="55"/>
        <v>7.0231364383063394E-5</v>
      </c>
      <c r="BF96" s="93">
        <f>'Wyrównanie 22 Part 2'!B97-'Wyrównanie 22 Part 2'!B96</f>
        <v>2.8598020513850242E-2</v>
      </c>
      <c r="BG96" s="93">
        <f t="shared" si="56"/>
        <v>2.8598020513850242E-2</v>
      </c>
      <c r="BH96" s="93">
        <f t="shared" si="57"/>
        <v>-2.0349768142399055E-2</v>
      </c>
      <c r="BI96" s="93">
        <f t="shared" si="58"/>
        <v>2.0349768142399055E-2</v>
      </c>
      <c r="BJ96" s="93">
        <f t="shared" si="59"/>
        <v>2.481588310502969E-2</v>
      </c>
      <c r="BK96" s="93">
        <f t="shared" si="60"/>
        <v>2.481588310502969E-2</v>
      </c>
      <c r="BL96" s="93"/>
      <c r="BM96" s="93">
        <f>ABS(('Wyrównanie 22 Part 2'!B96-'Wyrównanie 22 Part 2'!Q96)/'Wyrównanie 22 Part 2'!Q96)</f>
        <v>1.2358151533403547E-2</v>
      </c>
      <c r="BN96" s="93">
        <f t="shared" si="79"/>
        <v>1.5272390932256444E-4</v>
      </c>
      <c r="BO96" s="93">
        <f>'Wyrównanie 22 Part 2'!B97-'Wyrównanie 22 Part 2'!B96</f>
        <v>2.8598020513850242E-2</v>
      </c>
      <c r="BP96" s="93">
        <f t="shared" si="80"/>
        <v>2.8598020513850242E-2</v>
      </c>
      <c r="BQ96" s="93">
        <f t="shared" si="81"/>
        <v>-2.0349768142399055E-2</v>
      </c>
      <c r="BR96" s="93">
        <f t="shared" si="82"/>
        <v>2.0349768142399055E-2</v>
      </c>
      <c r="BS96" s="93"/>
      <c r="BT96" s="93"/>
    </row>
    <row r="97" spans="1:72" s="29" customFormat="1" x14ac:dyDescent="0.25">
      <c r="A97" s="42">
        <v>91</v>
      </c>
      <c r="B97" s="93">
        <f>ABS(('Wyrównanie 22 Part 2'!B97-'Wyrównanie 22 Part 2'!C97)/'Wyrównanie 22 Part 2'!C97)</f>
        <v>5.6127300104221227E-2</v>
      </c>
      <c r="C97" s="93">
        <f t="shared" si="49"/>
        <v>3.150273816989312E-3</v>
      </c>
      <c r="D97" s="93">
        <f>'Wyrównanie 22 Part 2'!C98-'Wyrównanie 22 Part 2'!C97</f>
        <v>2.1145039340587063E-2</v>
      </c>
      <c r="E97" s="93">
        <f t="shared" si="50"/>
        <v>2.1145039340587063E-2</v>
      </c>
      <c r="F97" s="93">
        <f t="shared" si="51"/>
        <v>-1.4975575386468876E-3</v>
      </c>
      <c r="G97" s="93">
        <f t="shared" si="52"/>
        <v>1.4975575386468876E-3</v>
      </c>
      <c r="H97" s="93">
        <f t="shared" si="53"/>
        <v>-6.2745366455119189E-4</v>
      </c>
      <c r="I97" s="93">
        <f t="shared" si="54"/>
        <v>6.2745366455119189E-4</v>
      </c>
      <c r="J97" s="93"/>
      <c r="K97" s="93">
        <f>ABS(('Wyrównanie 22 Part 2'!B97-'Wyrównanie 22 Part 2'!E97)/'Wyrównanie 22 Part 2'!E97)</f>
        <v>4.0345672463737985E-2</v>
      </c>
      <c r="L97" s="93">
        <f t="shared" si="61"/>
        <v>1.6277732865512253E-3</v>
      </c>
      <c r="M97" s="93">
        <f>'Wyrównanie 22 Part 2'!C98-'Wyrównanie 22 Part 2'!C97</f>
        <v>2.1145039340587063E-2</v>
      </c>
      <c r="N97" s="93">
        <f t="shared" si="62"/>
        <v>2.1145039340587063E-2</v>
      </c>
      <c r="O97" s="93">
        <f t="shared" si="63"/>
        <v>-1.4975575386468876E-3</v>
      </c>
      <c r="P97" s="93">
        <f t="shared" si="64"/>
        <v>1.4975575386468876E-3</v>
      </c>
      <c r="Q97" s="93">
        <f t="shared" si="65"/>
        <v>-6.2745366455119189E-4</v>
      </c>
      <c r="R97" s="93">
        <f t="shared" si="66"/>
        <v>6.2745366455119189E-4</v>
      </c>
      <c r="S97" s="93"/>
      <c r="T97" s="93">
        <f>ABS(('Wyrównanie 22 Part 2'!B97-'Wyrównanie 22 Part 2'!G97)/'Wyrównanie 22 Part 2'!G97)</f>
        <v>3.6036430698721873E-2</v>
      </c>
      <c r="U97" s="93">
        <f t="shared" si="68"/>
        <v>1.2986243375037842E-3</v>
      </c>
      <c r="V97" s="93">
        <f>'Wyrównanie 22 Part 2'!C98-'Wyrównanie 22 Part 2'!C97</f>
        <v>2.1145039340587063E-2</v>
      </c>
      <c r="W97" s="93">
        <f t="shared" si="69"/>
        <v>2.1145039340587063E-2</v>
      </c>
      <c r="X97" s="93">
        <f t="shared" si="70"/>
        <v>-1.4975575386468876E-3</v>
      </c>
      <c r="Y97" s="93">
        <f t="shared" si="71"/>
        <v>1.4975575386468876E-3</v>
      </c>
      <c r="Z97" s="93"/>
      <c r="AA97" s="93"/>
      <c r="AB97" s="93"/>
      <c r="AC97" s="93">
        <f>ABS(('Wyrównanie 22 Part 2'!B97-'Wyrównanie 22 Part 2'!I97)/'Wyrównanie 22 Part 2'!I97)</f>
        <v>5.6317351010963426E-2</v>
      </c>
      <c r="AD97" s="93">
        <f t="shared" si="73"/>
        <v>3.1716440248920632E-3</v>
      </c>
      <c r="AE97" s="93">
        <f>'Wyrównanie 22 Part 2'!C98-'Wyrównanie 22 Part 2'!C97</f>
        <v>2.1145039340587063E-2</v>
      </c>
      <c r="AF97" s="93">
        <f t="shared" si="74"/>
        <v>2.1145039340587063E-2</v>
      </c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>
        <f>ABS(('Wyrównanie 22 Part 2'!B97-'Wyrównanie 22 Part 2'!O97)/'Wyrównanie 22 Part 2'!O97)</f>
        <v>1.6580337890352136E-2</v>
      </c>
      <c r="BE97" s="93">
        <f t="shared" si="55"/>
        <v>2.7490760455824674E-4</v>
      </c>
      <c r="BF97" s="93">
        <f>'Wyrównanie 22 Part 2'!B98-'Wyrównanie 22 Part 2'!B97</f>
        <v>8.2482523714511868E-3</v>
      </c>
      <c r="BG97" s="93">
        <f t="shared" si="56"/>
        <v>8.2482523714511868E-3</v>
      </c>
      <c r="BH97" s="93">
        <f t="shared" si="57"/>
        <v>4.4661149626306351E-3</v>
      </c>
      <c r="BI97" s="93">
        <f t="shared" si="58"/>
        <v>4.4661149626306351E-3</v>
      </c>
      <c r="BJ97" s="93">
        <f t="shared" si="59"/>
        <v>1.80411788692591E-2</v>
      </c>
      <c r="BK97" s="93">
        <f t="shared" si="60"/>
        <v>1.80411788692591E-2</v>
      </c>
      <c r="BL97" s="93"/>
      <c r="BM97" s="93">
        <f>ABS(('Wyrównanie 22 Part 2'!B97-'Wyrównanie 22 Part 2'!Q97)/'Wyrównanie 22 Part 2'!Q97)</f>
        <v>6.3062709723545343E-2</v>
      </c>
      <c r="BN97" s="93">
        <f t="shared" si="79"/>
        <v>3.9769053576761406E-3</v>
      </c>
      <c r="BO97" s="93">
        <f>'Wyrównanie 22 Part 2'!B98-'Wyrównanie 22 Part 2'!B97</f>
        <v>8.2482523714511868E-3</v>
      </c>
      <c r="BP97" s="93">
        <f t="shared" si="80"/>
        <v>8.2482523714511868E-3</v>
      </c>
      <c r="BQ97" s="93"/>
      <c r="BR97" s="93"/>
      <c r="BS97" s="93"/>
      <c r="BT97" s="93"/>
    </row>
    <row r="98" spans="1:72" s="29" customFormat="1" x14ac:dyDescent="0.25">
      <c r="A98" s="42">
        <v>92</v>
      </c>
      <c r="B98" s="93">
        <f>ABS(('Wyrównanie 22 Part 2'!B98-'Wyrównanie 22 Part 2'!C98)/'Wyrównanie 22 Part 2'!C98)</f>
        <v>1.591460176327145E-2</v>
      </c>
      <c r="C98" s="93">
        <f t="shared" si="49"/>
        <v>2.5327454928352275E-4</v>
      </c>
      <c r="D98" s="93">
        <f>'Wyrównanie 22 Part 2'!C99-'Wyrównanie 22 Part 2'!C98</f>
        <v>1.9647481801940175E-2</v>
      </c>
      <c r="E98" s="93">
        <f t="shared" si="50"/>
        <v>1.9647481801940175E-2</v>
      </c>
      <c r="F98" s="93">
        <f t="shared" si="51"/>
        <v>-2.1250112031980795E-3</v>
      </c>
      <c r="G98" s="93">
        <f t="shared" si="52"/>
        <v>2.1250112031980795E-3</v>
      </c>
      <c r="H98" s="93">
        <f t="shared" si="53"/>
        <v>1.4211522181366787E-2</v>
      </c>
      <c r="I98" s="93">
        <f t="shared" si="54"/>
        <v>1.4211522181366787E-2</v>
      </c>
      <c r="J98" s="93"/>
      <c r="K98" s="93">
        <f>ABS(('Wyrównanie 22 Part 2'!B98-'Wyrównanie 22 Part 2'!E98)/'Wyrównanie 22 Part 2'!E98)</f>
        <v>1.4765746037404466E-2</v>
      </c>
      <c r="L98" s="93">
        <f t="shared" si="61"/>
        <v>2.180272560411257E-4</v>
      </c>
      <c r="M98" s="93">
        <f>'Wyrównanie 22 Part 2'!C99-'Wyrównanie 22 Part 2'!C98</f>
        <v>1.9647481801940175E-2</v>
      </c>
      <c r="N98" s="93">
        <f t="shared" si="62"/>
        <v>1.9647481801940175E-2</v>
      </c>
      <c r="O98" s="93">
        <f t="shared" si="63"/>
        <v>-2.1250112031980795E-3</v>
      </c>
      <c r="P98" s="93">
        <f t="shared" si="64"/>
        <v>2.1250112031980795E-3</v>
      </c>
      <c r="Q98" s="93">
        <f t="shared" si="65"/>
        <v>1.4211522181366787E-2</v>
      </c>
      <c r="R98" s="93">
        <f t="shared" si="66"/>
        <v>1.4211522181366787E-2</v>
      </c>
      <c r="S98" s="93"/>
      <c r="T98" s="93">
        <f>ABS(('Wyrównanie 22 Part 2'!B98-'Wyrównanie 22 Part 2'!G98)/'Wyrównanie 22 Part 2'!G98)</f>
        <v>2.2447823694925543E-2</v>
      </c>
      <c r="U98" s="93">
        <f t="shared" si="68"/>
        <v>5.0390478863846064E-4</v>
      </c>
      <c r="V98" s="93">
        <f>'Wyrównanie 22 Part 2'!C99-'Wyrównanie 22 Part 2'!C98</f>
        <v>1.9647481801940175E-2</v>
      </c>
      <c r="W98" s="93">
        <f t="shared" si="69"/>
        <v>1.9647481801940175E-2</v>
      </c>
      <c r="X98" s="93"/>
      <c r="Y98" s="93"/>
      <c r="Z98" s="93"/>
      <c r="AA98" s="93"/>
      <c r="AB98" s="93"/>
      <c r="AC98" s="93">
        <f>ABS(('Wyrównanie 22 Part 2'!B98-'Wyrównanie 22 Part 2'!I98)/'Wyrównanie 22 Part 2'!I98)</f>
        <v>1.5015986921614204E-2</v>
      </c>
      <c r="AD98" s="93">
        <f t="shared" si="73"/>
        <v>2.2547986323008881E-4</v>
      </c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>
        <f>ABS(('Wyrównanie 22 Part 2'!B98-'Wyrównanie 22 Part 2'!O98)/'Wyrównanie 22 Part 2'!O98)</f>
        <v>1.7300490616591784E-3</v>
      </c>
      <c r="BE98" s="93">
        <f t="shared" si="55"/>
        <v>2.9930697557478037E-6</v>
      </c>
      <c r="BF98" s="93">
        <f>'Wyrównanie 22 Part 2'!B99-'Wyrównanie 22 Part 2'!B98</f>
        <v>1.2714367334081822E-2</v>
      </c>
      <c r="BG98" s="93">
        <f t="shared" si="56"/>
        <v>1.2714367334081822E-2</v>
      </c>
      <c r="BH98" s="93">
        <f t="shared" si="57"/>
        <v>2.2507293831889735E-2</v>
      </c>
      <c r="BI98" s="93">
        <f t="shared" si="58"/>
        <v>2.2507293831889735E-2</v>
      </c>
      <c r="BJ98" s="93">
        <f t="shared" si="59"/>
        <v>-4.4273847373515363E-2</v>
      </c>
      <c r="BK98" s="93">
        <f t="shared" si="60"/>
        <v>4.4273847373515363E-2</v>
      </c>
      <c r="BL98" s="93"/>
      <c r="BM98" s="93">
        <f>ABS(('Wyrównanie 22 Part 2'!B98-'Wyrównanie 22 Part 2'!Q98)/'Wyrównanie 22 Part 2'!Q98)</f>
        <v>1.3416717457775569E-2</v>
      </c>
      <c r="BN98" s="93">
        <f t="shared" si="79"/>
        <v>1.8000830734177974E-4</v>
      </c>
      <c r="BO98" s="93"/>
      <c r="BP98" s="93"/>
      <c r="BQ98" s="93"/>
      <c r="BR98" s="93"/>
      <c r="BS98" s="93"/>
      <c r="BT98" s="93"/>
    </row>
    <row r="99" spans="1:72" s="29" customFormat="1" x14ac:dyDescent="0.25">
      <c r="A99" s="42">
        <v>93</v>
      </c>
      <c r="B99" s="93">
        <f>ABS(('Wyrównanie 22 Part 2'!B99-'Wyrównanie 22 Part 2'!C99)/'Wyrównanie 22 Part 2'!C99)</f>
        <v>4.6687376595171221E-2</v>
      </c>
      <c r="C99" s="93">
        <f t="shared" si="49"/>
        <v>2.1797111333393413E-3</v>
      </c>
      <c r="D99" s="93">
        <f>'Wyrównanie 22 Part 2'!C100-'Wyrównanie 22 Part 2'!C99</f>
        <v>1.7522470598742096E-2</v>
      </c>
      <c r="E99" s="93">
        <f t="shared" si="50"/>
        <v>1.7522470598742096E-2</v>
      </c>
      <c r="F99" s="93">
        <f t="shared" si="51"/>
        <v>1.2086510978168707E-2</v>
      </c>
      <c r="G99" s="93">
        <f t="shared" si="52"/>
        <v>1.2086510978168707E-2</v>
      </c>
      <c r="H99" s="93">
        <f t="shared" si="53"/>
        <v>-2.4580000589352086E-2</v>
      </c>
      <c r="I99" s="93">
        <f t="shared" si="54"/>
        <v>2.4580000589352086E-2</v>
      </c>
      <c r="J99" s="93"/>
      <c r="K99" s="93">
        <f>ABS(('Wyrównanie 22 Part 2'!B99-'Wyrównanie 22 Part 2'!E99)/'Wyrównanie 22 Part 2'!E99)</f>
        <v>5.040729934717373E-2</v>
      </c>
      <c r="L99" s="93">
        <f t="shared" si="61"/>
        <v>2.5408958274755812E-3</v>
      </c>
      <c r="M99" s="93">
        <f>'Wyrównanie 22 Part 2'!C100-'Wyrównanie 22 Part 2'!C99</f>
        <v>1.7522470598742096E-2</v>
      </c>
      <c r="N99" s="93">
        <f t="shared" si="62"/>
        <v>1.7522470598742096E-2</v>
      </c>
      <c r="O99" s="93">
        <f t="shared" si="63"/>
        <v>1.2086510978168707E-2</v>
      </c>
      <c r="P99" s="93">
        <f t="shared" si="64"/>
        <v>1.2086510978168707E-2</v>
      </c>
      <c r="Q99" s="93"/>
      <c r="R99" s="93"/>
      <c r="S99" s="93"/>
      <c r="T99" s="93">
        <f>ABS(('Wyrównanie 22 Part 2'!B99-'Wyrównanie 22 Part 2'!G99)/'Wyrównanie 22 Part 2'!G99)</f>
        <v>5.208309622761069E-2</v>
      </c>
      <c r="U99" s="93">
        <f t="shared" si="68"/>
        <v>2.712648912654555E-3</v>
      </c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>
        <f>ABS(('Wyrównanie 22 Part 2'!B99-'Wyrównanie 22 Part 2'!O99)/'Wyrównanie 22 Part 2'!O99)</f>
        <v>1.7518431073935081E-2</v>
      </c>
      <c r="BE99" s="93">
        <f t="shared" si="55"/>
        <v>3.0689542729221426E-4</v>
      </c>
      <c r="BF99" s="93">
        <f>'Wyrównanie 22 Part 2'!B100-'Wyrównanie 22 Part 2'!B99</f>
        <v>3.5221661165971557E-2</v>
      </c>
      <c r="BG99" s="93">
        <f t="shared" si="56"/>
        <v>3.5221661165971557E-2</v>
      </c>
      <c r="BH99" s="93">
        <f t="shared" si="57"/>
        <v>-2.1766553541625627E-2</v>
      </c>
      <c r="BI99" s="93">
        <f t="shared" si="58"/>
        <v>2.1766553541625627E-2</v>
      </c>
      <c r="BJ99" s="93">
        <f t="shared" si="59"/>
        <v>2.6284410415139875E-2</v>
      </c>
      <c r="BK99" s="93">
        <f t="shared" si="60"/>
        <v>2.6284410415139875E-2</v>
      </c>
      <c r="BL99" s="93"/>
      <c r="BM99" s="93"/>
      <c r="BN99" s="93"/>
      <c r="BO99" s="93"/>
      <c r="BP99" s="93"/>
      <c r="BQ99" s="93"/>
      <c r="BR99" s="93"/>
      <c r="BS99" s="93"/>
      <c r="BT99" s="93"/>
    </row>
    <row r="100" spans="1:72" s="29" customFormat="1" x14ac:dyDescent="0.25">
      <c r="A100" s="42">
        <v>94</v>
      </c>
      <c r="B100" s="93">
        <f>ABS(('Wyrównanie 22 Part 2'!B100-'Wyrównanie 22 Part 2'!C100)/'Wyrównanie 22 Part 2'!C100)</f>
        <v>3.2901420048263297E-2</v>
      </c>
      <c r="C100" s="93">
        <f t="shared" si="49"/>
        <v>1.082503441192262E-3</v>
      </c>
      <c r="D100" s="93">
        <f>'Wyrównanie 22 Part 2'!C101-'Wyrównanie 22 Part 2'!C100</f>
        <v>2.9608981576910803E-2</v>
      </c>
      <c r="E100" s="93">
        <f t="shared" si="50"/>
        <v>2.9608981576910803E-2</v>
      </c>
      <c r="F100" s="93">
        <f t="shared" si="51"/>
        <v>-1.2493489611183378E-2</v>
      </c>
      <c r="G100" s="93">
        <f t="shared" si="52"/>
        <v>1.2493489611183378E-2</v>
      </c>
      <c r="H100" s="93">
        <f t="shared" si="53"/>
        <v>9.4941543188645505E-3</v>
      </c>
      <c r="I100" s="93">
        <f t="shared" si="54"/>
        <v>9.4941543188645505E-3</v>
      </c>
      <c r="J100" s="93"/>
      <c r="K100" s="93">
        <f>ABS(('Wyrównanie 22 Part 2'!B100-'Wyrównanie 22 Part 2'!E100)/'Wyrównanie 22 Part 2'!E100)</f>
        <v>1.4037284965132027E-2</v>
      </c>
      <c r="L100" s="93">
        <f t="shared" si="61"/>
        <v>1.9704536919232165E-4</v>
      </c>
      <c r="M100" s="93">
        <f>'Wyrównanie 22 Part 2'!C101-'Wyrównanie 22 Part 2'!C100</f>
        <v>2.9608981576910803E-2</v>
      </c>
      <c r="N100" s="93">
        <f t="shared" si="62"/>
        <v>2.9608981576910803E-2</v>
      </c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>
        <f>ABS(('Wyrównanie 22 Part 2'!B100-'Wyrównanie 22 Part 2'!O100)/'Wyrównanie 22 Part 2'!O100)</f>
        <v>1.7031092543518898E-2</v>
      </c>
      <c r="BE100" s="93">
        <f t="shared" si="55"/>
        <v>2.9005811322590499E-4</v>
      </c>
      <c r="BF100" s="93">
        <f>'Wyrównanie 22 Part 2'!B101-'Wyrównanie 22 Part 2'!B100</f>
        <v>1.345510762434593E-2</v>
      </c>
      <c r="BG100" s="93">
        <f t="shared" si="56"/>
        <v>1.345510762434593E-2</v>
      </c>
      <c r="BH100" s="93">
        <f t="shared" si="57"/>
        <v>4.5178568735142477E-3</v>
      </c>
      <c r="BI100" s="93">
        <f t="shared" si="58"/>
        <v>4.5178568735142477E-3</v>
      </c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</row>
    <row r="101" spans="1:72" s="29" customFormat="1" x14ac:dyDescent="0.25">
      <c r="A101" s="42">
        <v>95</v>
      </c>
      <c r="B101" s="93">
        <f>ABS(('Wyrównanie 22 Part 2'!B101-'Wyrównanie 22 Part 2'!C101)/'Wyrównanie 22 Part 2'!C101)</f>
        <v>3.2405338940645352E-2</v>
      </c>
      <c r="C101" s="93">
        <f t="shared" si="49"/>
        <v>1.050105991858106E-3</v>
      </c>
      <c r="D101" s="93">
        <f>'Wyrównanie 22 Part 2'!C102-'Wyrównanie 22 Part 2'!C101</f>
        <v>1.7115491965727425E-2</v>
      </c>
      <c r="E101" s="93">
        <f t="shared" si="50"/>
        <v>1.7115491965727425E-2</v>
      </c>
      <c r="F101" s="93">
        <f t="shared" si="51"/>
        <v>-2.9993352923188277E-3</v>
      </c>
      <c r="G101" s="93">
        <f t="shared" si="52"/>
        <v>2.9993352923188277E-3</v>
      </c>
      <c r="H101" s="93"/>
      <c r="I101" s="93"/>
      <c r="J101" s="93"/>
      <c r="K101" s="93">
        <f>ABS(('Wyrównanie 22 Part 2'!B101-'Wyrównanie 22 Part 2'!E101)/'Wyrównanie 22 Part 2'!E101)</f>
        <v>1.0991428147906639E-2</v>
      </c>
      <c r="L101" s="93">
        <f t="shared" si="61"/>
        <v>1.2081149273059438E-4</v>
      </c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>
        <f>ABS(('Wyrównanie 22 Part 2'!B101-'Wyrównanie 22 Part 2'!O101)/'Wyrównanie 22 Part 2'!O101)</f>
        <v>6.5608554773351384E-3</v>
      </c>
      <c r="BE101" s="93">
        <f t="shared" si="55"/>
        <v>4.3044824594478484E-5</v>
      </c>
      <c r="BF101" s="93">
        <f>'Wyrównanie 22 Part 2'!B102-'Wyrównanie 22 Part 2'!B101</f>
        <v>1.7972964497860178E-2</v>
      </c>
      <c r="BG101" s="93">
        <f t="shared" si="56"/>
        <v>1.7972964497860178E-2</v>
      </c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</row>
    <row r="102" spans="1:72" s="29" customFormat="1" x14ac:dyDescent="0.25">
      <c r="A102" s="42">
        <v>96</v>
      </c>
      <c r="B102" s="93">
        <f>ABS(('Wyrównanie 22 Part 2'!B102-'Wyrównanie 22 Part 2'!C102)/'Wyrównanie 22 Part 2'!C102)</f>
        <v>2.7351024415933789E-2</v>
      </c>
      <c r="C102" s="93">
        <f t="shared" si="49"/>
        <v>7.4807853660100625E-4</v>
      </c>
      <c r="D102" s="93">
        <f>'Wyrównanie 22 Part 2'!C103-'Wyrównanie 22 Part 2'!C102</f>
        <v>1.4116156673408597E-2</v>
      </c>
      <c r="E102" s="93">
        <f t="shared" si="50"/>
        <v>1.4116156673408597E-2</v>
      </c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>
        <f>ABS(('Wyrównanie 22 Part 2'!B102-'Wyrównanie 22 Part 2'!O102)/'Wyrównanie 22 Part 2'!O102)</f>
        <v>4.6493438583254096E-2</v>
      </c>
      <c r="BE102" s="93">
        <f t="shared" si="55"/>
        <v>2.1616398312948207E-3</v>
      </c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</row>
    <row r="103" spans="1:72" s="29" customFormat="1" x14ac:dyDescent="0.25">
      <c r="A103" s="42">
        <v>97</v>
      </c>
      <c r="B103" s="93">
        <f>ABS(('Wyrównanie 22 Part 2'!B103-'Wyrównanie 22 Part 2'!C103)/'Wyrównanie 22 Part 2'!C103)</f>
        <v>0.15987315343213879</v>
      </c>
      <c r="C103" s="93">
        <f t="shared" si="49"/>
        <v>2.5559425188336191E-2</v>
      </c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</row>
    <row r="104" spans="1:72" s="29" customFormat="1" x14ac:dyDescent="0.25">
      <c r="A104" s="42">
        <v>98</v>
      </c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</row>
    <row r="105" spans="1:72" s="94" customFormat="1" x14ac:dyDescent="0.25">
      <c r="A105" s="95">
        <v>99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</row>
    <row r="106" spans="1:72" x14ac:dyDescent="0.25">
      <c r="D106" s="26"/>
      <c r="E106" s="26"/>
      <c r="F106" s="26"/>
      <c r="G106" s="26"/>
      <c r="H106" s="26"/>
      <c r="I106" s="26"/>
    </row>
    <row r="107" spans="1:72" x14ac:dyDescent="0.25">
      <c r="B107" s="21" t="s">
        <v>84</v>
      </c>
      <c r="C107" s="21" t="s">
        <v>85</v>
      </c>
      <c r="D107" s="26"/>
      <c r="E107" s="27" t="s">
        <v>86</v>
      </c>
      <c r="F107" s="26"/>
      <c r="G107" s="26"/>
      <c r="H107" s="26"/>
      <c r="I107" s="26"/>
      <c r="K107" s="21" t="s">
        <v>84</v>
      </c>
      <c r="L107" s="21" t="s">
        <v>85</v>
      </c>
      <c r="M107" s="26"/>
      <c r="N107" s="27" t="s">
        <v>86</v>
      </c>
      <c r="O107" s="26"/>
      <c r="P107" s="26"/>
      <c r="Q107" s="26"/>
      <c r="R107" s="26"/>
      <c r="T107" s="21" t="s">
        <v>84</v>
      </c>
      <c r="U107" s="21" t="s">
        <v>85</v>
      </c>
      <c r="V107" s="26"/>
      <c r="W107" s="27" t="s">
        <v>86</v>
      </c>
      <c r="X107" s="26"/>
      <c r="Y107" s="26"/>
      <c r="Z107" s="26"/>
      <c r="AA107" s="26"/>
      <c r="AC107" s="21" t="s">
        <v>84</v>
      </c>
      <c r="AD107" s="21" t="s">
        <v>85</v>
      </c>
      <c r="AE107" s="26"/>
      <c r="AF107" s="27" t="s">
        <v>86</v>
      </c>
      <c r="AG107" s="26"/>
      <c r="AH107" s="26"/>
      <c r="AI107" s="26"/>
      <c r="AJ107" s="26"/>
      <c r="AL107" s="21" t="s">
        <v>84</v>
      </c>
      <c r="AM107" s="21" t="s">
        <v>85</v>
      </c>
      <c r="AN107" s="26"/>
      <c r="AO107" s="27" t="s">
        <v>86</v>
      </c>
      <c r="AP107" s="26"/>
      <c r="AQ107" s="26"/>
      <c r="AR107" s="26"/>
      <c r="AS107" s="26"/>
      <c r="AU107" s="21" t="s">
        <v>84</v>
      </c>
      <c r="AV107" s="21" t="s">
        <v>85</v>
      </c>
      <c r="AW107" s="26"/>
      <c r="AX107" s="27" t="s">
        <v>86</v>
      </c>
      <c r="AY107" s="26"/>
      <c r="AZ107" s="26"/>
      <c r="BA107" s="26"/>
      <c r="BB107" s="26"/>
      <c r="BD107" s="21" t="s">
        <v>84</v>
      </c>
      <c r="BE107" s="21" t="s">
        <v>85</v>
      </c>
      <c r="BF107" s="26"/>
      <c r="BG107" s="27" t="s">
        <v>86</v>
      </c>
      <c r="BH107" s="26"/>
      <c r="BI107" s="26"/>
      <c r="BJ107" s="26"/>
      <c r="BK107" s="26"/>
      <c r="BM107" s="21" t="s">
        <v>84</v>
      </c>
      <c r="BN107" s="21" t="s">
        <v>85</v>
      </c>
      <c r="BO107" s="26"/>
      <c r="BP107" s="27" t="s">
        <v>86</v>
      </c>
      <c r="BQ107" s="26"/>
      <c r="BR107" s="26"/>
      <c r="BS107" s="26"/>
      <c r="BT107" s="26"/>
    </row>
    <row r="108" spans="1:72" x14ac:dyDescent="0.25">
      <c r="B108">
        <f>AVERAGE(B8:B103)</f>
        <v>0.25907461058680287</v>
      </c>
      <c r="C108">
        <f>AVERAGE(C8:C103)</f>
        <v>0.24940307614722715</v>
      </c>
      <c r="E108" t="s">
        <v>78</v>
      </c>
      <c r="G108" t="s">
        <v>79</v>
      </c>
      <c r="I108" t="s">
        <v>80</v>
      </c>
      <c r="K108">
        <f>AVERAGE(K10:K101)</f>
        <v>0.20942671255474982</v>
      </c>
      <c r="L108">
        <f>AVERAGE(L10:L101)</f>
        <v>0.13554959256679042</v>
      </c>
      <c r="N108" t="s">
        <v>78</v>
      </c>
      <c r="P108" t="s">
        <v>79</v>
      </c>
      <c r="R108" t="s">
        <v>80</v>
      </c>
      <c r="T108">
        <f>AVERAGE(T10:T101)</f>
        <v>0.20653367258656247</v>
      </c>
      <c r="U108">
        <f>AVERAGE(U10:U101)</f>
        <v>0.12311244399511732</v>
      </c>
      <c r="W108" t="s">
        <v>78</v>
      </c>
      <c r="Y108" t="s">
        <v>79</v>
      </c>
      <c r="AA108" t="s">
        <v>80</v>
      </c>
      <c r="AC108">
        <f>AVERAGE(AC10:AC101)</f>
        <v>0.30970539257918434</v>
      </c>
      <c r="AD108">
        <f>AVERAGE(AD10:AD101)</f>
        <v>1.1446814870094637</v>
      </c>
      <c r="AF108" t="s">
        <v>78</v>
      </c>
      <c r="AH108" t="s">
        <v>79</v>
      </c>
      <c r="AJ108" t="s">
        <v>80</v>
      </c>
      <c r="AL108" s="29">
        <f>AVERAGE(AL15:AL96)</f>
        <v>0.20188517392998645</v>
      </c>
      <c r="AM108">
        <f>AVERAGE(AM10:AM101)</f>
        <v>0.16180735514855504</v>
      </c>
      <c r="AO108" t="s">
        <v>78</v>
      </c>
      <c r="AQ108" t="s">
        <v>79</v>
      </c>
      <c r="AS108" t="s">
        <v>80</v>
      </c>
      <c r="AU108" s="29">
        <f>AVERAGE(AU15:AU96)</f>
        <v>0.17854602190443067</v>
      </c>
      <c r="AV108">
        <f>AVERAGE(AV10:AV101)</f>
        <v>8.0365602520095933E-2</v>
      </c>
      <c r="AX108" t="s">
        <v>78</v>
      </c>
      <c r="AZ108" t="s">
        <v>79</v>
      </c>
      <c r="BB108" t="s">
        <v>80</v>
      </c>
      <c r="BD108" s="29">
        <f>AVERAGE(BD9:BD102)</f>
        <v>0.17203964256181159</v>
      </c>
      <c r="BE108" s="29">
        <f>AVERAGE(BE9:BE102)</f>
        <v>0.10715419653158552</v>
      </c>
      <c r="BG108" t="s">
        <v>78</v>
      </c>
      <c r="BI108" t="s">
        <v>79</v>
      </c>
      <c r="BK108" t="s">
        <v>80</v>
      </c>
      <c r="BM108" s="29">
        <f>AVERAGE(BM13:BM102)</f>
        <v>0.23320325085978977</v>
      </c>
      <c r="BN108" s="29">
        <f>AVERAGE(BN10:BN102)</f>
        <v>0.22323104982407629</v>
      </c>
      <c r="BP108" t="s">
        <v>78</v>
      </c>
      <c r="BR108" t="s">
        <v>79</v>
      </c>
      <c r="BT108" t="s">
        <v>80</v>
      </c>
    </row>
    <row r="109" spans="1:72" x14ac:dyDescent="0.25">
      <c r="E109" s="26">
        <f>SUM(E8:E102)</f>
        <v>0.29421079536992861</v>
      </c>
      <c r="G109" s="26">
        <f>SUM(G8:G101)</f>
        <v>6.5266055496467856E-2</v>
      </c>
      <c r="I109" s="26">
        <f>SUM(I8:I100)</f>
        <v>0.10263397746273251</v>
      </c>
      <c r="N109" s="26">
        <f>SUM(N8:N100)</f>
        <v>0.26253654229980072</v>
      </c>
      <c r="P109" s="26">
        <f>SUM(P8:P99)</f>
        <v>4.9348582207908984E-2</v>
      </c>
      <c r="R109" s="26">
        <f>SUM(R8:R98)</f>
        <v>6.8151664934630707E-2</v>
      </c>
      <c r="W109" s="26">
        <f>SUM(W8:W100)</f>
        <v>0.2154036248433841</v>
      </c>
      <c r="Y109" s="26">
        <f>SUM(Y8:Y99)</f>
        <v>3.512234461028256E-2</v>
      </c>
      <c r="AA109" s="26">
        <f>SUM(AA12:AA96)</f>
        <v>5.3271473401461204E-2</v>
      </c>
      <c r="AF109" s="26">
        <f>SUM(AF8:AF100)</f>
        <v>0.19574289290594798</v>
      </c>
      <c r="AH109" s="26">
        <f>SUM(AH8:AH99)</f>
        <v>3.3611536936139726E-2</v>
      </c>
      <c r="AJ109" s="26">
        <f>SUM(AJ12:AJ96)</f>
        <v>4.62827711042849E-2</v>
      </c>
      <c r="AO109" s="26">
        <f>SUM(AO8:AO100)</f>
        <v>0.16577944554043605</v>
      </c>
      <c r="AQ109" s="26">
        <f>SUM(AQ8:AQ99)</f>
        <v>0.13781985582876782</v>
      </c>
      <c r="AS109" s="26">
        <f>SUM(AS12:AS96)</f>
        <v>0.2485597818210859</v>
      </c>
      <c r="AX109" s="26">
        <f>SUM(AX8:AX100)</f>
        <v>0.14469014805610333</v>
      </c>
      <c r="AZ109" s="26">
        <f>SUM(AZ8:AZ99)</f>
        <v>0.12456274639523908</v>
      </c>
      <c r="BB109" s="26">
        <f>SUM(BB12:BB96)</f>
        <v>0.22199169041693267</v>
      </c>
      <c r="BG109" s="26">
        <f>SUM(BG8:BG101)</f>
        <v>0.2827050143659956</v>
      </c>
      <c r="BI109" s="26">
        <f>SUM(BI8:BI100)</f>
        <v>0.22044670833561411</v>
      </c>
      <c r="BK109" s="26">
        <f>SUM(BK9:BK99)</f>
        <v>0.39774146592574611</v>
      </c>
      <c r="BP109" s="26">
        <f>SUM(BP8:BP101)</f>
        <v>0.20284386432388105</v>
      </c>
      <c r="BR109" s="26">
        <f>SUM(BR8:BR100)</f>
        <v>0.1663356993990841</v>
      </c>
      <c r="BT109" s="26">
        <f>SUM(BT12:BT99)</f>
        <v>0.28297041396216549</v>
      </c>
    </row>
    <row r="110" spans="1:72" x14ac:dyDescent="0.25">
      <c r="B110" s="22" t="s">
        <v>88</v>
      </c>
      <c r="C110">
        <f>AVERAGE('Wyrównanie 22 Part 2'!$B$6:$B$105)</f>
        <v>3.7472796954022336E-2</v>
      </c>
      <c r="K110" s="22" t="s">
        <v>88</v>
      </c>
      <c r="L110">
        <f>AVERAGE('Wyrównanie 22 Part 2'!$B$6:$B$105)</f>
        <v>3.7472796954022336E-2</v>
      </c>
      <c r="T110" s="22" t="s">
        <v>88</v>
      </c>
      <c r="U110">
        <f>AVERAGE('Wyrównanie 22 Part 2'!$B$6:$B$105)</f>
        <v>3.7472796954022336E-2</v>
      </c>
      <c r="AC110" s="22" t="s">
        <v>88</v>
      </c>
      <c r="AD110">
        <f>AVERAGE('Wyrównanie 22 Part 2'!$B$6:$B$105)</f>
        <v>3.7472796954022336E-2</v>
      </c>
      <c r="AL110" s="22" t="s">
        <v>88</v>
      </c>
      <c r="AM110">
        <f>AVERAGE('Wyrównanie 22 Part 2'!$B$6:$B$105)</f>
        <v>3.7472796954022336E-2</v>
      </c>
      <c r="AU110" s="22" t="s">
        <v>88</v>
      </c>
      <c r="AV110">
        <f>AVERAGE('Wyrównanie 22 Part 2'!$B$6:$B$105)</f>
        <v>3.7472796954022336E-2</v>
      </c>
      <c r="BD110" s="22" t="s">
        <v>88</v>
      </c>
      <c r="BE110">
        <f>AVERAGE('Wyrównanie 22 Part 2'!$B$6:$B$105)</f>
        <v>3.7472796954022336E-2</v>
      </c>
      <c r="BM110" s="22" t="s">
        <v>88</v>
      </c>
      <c r="BN110">
        <f>AVERAGE('Wyrównanie 22 Part 2'!$B$6:$B$105)</f>
        <v>3.7472796954022336E-2</v>
      </c>
    </row>
    <row r="111" spans="1:72" x14ac:dyDescent="0.25">
      <c r="E111" s="22" t="s">
        <v>87</v>
      </c>
      <c r="F111" s="22"/>
      <c r="G111" s="22"/>
      <c r="H111" s="22"/>
      <c r="N111" s="22" t="s">
        <v>87</v>
      </c>
      <c r="O111" s="22"/>
      <c r="P111" s="22"/>
      <c r="Q111" s="22"/>
      <c r="W111" s="22" t="s">
        <v>87</v>
      </c>
      <c r="X111" s="22"/>
      <c r="Y111" s="22"/>
      <c r="Z111" s="22"/>
      <c r="AF111" s="22" t="s">
        <v>87</v>
      </c>
      <c r="AG111" s="22"/>
      <c r="AH111" s="22"/>
      <c r="AI111" s="22"/>
      <c r="AO111" s="22" t="s">
        <v>87</v>
      </c>
      <c r="AP111" s="22"/>
      <c r="AQ111" s="22"/>
      <c r="AR111" s="22"/>
      <c r="AX111" s="22" t="s">
        <v>87</v>
      </c>
      <c r="AY111" s="22"/>
      <c r="AZ111" s="22"/>
      <c r="BA111" s="22"/>
      <c r="BG111" s="22" t="s">
        <v>87</v>
      </c>
      <c r="BH111" s="22"/>
      <c r="BI111" s="22"/>
      <c r="BJ111" s="22"/>
      <c r="BP111" s="22" t="s">
        <v>87</v>
      </c>
      <c r="BQ111" s="22"/>
      <c r="BR111" s="22"/>
      <c r="BS111" s="22"/>
    </row>
    <row r="112" spans="1:72" x14ac:dyDescent="0.25">
      <c r="E112" t="s">
        <v>78</v>
      </c>
      <c r="G112" t="s">
        <v>79</v>
      </c>
      <c r="I112" t="s">
        <v>80</v>
      </c>
      <c r="N112" t="s">
        <v>78</v>
      </c>
      <c r="P112" t="s">
        <v>79</v>
      </c>
      <c r="R112" t="s">
        <v>80</v>
      </c>
      <c r="W112" t="s">
        <v>78</v>
      </c>
      <c r="Y112" t="s">
        <v>79</v>
      </c>
      <c r="AA112" t="s">
        <v>80</v>
      </c>
      <c r="AF112" t="s">
        <v>78</v>
      </c>
      <c r="AH112" t="s">
        <v>79</v>
      </c>
      <c r="AJ112" t="s">
        <v>80</v>
      </c>
      <c r="AO112" t="s">
        <v>78</v>
      </c>
      <c r="AQ112" t="s">
        <v>79</v>
      </c>
      <c r="AS112" t="s">
        <v>80</v>
      </c>
      <c r="AX112" t="s">
        <v>78</v>
      </c>
      <c r="AZ112" t="s">
        <v>79</v>
      </c>
      <c r="BB112" t="s">
        <v>80</v>
      </c>
      <c r="BG112" t="s">
        <v>78</v>
      </c>
      <c r="BI112" t="s">
        <v>79</v>
      </c>
      <c r="BK112" t="s">
        <v>80</v>
      </c>
      <c r="BP112" t="s">
        <v>78</v>
      </c>
      <c r="BR112" t="s">
        <v>79</v>
      </c>
      <c r="BT112" t="s">
        <v>80</v>
      </c>
    </row>
    <row r="113" spans="2:72" x14ac:dyDescent="0.25">
      <c r="E113" s="26">
        <f>AVERAGE(E8:E102)</f>
        <v>3.0969557407360907E-3</v>
      </c>
      <c r="G113" s="26">
        <f>AVERAGE(G8:G101)</f>
        <v>6.9431973932412611E-4</v>
      </c>
      <c r="I113" s="26">
        <f>AVERAGE(I8:I100)</f>
        <v>1.1035911555132528E-3</v>
      </c>
      <c r="N113" s="26">
        <f>AVERAGE(N8:N100)</f>
        <v>2.8850169483494587E-3</v>
      </c>
      <c r="P113" s="26">
        <f>AVERAGE(P8:P99)</f>
        <v>5.4831758008787757E-4</v>
      </c>
      <c r="R113" s="26">
        <f>AVERAGE(R8:R98)</f>
        <v>7.6574904420933382E-4</v>
      </c>
      <c r="W113" s="26">
        <f>AVERAGE(W8:W98)</f>
        <v>2.475903733832001E-3</v>
      </c>
      <c r="Y113" s="26">
        <f>AVERAGE(Y8:Y99)</f>
        <v>4.0839935593351816E-4</v>
      </c>
      <c r="AA113" s="26">
        <f>AVERAGE(AA12:AA96)</f>
        <v>6.2672321648777891E-4</v>
      </c>
      <c r="AF113" s="26">
        <f>AVERAGE(AF8:AF98)</f>
        <v>2.3028575635993882E-3</v>
      </c>
      <c r="AH113" s="26">
        <f>AVERAGE(AH8:AH99)</f>
        <v>4.0013734447785386E-4</v>
      </c>
      <c r="AJ113" s="26">
        <f>AVERAGE(AJ12:AJ96)</f>
        <v>5.5762374824439638E-4</v>
      </c>
      <c r="AO113" s="26">
        <f>AVERAGE(AO8:AO98)</f>
        <v>2.0466598214868648E-3</v>
      </c>
      <c r="AQ113" s="26">
        <f>AVERAGE(AQ8:AQ99)</f>
        <v>1.7227481978595977E-3</v>
      </c>
      <c r="AS113" s="26">
        <f>AVERAGE(AS12:AS96)</f>
        <v>3.1463263521656444E-3</v>
      </c>
      <c r="AX113" s="26">
        <f>AVERAGE(AX8:AX98)</f>
        <v>1.8315208614696624E-3</v>
      </c>
      <c r="AZ113" s="26">
        <f>AVERAGE(AZ8:AZ99)</f>
        <v>1.5969582871184498E-3</v>
      </c>
      <c r="BB113" s="26">
        <f>AVERAGE(BB12:BB96)</f>
        <v>2.8830089664536713E-3</v>
      </c>
      <c r="BG113" s="26">
        <f>AVERAGE(BG8:BG101)</f>
        <v>3.0398388641504903E-3</v>
      </c>
      <c r="BI113" s="26">
        <f>AVERAGE(BI8:BI100)</f>
        <v>2.3961598732131968E-3</v>
      </c>
      <c r="BK113" s="26">
        <f>AVERAGE(BK12:BK99)</f>
        <v>4.5084928077958634E-3</v>
      </c>
      <c r="BP113" s="26">
        <f>AVERAGE(BP8:BP101)</f>
        <v>2.3863984038103654E-3</v>
      </c>
      <c r="BR113" s="26">
        <f>AVERAGE(BR8:BR100)</f>
        <v>1.9801868976081442E-3</v>
      </c>
      <c r="BT113" s="26">
        <f>AVERAGE(BT12:BT99)</f>
        <v>3.4092820959297047E-3</v>
      </c>
    </row>
    <row r="115" spans="2:72" x14ac:dyDescent="0.25">
      <c r="E115" s="22" t="s">
        <v>90</v>
      </c>
      <c r="N115" s="22" t="s">
        <v>90</v>
      </c>
      <c r="W115" s="22" t="s">
        <v>90</v>
      </c>
      <c r="AF115" s="22" t="s">
        <v>90</v>
      </c>
      <c r="AO115" s="22" t="s">
        <v>90</v>
      </c>
      <c r="AX115" s="22" t="s">
        <v>90</v>
      </c>
      <c r="BG115" s="22" t="s">
        <v>90</v>
      </c>
      <c r="BP115" s="22" t="s">
        <v>90</v>
      </c>
    </row>
    <row r="116" spans="2:72" x14ac:dyDescent="0.25">
      <c r="E116" t="s">
        <v>78</v>
      </c>
      <c r="G116" t="s">
        <v>79</v>
      </c>
      <c r="I116" t="s">
        <v>80</v>
      </c>
      <c r="N116" t="s">
        <v>78</v>
      </c>
      <c r="P116" t="s">
        <v>79</v>
      </c>
      <c r="R116" t="s">
        <v>80</v>
      </c>
      <c r="W116" t="s">
        <v>78</v>
      </c>
      <c r="Y116" t="s">
        <v>79</v>
      </c>
      <c r="AA116" t="s">
        <v>80</v>
      </c>
      <c r="AF116" t="s">
        <v>78</v>
      </c>
      <c r="AH116" t="s">
        <v>79</v>
      </c>
      <c r="AJ116" t="s">
        <v>80</v>
      </c>
      <c r="AO116" t="s">
        <v>78</v>
      </c>
      <c r="AQ116" t="s">
        <v>79</v>
      </c>
      <c r="AS116" t="s">
        <v>80</v>
      </c>
      <c r="AX116" t="s">
        <v>78</v>
      </c>
      <c r="AZ116" t="s">
        <v>79</v>
      </c>
      <c r="BB116" t="s">
        <v>80</v>
      </c>
      <c r="BG116" t="s">
        <v>78</v>
      </c>
      <c r="BI116" t="s">
        <v>79</v>
      </c>
      <c r="BK116" t="s">
        <v>80</v>
      </c>
      <c r="BP116" t="s">
        <v>78</v>
      </c>
      <c r="BR116" t="s">
        <v>79</v>
      </c>
      <c r="BT116" t="s">
        <v>80</v>
      </c>
    </row>
    <row r="117" spans="2:72" x14ac:dyDescent="0.25">
      <c r="E117" s="28">
        <f>E113/$C$110</f>
        <v>8.2645438624075349E-2</v>
      </c>
      <c r="F117" s="28"/>
      <c r="G117" s="28">
        <f>G113/$C$110</f>
        <v>1.8528633989505224E-2</v>
      </c>
      <c r="H117" s="28"/>
      <c r="I117" s="28">
        <f>I113/$C$110</f>
        <v>2.9450461273742554E-2</v>
      </c>
      <c r="N117" s="28">
        <f>N113/$C$110</f>
        <v>7.6989634691247158E-2</v>
      </c>
      <c r="O117" s="28"/>
      <c r="P117" s="28">
        <f>P113/$C$110</f>
        <v>1.4632416703792938E-2</v>
      </c>
      <c r="Q117" s="28"/>
      <c r="R117" s="28">
        <f>R113/$C$110</f>
        <v>2.0434798212390661E-2</v>
      </c>
      <c r="W117" s="28">
        <f>W113/$C$110</f>
        <v>6.6072029180790498E-2</v>
      </c>
      <c r="X117" s="28"/>
      <c r="Y117" s="28">
        <f>Y113/$C$110</f>
        <v>1.0898555462369364E-2</v>
      </c>
      <c r="Z117" s="28"/>
      <c r="AA117" s="28">
        <f>AA113/$C$110</f>
        <v>1.6724751484570099E-2</v>
      </c>
      <c r="AF117" s="28">
        <f>AF113/$C$110</f>
        <v>6.1454114738883917E-2</v>
      </c>
      <c r="AG117" s="28"/>
      <c r="AH117" s="28">
        <f>AH113/$C$110</f>
        <v>1.0678075217305152E-2</v>
      </c>
      <c r="AI117" s="28"/>
      <c r="AJ117" s="28">
        <f>AJ113/$C$110</f>
        <v>1.4880761340782195E-2</v>
      </c>
      <c r="AO117" s="28">
        <f>AO113/$C$110</f>
        <v>5.461721536286808E-2</v>
      </c>
      <c r="AP117" s="28"/>
      <c r="AQ117" s="28">
        <f>AQ113/$C$110</f>
        <v>4.5973301645279983E-2</v>
      </c>
      <c r="AR117" s="28"/>
      <c r="AS117" s="28">
        <f>AS113/$C$110</f>
        <v>8.3962943999778411E-2</v>
      </c>
      <c r="AX117" s="28">
        <f>AX113/$C$110</f>
        <v>4.8876011676333292E-2</v>
      </c>
      <c r="AY117" s="28"/>
      <c r="AZ117" s="28">
        <f>AZ113/$C$110</f>
        <v>4.2616468930191026E-2</v>
      </c>
      <c r="BA117" s="28"/>
      <c r="BB117" s="28">
        <f>BB113/$C$110</f>
        <v>7.6936049635980233E-2</v>
      </c>
      <c r="BG117" s="28">
        <f>BG113/$C$110</f>
        <v>8.1121216222003772E-2</v>
      </c>
      <c r="BH117" s="28"/>
      <c r="BI117" s="28">
        <f>BI113/$C$110</f>
        <v>6.3943982514921199E-2</v>
      </c>
      <c r="BJ117" s="28"/>
      <c r="BK117" s="28">
        <f>BK113/$C$110</f>
        <v>0.12031375222211485</v>
      </c>
      <c r="BP117" s="28">
        <f>BP113/$C$110</f>
        <v>6.3683487697445793E-2</v>
      </c>
      <c r="BQ117" s="28"/>
      <c r="BR117" s="28">
        <f>BR113/$C$110</f>
        <v>5.2843317247916043E-2</v>
      </c>
      <c r="BS117" s="28"/>
      <c r="BT117" s="28">
        <f>BT113/$C$110</f>
        <v>9.0980187577478167E-2</v>
      </c>
    </row>
    <row r="122" spans="2:72" x14ac:dyDescent="0.25">
      <c r="B122" s="40"/>
      <c r="C122" s="40"/>
      <c r="D122" s="116" t="s">
        <v>91</v>
      </c>
      <c r="E122" s="116"/>
      <c r="F122" s="116"/>
      <c r="G122" s="116"/>
      <c r="H122" s="116"/>
      <c r="I122" s="116"/>
      <c r="J122" s="116"/>
      <c r="K122" s="116"/>
    </row>
    <row r="123" spans="2:72" x14ac:dyDescent="0.25">
      <c r="B123" s="40"/>
      <c r="C123" s="40"/>
      <c r="D123" s="116" t="s">
        <v>92</v>
      </c>
      <c r="E123" s="116"/>
      <c r="F123" s="116" t="s">
        <v>101</v>
      </c>
      <c r="G123" s="116"/>
      <c r="H123" s="116"/>
      <c r="I123" s="116" t="s">
        <v>100</v>
      </c>
      <c r="J123" s="116"/>
      <c r="K123" s="116"/>
    </row>
    <row r="124" spans="2:72" x14ac:dyDescent="0.25">
      <c r="B124" s="98" t="s">
        <v>98</v>
      </c>
      <c r="C124" s="50" t="s">
        <v>99</v>
      </c>
      <c r="D124" s="50" t="s">
        <v>84</v>
      </c>
      <c r="E124" s="50" t="s">
        <v>85</v>
      </c>
      <c r="F124" s="50" t="s">
        <v>78</v>
      </c>
      <c r="G124" s="50" t="s">
        <v>79</v>
      </c>
      <c r="H124" s="50" t="s">
        <v>80</v>
      </c>
      <c r="I124" s="50" t="s">
        <v>78</v>
      </c>
      <c r="J124" s="50" t="s">
        <v>79</v>
      </c>
      <c r="K124" s="50" t="s">
        <v>80</v>
      </c>
    </row>
    <row r="125" spans="2:72" x14ac:dyDescent="0.25">
      <c r="B125" s="40" t="s">
        <v>65</v>
      </c>
      <c r="C125" s="40">
        <v>5</v>
      </c>
      <c r="D125" s="40">
        <f>B108</f>
        <v>0.25907461058680287</v>
      </c>
      <c r="E125" s="40">
        <f>C108</f>
        <v>0.24940307614722715</v>
      </c>
      <c r="F125" s="99">
        <f>E113</f>
        <v>3.0969557407360907E-3</v>
      </c>
      <c r="G125" s="99">
        <f>G113</f>
        <v>6.9431973932412611E-4</v>
      </c>
      <c r="H125" s="99">
        <f>I113</f>
        <v>1.1035911555132528E-3</v>
      </c>
      <c r="I125" s="100">
        <f>E117</f>
        <v>8.2645438624075349E-2</v>
      </c>
      <c r="J125" s="100">
        <f>G117</f>
        <v>1.8528633989505224E-2</v>
      </c>
      <c r="K125" s="100">
        <f>I117</f>
        <v>2.9450461273742554E-2</v>
      </c>
    </row>
    <row r="126" spans="2:72" x14ac:dyDescent="0.25">
      <c r="B126" s="40" t="s">
        <v>58</v>
      </c>
      <c r="C126" s="40">
        <v>9</v>
      </c>
      <c r="D126" s="40">
        <f>K108</f>
        <v>0.20942671255474982</v>
      </c>
      <c r="E126" s="40">
        <f>L108</f>
        <v>0.13554959256679042</v>
      </c>
      <c r="F126" s="99">
        <f>N113</f>
        <v>2.8850169483494587E-3</v>
      </c>
      <c r="G126" s="99">
        <f>P113</f>
        <v>5.4831758008787757E-4</v>
      </c>
      <c r="H126" s="99">
        <f>R113</f>
        <v>7.6574904420933382E-4</v>
      </c>
      <c r="I126" s="100">
        <f>N117</f>
        <v>7.6989634691247158E-2</v>
      </c>
      <c r="J126" s="100">
        <f>P117</f>
        <v>1.4632416703792938E-2</v>
      </c>
      <c r="K126" s="100">
        <f>R117</f>
        <v>2.0434798212390661E-2</v>
      </c>
    </row>
    <row r="127" spans="2:72" x14ac:dyDescent="0.25">
      <c r="B127" s="40" t="s">
        <v>59</v>
      </c>
      <c r="C127" s="40">
        <v>13</v>
      </c>
      <c r="D127" s="40">
        <f>T108</f>
        <v>0.20653367258656247</v>
      </c>
      <c r="E127" s="40">
        <f>U108</f>
        <v>0.12311244399511732</v>
      </c>
      <c r="F127" s="99">
        <f>W113</f>
        <v>2.475903733832001E-3</v>
      </c>
      <c r="G127" s="99">
        <f>Y113</f>
        <v>4.0839935593351816E-4</v>
      </c>
      <c r="H127" s="99">
        <f>AA113</f>
        <v>6.2672321648777891E-4</v>
      </c>
      <c r="I127" s="100">
        <f>W117</f>
        <v>6.6072029180790498E-2</v>
      </c>
      <c r="J127" s="100">
        <f>Y117</f>
        <v>1.0898555462369364E-2</v>
      </c>
      <c r="K127" s="100">
        <f>AA117</f>
        <v>1.6724751484570099E-2</v>
      </c>
    </row>
    <row r="128" spans="2:72" x14ac:dyDescent="0.25">
      <c r="B128" s="40" t="s">
        <v>60</v>
      </c>
      <c r="C128" s="40">
        <v>15</v>
      </c>
      <c r="D128" s="40">
        <f>AC108</f>
        <v>0.30970539257918434</v>
      </c>
      <c r="E128" s="40">
        <f>AD108</f>
        <v>1.1446814870094637</v>
      </c>
      <c r="F128" s="99">
        <f>AF113</f>
        <v>2.3028575635993882E-3</v>
      </c>
      <c r="G128" s="99">
        <f>AH113</f>
        <v>4.0013734447785386E-4</v>
      </c>
      <c r="H128" s="99">
        <f>AJ113</f>
        <v>5.5762374824439638E-4</v>
      </c>
      <c r="I128" s="100">
        <f>AF117</f>
        <v>6.1454114738883917E-2</v>
      </c>
      <c r="J128" s="100">
        <f>AH117</f>
        <v>1.0678075217305152E-2</v>
      </c>
      <c r="K128" s="100">
        <f>AJ117</f>
        <v>1.4880761340782195E-2</v>
      </c>
    </row>
    <row r="129" spans="2:11" x14ac:dyDescent="0.25">
      <c r="B129" s="40" t="s">
        <v>61</v>
      </c>
      <c r="C129" s="40">
        <v>19</v>
      </c>
      <c r="D129" s="96">
        <f>AL108</f>
        <v>0.20188517392998645</v>
      </c>
      <c r="E129" s="40">
        <f>AM108</f>
        <v>0.16180735514855504</v>
      </c>
      <c r="F129" s="99">
        <f>AO113</f>
        <v>2.0466598214868648E-3</v>
      </c>
      <c r="G129" s="99">
        <f>AQ113</f>
        <v>1.7227481978595977E-3</v>
      </c>
      <c r="H129" s="99">
        <f>AS113</f>
        <v>3.1463263521656444E-3</v>
      </c>
      <c r="I129" s="100">
        <f>AO117</f>
        <v>5.461721536286808E-2</v>
      </c>
      <c r="J129" s="100">
        <f>AQ117</f>
        <v>4.5973301645279983E-2</v>
      </c>
      <c r="K129" s="100">
        <f>AS117</f>
        <v>8.3962943999778411E-2</v>
      </c>
    </row>
    <row r="130" spans="2:11" x14ac:dyDescent="0.25">
      <c r="B130" s="40" t="s">
        <v>62</v>
      </c>
      <c r="C130" s="40">
        <v>21</v>
      </c>
      <c r="D130" s="96">
        <f>AU108</f>
        <v>0.17854602190443067</v>
      </c>
      <c r="E130" s="96">
        <f>AV108</f>
        <v>8.0365602520095933E-2</v>
      </c>
      <c r="F130" s="99">
        <f>AX113</f>
        <v>1.8315208614696624E-3</v>
      </c>
      <c r="G130" s="99">
        <f>AZ113</f>
        <v>1.5969582871184498E-3</v>
      </c>
      <c r="H130" s="99">
        <f>BB113</f>
        <v>2.8830089664536713E-3</v>
      </c>
      <c r="I130" s="100">
        <f>AX117</f>
        <v>4.8876011676333292E-2</v>
      </c>
      <c r="J130" s="100">
        <f>AZ117</f>
        <v>4.2616468930191026E-2</v>
      </c>
      <c r="K130" s="100">
        <f>BB117</f>
        <v>7.6936049635980233E-2</v>
      </c>
    </row>
    <row r="131" spans="2:11" x14ac:dyDescent="0.25">
      <c r="B131" s="110" t="s">
        <v>93</v>
      </c>
      <c r="C131" s="110">
        <v>7</v>
      </c>
      <c r="D131" s="111">
        <f>BD108</f>
        <v>0.17203964256181159</v>
      </c>
      <c r="E131" s="111">
        <f>BE108</f>
        <v>0.10715419653158552</v>
      </c>
      <c r="F131" s="112">
        <f>BG113</f>
        <v>3.0398388641504903E-3</v>
      </c>
      <c r="G131" s="112">
        <f>BI113</f>
        <v>2.3961598732131968E-3</v>
      </c>
      <c r="H131" s="112">
        <f>BK113</f>
        <v>4.5084928077958634E-3</v>
      </c>
      <c r="I131" s="113">
        <f>BG117</f>
        <v>8.1121216222003772E-2</v>
      </c>
      <c r="J131" s="113">
        <f>BI117</f>
        <v>6.3943982514921199E-2</v>
      </c>
      <c r="K131" s="113">
        <f>BK117</f>
        <v>0.12031375222211485</v>
      </c>
    </row>
    <row r="132" spans="2:11" x14ac:dyDescent="0.25">
      <c r="B132" s="40" t="s">
        <v>64</v>
      </c>
      <c r="C132" s="40">
        <v>15</v>
      </c>
      <c r="D132" s="96">
        <f>BM108</f>
        <v>0.23320325085978977</v>
      </c>
      <c r="E132" s="96">
        <f>BN108</f>
        <v>0.22323104982407629</v>
      </c>
      <c r="F132" s="99">
        <f>BP113</f>
        <v>2.3863984038103654E-3</v>
      </c>
      <c r="G132" s="99">
        <f>BR113</f>
        <v>1.9801868976081442E-3</v>
      </c>
      <c r="H132" s="99">
        <f>BT113</f>
        <v>3.4092820959297047E-3</v>
      </c>
      <c r="I132" s="100">
        <f>BP117</f>
        <v>6.3683487697445793E-2</v>
      </c>
      <c r="J132" s="100">
        <f>BR117</f>
        <v>5.2843317247916043E-2</v>
      </c>
      <c r="K132" s="100">
        <f>BT117</f>
        <v>9.0980187577478167E-2</v>
      </c>
    </row>
    <row r="133" spans="2:11" x14ac:dyDescent="0.25"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</sheetData>
  <mergeCells count="28">
    <mergeCell ref="AN4:AS4"/>
    <mergeCell ref="AL3:AS3"/>
    <mergeCell ref="AC4:AD4"/>
    <mergeCell ref="B3:I3"/>
    <mergeCell ref="K3:R3"/>
    <mergeCell ref="T3:AA3"/>
    <mergeCell ref="AC3:AJ3"/>
    <mergeCell ref="B4:C4"/>
    <mergeCell ref="D4:I4"/>
    <mergeCell ref="AU3:BB3"/>
    <mergeCell ref="BD3:BK3"/>
    <mergeCell ref="BM3:BT3"/>
    <mergeCell ref="BF4:BK4"/>
    <mergeCell ref="BM4:BN4"/>
    <mergeCell ref="BO4:BT4"/>
    <mergeCell ref="AU4:AV4"/>
    <mergeCell ref="AW4:BB4"/>
    <mergeCell ref="BD4:BE4"/>
    <mergeCell ref="D122:K122"/>
    <mergeCell ref="D123:E123"/>
    <mergeCell ref="F123:H123"/>
    <mergeCell ref="I123:K123"/>
    <mergeCell ref="AE4:AJ4"/>
    <mergeCell ref="AL4:AM4"/>
    <mergeCell ref="M4:R4"/>
    <mergeCell ref="T4:U4"/>
    <mergeCell ref="V4:AA4"/>
    <mergeCell ref="K4:L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EF0E6F3044254793B12BA097666B06" ma:contentTypeVersion="15" ma:contentTypeDescription="Utwórz nowy dokument." ma:contentTypeScope="" ma:versionID="6eba57501fc6ffb57b4e9080ee68f343">
  <xsd:schema xmlns:xsd="http://www.w3.org/2001/XMLSchema" xmlns:xs="http://www.w3.org/2001/XMLSchema" xmlns:p="http://schemas.microsoft.com/office/2006/metadata/properties" xmlns:ns3="13c6ea5b-27b3-485f-9004-b29f74da9612" xmlns:ns4="55db0dcd-756b-403f-9bba-36aa6594dba2" targetNamespace="http://schemas.microsoft.com/office/2006/metadata/properties" ma:root="true" ma:fieldsID="7a1d4a46b12ebba5aa3d9381f0382abf" ns3:_="" ns4:_="">
    <xsd:import namespace="13c6ea5b-27b3-485f-9004-b29f74da9612"/>
    <xsd:import namespace="55db0dcd-756b-403f-9bba-36aa6594d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6ea5b-27b3-485f-9004-b29f74da9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b0dcd-756b-403f-9bba-36aa6594d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3c6ea5b-27b3-485f-9004-b29f74da9612" xsi:nil="true"/>
  </documentManagement>
</p:properties>
</file>

<file path=customXml/itemProps1.xml><?xml version="1.0" encoding="utf-8"?>
<ds:datastoreItem xmlns:ds="http://schemas.openxmlformats.org/officeDocument/2006/customXml" ds:itemID="{FFD10D2E-98BD-4262-B419-712A9DFC45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c6ea5b-27b3-485f-9004-b29f74da9612"/>
    <ds:schemaRef ds:uri="55db0dcd-756b-403f-9bba-36aa6594d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B5267-8352-41E9-826D-E21C5297D8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E728C7-37C5-489D-9222-93E476E27B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Martwi</vt:lpstr>
      <vt:lpstr>Rodzaje martwych</vt:lpstr>
      <vt:lpstr>Liczymy metody dla męzczyzn</vt:lpstr>
      <vt:lpstr>Liczymy metody dla kobiet</vt:lpstr>
      <vt:lpstr>Tablice trwania życia</vt:lpstr>
      <vt:lpstr>Wyrównanie 22 Part 1</vt:lpstr>
      <vt:lpstr>Wyrównanie 22 Part 2</vt:lpstr>
      <vt:lpstr>Dopasowanie Part 1</vt:lpstr>
      <vt:lpstr>Dopasowanie Part 2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Jarmuła</dc:creator>
  <cp:lastModifiedBy>Maurycy Jarmuła</cp:lastModifiedBy>
  <cp:lastPrinted>2023-11-28T18:30:25Z</cp:lastPrinted>
  <dcterms:created xsi:type="dcterms:W3CDTF">2007-02-16T07:59:31Z</dcterms:created>
  <dcterms:modified xsi:type="dcterms:W3CDTF">2024-02-18T18:50:48Z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0x010100FFEF0E6F3044254793B12BA097666B06</vt:lpwstr>
  </property>
</Properties>
</file>