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Ross\Google Drive\College\Quadcopter\MATLAB\Model Test Data\"/>
    </mc:Choice>
  </mc:AlternateContent>
  <bookViews>
    <workbookView minimized="1" xWindow="0" yWindow="0" windowWidth="20490" windowHeight="8340" activeTab="2"/>
  </bookViews>
  <sheets>
    <sheet name="Chart1" sheetId="2" r:id="rId1"/>
    <sheet name="SpeedPWM" sheetId="1" r:id="rId2"/>
    <sheet name="Drag" sheetId="7" r:id="rId3"/>
    <sheet name="SpeedPWMChart" sheetId="5" r:id="rId4"/>
    <sheet name="ThrustPWM" sheetId="3" r:id="rId5"/>
    <sheet name="Thrust vs PWM" sheetId="6" r:id="rId6"/>
    <sheet name="Weight" sheetId="4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7" l="1"/>
  <c r="M5" i="7"/>
  <c r="M6" i="7"/>
  <c r="M7" i="7"/>
  <c r="M8" i="7"/>
  <c r="N5" i="7"/>
  <c r="N6" i="7"/>
  <c r="N7" i="7"/>
  <c r="J5" i="7"/>
  <c r="J6" i="7"/>
  <c r="J7" i="7"/>
  <c r="J8" i="7"/>
  <c r="J4" i="7"/>
  <c r="L5" i="7"/>
  <c r="L6" i="7"/>
  <c r="L7" i="7"/>
  <c r="G5" i="7"/>
  <c r="I5" i="7" s="1"/>
  <c r="G6" i="7"/>
  <c r="I6" i="7" s="1"/>
  <c r="G7" i="7"/>
  <c r="I7" i="7" s="1"/>
  <c r="G4" i="7"/>
  <c r="I4" i="7" s="1"/>
  <c r="F5" i="7"/>
  <c r="H5" i="7" s="1"/>
  <c r="F6" i="7"/>
  <c r="H6" i="7" s="1"/>
  <c r="F7" i="7"/>
  <c r="H7" i="7" s="1"/>
  <c r="F4" i="7"/>
  <c r="H4" i="7" s="1"/>
  <c r="L4" i="7"/>
  <c r="M4" i="7" s="1"/>
  <c r="E5" i="1"/>
  <c r="D12" i="1" l="1"/>
  <c r="N21" i="3"/>
  <c r="O21" i="3" s="1"/>
  <c r="O20" i="3"/>
  <c r="N20" i="3"/>
  <c r="N19" i="3"/>
  <c r="O19" i="3" s="1"/>
  <c r="O18" i="3"/>
  <c r="N18" i="3"/>
  <c r="N17" i="3"/>
  <c r="O17" i="3" s="1"/>
  <c r="N16" i="3"/>
  <c r="O16" i="3" s="1"/>
  <c r="N15" i="3"/>
  <c r="O15" i="3" s="1"/>
  <c r="N14" i="3"/>
  <c r="O14" i="3" s="1"/>
  <c r="N13" i="3"/>
  <c r="O13" i="3" s="1"/>
  <c r="O12" i="3"/>
  <c r="N12" i="3"/>
  <c r="N11" i="3"/>
  <c r="O11" i="3" s="1"/>
  <c r="O10" i="3"/>
  <c r="N10" i="3"/>
  <c r="N9" i="3"/>
  <c r="O9" i="3" s="1"/>
  <c r="N8" i="3"/>
  <c r="O8" i="3" s="1"/>
  <c r="N7" i="3"/>
  <c r="O7" i="3" s="1"/>
  <c r="N6" i="3"/>
  <c r="O6" i="3" s="1"/>
  <c r="N5" i="3"/>
  <c r="O5" i="3" s="1"/>
  <c r="O4" i="3"/>
  <c r="N4" i="3"/>
  <c r="T7" i="3"/>
  <c r="T11" i="3"/>
  <c r="T15" i="3"/>
  <c r="T19" i="3"/>
  <c r="S5" i="3"/>
  <c r="T5" i="3" s="1"/>
  <c r="S6" i="3"/>
  <c r="T6" i="3" s="1"/>
  <c r="S7" i="3"/>
  <c r="S8" i="3"/>
  <c r="T8" i="3" s="1"/>
  <c r="S9" i="3"/>
  <c r="T9" i="3" s="1"/>
  <c r="S10" i="3"/>
  <c r="T10" i="3" s="1"/>
  <c r="S11" i="3"/>
  <c r="S12" i="3"/>
  <c r="T12" i="3" s="1"/>
  <c r="S13" i="3"/>
  <c r="T13" i="3" s="1"/>
  <c r="S14" i="3"/>
  <c r="T14" i="3" s="1"/>
  <c r="S15" i="3"/>
  <c r="S16" i="3"/>
  <c r="T16" i="3" s="1"/>
  <c r="S17" i="3"/>
  <c r="T17" i="3" s="1"/>
  <c r="S18" i="3"/>
  <c r="T18" i="3" s="1"/>
  <c r="S19" i="3"/>
  <c r="S20" i="3"/>
  <c r="T20" i="3" s="1"/>
  <c r="S21" i="3"/>
  <c r="T21" i="3" s="1"/>
  <c r="T4" i="3"/>
  <c r="S4" i="3"/>
  <c r="C6" i="4" l="1"/>
  <c r="I21" i="3" l="1"/>
  <c r="J21" i="3" s="1"/>
  <c r="I20" i="3"/>
  <c r="J20" i="3" s="1"/>
  <c r="I19" i="3"/>
  <c r="J19" i="3" s="1"/>
  <c r="I18" i="3"/>
  <c r="J18" i="3" s="1"/>
  <c r="I17" i="3"/>
  <c r="J17" i="3" s="1"/>
  <c r="I16" i="3"/>
  <c r="J16" i="3" s="1"/>
  <c r="I15" i="3"/>
  <c r="J15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D21" i="3"/>
  <c r="E21" i="3" s="1"/>
  <c r="D5" i="3"/>
  <c r="E5" i="3" s="1"/>
  <c r="D6" i="3"/>
  <c r="E6" i="3" s="1"/>
  <c r="D7" i="3"/>
  <c r="E7" i="3" s="1"/>
  <c r="D8" i="3"/>
  <c r="E8" i="3" s="1"/>
  <c r="D9" i="3"/>
  <c r="E9" i="3" s="1"/>
  <c r="D10" i="3"/>
  <c r="E10" i="3" s="1"/>
  <c r="D11" i="3"/>
  <c r="E11" i="3" s="1"/>
  <c r="D12" i="3"/>
  <c r="E12" i="3" s="1"/>
  <c r="D13" i="3"/>
  <c r="E13" i="3" s="1"/>
  <c r="D14" i="3"/>
  <c r="E14" i="3" s="1"/>
  <c r="D15" i="3"/>
  <c r="E15" i="3" s="1"/>
  <c r="D16" i="3"/>
  <c r="E16" i="3" s="1"/>
  <c r="D17" i="3"/>
  <c r="E17" i="3" s="1"/>
  <c r="D18" i="3"/>
  <c r="E18" i="3" s="1"/>
  <c r="D19" i="3"/>
  <c r="E19" i="3" s="1"/>
  <c r="D20" i="3"/>
  <c r="E20" i="3" s="1"/>
  <c r="D4" i="3"/>
  <c r="E4" i="3" s="1"/>
  <c r="N4" i="1" l="1"/>
  <c r="O4" i="1" s="1"/>
  <c r="N5" i="1"/>
  <c r="O5" i="1" s="1"/>
  <c r="I4" i="1"/>
  <c r="J4" i="1" s="1"/>
  <c r="I5" i="1"/>
  <c r="J5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S16" i="1"/>
  <c r="T16" i="1" s="1"/>
  <c r="S15" i="1"/>
  <c r="T15" i="1" s="1"/>
  <c r="S14" i="1"/>
  <c r="T14" i="1" s="1"/>
  <c r="S13" i="1"/>
  <c r="T13" i="1" s="1"/>
  <c r="S12" i="1"/>
  <c r="T12" i="1" s="1"/>
  <c r="S11" i="1"/>
  <c r="T11" i="1" s="1"/>
  <c r="S10" i="1"/>
  <c r="T10" i="1" s="1"/>
  <c r="S9" i="1"/>
  <c r="T9" i="1" s="1"/>
  <c r="S8" i="1"/>
  <c r="T8" i="1" s="1"/>
  <c r="S7" i="1"/>
  <c r="T7" i="1" s="1"/>
  <c r="S6" i="1"/>
  <c r="T6" i="1" s="1"/>
  <c r="S5" i="1"/>
  <c r="T5" i="1" s="1"/>
  <c r="S4" i="1"/>
  <c r="T4" i="1" s="1"/>
  <c r="N22" i="1"/>
  <c r="O22" i="1" s="1"/>
  <c r="N21" i="1"/>
  <c r="O21" i="1" s="1"/>
  <c r="N20" i="1"/>
  <c r="O20" i="1" s="1"/>
  <c r="N19" i="1"/>
  <c r="O19" i="1" s="1"/>
  <c r="N18" i="1"/>
  <c r="O18" i="1" s="1"/>
  <c r="N17" i="1"/>
  <c r="O17" i="1" s="1"/>
  <c r="N16" i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D21" i="1"/>
  <c r="E21" i="1" s="1"/>
  <c r="D22" i="1"/>
  <c r="E22" i="1" s="1"/>
  <c r="D5" i="1" l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E12" i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4" i="1"/>
  <c r="E4" i="1" s="1"/>
</calcChain>
</file>

<file path=xl/sharedStrings.xml><?xml version="1.0" encoding="utf-8"?>
<sst xmlns="http://schemas.openxmlformats.org/spreadsheetml/2006/main" count="95" uniqueCount="38">
  <si>
    <t>PWM Length</t>
  </si>
  <si>
    <t>Axi Motor Speed</t>
  </si>
  <si>
    <t>RPM Reading</t>
  </si>
  <si>
    <t>rpm</t>
  </si>
  <si>
    <t>ms</t>
  </si>
  <si>
    <t>rad/s</t>
  </si>
  <si>
    <t>Scales Reading</t>
  </si>
  <si>
    <t>Mass of the Quad</t>
  </si>
  <si>
    <t>Plastic Disc for Electronics</t>
  </si>
  <si>
    <t>Approximation for Extra equipment</t>
  </si>
  <si>
    <t>Motor 4 - CCW</t>
  </si>
  <si>
    <t>Motor 1 - CCW</t>
  </si>
  <si>
    <t>Motor 2 - CW</t>
  </si>
  <si>
    <t>Motor 3 - CW</t>
  </si>
  <si>
    <t>Thrust Reading</t>
  </si>
  <si>
    <t>Total</t>
  </si>
  <si>
    <t>kg</t>
  </si>
  <si>
    <t>Seconds</t>
  </si>
  <si>
    <t>Newtons</t>
  </si>
  <si>
    <t>Motor 1</t>
  </si>
  <si>
    <t>Motor 4</t>
  </si>
  <si>
    <t>Total Thrust</t>
  </si>
  <si>
    <t>Motor 2</t>
  </si>
  <si>
    <t>Motor 3</t>
  </si>
  <si>
    <t>PWM</t>
  </si>
  <si>
    <t>Speed</t>
  </si>
  <si>
    <t>Strain Gauge</t>
  </si>
  <si>
    <t>Force</t>
  </si>
  <si>
    <t>L</t>
  </si>
  <si>
    <t>m</t>
  </si>
  <si>
    <t>Torque</t>
  </si>
  <si>
    <t>Nm</t>
  </si>
  <si>
    <t>Drag</t>
  </si>
  <si>
    <t>omega1</t>
  </si>
  <si>
    <t>omega4</t>
  </si>
  <si>
    <t>omega1^2</t>
  </si>
  <si>
    <t>omega4^2</t>
  </si>
  <si>
    <t>Sum of omega^2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</si>
</sst>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ill="1" applyBorder="1"/>
    <xf numFmtId="2" fontId="0" fillId="0" borderId="4" xfId="0" applyNumberFormat="1" applyBorder="1"/>
    <xf numFmtId="2" fontId="0" fillId="0" borderId="6" xfId="0" applyNumberFormat="1" applyBorder="1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9" xfId="0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calcChain" Target="calcChain.xml"/><Relationship Id="rId5" Type="http://schemas.openxmlformats.org/officeDocument/2006/relationships/worksheet" Target="worksheets/sheet3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SpeedPWM!$B$4:$B$20</c:f>
              <c:numCache>
                <c:formatCode>General</c:formatCode>
                <c:ptCount val="17"/>
                <c:pt idx="0">
                  <c:v>1.1000000000000001</c:v>
                </c:pt>
                <c:pt idx="1">
                  <c:v>1.1499999999999999</c:v>
                </c:pt>
                <c:pt idx="2">
                  <c:v>1.2</c:v>
                </c:pt>
                <c:pt idx="3">
                  <c:v>1.25</c:v>
                </c:pt>
                <c:pt idx="4">
                  <c:v>1.3</c:v>
                </c:pt>
                <c:pt idx="5">
                  <c:v>1.35</c:v>
                </c:pt>
                <c:pt idx="6">
                  <c:v>1.4</c:v>
                </c:pt>
                <c:pt idx="7">
                  <c:v>1.45</c:v>
                </c:pt>
                <c:pt idx="8">
                  <c:v>1.5</c:v>
                </c:pt>
                <c:pt idx="9">
                  <c:v>1.55</c:v>
                </c:pt>
                <c:pt idx="10">
                  <c:v>1.6</c:v>
                </c:pt>
                <c:pt idx="11">
                  <c:v>1.65</c:v>
                </c:pt>
                <c:pt idx="12">
                  <c:v>1.7</c:v>
                </c:pt>
                <c:pt idx="13">
                  <c:v>1.75</c:v>
                </c:pt>
                <c:pt idx="14">
                  <c:v>1.8</c:v>
                </c:pt>
                <c:pt idx="15">
                  <c:v>1.85</c:v>
                </c:pt>
                <c:pt idx="16">
                  <c:v>1.9</c:v>
                </c:pt>
              </c:numCache>
            </c:numRef>
          </c:cat>
          <c:val>
            <c:numRef>
              <c:f>SpeedPWM!$E$4:$E$20</c:f>
              <c:numCache>
                <c:formatCode>General</c:formatCode>
                <c:ptCount val="17"/>
                <c:pt idx="0">
                  <c:v>145.03686084072876</c:v>
                </c:pt>
                <c:pt idx="1">
                  <c:v>198.96753472735358</c:v>
                </c:pt>
                <c:pt idx="2">
                  <c:v>242.94983187761065</c:v>
                </c:pt>
                <c:pt idx="3">
                  <c:v>280.64894372068818</c:v>
                </c:pt>
                <c:pt idx="4">
                  <c:v>310.49407392979123</c:v>
                </c:pt>
                <c:pt idx="5">
                  <c:v>337.72121026090275</c:v>
                </c:pt>
                <c:pt idx="6">
                  <c:v>362.33035271402281</c:v>
                </c:pt>
                <c:pt idx="7">
                  <c:v>384.84510006474966</c:v>
                </c:pt>
                <c:pt idx="8">
                  <c:v>405.78905108868156</c:v>
                </c:pt>
                <c:pt idx="9">
                  <c:v>429.35099599060504</c:v>
                </c:pt>
                <c:pt idx="10">
                  <c:v>456.05453354611825</c:v>
                </c:pt>
                <c:pt idx="11">
                  <c:v>483.28166987722989</c:v>
                </c:pt>
                <c:pt idx="12">
                  <c:v>506.32001600355494</c:v>
                </c:pt>
                <c:pt idx="13">
                  <c:v>521.50438049590571</c:v>
                </c:pt>
                <c:pt idx="14">
                  <c:v>544.54272662223082</c:v>
                </c:pt>
                <c:pt idx="15">
                  <c:v>561.29788744137636</c:v>
                </c:pt>
                <c:pt idx="16">
                  <c:v>573.86425805573549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37790144"/>
        <c:axId val="-537793952"/>
      </c:lineChart>
      <c:catAx>
        <c:axId val="-5377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793952"/>
        <c:crosses val="autoZero"/>
        <c:auto val="1"/>
        <c:lblAlgn val="ctr"/>
        <c:lblOffset val="100"/>
        <c:noMultiLvlLbl val="0"/>
      </c:catAx>
      <c:valAx>
        <c:axId val="-53779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7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Drag!$C$4:$C$7</c:f>
              <c:numCache>
                <c:formatCode>General</c:formatCode>
                <c:ptCount val="4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</c:numCache>
            </c:numRef>
          </c:cat>
          <c:val>
            <c:numRef>
              <c:f>Drag!$N$4:$N$7</c:f>
              <c:numCache>
                <c:formatCode>General</c:formatCode>
                <c:ptCount val="4"/>
                <c:pt idx="0">
                  <c:v>4.1065671145705012E-7</c:v>
                </c:pt>
                <c:pt idx="1">
                  <c:v>4.3504114470961543E-7</c:v>
                </c:pt>
                <c:pt idx="2">
                  <c:v>4.4496610894914765E-7</c:v>
                </c:pt>
                <c:pt idx="3">
                  <c:v>4.9056348102635087E-7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37791232"/>
        <c:axId val="-537797760"/>
      </c:lineChart>
      <c:catAx>
        <c:axId val="-53779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797760"/>
        <c:crosses val="autoZero"/>
        <c:auto val="1"/>
        <c:lblAlgn val="ctr"/>
        <c:lblOffset val="100"/>
        <c:noMultiLvlLbl val="0"/>
      </c:catAx>
      <c:valAx>
        <c:axId val="-5377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79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800">
                <a:latin typeface="Minion Pro" panose="02040503050306020203" pitchFamily="18" charset="0"/>
              </a:rPr>
              <a:t>PWM</a:t>
            </a:r>
            <a:r>
              <a:rPr lang="en-IE" sz="1800" baseline="0">
                <a:latin typeface="Minion Pro" panose="02040503050306020203" pitchFamily="18" charset="0"/>
              </a:rPr>
              <a:t> vs Speed</a:t>
            </a:r>
            <a:endParaRPr lang="en-IE" sz="1800">
              <a:latin typeface="Minion Pro" panose="02040503050306020203" pitchFamily="18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Motor1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288251366120218"/>
                  <c:y val="0.331580898099034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SpeedPWM!$B$6:$B$22</c:f>
              <c:numCache>
                <c:formatCode>General</c:formatCode>
                <c:ptCount val="17"/>
                <c:pt idx="0">
                  <c:v>1.2</c:v>
                </c:pt>
                <c:pt idx="1">
                  <c:v>1.25</c:v>
                </c:pt>
                <c:pt idx="2">
                  <c:v>1.3</c:v>
                </c:pt>
                <c:pt idx="3">
                  <c:v>1.35</c:v>
                </c:pt>
                <c:pt idx="4">
                  <c:v>1.4</c:v>
                </c:pt>
                <c:pt idx="5">
                  <c:v>1.45</c:v>
                </c:pt>
                <c:pt idx="6">
                  <c:v>1.5</c:v>
                </c:pt>
                <c:pt idx="7">
                  <c:v>1.55</c:v>
                </c:pt>
                <c:pt idx="8">
                  <c:v>1.6</c:v>
                </c:pt>
                <c:pt idx="9">
                  <c:v>1.65</c:v>
                </c:pt>
                <c:pt idx="10">
                  <c:v>1.7</c:v>
                </c:pt>
                <c:pt idx="11">
                  <c:v>1.75</c:v>
                </c:pt>
                <c:pt idx="12">
                  <c:v>1.8</c:v>
                </c:pt>
                <c:pt idx="13">
                  <c:v>1.85</c:v>
                </c:pt>
                <c:pt idx="14">
                  <c:v>1.9</c:v>
                </c:pt>
                <c:pt idx="15">
                  <c:v>1.95</c:v>
                </c:pt>
                <c:pt idx="16">
                  <c:v>2</c:v>
                </c:pt>
              </c:numCache>
            </c:numRef>
          </c:xVal>
          <c:yVal>
            <c:numRef>
              <c:f>SpeedPWM!$E$6:$E$22</c:f>
              <c:numCache>
                <c:formatCode>General</c:formatCode>
                <c:ptCount val="17"/>
                <c:pt idx="0">
                  <c:v>242.94983187761065</c:v>
                </c:pt>
                <c:pt idx="1">
                  <c:v>280.64894372068818</c:v>
                </c:pt>
                <c:pt idx="2">
                  <c:v>310.49407392979123</c:v>
                </c:pt>
                <c:pt idx="3">
                  <c:v>337.72121026090275</c:v>
                </c:pt>
                <c:pt idx="4">
                  <c:v>362.33035271402281</c:v>
                </c:pt>
                <c:pt idx="5">
                  <c:v>384.84510006474966</c:v>
                </c:pt>
                <c:pt idx="6">
                  <c:v>405.78905108868156</c:v>
                </c:pt>
                <c:pt idx="7">
                  <c:v>429.35099599060504</c:v>
                </c:pt>
                <c:pt idx="8">
                  <c:v>456.05453354611825</c:v>
                </c:pt>
                <c:pt idx="9">
                  <c:v>483.28166987722989</c:v>
                </c:pt>
                <c:pt idx="10">
                  <c:v>506.32001600355494</c:v>
                </c:pt>
                <c:pt idx="11">
                  <c:v>521.50438049590571</c:v>
                </c:pt>
                <c:pt idx="12">
                  <c:v>544.54272662223082</c:v>
                </c:pt>
                <c:pt idx="13">
                  <c:v>561.29788744137636</c:v>
                </c:pt>
                <c:pt idx="14">
                  <c:v>573.86425805573549</c:v>
                </c:pt>
                <c:pt idx="15">
                  <c:v>589.57222132368452</c:v>
                </c:pt>
                <c:pt idx="16">
                  <c:v>594.28461030406913</c:v>
                </c:pt>
              </c:numCache>
            </c:numRef>
          </c:yVal>
          <c:smooth val="1"/>
        </c:ser>
        <c:ser>
          <c:idx val="2"/>
          <c:order val="1"/>
          <c:tx>
            <c:v>Motor 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SpeedPWM!$G$6:$G$22</c:f>
              <c:numCache>
                <c:formatCode>General</c:formatCode>
                <c:ptCount val="17"/>
                <c:pt idx="0">
                  <c:v>1.2</c:v>
                </c:pt>
                <c:pt idx="1">
                  <c:v>1.25</c:v>
                </c:pt>
                <c:pt idx="2">
                  <c:v>1.3</c:v>
                </c:pt>
                <c:pt idx="3">
                  <c:v>1.35</c:v>
                </c:pt>
                <c:pt idx="4">
                  <c:v>1.4</c:v>
                </c:pt>
                <c:pt idx="5">
                  <c:v>1.45</c:v>
                </c:pt>
                <c:pt idx="6">
                  <c:v>1.5</c:v>
                </c:pt>
                <c:pt idx="7">
                  <c:v>1.55</c:v>
                </c:pt>
                <c:pt idx="8">
                  <c:v>1.6</c:v>
                </c:pt>
                <c:pt idx="9">
                  <c:v>1.65</c:v>
                </c:pt>
                <c:pt idx="10">
                  <c:v>1.7</c:v>
                </c:pt>
                <c:pt idx="11">
                  <c:v>1.75</c:v>
                </c:pt>
                <c:pt idx="12">
                  <c:v>1.8</c:v>
                </c:pt>
                <c:pt idx="13">
                  <c:v>1.85</c:v>
                </c:pt>
                <c:pt idx="14">
                  <c:v>1.9</c:v>
                </c:pt>
                <c:pt idx="15">
                  <c:v>1.95</c:v>
                </c:pt>
                <c:pt idx="16">
                  <c:v>2</c:v>
                </c:pt>
              </c:numCache>
            </c:numRef>
          </c:xVal>
          <c:yVal>
            <c:numRef>
              <c:f>SpeedPWM!$J$6:$J$22</c:f>
              <c:numCache>
                <c:formatCode>General</c:formatCode>
                <c:ptCount val="17"/>
                <c:pt idx="0">
                  <c:v>258.65779514555965</c:v>
                </c:pt>
                <c:pt idx="1">
                  <c:v>295.83330821303889</c:v>
                </c:pt>
                <c:pt idx="2">
                  <c:v>326.2020371977402</c:v>
                </c:pt>
                <c:pt idx="3">
                  <c:v>356.04716740684319</c:v>
                </c:pt>
                <c:pt idx="4">
                  <c:v>377.77651659417262</c:v>
                </c:pt>
                <c:pt idx="5">
                  <c:v>401.07666210829694</c:v>
                </c:pt>
                <c:pt idx="6">
                  <c:v>423.06781068342542</c:v>
                </c:pt>
                <c:pt idx="7">
                  <c:v>451.34214456573358</c:v>
                </c:pt>
                <c:pt idx="8">
                  <c:v>481.710873550435</c:v>
                </c:pt>
                <c:pt idx="9">
                  <c:v>503.17842334996516</c:v>
                </c:pt>
                <c:pt idx="10">
                  <c:v>531.45275723227326</c:v>
                </c:pt>
                <c:pt idx="11">
                  <c:v>551.87310948060701</c:v>
                </c:pt>
                <c:pt idx="12">
                  <c:v>570.72266540214571</c:v>
                </c:pt>
                <c:pt idx="13">
                  <c:v>586.95422744569305</c:v>
                </c:pt>
                <c:pt idx="14">
                  <c:v>601.61499316244533</c:v>
                </c:pt>
                <c:pt idx="15">
                  <c:v>614.18136377680457</c:v>
                </c:pt>
                <c:pt idx="16">
                  <c:v>611.56336989881299</c:v>
                </c:pt>
              </c:numCache>
            </c:numRef>
          </c:yVal>
          <c:smooth val="1"/>
        </c:ser>
        <c:ser>
          <c:idx val="1"/>
          <c:order val="2"/>
          <c:tx>
            <c:v>Motor4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SpeedPWM!$Q$6:$Q$22</c:f>
              <c:numCache>
                <c:formatCode>0.00</c:formatCode>
                <c:ptCount val="17"/>
                <c:pt idx="0">
                  <c:v>1.2</c:v>
                </c:pt>
                <c:pt idx="1">
                  <c:v>1.25</c:v>
                </c:pt>
                <c:pt idx="2">
                  <c:v>1.3</c:v>
                </c:pt>
                <c:pt idx="3">
                  <c:v>1.35</c:v>
                </c:pt>
                <c:pt idx="4">
                  <c:v>1.4</c:v>
                </c:pt>
                <c:pt idx="5">
                  <c:v>1.45</c:v>
                </c:pt>
                <c:pt idx="6">
                  <c:v>1.5</c:v>
                </c:pt>
                <c:pt idx="7">
                  <c:v>1.55</c:v>
                </c:pt>
                <c:pt idx="8">
                  <c:v>1.6</c:v>
                </c:pt>
                <c:pt idx="9">
                  <c:v>1.65</c:v>
                </c:pt>
                <c:pt idx="10">
                  <c:v>1.7</c:v>
                </c:pt>
                <c:pt idx="11">
                  <c:v>1.75</c:v>
                </c:pt>
                <c:pt idx="12">
                  <c:v>1.8</c:v>
                </c:pt>
                <c:pt idx="13">
                  <c:v>1.85</c:v>
                </c:pt>
                <c:pt idx="14">
                  <c:v>1.9</c:v>
                </c:pt>
                <c:pt idx="15">
                  <c:v>1.95</c:v>
                </c:pt>
                <c:pt idx="16">
                  <c:v>2</c:v>
                </c:pt>
              </c:numCache>
            </c:numRef>
          </c:xVal>
          <c:yVal>
            <c:numRef>
              <c:f>SpeedPWM!$T$6:$T$22</c:f>
              <c:numCache>
                <c:formatCode>General</c:formatCode>
                <c:ptCount val="17"/>
                <c:pt idx="0">
                  <c:v>256.03980126756812</c:v>
                </c:pt>
                <c:pt idx="1">
                  <c:v>290.59732045705584</c:v>
                </c:pt>
                <c:pt idx="2">
                  <c:v>318.34805556376568</c:v>
                </c:pt>
                <c:pt idx="3">
                  <c:v>346.09879067047558</c:v>
                </c:pt>
                <c:pt idx="4">
                  <c:v>370.70793312359558</c:v>
                </c:pt>
                <c:pt idx="5">
                  <c:v>393.22268047432243</c:v>
                </c:pt>
                <c:pt idx="6">
                  <c:v>415.99922721284838</c:v>
                </c:pt>
                <c:pt idx="7">
                  <c:v>444.53536048295575</c:v>
                </c:pt>
                <c:pt idx="8">
                  <c:v>472.28609558966559</c:v>
                </c:pt>
                <c:pt idx="9">
                  <c:v>496.89523804278559</c:v>
                </c:pt>
                <c:pt idx="10">
                  <c:v>520.98078172030739</c:v>
                </c:pt>
                <c:pt idx="11">
                  <c:v>538.25954131505125</c:v>
                </c:pt>
                <c:pt idx="12">
                  <c:v>553.44390580740185</c:v>
                </c:pt>
                <c:pt idx="13">
                  <c:v>572.29346172894066</c:v>
                </c:pt>
                <c:pt idx="14">
                  <c:v>585.3834311188981</c:v>
                </c:pt>
                <c:pt idx="15">
                  <c:v>596.90260418206071</c:v>
                </c:pt>
                <c:pt idx="16">
                  <c:v>594.28461030406913</c:v>
                </c:pt>
              </c:numCache>
            </c:numRef>
          </c:yVal>
          <c:smooth val="1"/>
        </c:ser>
        <c:ser>
          <c:idx val="3"/>
          <c:order val="3"/>
          <c:tx>
            <c:v>Motor 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SpeedPWM!$L$6:$L$22</c:f>
              <c:numCache>
                <c:formatCode>General</c:formatCode>
                <c:ptCount val="17"/>
                <c:pt idx="0">
                  <c:v>1.2</c:v>
                </c:pt>
                <c:pt idx="1">
                  <c:v>1.25</c:v>
                </c:pt>
                <c:pt idx="2">
                  <c:v>1.3</c:v>
                </c:pt>
                <c:pt idx="3">
                  <c:v>1.35</c:v>
                </c:pt>
                <c:pt idx="4">
                  <c:v>1.4</c:v>
                </c:pt>
                <c:pt idx="5">
                  <c:v>1.45</c:v>
                </c:pt>
                <c:pt idx="6">
                  <c:v>1.5</c:v>
                </c:pt>
                <c:pt idx="7">
                  <c:v>1.55</c:v>
                </c:pt>
                <c:pt idx="8">
                  <c:v>1.6</c:v>
                </c:pt>
                <c:pt idx="9">
                  <c:v>1.65</c:v>
                </c:pt>
                <c:pt idx="10">
                  <c:v>1.7</c:v>
                </c:pt>
                <c:pt idx="11">
                  <c:v>1.75</c:v>
                </c:pt>
                <c:pt idx="12">
                  <c:v>1.8</c:v>
                </c:pt>
                <c:pt idx="13">
                  <c:v>1.85</c:v>
                </c:pt>
                <c:pt idx="14">
                  <c:v>1.9</c:v>
                </c:pt>
                <c:pt idx="15">
                  <c:v>1.95</c:v>
                </c:pt>
                <c:pt idx="16">
                  <c:v>2</c:v>
                </c:pt>
              </c:numCache>
            </c:numRef>
          </c:xVal>
          <c:yVal>
            <c:numRef>
              <c:f>SpeedPWM!$O$6:$O$22</c:f>
              <c:numCache>
                <c:formatCode>General</c:formatCode>
                <c:ptCount val="17"/>
                <c:pt idx="0">
                  <c:v>248.18581963359367</c:v>
                </c:pt>
                <c:pt idx="1">
                  <c:v>287.97932657906438</c:v>
                </c:pt>
                <c:pt idx="2">
                  <c:v>318.871654339364</c:v>
                </c:pt>
                <c:pt idx="3">
                  <c:v>345.05159311927895</c:v>
                </c:pt>
                <c:pt idx="4">
                  <c:v>367.5663404700058</c:v>
                </c:pt>
                <c:pt idx="5">
                  <c:v>391.65188414752754</c:v>
                </c:pt>
                <c:pt idx="6">
                  <c:v>409.97784129346797</c:v>
                </c:pt>
                <c:pt idx="7">
                  <c:v>432.49258864419483</c:v>
                </c:pt>
                <c:pt idx="8">
                  <c:v>458.67252742410977</c:v>
                </c:pt>
                <c:pt idx="9">
                  <c:v>483.80526865282815</c:v>
                </c:pt>
                <c:pt idx="10">
                  <c:v>508.93800988154646</c:v>
                </c:pt>
                <c:pt idx="11">
                  <c:v>530.40555968107674</c:v>
                </c:pt>
                <c:pt idx="12">
                  <c:v>549.25511560261555</c:v>
                </c:pt>
                <c:pt idx="13">
                  <c:v>566.53387519735941</c:v>
                </c:pt>
                <c:pt idx="14">
                  <c:v>581.19464091411169</c:v>
                </c:pt>
                <c:pt idx="15">
                  <c:v>590.61941887488115</c:v>
                </c:pt>
                <c:pt idx="16">
                  <c:v>591.66661642607778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7792864"/>
        <c:axId val="-537790688"/>
      </c:scatterChart>
      <c:valAx>
        <c:axId val="-53779286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>
                    <a:latin typeface="Minion Pro" panose="02040503050306020203" pitchFamily="18" charset="0"/>
                  </a:rPr>
                  <a:t>PWM Duration</a:t>
                </a:r>
              </a:p>
              <a:p>
                <a:pPr>
                  <a:defRPr/>
                </a:pPr>
                <a:r>
                  <a:rPr lang="en-IE">
                    <a:latin typeface="Minion Pro" panose="02040503050306020203" pitchFamily="18" charset="0"/>
                  </a:rPr>
                  <a:t>ms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790688"/>
        <c:crosses val="autoZero"/>
        <c:crossBetween val="midCat"/>
      </c:valAx>
      <c:valAx>
        <c:axId val="-537790688"/>
        <c:scaling>
          <c:orientation val="minMax"/>
          <c:max val="65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IE">
                    <a:latin typeface="Minion Pro" panose="02040503050306020203" pitchFamily="18" charset="0"/>
                  </a:rPr>
                  <a:t>Motr Speed</a:t>
                </a:r>
                <a:br>
                  <a:rPr lang="en-IE">
                    <a:latin typeface="Minion Pro" panose="02040503050306020203" pitchFamily="18" charset="0"/>
                  </a:rPr>
                </a:br>
                <a:r>
                  <a:rPr lang="en-IE">
                    <a:latin typeface="Minion Pro" panose="02040503050306020203" pitchFamily="18" charset="0"/>
                  </a:rPr>
                  <a:t>rad/s</a:t>
                </a:r>
              </a:p>
            </c:rich>
          </c:tx>
          <c:layout>
            <c:manualLayout>
              <c:xMode val="edge"/>
              <c:yMode val="edge"/>
              <c:x val="1.7741385192766974E-2"/>
              <c:y val="0.42221706612692222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37792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txPr>
        <a:bodyPr/>
        <a:lstStyle/>
        <a:p>
          <a:pPr>
            <a:defRPr>
              <a:latin typeface="Minion Pro" panose="02040503050306020203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>
                <a:latin typeface="Minion Pro" panose="02040503050306020203" pitchFamily="18" charset="0"/>
              </a:rPr>
              <a:t>PWM</a:t>
            </a:r>
            <a:r>
              <a:rPr lang="en-IE" baseline="0">
                <a:latin typeface="Minion Pro" panose="02040503050306020203" pitchFamily="18" charset="0"/>
              </a:rPr>
              <a:t> vs Thrust</a:t>
            </a:r>
            <a:endParaRPr lang="en-IE">
              <a:latin typeface="Minion Pro" panose="02040503050306020203" pitchFamily="18" charset="0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2145802263920806E-2"/>
          <c:y val="8.7718693486622118E-2"/>
          <c:w val="0.75246486835504145"/>
          <c:h val="0.82012747472887126"/>
        </c:manualLayout>
      </c:layout>
      <c:scatterChart>
        <c:scatterStyle val="smoothMarker"/>
        <c:varyColors val="0"/>
        <c:ser>
          <c:idx val="0"/>
          <c:order val="0"/>
          <c:tx>
            <c:v>Motor 1</c:v>
          </c:tx>
          <c:trendline>
            <c:trendlineType val="linear"/>
            <c:dispRSqr val="0"/>
            <c:dispEq val="0"/>
          </c:trendline>
          <c:xVal>
            <c:numRef>
              <c:f>ThrustPWM!$B$4:$B$21</c:f>
              <c:numCache>
                <c:formatCode>General</c:formatCode>
                <c:ptCount val="18"/>
                <c:pt idx="0">
                  <c:v>1.1000000000000001</c:v>
                </c:pt>
                <c:pt idx="1">
                  <c:v>1.1499999999999999</c:v>
                </c:pt>
                <c:pt idx="2">
                  <c:v>1.2</c:v>
                </c:pt>
                <c:pt idx="3">
                  <c:v>1.25</c:v>
                </c:pt>
                <c:pt idx="4">
                  <c:v>1.3</c:v>
                </c:pt>
                <c:pt idx="5">
                  <c:v>1.35</c:v>
                </c:pt>
                <c:pt idx="6">
                  <c:v>1.4</c:v>
                </c:pt>
                <c:pt idx="7">
                  <c:v>1.45</c:v>
                </c:pt>
                <c:pt idx="8">
                  <c:v>1.5</c:v>
                </c:pt>
                <c:pt idx="9">
                  <c:v>1.55</c:v>
                </c:pt>
                <c:pt idx="10">
                  <c:v>1.6</c:v>
                </c:pt>
                <c:pt idx="11">
                  <c:v>1.65</c:v>
                </c:pt>
                <c:pt idx="12">
                  <c:v>1.7</c:v>
                </c:pt>
                <c:pt idx="13">
                  <c:v>1.75</c:v>
                </c:pt>
                <c:pt idx="14">
                  <c:v>1.8</c:v>
                </c:pt>
                <c:pt idx="15">
                  <c:v>1.85</c:v>
                </c:pt>
                <c:pt idx="16">
                  <c:v>1.9</c:v>
                </c:pt>
                <c:pt idx="17">
                  <c:v>1.95</c:v>
                </c:pt>
              </c:numCache>
            </c:numRef>
          </c:xVal>
          <c:yVal>
            <c:numRef>
              <c:f>ThrustPWM!$E$4:$E$21</c:f>
              <c:numCache>
                <c:formatCode>General</c:formatCode>
                <c:ptCount val="18"/>
                <c:pt idx="0">
                  <c:v>1.5696000000000001</c:v>
                </c:pt>
                <c:pt idx="1">
                  <c:v>2.9430000000000001</c:v>
                </c:pt>
                <c:pt idx="2">
                  <c:v>4.3164000000000007</c:v>
                </c:pt>
                <c:pt idx="3">
                  <c:v>6.2784000000000004</c:v>
                </c:pt>
                <c:pt idx="4">
                  <c:v>7.6518000000000006</c:v>
                </c:pt>
                <c:pt idx="5">
                  <c:v>9.0252000000000017</c:v>
                </c:pt>
                <c:pt idx="6">
                  <c:v>10.791000000000002</c:v>
                </c:pt>
                <c:pt idx="7">
                  <c:v>12.360600000000002</c:v>
                </c:pt>
                <c:pt idx="8">
                  <c:v>13.734</c:v>
                </c:pt>
                <c:pt idx="9">
                  <c:v>15.696000000000002</c:v>
                </c:pt>
                <c:pt idx="10">
                  <c:v>17.4618</c:v>
                </c:pt>
                <c:pt idx="11">
                  <c:v>20.208600000000001</c:v>
                </c:pt>
                <c:pt idx="12">
                  <c:v>22.562999999999999</c:v>
                </c:pt>
                <c:pt idx="13">
                  <c:v>24.721200000000003</c:v>
                </c:pt>
                <c:pt idx="14">
                  <c:v>26.683200000000003</c:v>
                </c:pt>
                <c:pt idx="15">
                  <c:v>28.645199999999999</c:v>
                </c:pt>
                <c:pt idx="16">
                  <c:v>30.607200000000002</c:v>
                </c:pt>
                <c:pt idx="17">
                  <c:v>32.569200000000002</c:v>
                </c:pt>
              </c:numCache>
            </c:numRef>
          </c:yVal>
          <c:smooth val="1"/>
        </c:ser>
        <c:ser>
          <c:idx val="1"/>
          <c:order val="1"/>
          <c:tx>
            <c:v>Motor 4</c:v>
          </c:tx>
          <c:trendline>
            <c:spPr>
              <a:ln>
                <a:solidFill>
                  <a:schemeClr val="accent2">
                    <a:lumMod val="50000"/>
                  </a:scheme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-0.15626656528817695"/>
                  <c:y val="0.10020678735558555"/>
                </c:manualLayout>
              </c:layout>
              <c:numFmt formatCode="General" sourceLinked="0"/>
            </c:trendlineLbl>
          </c:trendline>
          <c:xVal>
            <c:numRef>
              <c:f>ThrustPWM!$G$4:$G$21</c:f>
              <c:numCache>
                <c:formatCode>General</c:formatCode>
                <c:ptCount val="18"/>
                <c:pt idx="0">
                  <c:v>1.1000000000000001</c:v>
                </c:pt>
                <c:pt idx="1">
                  <c:v>1.1499999999999999</c:v>
                </c:pt>
                <c:pt idx="2">
                  <c:v>1.2</c:v>
                </c:pt>
                <c:pt idx="3">
                  <c:v>1.25</c:v>
                </c:pt>
                <c:pt idx="4">
                  <c:v>1.3</c:v>
                </c:pt>
                <c:pt idx="5">
                  <c:v>1.35</c:v>
                </c:pt>
                <c:pt idx="6">
                  <c:v>1.4</c:v>
                </c:pt>
                <c:pt idx="7">
                  <c:v>1.45</c:v>
                </c:pt>
                <c:pt idx="8">
                  <c:v>1.5</c:v>
                </c:pt>
                <c:pt idx="9">
                  <c:v>1.55</c:v>
                </c:pt>
                <c:pt idx="10">
                  <c:v>1.6</c:v>
                </c:pt>
                <c:pt idx="11">
                  <c:v>1.65</c:v>
                </c:pt>
                <c:pt idx="12">
                  <c:v>1.7</c:v>
                </c:pt>
                <c:pt idx="13">
                  <c:v>1.75</c:v>
                </c:pt>
                <c:pt idx="14">
                  <c:v>1.8</c:v>
                </c:pt>
                <c:pt idx="15">
                  <c:v>1.85</c:v>
                </c:pt>
                <c:pt idx="16">
                  <c:v>1.9</c:v>
                </c:pt>
                <c:pt idx="17">
                  <c:v>1.95</c:v>
                </c:pt>
              </c:numCache>
            </c:numRef>
          </c:xVal>
          <c:yVal>
            <c:numRef>
              <c:f>ThrustPWM!$J$4:$J$21</c:f>
              <c:numCache>
                <c:formatCode>General</c:formatCode>
                <c:ptCount val="18"/>
                <c:pt idx="0">
                  <c:v>1.3734000000000002</c:v>
                </c:pt>
                <c:pt idx="1">
                  <c:v>2.9430000000000001</c:v>
                </c:pt>
                <c:pt idx="2">
                  <c:v>4.5126000000000008</c:v>
                </c:pt>
                <c:pt idx="3">
                  <c:v>6.0822000000000003</c:v>
                </c:pt>
                <c:pt idx="4">
                  <c:v>7.6518000000000006</c:v>
                </c:pt>
                <c:pt idx="5">
                  <c:v>9.2213999999999992</c:v>
                </c:pt>
                <c:pt idx="6">
                  <c:v>10.987200000000001</c:v>
                </c:pt>
                <c:pt idx="7">
                  <c:v>12.360600000000002</c:v>
                </c:pt>
                <c:pt idx="8">
                  <c:v>14.518800000000001</c:v>
                </c:pt>
                <c:pt idx="9">
                  <c:v>16.873200000000001</c:v>
                </c:pt>
                <c:pt idx="10">
                  <c:v>19.227599999999999</c:v>
                </c:pt>
                <c:pt idx="11">
                  <c:v>21.582000000000004</c:v>
                </c:pt>
                <c:pt idx="12">
                  <c:v>24.328800000000001</c:v>
                </c:pt>
                <c:pt idx="13">
                  <c:v>26.879400000000004</c:v>
                </c:pt>
                <c:pt idx="14">
                  <c:v>28.645199999999999</c:v>
                </c:pt>
                <c:pt idx="15">
                  <c:v>30.803400000000003</c:v>
                </c:pt>
                <c:pt idx="16">
                  <c:v>32.569200000000002</c:v>
                </c:pt>
                <c:pt idx="17">
                  <c:v>34.335000000000001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33523920"/>
        <c:axId val="-533532624"/>
      </c:scatterChart>
      <c:valAx>
        <c:axId val="-533523920"/>
        <c:scaling>
          <c:orientation val="minMax"/>
          <c:min val="1.0000000000000002E-3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en-IE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1" i="0" u="none" strike="noStrike" kern="1200" baseline="0">
                    <a:solidFill>
                      <a:sysClr val="windowText" lastClr="000000"/>
                    </a:solidFill>
                    <a:latin typeface="Minion Pro" panose="02040503050306020203" pitchFamily="18" charset="0"/>
                    <a:ea typeface="+mn-ea"/>
                    <a:cs typeface="+mn-cs"/>
                  </a:rPr>
                  <a:t>Pulse Duration</a:t>
                </a:r>
              </a:p>
              <a:p>
                <a:pPr algn="ctr" rtl="0">
                  <a:defRPr lang="en-IE"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1" i="0" u="none" strike="noStrike" kern="1200" baseline="0">
                    <a:solidFill>
                      <a:sysClr val="windowText" lastClr="000000"/>
                    </a:solidFill>
                    <a:latin typeface="Minion Pro" panose="02040503050306020203" pitchFamily="18" charset="0"/>
                    <a:ea typeface="+mn-ea"/>
                    <a:cs typeface="+mn-cs"/>
                  </a:rPr>
                  <a:t>second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3532624"/>
        <c:crosses val="autoZero"/>
        <c:crossBetween val="midCat"/>
      </c:valAx>
      <c:valAx>
        <c:axId val="-5335326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IE">
                    <a:latin typeface="Minion Pro" panose="02040503050306020203" pitchFamily="18" charset="0"/>
                  </a:rPr>
                  <a:t>Motor Thrus</a:t>
                </a:r>
                <a:r>
                  <a:rPr lang="en-IE" baseline="0">
                    <a:latin typeface="Minion Pro" panose="02040503050306020203" pitchFamily="18" charset="0"/>
                  </a:rPr>
                  <a:t>t </a:t>
                </a:r>
              </a:p>
              <a:p>
                <a:pPr>
                  <a:defRPr/>
                </a:pPr>
                <a:r>
                  <a:rPr lang="en-IE" baseline="0">
                    <a:latin typeface="Minion Pro" panose="02040503050306020203" pitchFamily="18" charset="0"/>
                  </a:rPr>
                  <a:t>Ne</a:t>
                </a:r>
                <a:r>
                  <a:rPr lang="en-IE">
                    <a:latin typeface="Minion Pro" panose="02040503050306020203" pitchFamily="18" charset="0"/>
                  </a:rPr>
                  <a:t>wtons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533523920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>
              <a:latin typeface="Minion Pro" panose="02040503050306020203" pitchFamily="18" charset="0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4762</xdr:rowOff>
    </xdr:from>
    <xdr:to>
      <xdr:col>12</xdr:col>
      <xdr:colOff>304800</xdr:colOff>
      <xdr:row>26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workbookViewId="0">
      <selection activeCell="E5" sqref="E5"/>
    </sheetView>
  </sheetViews>
  <sheetFormatPr defaultRowHeight="15" x14ac:dyDescent="0.25"/>
  <sheetData>
    <row r="1" spans="2:20" x14ac:dyDescent="0.25">
      <c r="B1" s="18" t="s">
        <v>11</v>
      </c>
      <c r="C1" s="19"/>
      <c r="D1" s="19"/>
      <c r="E1" s="20"/>
      <c r="G1" s="18" t="s">
        <v>12</v>
      </c>
      <c r="H1" s="19"/>
      <c r="I1" s="19"/>
      <c r="J1" s="20"/>
      <c r="L1" s="18" t="s">
        <v>13</v>
      </c>
      <c r="M1" s="19"/>
      <c r="N1" s="19"/>
      <c r="O1" s="20"/>
      <c r="Q1" s="18" t="s">
        <v>10</v>
      </c>
      <c r="R1" s="19"/>
      <c r="S1" s="19"/>
      <c r="T1" s="20"/>
    </row>
    <row r="2" spans="2:20" s="10" customFormat="1" ht="45" x14ac:dyDescent="0.25">
      <c r="B2" s="7" t="s">
        <v>0</v>
      </c>
      <c r="C2" s="8" t="s">
        <v>2</v>
      </c>
      <c r="D2" s="8" t="s">
        <v>1</v>
      </c>
      <c r="E2" s="9" t="s">
        <v>1</v>
      </c>
      <c r="G2" s="7" t="s">
        <v>0</v>
      </c>
      <c r="H2" s="8" t="s">
        <v>2</v>
      </c>
      <c r="I2" s="8" t="s">
        <v>1</v>
      </c>
      <c r="J2" s="9" t="s">
        <v>1</v>
      </c>
      <c r="L2" s="7" t="s">
        <v>0</v>
      </c>
      <c r="M2" s="8" t="s">
        <v>2</v>
      </c>
      <c r="N2" s="8" t="s">
        <v>1</v>
      </c>
      <c r="O2" s="9" t="s">
        <v>1</v>
      </c>
      <c r="Q2" s="7" t="s">
        <v>0</v>
      </c>
      <c r="R2" s="8" t="s">
        <v>2</v>
      </c>
      <c r="S2" s="8" t="s">
        <v>1</v>
      </c>
      <c r="T2" s="9" t="s">
        <v>1</v>
      </c>
    </row>
    <row r="3" spans="2:20" x14ac:dyDescent="0.25">
      <c r="B3" s="1" t="s">
        <v>4</v>
      </c>
      <c r="C3" s="2" t="s">
        <v>3</v>
      </c>
      <c r="D3" s="2" t="s">
        <v>3</v>
      </c>
      <c r="E3" s="3" t="s">
        <v>5</v>
      </c>
      <c r="G3" s="1" t="s">
        <v>4</v>
      </c>
      <c r="H3" s="2" t="s">
        <v>3</v>
      </c>
      <c r="I3" s="2" t="s">
        <v>3</v>
      </c>
      <c r="J3" s="3" t="s">
        <v>5</v>
      </c>
      <c r="L3" s="1" t="s">
        <v>4</v>
      </c>
      <c r="M3" s="2" t="s">
        <v>3</v>
      </c>
      <c r="N3" s="2" t="s">
        <v>3</v>
      </c>
      <c r="O3" s="3" t="s">
        <v>5</v>
      </c>
      <c r="Q3" s="1" t="s">
        <v>4</v>
      </c>
      <c r="R3" s="2" t="s">
        <v>3</v>
      </c>
      <c r="S3" s="2" t="s">
        <v>3</v>
      </c>
      <c r="T3" s="3" t="s">
        <v>5</v>
      </c>
    </row>
    <row r="4" spans="2:20" x14ac:dyDescent="0.25">
      <c r="B4" s="1">
        <v>1.1000000000000001</v>
      </c>
      <c r="C4" s="2">
        <v>2770</v>
      </c>
      <c r="D4" s="2">
        <f>C4/2</f>
        <v>1385</v>
      </c>
      <c r="E4" s="3">
        <f t="shared" ref="E4:E20" si="0">(D4/60)*2*PI()</f>
        <v>145.03686084072876</v>
      </c>
      <c r="G4" s="1">
        <v>1.1000000000000001</v>
      </c>
      <c r="H4" s="2">
        <v>3090</v>
      </c>
      <c r="I4" s="2">
        <f t="shared" ref="I4:I22" si="1">H4/2</f>
        <v>1545</v>
      </c>
      <c r="J4" s="3">
        <f t="shared" ref="J4:J22" si="2">(I4/60)*2*PI()</f>
        <v>161.79202165987434</v>
      </c>
      <c r="L4" s="1">
        <v>1.1000000000000001</v>
      </c>
      <c r="M4">
        <v>2920</v>
      </c>
      <c r="N4" s="2">
        <f t="shared" ref="N4:N22" si="3">M4/2</f>
        <v>1460</v>
      </c>
      <c r="O4" s="3">
        <f t="shared" ref="O4:O22" si="4">(N4/60)*2*PI()</f>
        <v>152.89084247470325</v>
      </c>
      <c r="Q4" s="12">
        <v>1.1000000000000001</v>
      </c>
      <c r="R4" s="2">
        <v>3010</v>
      </c>
      <c r="S4" s="2">
        <f>R4/2</f>
        <v>1505</v>
      </c>
      <c r="T4" s="3">
        <f t="shared" ref="T4:T22" si="5">(S4/60)*2*PI()</f>
        <v>157.60323145508795</v>
      </c>
    </row>
    <row r="5" spans="2:20" x14ac:dyDescent="0.25">
      <c r="B5" s="1">
        <v>1.1499999999999999</v>
      </c>
      <c r="C5" s="2">
        <v>3800</v>
      </c>
      <c r="D5" s="2">
        <f t="shared" ref="D5:D20" si="6">C5/2</f>
        <v>1900</v>
      </c>
      <c r="E5" s="3">
        <f>(D5/60)*2*PI()</f>
        <v>198.96753472735358</v>
      </c>
      <c r="G5" s="1">
        <v>1.1499999999999999</v>
      </c>
      <c r="H5" s="2">
        <v>4120</v>
      </c>
      <c r="I5" s="2">
        <f t="shared" si="1"/>
        <v>2060</v>
      </c>
      <c r="J5" s="3">
        <f t="shared" si="2"/>
        <v>215.72269554649915</v>
      </c>
      <c r="L5" s="1">
        <v>1.1499999999999999</v>
      </c>
      <c r="M5">
        <v>3950</v>
      </c>
      <c r="N5" s="2">
        <f t="shared" si="3"/>
        <v>1975</v>
      </c>
      <c r="O5" s="3">
        <f t="shared" si="4"/>
        <v>206.82151636132804</v>
      </c>
      <c r="Q5" s="12">
        <v>1.1499999999999999</v>
      </c>
      <c r="R5" s="2">
        <v>4015</v>
      </c>
      <c r="S5" s="2">
        <f t="shared" ref="S5:S22" si="7">R5/2</f>
        <v>2007.5</v>
      </c>
      <c r="T5" s="3">
        <f t="shared" si="5"/>
        <v>210.22490840271701</v>
      </c>
    </row>
    <row r="6" spans="2:20" x14ac:dyDescent="0.25">
      <c r="B6" s="1">
        <v>1.2</v>
      </c>
      <c r="C6" s="2">
        <v>4640</v>
      </c>
      <c r="D6" s="2">
        <f t="shared" si="6"/>
        <v>2320</v>
      </c>
      <c r="E6" s="3">
        <f t="shared" si="0"/>
        <v>242.94983187761065</v>
      </c>
      <c r="G6" s="1">
        <v>1.2</v>
      </c>
      <c r="H6" s="2">
        <v>4940</v>
      </c>
      <c r="I6" s="2">
        <f t="shared" si="1"/>
        <v>2470</v>
      </c>
      <c r="J6" s="3">
        <f t="shared" si="2"/>
        <v>258.65779514555965</v>
      </c>
      <c r="L6" s="1">
        <v>1.2</v>
      </c>
      <c r="M6" s="2">
        <v>4740</v>
      </c>
      <c r="N6" s="2">
        <f t="shared" si="3"/>
        <v>2370</v>
      </c>
      <c r="O6" s="3">
        <f t="shared" si="4"/>
        <v>248.18581963359367</v>
      </c>
      <c r="Q6" s="12">
        <v>1.2</v>
      </c>
      <c r="R6" s="2">
        <v>4890</v>
      </c>
      <c r="S6" s="2">
        <f t="shared" si="7"/>
        <v>2445</v>
      </c>
      <c r="T6" s="3">
        <f t="shared" si="5"/>
        <v>256.03980126756812</v>
      </c>
    </row>
    <row r="7" spans="2:20" x14ac:dyDescent="0.25">
      <c r="B7" s="1">
        <v>1.25</v>
      </c>
      <c r="C7" s="2">
        <v>5360</v>
      </c>
      <c r="D7" s="2">
        <f t="shared" si="6"/>
        <v>2680</v>
      </c>
      <c r="E7" s="3">
        <f t="shared" si="0"/>
        <v>280.64894372068818</v>
      </c>
      <c r="G7" s="1">
        <v>1.25</v>
      </c>
      <c r="H7" s="11">
        <v>5650</v>
      </c>
      <c r="I7" s="2">
        <f t="shared" si="1"/>
        <v>2825</v>
      </c>
      <c r="J7" s="3">
        <f t="shared" si="2"/>
        <v>295.83330821303889</v>
      </c>
      <c r="L7" s="1">
        <v>1.25</v>
      </c>
      <c r="M7" s="11">
        <v>5500</v>
      </c>
      <c r="N7" s="2">
        <f t="shared" si="3"/>
        <v>2750</v>
      </c>
      <c r="O7" s="3">
        <f t="shared" si="4"/>
        <v>287.97932657906438</v>
      </c>
      <c r="Q7" s="12">
        <v>1.25</v>
      </c>
      <c r="R7" s="11">
        <v>5550</v>
      </c>
      <c r="S7" s="2">
        <f t="shared" si="7"/>
        <v>2775</v>
      </c>
      <c r="T7" s="3">
        <f t="shared" si="5"/>
        <v>290.59732045705584</v>
      </c>
    </row>
    <row r="8" spans="2:20" x14ac:dyDescent="0.25">
      <c r="B8" s="1">
        <v>1.3</v>
      </c>
      <c r="C8" s="2">
        <v>5930</v>
      </c>
      <c r="D8" s="2">
        <f t="shared" si="6"/>
        <v>2965</v>
      </c>
      <c r="E8" s="3">
        <f t="shared" si="0"/>
        <v>310.49407392979123</v>
      </c>
      <c r="G8" s="1">
        <v>1.3</v>
      </c>
      <c r="H8" s="11">
        <v>6230</v>
      </c>
      <c r="I8" s="2">
        <f t="shared" si="1"/>
        <v>3115</v>
      </c>
      <c r="J8" s="3">
        <f t="shared" si="2"/>
        <v>326.2020371977402</v>
      </c>
      <c r="L8" s="1">
        <v>1.3</v>
      </c>
      <c r="M8" s="11">
        <v>6090</v>
      </c>
      <c r="N8" s="2">
        <f t="shared" si="3"/>
        <v>3045</v>
      </c>
      <c r="O8" s="3">
        <f t="shared" si="4"/>
        <v>318.871654339364</v>
      </c>
      <c r="Q8" s="12">
        <v>1.3</v>
      </c>
      <c r="R8" s="11">
        <v>6080</v>
      </c>
      <c r="S8" s="2">
        <f t="shared" si="7"/>
        <v>3040</v>
      </c>
      <c r="T8" s="3">
        <f t="shared" si="5"/>
        <v>318.34805556376568</v>
      </c>
    </row>
    <row r="9" spans="2:20" x14ac:dyDescent="0.25">
      <c r="B9" s="1">
        <v>1.35</v>
      </c>
      <c r="C9" s="2">
        <v>6450</v>
      </c>
      <c r="D9" s="2">
        <f t="shared" si="6"/>
        <v>3225</v>
      </c>
      <c r="E9" s="3">
        <f t="shared" si="0"/>
        <v>337.72121026090275</v>
      </c>
      <c r="G9" s="1">
        <v>1.35</v>
      </c>
      <c r="H9" s="11">
        <v>6800</v>
      </c>
      <c r="I9" s="2">
        <f t="shared" si="1"/>
        <v>3400</v>
      </c>
      <c r="J9" s="3">
        <f t="shared" si="2"/>
        <v>356.04716740684319</v>
      </c>
      <c r="L9" s="1">
        <v>1.35</v>
      </c>
      <c r="M9" s="11">
        <v>6590</v>
      </c>
      <c r="N9" s="2">
        <f t="shared" si="3"/>
        <v>3295</v>
      </c>
      <c r="O9" s="3">
        <f t="shared" si="4"/>
        <v>345.05159311927895</v>
      </c>
      <c r="Q9" s="12">
        <v>1.35</v>
      </c>
      <c r="R9" s="11">
        <v>6610</v>
      </c>
      <c r="S9" s="2">
        <f t="shared" si="7"/>
        <v>3305</v>
      </c>
      <c r="T9" s="3">
        <f t="shared" si="5"/>
        <v>346.09879067047558</v>
      </c>
    </row>
    <row r="10" spans="2:20" x14ac:dyDescent="0.25">
      <c r="B10" s="1">
        <v>1.4</v>
      </c>
      <c r="C10" s="2">
        <v>6920</v>
      </c>
      <c r="D10" s="2">
        <f t="shared" si="6"/>
        <v>3460</v>
      </c>
      <c r="E10" s="3">
        <f t="shared" si="0"/>
        <v>362.33035271402281</v>
      </c>
      <c r="G10" s="1">
        <v>1.4</v>
      </c>
      <c r="H10" s="11">
        <v>7215</v>
      </c>
      <c r="I10" s="2">
        <f t="shared" si="1"/>
        <v>3607.5</v>
      </c>
      <c r="J10" s="3">
        <f t="shared" si="2"/>
        <v>377.77651659417262</v>
      </c>
      <c r="L10" s="1">
        <v>1.4</v>
      </c>
      <c r="M10" s="11">
        <v>7020</v>
      </c>
      <c r="N10" s="2">
        <f t="shared" si="3"/>
        <v>3510</v>
      </c>
      <c r="O10" s="3">
        <f t="shared" si="4"/>
        <v>367.5663404700058</v>
      </c>
      <c r="Q10" s="12">
        <v>1.4</v>
      </c>
      <c r="R10" s="11">
        <v>7080</v>
      </c>
      <c r="S10" s="2">
        <f t="shared" si="7"/>
        <v>3540</v>
      </c>
      <c r="T10" s="3">
        <f t="shared" si="5"/>
        <v>370.70793312359558</v>
      </c>
    </row>
    <row r="11" spans="2:20" x14ac:dyDescent="0.25">
      <c r="B11" s="1">
        <v>1.45</v>
      </c>
      <c r="C11" s="2">
        <v>7350</v>
      </c>
      <c r="D11" s="2">
        <f t="shared" si="6"/>
        <v>3675</v>
      </c>
      <c r="E11" s="3">
        <f t="shared" si="0"/>
        <v>384.84510006474966</v>
      </c>
      <c r="G11" s="1">
        <v>1.45</v>
      </c>
      <c r="H11" s="11">
        <v>7660</v>
      </c>
      <c r="I11" s="2">
        <f t="shared" si="1"/>
        <v>3830</v>
      </c>
      <c r="J11" s="3">
        <f t="shared" si="2"/>
        <v>401.07666210829694</v>
      </c>
      <c r="L11" s="1">
        <v>1.45</v>
      </c>
      <c r="M11" s="11">
        <v>7480</v>
      </c>
      <c r="N11" s="2">
        <f t="shared" si="3"/>
        <v>3740</v>
      </c>
      <c r="O11" s="3">
        <f t="shared" si="4"/>
        <v>391.65188414752754</v>
      </c>
      <c r="Q11" s="12">
        <v>1.45</v>
      </c>
      <c r="R11" s="11">
        <v>7510</v>
      </c>
      <c r="S11" s="2">
        <f t="shared" si="7"/>
        <v>3755</v>
      </c>
      <c r="T11" s="3">
        <f t="shared" si="5"/>
        <v>393.22268047432243</v>
      </c>
    </row>
    <row r="12" spans="2:20" x14ac:dyDescent="0.25">
      <c r="B12" s="1">
        <v>1.5</v>
      </c>
      <c r="C12" s="2">
        <v>7750</v>
      </c>
      <c r="D12" s="2">
        <f>C12/2</f>
        <v>3875</v>
      </c>
      <c r="E12" s="3">
        <f t="shared" si="0"/>
        <v>405.78905108868156</v>
      </c>
      <c r="G12" s="1">
        <v>1.5</v>
      </c>
      <c r="H12" s="11">
        <v>8080</v>
      </c>
      <c r="I12" s="2">
        <f t="shared" si="1"/>
        <v>4040</v>
      </c>
      <c r="J12" s="3">
        <f t="shared" si="2"/>
        <v>423.06781068342542</v>
      </c>
      <c r="L12" s="1">
        <v>1.5</v>
      </c>
      <c r="M12" s="11">
        <v>7830</v>
      </c>
      <c r="N12" s="2">
        <f t="shared" si="3"/>
        <v>3915</v>
      </c>
      <c r="O12" s="3">
        <f t="shared" si="4"/>
        <v>409.97784129346797</v>
      </c>
      <c r="Q12" s="12">
        <v>1.5</v>
      </c>
      <c r="R12" s="11">
        <v>7945</v>
      </c>
      <c r="S12" s="2">
        <f t="shared" si="7"/>
        <v>3972.5</v>
      </c>
      <c r="T12" s="3">
        <f t="shared" si="5"/>
        <v>415.99922721284838</v>
      </c>
    </row>
    <row r="13" spans="2:20" x14ac:dyDescent="0.25">
      <c r="B13" s="1">
        <v>1.55</v>
      </c>
      <c r="C13" s="2">
        <v>8200</v>
      </c>
      <c r="D13" s="2">
        <f t="shared" si="6"/>
        <v>4100</v>
      </c>
      <c r="E13" s="3">
        <f t="shared" si="0"/>
        <v>429.35099599060504</v>
      </c>
      <c r="G13" s="1">
        <v>1.55</v>
      </c>
      <c r="H13" s="11">
        <v>8620</v>
      </c>
      <c r="I13" s="2">
        <f t="shared" si="1"/>
        <v>4310</v>
      </c>
      <c r="J13" s="3">
        <f t="shared" si="2"/>
        <v>451.34214456573358</v>
      </c>
      <c r="L13" s="1">
        <v>1.55</v>
      </c>
      <c r="M13" s="11">
        <v>8260</v>
      </c>
      <c r="N13" s="2">
        <f t="shared" si="3"/>
        <v>4130</v>
      </c>
      <c r="O13" s="3">
        <f t="shared" si="4"/>
        <v>432.49258864419483</v>
      </c>
      <c r="Q13" s="12">
        <v>1.55</v>
      </c>
      <c r="R13" s="11">
        <v>8490</v>
      </c>
      <c r="S13" s="2">
        <f t="shared" si="7"/>
        <v>4245</v>
      </c>
      <c r="T13" s="3">
        <f t="shared" si="5"/>
        <v>444.53536048295575</v>
      </c>
    </row>
    <row r="14" spans="2:20" x14ac:dyDescent="0.25">
      <c r="B14" s="1">
        <v>1.6</v>
      </c>
      <c r="C14" s="2">
        <v>8710</v>
      </c>
      <c r="D14" s="2">
        <f t="shared" si="6"/>
        <v>4355</v>
      </c>
      <c r="E14" s="3">
        <f t="shared" si="0"/>
        <v>456.05453354611825</v>
      </c>
      <c r="G14" s="1">
        <v>1.6</v>
      </c>
      <c r="H14" s="11">
        <v>9200</v>
      </c>
      <c r="I14" s="2">
        <f t="shared" si="1"/>
        <v>4600</v>
      </c>
      <c r="J14" s="3">
        <f t="shared" si="2"/>
        <v>481.710873550435</v>
      </c>
      <c r="L14" s="1">
        <v>1.6</v>
      </c>
      <c r="M14" s="11">
        <v>8760</v>
      </c>
      <c r="N14" s="2">
        <f t="shared" si="3"/>
        <v>4380</v>
      </c>
      <c r="O14" s="3">
        <f t="shared" si="4"/>
        <v>458.67252742410977</v>
      </c>
      <c r="Q14" s="12">
        <v>1.6</v>
      </c>
      <c r="R14" s="11">
        <v>9020</v>
      </c>
      <c r="S14" s="2">
        <f t="shared" si="7"/>
        <v>4510</v>
      </c>
      <c r="T14" s="3">
        <f t="shared" si="5"/>
        <v>472.28609558966559</v>
      </c>
    </row>
    <row r="15" spans="2:20" x14ac:dyDescent="0.25">
      <c r="B15" s="1">
        <v>1.65</v>
      </c>
      <c r="C15" s="2">
        <v>9230</v>
      </c>
      <c r="D15" s="2">
        <f t="shared" si="6"/>
        <v>4615</v>
      </c>
      <c r="E15" s="3">
        <f t="shared" si="0"/>
        <v>483.28166987722989</v>
      </c>
      <c r="G15" s="1">
        <v>1.65</v>
      </c>
      <c r="H15" s="11">
        <v>9610</v>
      </c>
      <c r="I15" s="2">
        <f t="shared" si="1"/>
        <v>4805</v>
      </c>
      <c r="J15" s="3">
        <f t="shared" si="2"/>
        <v>503.17842334996516</v>
      </c>
      <c r="L15" s="1">
        <v>1.65</v>
      </c>
      <c r="M15" s="11">
        <v>9240</v>
      </c>
      <c r="N15" s="2">
        <f t="shared" si="3"/>
        <v>4620</v>
      </c>
      <c r="O15" s="3">
        <f t="shared" si="4"/>
        <v>483.80526865282815</v>
      </c>
      <c r="Q15" s="12">
        <v>1.65</v>
      </c>
      <c r="R15" s="11">
        <v>9490</v>
      </c>
      <c r="S15" s="2">
        <f t="shared" si="7"/>
        <v>4745</v>
      </c>
      <c r="T15" s="3">
        <f t="shared" si="5"/>
        <v>496.89523804278559</v>
      </c>
    </row>
    <row r="16" spans="2:20" x14ac:dyDescent="0.25">
      <c r="B16" s="1">
        <v>1.7</v>
      </c>
      <c r="C16" s="2">
        <v>9670</v>
      </c>
      <c r="D16" s="2">
        <f t="shared" si="6"/>
        <v>4835</v>
      </c>
      <c r="E16" s="3">
        <f t="shared" si="0"/>
        <v>506.32001600355494</v>
      </c>
      <c r="G16" s="1">
        <v>1.7</v>
      </c>
      <c r="H16" s="11">
        <v>10150</v>
      </c>
      <c r="I16" s="2">
        <f t="shared" si="1"/>
        <v>5075</v>
      </c>
      <c r="J16" s="3">
        <f t="shared" si="2"/>
        <v>531.45275723227326</v>
      </c>
      <c r="L16" s="1">
        <v>1.7</v>
      </c>
      <c r="M16" s="11">
        <v>9720</v>
      </c>
      <c r="N16" s="2">
        <f t="shared" si="3"/>
        <v>4860</v>
      </c>
      <c r="O16" s="3">
        <f t="shared" si="4"/>
        <v>508.93800988154646</v>
      </c>
      <c r="Q16" s="12">
        <v>1.7</v>
      </c>
      <c r="R16" s="11">
        <v>9950</v>
      </c>
      <c r="S16" s="2">
        <f t="shared" si="7"/>
        <v>4975</v>
      </c>
      <c r="T16" s="3">
        <f t="shared" si="5"/>
        <v>520.98078172030739</v>
      </c>
    </row>
    <row r="17" spans="2:20" x14ac:dyDescent="0.25">
      <c r="B17" s="1">
        <v>1.75</v>
      </c>
      <c r="C17" s="2">
        <v>9960</v>
      </c>
      <c r="D17" s="2">
        <f t="shared" si="6"/>
        <v>4980</v>
      </c>
      <c r="E17" s="3">
        <f t="shared" si="0"/>
        <v>521.50438049590571</v>
      </c>
      <c r="G17" s="1">
        <v>1.75</v>
      </c>
      <c r="H17" s="11">
        <v>10540</v>
      </c>
      <c r="I17" s="2">
        <f t="shared" si="1"/>
        <v>5270</v>
      </c>
      <c r="J17" s="3">
        <f t="shared" si="2"/>
        <v>551.87310948060701</v>
      </c>
      <c r="L17" s="1">
        <v>1.75</v>
      </c>
      <c r="M17" s="11">
        <v>10130</v>
      </c>
      <c r="N17" s="2">
        <f t="shared" si="3"/>
        <v>5065</v>
      </c>
      <c r="O17" s="3">
        <f t="shared" si="4"/>
        <v>530.40555968107674</v>
      </c>
      <c r="Q17" s="12">
        <v>1.75</v>
      </c>
      <c r="R17" s="11">
        <v>10280</v>
      </c>
      <c r="S17" s="2">
        <f t="shared" si="7"/>
        <v>5140</v>
      </c>
      <c r="T17" s="3">
        <f t="shared" si="5"/>
        <v>538.25954131505125</v>
      </c>
    </row>
    <row r="18" spans="2:20" x14ac:dyDescent="0.25">
      <c r="B18" s="1">
        <v>1.8</v>
      </c>
      <c r="C18" s="2">
        <v>10400</v>
      </c>
      <c r="D18" s="2">
        <f t="shared" si="6"/>
        <v>5200</v>
      </c>
      <c r="E18" s="3">
        <f t="shared" si="0"/>
        <v>544.54272662223082</v>
      </c>
      <c r="G18" s="1">
        <v>1.8</v>
      </c>
      <c r="H18" s="11">
        <v>10900</v>
      </c>
      <c r="I18" s="2">
        <f t="shared" si="1"/>
        <v>5450</v>
      </c>
      <c r="J18" s="3">
        <f t="shared" si="2"/>
        <v>570.72266540214571</v>
      </c>
      <c r="L18" s="1">
        <v>1.8</v>
      </c>
      <c r="M18" s="11">
        <v>10490</v>
      </c>
      <c r="N18" s="2">
        <f t="shared" si="3"/>
        <v>5245</v>
      </c>
      <c r="O18" s="3">
        <f t="shared" si="4"/>
        <v>549.25511560261555</v>
      </c>
      <c r="Q18" s="12">
        <v>1.8</v>
      </c>
      <c r="R18" s="11">
        <v>10570</v>
      </c>
      <c r="S18" s="2">
        <f t="shared" si="7"/>
        <v>5285</v>
      </c>
      <c r="T18" s="3">
        <f t="shared" si="5"/>
        <v>553.44390580740185</v>
      </c>
    </row>
    <row r="19" spans="2:20" x14ac:dyDescent="0.25">
      <c r="B19" s="1">
        <v>1.85</v>
      </c>
      <c r="C19" s="2">
        <v>10720</v>
      </c>
      <c r="D19" s="2">
        <f t="shared" si="6"/>
        <v>5360</v>
      </c>
      <c r="E19" s="3">
        <f t="shared" si="0"/>
        <v>561.29788744137636</v>
      </c>
      <c r="G19" s="1">
        <v>1.85</v>
      </c>
      <c r="H19" s="11">
        <v>11210</v>
      </c>
      <c r="I19" s="2">
        <f t="shared" si="1"/>
        <v>5605</v>
      </c>
      <c r="J19" s="3">
        <f t="shared" si="2"/>
        <v>586.95422744569305</v>
      </c>
      <c r="L19" s="1">
        <v>1.85</v>
      </c>
      <c r="M19" s="11">
        <v>10820</v>
      </c>
      <c r="N19" s="2">
        <f t="shared" si="3"/>
        <v>5410</v>
      </c>
      <c r="O19" s="3">
        <f t="shared" si="4"/>
        <v>566.53387519735941</v>
      </c>
      <c r="Q19" s="12">
        <v>1.85</v>
      </c>
      <c r="R19" s="11">
        <v>10930</v>
      </c>
      <c r="S19" s="2">
        <f t="shared" si="7"/>
        <v>5465</v>
      </c>
      <c r="T19" s="3">
        <f t="shared" si="5"/>
        <v>572.29346172894066</v>
      </c>
    </row>
    <row r="20" spans="2:20" x14ac:dyDescent="0.25">
      <c r="B20" s="1">
        <v>1.9</v>
      </c>
      <c r="C20" s="2">
        <v>10960</v>
      </c>
      <c r="D20" s="2">
        <f t="shared" si="6"/>
        <v>5480</v>
      </c>
      <c r="E20" s="3">
        <f t="shared" si="0"/>
        <v>573.86425805573549</v>
      </c>
      <c r="G20" s="1">
        <v>1.9</v>
      </c>
      <c r="H20" s="11">
        <v>11490</v>
      </c>
      <c r="I20" s="2">
        <f t="shared" si="1"/>
        <v>5745</v>
      </c>
      <c r="J20" s="3">
        <f t="shared" si="2"/>
        <v>601.61499316244533</v>
      </c>
      <c r="L20" s="1">
        <v>1.9</v>
      </c>
      <c r="M20" s="11">
        <v>11100</v>
      </c>
      <c r="N20" s="2">
        <f t="shared" si="3"/>
        <v>5550</v>
      </c>
      <c r="O20" s="3">
        <f t="shared" si="4"/>
        <v>581.19464091411169</v>
      </c>
      <c r="Q20" s="12">
        <v>1.9</v>
      </c>
      <c r="R20" s="11">
        <v>11180</v>
      </c>
      <c r="S20" s="2">
        <f t="shared" si="7"/>
        <v>5590</v>
      </c>
      <c r="T20" s="3">
        <f t="shared" si="5"/>
        <v>585.3834311188981</v>
      </c>
    </row>
    <row r="21" spans="2:20" x14ac:dyDescent="0.25">
      <c r="B21" s="1">
        <v>1.95</v>
      </c>
      <c r="C21" s="2">
        <v>11260</v>
      </c>
      <c r="D21" s="2">
        <f t="shared" ref="D21" si="8">C21/2</f>
        <v>5630</v>
      </c>
      <c r="E21" s="3">
        <f t="shared" ref="E21" si="9">(D21/60)*2*PI()</f>
        <v>589.57222132368452</v>
      </c>
      <c r="G21" s="1">
        <v>1.95</v>
      </c>
      <c r="H21" s="11">
        <v>11730</v>
      </c>
      <c r="I21" s="2">
        <f t="shared" si="1"/>
        <v>5865</v>
      </c>
      <c r="J21" s="3">
        <f t="shared" si="2"/>
        <v>614.18136377680457</v>
      </c>
      <c r="L21" s="1">
        <v>1.95</v>
      </c>
      <c r="M21" s="11">
        <v>11280</v>
      </c>
      <c r="N21" s="2">
        <f t="shared" si="3"/>
        <v>5640</v>
      </c>
      <c r="O21" s="3">
        <f t="shared" si="4"/>
        <v>590.61941887488115</v>
      </c>
      <c r="Q21" s="12">
        <v>1.95</v>
      </c>
      <c r="R21" s="11">
        <v>11400</v>
      </c>
      <c r="S21" s="2">
        <f t="shared" si="7"/>
        <v>5700</v>
      </c>
      <c r="T21" s="3">
        <f t="shared" si="5"/>
        <v>596.90260418206071</v>
      </c>
    </row>
    <row r="22" spans="2:20" x14ac:dyDescent="0.25">
      <c r="B22" s="4">
        <v>2</v>
      </c>
      <c r="C22" s="5">
        <v>11350</v>
      </c>
      <c r="D22" s="5">
        <f t="shared" ref="D22" si="10">C22/2</f>
        <v>5675</v>
      </c>
      <c r="E22" s="6">
        <f t="shared" ref="E22" si="11">(D22/60)*2*PI()</f>
        <v>594.28461030406913</v>
      </c>
      <c r="G22" s="4">
        <v>2</v>
      </c>
      <c r="H22" s="5">
        <v>11680</v>
      </c>
      <c r="I22" s="5">
        <f t="shared" si="1"/>
        <v>5840</v>
      </c>
      <c r="J22" s="6">
        <f t="shared" si="2"/>
        <v>611.56336989881299</v>
      </c>
      <c r="L22" s="4">
        <v>2</v>
      </c>
      <c r="M22" s="5">
        <v>11300</v>
      </c>
      <c r="N22" s="5">
        <f t="shared" si="3"/>
        <v>5650</v>
      </c>
      <c r="O22" s="6">
        <f t="shared" si="4"/>
        <v>591.66661642607778</v>
      </c>
      <c r="Q22" s="13">
        <v>2</v>
      </c>
      <c r="R22" s="5">
        <v>11350</v>
      </c>
      <c r="S22" s="5">
        <f t="shared" si="7"/>
        <v>5675</v>
      </c>
      <c r="T22" s="6">
        <f t="shared" si="5"/>
        <v>594.28461030406913</v>
      </c>
    </row>
  </sheetData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8"/>
  <sheetViews>
    <sheetView tabSelected="1" workbookViewId="0">
      <selection activeCell="N4" sqref="N4"/>
    </sheetView>
  </sheetViews>
  <sheetFormatPr defaultRowHeight="15" x14ac:dyDescent="0.25"/>
  <cols>
    <col min="7" max="9" width="12" bestFit="1" customWidth="1"/>
    <col min="10" max="10" width="15.5703125" customWidth="1"/>
    <col min="11" max="11" width="12.140625" bestFit="1" customWidth="1"/>
    <col min="12" max="12" width="9" bestFit="1" customWidth="1"/>
    <col min="14" max="14" width="12" bestFit="1" customWidth="1"/>
  </cols>
  <sheetData>
    <row r="2" spans="2:14" x14ac:dyDescent="0.25">
      <c r="B2" t="s">
        <v>28</v>
      </c>
      <c r="C2" t="s">
        <v>24</v>
      </c>
      <c r="D2" t="s">
        <v>25</v>
      </c>
      <c r="F2" t="s">
        <v>33</v>
      </c>
      <c r="G2" t="s">
        <v>34</v>
      </c>
      <c r="H2" t="s">
        <v>35</v>
      </c>
      <c r="I2" t="s">
        <v>36</v>
      </c>
      <c r="J2" t="s">
        <v>37</v>
      </c>
      <c r="K2" t="s">
        <v>26</v>
      </c>
      <c r="L2" t="s">
        <v>27</v>
      </c>
      <c r="M2" t="s">
        <v>30</v>
      </c>
      <c r="N2" t="s">
        <v>32</v>
      </c>
    </row>
    <row r="3" spans="2:14" x14ac:dyDescent="0.25">
      <c r="B3" t="s">
        <v>29</v>
      </c>
      <c r="D3" t="s">
        <v>3</v>
      </c>
      <c r="F3" t="s">
        <v>5</v>
      </c>
      <c r="K3" t="s">
        <v>16</v>
      </c>
      <c r="L3" t="s">
        <v>18</v>
      </c>
      <c r="M3" t="s">
        <v>31</v>
      </c>
    </row>
    <row r="4" spans="2:14" x14ac:dyDescent="0.25">
      <c r="B4">
        <v>0.33800000000000002</v>
      </c>
      <c r="C4">
        <v>1.5</v>
      </c>
      <c r="D4">
        <v>7023</v>
      </c>
      <c r="E4">
        <v>7332</v>
      </c>
      <c r="F4">
        <f>(D4/60/2)*2*PI()</f>
        <v>367.72342010268528</v>
      </c>
      <c r="G4">
        <f>(E4/60/2)*2*PI()</f>
        <v>383.9026222686727</v>
      </c>
      <c r="H4">
        <f t="shared" ref="H4:I7" si="0">F4^2</f>
        <v>135220.51369201596</v>
      </c>
      <c r="I4">
        <f t="shared" si="0"/>
        <v>147381.2233847632</v>
      </c>
      <c r="J4">
        <f>H4+I4</f>
        <v>282601.73707677913</v>
      </c>
      <c r="K4">
        <v>3.5000000000000003E-2</v>
      </c>
      <c r="L4">
        <f>K4*9.81</f>
        <v>0.34335000000000004</v>
      </c>
      <c r="M4">
        <f>B4*L4</f>
        <v>0.11605230000000002</v>
      </c>
      <c r="N4">
        <f>M4/J4</f>
        <v>4.1065671145705012E-7</v>
      </c>
    </row>
    <row r="5" spans="2:14" x14ac:dyDescent="0.25">
      <c r="B5">
        <v>0.33800000000000002</v>
      </c>
      <c r="C5">
        <v>1.6</v>
      </c>
      <c r="D5">
        <v>7671</v>
      </c>
      <c r="E5">
        <v>8140</v>
      </c>
      <c r="F5">
        <f t="shared" ref="F5:F7" si="1">(D5/60/2)*2*PI()</f>
        <v>401.65262076145501</v>
      </c>
      <c r="G5">
        <f t="shared" ref="G5:G7" si="2">(E5/60/2)*2*PI()</f>
        <v>426.20940333701526</v>
      </c>
      <c r="H5">
        <f t="shared" si="0"/>
        <v>161324.82776454519</v>
      </c>
      <c r="I5">
        <f t="shared" si="0"/>
        <v>181654.45549289454</v>
      </c>
      <c r="J5">
        <f t="shared" ref="J5:J8" si="3">H5+I5</f>
        <v>342979.28325743973</v>
      </c>
      <c r="K5">
        <v>4.4999999999999998E-2</v>
      </c>
      <c r="L5">
        <f t="shared" ref="L5:L7" si="4">K5*9.81</f>
        <v>0.44145000000000001</v>
      </c>
      <c r="M5">
        <f t="shared" ref="M5:M8" si="5">B5*L5</f>
        <v>0.14921010000000001</v>
      </c>
      <c r="N5">
        <f t="shared" ref="N5:N7" si="6">M5/J5</f>
        <v>4.3504114470961543E-7</v>
      </c>
    </row>
    <row r="6" spans="2:14" x14ac:dyDescent="0.25">
      <c r="B6">
        <v>0.33800000000000002</v>
      </c>
      <c r="C6">
        <v>1.7</v>
      </c>
      <c r="D6">
        <v>8374</v>
      </c>
      <c r="E6">
        <v>8909</v>
      </c>
      <c r="F6">
        <f t="shared" si="1"/>
        <v>438.46161468601542</v>
      </c>
      <c r="G6">
        <f t="shared" si="2"/>
        <v>466.47414918052442</v>
      </c>
      <c r="H6">
        <f t="shared" si="0"/>
        <v>192248.58755306786</v>
      </c>
      <c r="I6">
        <f t="shared" si="0"/>
        <v>217598.13185369415</v>
      </c>
      <c r="J6">
        <f t="shared" si="3"/>
        <v>409846.71940676204</v>
      </c>
      <c r="K6">
        <v>5.5E-2</v>
      </c>
      <c r="L6">
        <f t="shared" si="4"/>
        <v>0.53955000000000009</v>
      </c>
      <c r="M6">
        <f t="shared" si="5"/>
        <v>0.18236790000000003</v>
      </c>
      <c r="N6">
        <f t="shared" si="6"/>
        <v>4.4496610894914765E-7</v>
      </c>
    </row>
    <row r="7" spans="2:14" x14ac:dyDescent="0.25">
      <c r="B7">
        <v>0.33800000000000002</v>
      </c>
      <c r="C7">
        <v>1.8</v>
      </c>
      <c r="D7">
        <v>8500</v>
      </c>
      <c r="E7">
        <v>9381</v>
      </c>
      <c r="F7">
        <f t="shared" si="1"/>
        <v>445.05895925855401</v>
      </c>
      <c r="G7">
        <f t="shared" si="2"/>
        <v>491.18801138876415</v>
      </c>
      <c r="H7">
        <f t="shared" si="0"/>
        <v>198077.47721630725</v>
      </c>
      <c r="I7">
        <f t="shared" si="0"/>
        <v>241265.66253204871</v>
      </c>
      <c r="J7">
        <f t="shared" si="3"/>
        <v>439343.13974835596</v>
      </c>
      <c r="K7">
        <v>6.5000000000000002E-2</v>
      </c>
      <c r="L7">
        <f t="shared" si="4"/>
        <v>0.63765000000000005</v>
      </c>
      <c r="M7">
        <f t="shared" si="5"/>
        <v>0.21552570000000004</v>
      </c>
      <c r="N7">
        <f t="shared" si="6"/>
        <v>4.9056348102635087E-7</v>
      </c>
    </row>
    <row r="8" spans="2:14" x14ac:dyDescent="0.25">
      <c r="B8">
        <v>0.33800000000000002</v>
      </c>
      <c r="C8">
        <v>1.9</v>
      </c>
      <c r="J8">
        <f t="shared" si="3"/>
        <v>0</v>
      </c>
      <c r="M8">
        <f t="shared" si="5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topLeftCell="G1" workbookViewId="0">
      <selection activeCell="L1" sqref="L1:O1"/>
    </sheetView>
  </sheetViews>
  <sheetFormatPr defaultRowHeight="15" x14ac:dyDescent="0.25"/>
  <cols>
    <col min="2" max="2" width="12.140625" bestFit="1" customWidth="1"/>
    <col min="3" max="3" width="14.140625" bestFit="1" customWidth="1"/>
    <col min="4" max="4" width="13.28515625" bestFit="1" customWidth="1"/>
    <col min="5" max="5" width="11.42578125" bestFit="1" customWidth="1"/>
    <col min="7" max="7" width="12.140625" bestFit="1" customWidth="1"/>
    <col min="8" max="8" width="14.5703125" bestFit="1" customWidth="1"/>
    <col min="9" max="9" width="14.140625" bestFit="1" customWidth="1"/>
    <col min="10" max="10" width="14.28515625" bestFit="1" customWidth="1"/>
    <col min="11" max="11" width="14.28515625" customWidth="1"/>
    <col min="14" max="14" width="12.140625" bestFit="1" customWidth="1"/>
    <col min="15" max="15" width="14.140625" bestFit="1" customWidth="1"/>
    <col min="16" max="16" width="14.28515625" bestFit="1" customWidth="1"/>
    <col min="17" max="17" width="14.85546875" bestFit="1" customWidth="1"/>
  </cols>
  <sheetData>
    <row r="1" spans="1:32" x14ac:dyDescent="0.25">
      <c r="B1" s="21" t="s">
        <v>19</v>
      </c>
      <c r="C1" s="21"/>
      <c r="D1" s="21"/>
      <c r="E1" s="21"/>
      <c r="G1" s="21" t="s">
        <v>20</v>
      </c>
      <c r="H1" s="21"/>
      <c r="I1" s="21"/>
      <c r="J1" s="21"/>
      <c r="K1" s="17"/>
      <c r="L1" s="21" t="s">
        <v>22</v>
      </c>
      <c r="M1" s="21"/>
      <c r="N1" s="21"/>
      <c r="O1" s="21"/>
      <c r="Q1" s="22" t="s">
        <v>23</v>
      </c>
      <c r="R1" s="22"/>
      <c r="S1" s="22"/>
      <c r="T1" s="22"/>
    </row>
    <row r="2" spans="1:32" x14ac:dyDescent="0.25">
      <c r="A2" s="14"/>
      <c r="B2" s="14" t="s">
        <v>0</v>
      </c>
      <c r="C2" s="14" t="s">
        <v>6</v>
      </c>
      <c r="D2" s="14" t="s">
        <v>14</v>
      </c>
      <c r="E2" s="14" t="s">
        <v>21</v>
      </c>
      <c r="G2" s="14" t="s">
        <v>0</v>
      </c>
      <c r="H2" s="14" t="s">
        <v>6</v>
      </c>
      <c r="I2" s="14" t="s">
        <v>14</v>
      </c>
      <c r="J2" s="14" t="s">
        <v>21</v>
      </c>
      <c r="K2" s="14"/>
      <c r="L2" s="14" t="s">
        <v>0</v>
      </c>
      <c r="M2" s="14" t="s">
        <v>6</v>
      </c>
      <c r="N2" s="14" t="s">
        <v>14</v>
      </c>
      <c r="O2" s="14" t="s">
        <v>21</v>
      </c>
      <c r="Q2" s="14" t="s">
        <v>0</v>
      </c>
      <c r="R2" s="14" t="s">
        <v>6</v>
      </c>
      <c r="S2" s="14" t="s">
        <v>14</v>
      </c>
      <c r="T2" s="14" t="s">
        <v>21</v>
      </c>
    </row>
    <row r="3" spans="1:32" x14ac:dyDescent="0.25">
      <c r="A3" s="14"/>
      <c r="B3" s="14" t="s">
        <v>17</v>
      </c>
      <c r="C3" s="14" t="s">
        <v>16</v>
      </c>
      <c r="D3" s="14" t="s">
        <v>18</v>
      </c>
      <c r="E3" s="14" t="s">
        <v>18</v>
      </c>
      <c r="G3" s="14" t="s">
        <v>17</v>
      </c>
      <c r="H3" s="14" t="s">
        <v>16</v>
      </c>
      <c r="I3" s="14" t="s">
        <v>18</v>
      </c>
      <c r="J3" s="14" t="s">
        <v>18</v>
      </c>
      <c r="K3" s="14"/>
      <c r="L3" s="14" t="s">
        <v>17</v>
      </c>
      <c r="M3" s="14" t="s">
        <v>16</v>
      </c>
      <c r="N3" s="14" t="s">
        <v>18</v>
      </c>
      <c r="O3" s="14" t="s">
        <v>18</v>
      </c>
      <c r="Q3" s="14" t="s">
        <v>17</v>
      </c>
      <c r="R3" s="14" t="s">
        <v>16</v>
      </c>
      <c r="S3" s="14" t="s">
        <v>18</v>
      </c>
      <c r="T3" s="14" t="s">
        <v>18</v>
      </c>
    </row>
    <row r="4" spans="1:32" ht="13.5" customHeight="1" x14ac:dyDescent="0.25">
      <c r="A4" s="14"/>
      <c r="B4" s="14">
        <v>1.1000000000000001</v>
      </c>
      <c r="C4" s="14">
        <v>0.04</v>
      </c>
      <c r="D4" s="14">
        <f>C4*9.81</f>
        <v>0.39240000000000003</v>
      </c>
      <c r="E4" s="14">
        <f>D4*4</f>
        <v>1.5696000000000001</v>
      </c>
      <c r="G4" s="14">
        <v>1.1000000000000001</v>
      </c>
      <c r="H4" s="14">
        <v>3.5000000000000003E-2</v>
      </c>
      <c r="I4" s="14">
        <f>H4*9.81</f>
        <v>0.34335000000000004</v>
      </c>
      <c r="J4" s="14">
        <f>I4*4</f>
        <v>1.3734000000000002</v>
      </c>
      <c r="K4" s="14"/>
      <c r="L4" s="14">
        <v>1.1000000000000001</v>
      </c>
      <c r="M4">
        <v>0.04</v>
      </c>
      <c r="N4">
        <f>M4*9.81</f>
        <v>0.39240000000000003</v>
      </c>
      <c r="O4">
        <f>N4*4</f>
        <v>1.5696000000000001</v>
      </c>
      <c r="Q4" s="14">
        <v>1.1000000000000001</v>
      </c>
      <c r="R4">
        <v>0.03</v>
      </c>
      <c r="S4">
        <f>R4*9.81</f>
        <v>0.29430000000000001</v>
      </c>
      <c r="T4">
        <f>S4*4</f>
        <v>1.1772</v>
      </c>
    </row>
    <row r="5" spans="1:32" x14ac:dyDescent="0.25">
      <c r="A5" s="14"/>
      <c r="B5" s="14">
        <v>1.1499999999999999</v>
      </c>
      <c r="C5" s="14">
        <v>7.4999999999999997E-2</v>
      </c>
      <c r="D5" s="14">
        <f t="shared" ref="D5:D21" si="0">C5*9.81</f>
        <v>0.73575000000000002</v>
      </c>
      <c r="E5" s="14">
        <f t="shared" ref="E5:E21" si="1">D5*4</f>
        <v>2.9430000000000001</v>
      </c>
      <c r="G5" s="14">
        <v>1.1499999999999999</v>
      </c>
      <c r="H5" s="14">
        <v>7.4999999999999997E-2</v>
      </c>
      <c r="I5" s="14">
        <f t="shared" ref="I5:I21" si="2">H5*9.81</f>
        <v>0.73575000000000002</v>
      </c>
      <c r="J5" s="14">
        <f t="shared" ref="J5:J21" si="3">I5*4</f>
        <v>2.9430000000000001</v>
      </c>
      <c r="K5" s="14"/>
      <c r="L5" s="14">
        <v>1.1499999999999999</v>
      </c>
      <c r="M5">
        <v>7.0000000000000007E-2</v>
      </c>
      <c r="N5">
        <f t="shared" ref="N5:N21" si="4">M5*9.81</f>
        <v>0.68670000000000009</v>
      </c>
      <c r="O5">
        <f t="shared" ref="O5:O21" si="5">N5*4</f>
        <v>2.7468000000000004</v>
      </c>
      <c r="Q5" s="14">
        <v>1.1499999999999999</v>
      </c>
      <c r="R5">
        <v>0.06</v>
      </c>
      <c r="S5">
        <f t="shared" ref="S5:S21" si="6">R5*9.81</f>
        <v>0.58860000000000001</v>
      </c>
      <c r="T5">
        <f t="shared" ref="T5:T21" si="7">S5*4</f>
        <v>2.3544</v>
      </c>
    </row>
    <row r="6" spans="1:32" x14ac:dyDescent="0.25">
      <c r="A6" s="14"/>
      <c r="B6" s="14">
        <v>1.2</v>
      </c>
      <c r="C6" s="14">
        <v>0.11</v>
      </c>
      <c r="D6" s="14">
        <f t="shared" si="0"/>
        <v>1.0791000000000002</v>
      </c>
      <c r="E6" s="14">
        <f t="shared" si="1"/>
        <v>4.3164000000000007</v>
      </c>
      <c r="G6" s="14">
        <v>1.2</v>
      </c>
      <c r="H6" s="14">
        <v>0.115</v>
      </c>
      <c r="I6" s="14">
        <f t="shared" si="2"/>
        <v>1.1281500000000002</v>
      </c>
      <c r="J6" s="14">
        <f t="shared" si="3"/>
        <v>4.5126000000000008</v>
      </c>
      <c r="K6" s="14"/>
      <c r="L6" s="14">
        <v>1.2</v>
      </c>
      <c r="M6">
        <v>1.05</v>
      </c>
      <c r="N6">
        <f t="shared" si="4"/>
        <v>10.300500000000001</v>
      </c>
      <c r="O6">
        <f t="shared" si="5"/>
        <v>41.202000000000005</v>
      </c>
      <c r="Q6" s="14">
        <v>1.2</v>
      </c>
      <c r="R6">
        <v>0.95</v>
      </c>
      <c r="S6">
        <f t="shared" si="6"/>
        <v>9.3194999999999997</v>
      </c>
      <c r="T6">
        <f t="shared" si="7"/>
        <v>37.277999999999999</v>
      </c>
    </row>
    <row r="7" spans="1:32" x14ac:dyDescent="0.25">
      <c r="A7" s="14"/>
      <c r="B7" s="14">
        <v>1.25</v>
      </c>
      <c r="C7" s="14">
        <v>0.16</v>
      </c>
      <c r="D7" s="14">
        <f t="shared" si="0"/>
        <v>1.5696000000000001</v>
      </c>
      <c r="E7" s="14">
        <f t="shared" si="1"/>
        <v>6.2784000000000004</v>
      </c>
      <c r="G7" s="14">
        <v>1.25</v>
      </c>
      <c r="H7" s="14">
        <v>0.155</v>
      </c>
      <c r="I7" s="14">
        <f t="shared" si="2"/>
        <v>1.5205500000000001</v>
      </c>
      <c r="J7" s="14">
        <f t="shared" si="3"/>
        <v>6.0822000000000003</v>
      </c>
      <c r="K7" s="14"/>
      <c r="L7" s="14">
        <v>1.25</v>
      </c>
      <c r="M7">
        <v>0.14000000000000001</v>
      </c>
      <c r="N7">
        <f t="shared" si="4"/>
        <v>1.3734000000000002</v>
      </c>
      <c r="O7">
        <f t="shared" si="5"/>
        <v>5.4936000000000007</v>
      </c>
      <c r="Q7" s="14">
        <v>1.25</v>
      </c>
      <c r="R7">
        <v>0.155</v>
      </c>
      <c r="S7">
        <f t="shared" si="6"/>
        <v>1.5205500000000001</v>
      </c>
      <c r="T7">
        <f t="shared" si="7"/>
        <v>6.0822000000000003</v>
      </c>
    </row>
    <row r="8" spans="1:32" x14ac:dyDescent="0.25">
      <c r="A8" s="14"/>
      <c r="B8" s="14">
        <v>1.3</v>
      </c>
      <c r="C8" s="14">
        <v>0.19500000000000001</v>
      </c>
      <c r="D8" s="14">
        <f t="shared" si="0"/>
        <v>1.9129500000000002</v>
      </c>
      <c r="E8" s="14">
        <f t="shared" si="1"/>
        <v>7.6518000000000006</v>
      </c>
      <c r="G8" s="14">
        <v>1.3</v>
      </c>
      <c r="H8" s="14">
        <v>0.19500000000000001</v>
      </c>
      <c r="I8" s="14">
        <f t="shared" si="2"/>
        <v>1.9129500000000002</v>
      </c>
      <c r="J8" s="14">
        <f t="shared" si="3"/>
        <v>7.6518000000000006</v>
      </c>
      <c r="K8" s="14"/>
      <c r="L8" s="14">
        <v>1.3</v>
      </c>
      <c r="M8">
        <v>0.18</v>
      </c>
      <c r="N8">
        <f t="shared" si="4"/>
        <v>1.7658</v>
      </c>
      <c r="O8">
        <f t="shared" si="5"/>
        <v>7.0632000000000001</v>
      </c>
      <c r="Q8" s="14">
        <v>1.3</v>
      </c>
      <c r="R8">
        <v>0.19</v>
      </c>
      <c r="S8">
        <f t="shared" si="6"/>
        <v>1.8639000000000001</v>
      </c>
      <c r="T8">
        <f t="shared" si="7"/>
        <v>7.4556000000000004</v>
      </c>
    </row>
    <row r="9" spans="1:32" x14ac:dyDescent="0.25">
      <c r="A9" s="14"/>
      <c r="B9" s="14">
        <v>1.35</v>
      </c>
      <c r="C9" s="14">
        <v>0.23</v>
      </c>
      <c r="D9" s="14">
        <f t="shared" si="0"/>
        <v>2.2563000000000004</v>
      </c>
      <c r="E9" s="14">
        <f t="shared" si="1"/>
        <v>9.0252000000000017</v>
      </c>
      <c r="G9" s="14">
        <v>1.35</v>
      </c>
      <c r="H9" s="14">
        <v>0.23499999999999999</v>
      </c>
      <c r="I9" s="14">
        <f t="shared" si="2"/>
        <v>2.3053499999999998</v>
      </c>
      <c r="J9" s="14">
        <f t="shared" si="3"/>
        <v>9.2213999999999992</v>
      </c>
      <c r="K9" s="14"/>
      <c r="L9" s="14">
        <v>1.35</v>
      </c>
      <c r="M9">
        <v>0.215</v>
      </c>
      <c r="N9">
        <f t="shared" si="4"/>
        <v>2.1091500000000001</v>
      </c>
      <c r="O9">
        <f t="shared" si="5"/>
        <v>8.4366000000000003</v>
      </c>
      <c r="Q9" s="14">
        <v>1.35</v>
      </c>
      <c r="R9">
        <v>0.24</v>
      </c>
      <c r="S9">
        <f t="shared" si="6"/>
        <v>2.3544</v>
      </c>
      <c r="T9">
        <f t="shared" si="7"/>
        <v>9.4176000000000002</v>
      </c>
    </row>
    <row r="10" spans="1:32" x14ac:dyDescent="0.25">
      <c r="A10" s="14"/>
      <c r="B10" s="14">
        <v>1.4</v>
      </c>
      <c r="C10" s="14">
        <v>0.27500000000000002</v>
      </c>
      <c r="D10" s="14">
        <f t="shared" si="0"/>
        <v>2.6977500000000005</v>
      </c>
      <c r="E10" s="14">
        <f t="shared" si="1"/>
        <v>10.791000000000002</v>
      </c>
      <c r="G10" s="14">
        <v>1.4</v>
      </c>
      <c r="H10" s="14">
        <v>0.28000000000000003</v>
      </c>
      <c r="I10" s="14">
        <f t="shared" si="2"/>
        <v>2.7468000000000004</v>
      </c>
      <c r="J10" s="14">
        <f t="shared" si="3"/>
        <v>10.987200000000001</v>
      </c>
      <c r="K10" s="14"/>
      <c r="L10" s="14">
        <v>1.4</v>
      </c>
      <c r="M10">
        <v>0.255</v>
      </c>
      <c r="N10">
        <f t="shared" si="4"/>
        <v>2.5015500000000004</v>
      </c>
      <c r="O10">
        <f t="shared" si="5"/>
        <v>10.006200000000002</v>
      </c>
      <c r="Q10" s="14">
        <v>1.4</v>
      </c>
      <c r="R10">
        <v>0.27500000000000002</v>
      </c>
      <c r="S10">
        <f t="shared" si="6"/>
        <v>2.6977500000000005</v>
      </c>
      <c r="T10">
        <f t="shared" si="7"/>
        <v>10.791000000000002</v>
      </c>
    </row>
    <row r="11" spans="1:32" x14ac:dyDescent="0.25">
      <c r="A11" s="14"/>
      <c r="B11" s="14">
        <v>1.45</v>
      </c>
      <c r="C11" s="14">
        <v>0.315</v>
      </c>
      <c r="D11" s="14">
        <f t="shared" si="0"/>
        <v>3.0901500000000004</v>
      </c>
      <c r="E11" s="14">
        <f t="shared" si="1"/>
        <v>12.360600000000002</v>
      </c>
      <c r="G11" s="14">
        <v>1.45</v>
      </c>
      <c r="H11" s="14">
        <v>0.315</v>
      </c>
      <c r="I11" s="14">
        <f t="shared" si="2"/>
        <v>3.0901500000000004</v>
      </c>
      <c r="J11" s="14">
        <f t="shared" si="3"/>
        <v>12.360600000000002</v>
      </c>
      <c r="K11" s="14"/>
      <c r="L11" s="14">
        <v>1.45</v>
      </c>
      <c r="M11">
        <v>0.29499999999999998</v>
      </c>
      <c r="N11">
        <f t="shared" si="4"/>
        <v>2.8939499999999998</v>
      </c>
      <c r="O11">
        <f t="shared" si="5"/>
        <v>11.575799999999999</v>
      </c>
      <c r="Q11" s="14">
        <v>1.45</v>
      </c>
      <c r="R11">
        <v>0.32</v>
      </c>
      <c r="S11">
        <f t="shared" si="6"/>
        <v>3.1392000000000002</v>
      </c>
      <c r="T11">
        <f t="shared" si="7"/>
        <v>12.556800000000001</v>
      </c>
    </row>
    <row r="12" spans="1:32" x14ac:dyDescent="0.25">
      <c r="A12" s="14"/>
      <c r="B12" s="14">
        <v>1.5</v>
      </c>
      <c r="C12" s="14">
        <v>0.35</v>
      </c>
      <c r="D12" s="14">
        <f t="shared" si="0"/>
        <v>3.4335</v>
      </c>
      <c r="E12" s="14">
        <f t="shared" si="1"/>
        <v>13.734</v>
      </c>
      <c r="G12" s="14">
        <v>1.5</v>
      </c>
      <c r="H12" s="14">
        <v>0.37</v>
      </c>
      <c r="I12" s="14">
        <f t="shared" si="2"/>
        <v>3.6297000000000001</v>
      </c>
      <c r="J12" s="14">
        <f t="shared" si="3"/>
        <v>14.518800000000001</v>
      </c>
      <c r="K12" s="14"/>
      <c r="L12" s="14">
        <v>1.5</v>
      </c>
      <c r="M12">
        <v>0.33500000000000002</v>
      </c>
      <c r="N12">
        <f t="shared" si="4"/>
        <v>3.2863500000000005</v>
      </c>
      <c r="O12">
        <f t="shared" si="5"/>
        <v>13.145400000000002</v>
      </c>
      <c r="Q12" s="14">
        <v>1.5</v>
      </c>
      <c r="R12">
        <v>0.36</v>
      </c>
      <c r="S12">
        <f t="shared" si="6"/>
        <v>3.5316000000000001</v>
      </c>
      <c r="T12">
        <f t="shared" si="7"/>
        <v>14.1264</v>
      </c>
    </row>
    <row r="13" spans="1:32" x14ac:dyDescent="0.25">
      <c r="A13" s="14"/>
      <c r="B13" s="14">
        <v>1.55</v>
      </c>
      <c r="C13" s="14">
        <v>0.4</v>
      </c>
      <c r="D13" s="14">
        <f t="shared" si="0"/>
        <v>3.9240000000000004</v>
      </c>
      <c r="E13" s="14">
        <f t="shared" si="1"/>
        <v>15.696000000000002</v>
      </c>
      <c r="G13" s="14">
        <v>1.55</v>
      </c>
      <c r="H13" s="14">
        <v>0.43</v>
      </c>
      <c r="I13" s="14">
        <f t="shared" si="2"/>
        <v>4.2183000000000002</v>
      </c>
      <c r="J13" s="14">
        <f t="shared" si="3"/>
        <v>16.873200000000001</v>
      </c>
      <c r="K13" s="14"/>
      <c r="L13" s="14">
        <v>1.55</v>
      </c>
      <c r="M13">
        <v>0.39</v>
      </c>
      <c r="N13">
        <f t="shared" si="4"/>
        <v>3.8259000000000003</v>
      </c>
      <c r="O13">
        <f t="shared" si="5"/>
        <v>15.303600000000001</v>
      </c>
      <c r="P13" s="14"/>
      <c r="Q13" s="14">
        <v>1.55</v>
      </c>
      <c r="R13">
        <v>0.4</v>
      </c>
      <c r="S13">
        <f t="shared" si="6"/>
        <v>3.9240000000000004</v>
      </c>
      <c r="T13">
        <f t="shared" si="7"/>
        <v>15.696000000000002</v>
      </c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</row>
    <row r="14" spans="1:32" x14ac:dyDescent="0.25">
      <c r="A14" s="14"/>
      <c r="B14" s="14">
        <v>1.6</v>
      </c>
      <c r="C14" s="14">
        <v>0.44500000000000001</v>
      </c>
      <c r="D14" s="14">
        <f t="shared" si="0"/>
        <v>4.3654500000000001</v>
      </c>
      <c r="E14" s="14">
        <f t="shared" si="1"/>
        <v>17.4618</v>
      </c>
      <c r="G14" s="14">
        <v>1.6</v>
      </c>
      <c r="H14" s="14">
        <v>0.49</v>
      </c>
      <c r="I14" s="14">
        <f t="shared" si="2"/>
        <v>4.8068999999999997</v>
      </c>
      <c r="J14" s="14">
        <f t="shared" si="3"/>
        <v>19.227599999999999</v>
      </c>
      <c r="K14" s="14"/>
      <c r="L14" s="14">
        <v>1.6</v>
      </c>
      <c r="M14">
        <v>0.45</v>
      </c>
      <c r="N14">
        <f t="shared" si="4"/>
        <v>4.4145000000000003</v>
      </c>
      <c r="O14">
        <f t="shared" si="5"/>
        <v>17.658000000000001</v>
      </c>
      <c r="Q14" s="14">
        <v>1.6</v>
      </c>
      <c r="R14">
        <v>0.45500000000000002</v>
      </c>
      <c r="S14">
        <f t="shared" si="6"/>
        <v>4.4635500000000006</v>
      </c>
      <c r="T14">
        <f t="shared" si="7"/>
        <v>17.854200000000002</v>
      </c>
    </row>
    <row r="15" spans="1:32" x14ac:dyDescent="0.25">
      <c r="A15" s="14"/>
      <c r="B15" s="14">
        <v>1.65</v>
      </c>
      <c r="C15" s="14">
        <v>0.51500000000000001</v>
      </c>
      <c r="D15" s="14">
        <f t="shared" si="0"/>
        <v>5.0521500000000001</v>
      </c>
      <c r="E15" s="14">
        <f t="shared" si="1"/>
        <v>20.208600000000001</v>
      </c>
      <c r="G15" s="14">
        <v>1.65</v>
      </c>
      <c r="H15" s="14">
        <v>0.55000000000000004</v>
      </c>
      <c r="I15" s="14">
        <f t="shared" si="2"/>
        <v>5.3955000000000011</v>
      </c>
      <c r="J15" s="14">
        <f t="shared" si="3"/>
        <v>21.582000000000004</v>
      </c>
      <c r="K15" s="14"/>
      <c r="L15" s="14">
        <v>1.65</v>
      </c>
      <c r="M15">
        <v>0.5</v>
      </c>
      <c r="N15">
        <f t="shared" si="4"/>
        <v>4.9050000000000002</v>
      </c>
      <c r="O15">
        <f t="shared" si="5"/>
        <v>19.62</v>
      </c>
      <c r="Q15" s="14">
        <v>1.65</v>
      </c>
      <c r="R15">
        <v>0.51</v>
      </c>
      <c r="S15">
        <f t="shared" si="6"/>
        <v>5.0031000000000008</v>
      </c>
      <c r="T15">
        <f t="shared" si="7"/>
        <v>20.012400000000003</v>
      </c>
    </row>
    <row r="16" spans="1:32" x14ac:dyDescent="0.25">
      <c r="A16" s="14"/>
      <c r="B16" s="14">
        <v>1.7</v>
      </c>
      <c r="C16" s="14">
        <v>0.57499999999999996</v>
      </c>
      <c r="D16" s="14">
        <f t="shared" si="0"/>
        <v>5.6407499999999997</v>
      </c>
      <c r="E16" s="14">
        <f t="shared" si="1"/>
        <v>22.562999999999999</v>
      </c>
      <c r="G16" s="14">
        <v>1.7</v>
      </c>
      <c r="H16" s="14">
        <v>0.62</v>
      </c>
      <c r="I16" s="14">
        <f t="shared" si="2"/>
        <v>6.0822000000000003</v>
      </c>
      <c r="J16" s="14">
        <f t="shared" si="3"/>
        <v>24.328800000000001</v>
      </c>
      <c r="K16" s="14"/>
      <c r="L16" s="14">
        <v>1.7</v>
      </c>
      <c r="M16">
        <v>0.55500000000000005</v>
      </c>
      <c r="N16">
        <f t="shared" si="4"/>
        <v>5.4445500000000004</v>
      </c>
      <c r="O16">
        <f t="shared" si="5"/>
        <v>21.778200000000002</v>
      </c>
      <c r="Q16" s="14">
        <v>1.7</v>
      </c>
      <c r="R16">
        <v>0.57999999999999996</v>
      </c>
      <c r="S16">
        <f t="shared" si="6"/>
        <v>5.6898</v>
      </c>
      <c r="T16">
        <f t="shared" si="7"/>
        <v>22.7592</v>
      </c>
    </row>
    <row r="17" spans="1:20" x14ac:dyDescent="0.25">
      <c r="A17" s="14"/>
      <c r="B17" s="14">
        <v>1.75</v>
      </c>
      <c r="C17" s="14">
        <v>0.63</v>
      </c>
      <c r="D17" s="14">
        <f t="shared" si="0"/>
        <v>6.1803000000000008</v>
      </c>
      <c r="E17" s="14">
        <f t="shared" si="1"/>
        <v>24.721200000000003</v>
      </c>
      <c r="G17" s="14">
        <v>1.75</v>
      </c>
      <c r="H17" s="14">
        <v>0.68500000000000005</v>
      </c>
      <c r="I17" s="14">
        <f t="shared" si="2"/>
        <v>6.719850000000001</v>
      </c>
      <c r="J17" s="14">
        <f t="shared" si="3"/>
        <v>26.879400000000004</v>
      </c>
      <c r="K17" s="14"/>
      <c r="L17" s="14">
        <v>1.75</v>
      </c>
      <c r="M17">
        <v>0.61499999999999999</v>
      </c>
      <c r="N17">
        <f t="shared" si="4"/>
        <v>6.03315</v>
      </c>
      <c r="O17">
        <f t="shared" si="5"/>
        <v>24.1326</v>
      </c>
      <c r="Q17" s="14">
        <v>1.75</v>
      </c>
      <c r="R17">
        <v>0.64</v>
      </c>
      <c r="S17">
        <f t="shared" si="6"/>
        <v>6.2784000000000004</v>
      </c>
      <c r="T17">
        <f t="shared" si="7"/>
        <v>25.113600000000002</v>
      </c>
    </row>
    <row r="18" spans="1:20" x14ac:dyDescent="0.25">
      <c r="A18" s="14"/>
      <c r="B18" s="14">
        <v>1.8</v>
      </c>
      <c r="C18" s="14">
        <v>0.68</v>
      </c>
      <c r="D18" s="14">
        <f t="shared" si="0"/>
        <v>6.6708000000000007</v>
      </c>
      <c r="E18" s="14">
        <f t="shared" si="1"/>
        <v>26.683200000000003</v>
      </c>
      <c r="G18" s="14">
        <v>1.8</v>
      </c>
      <c r="H18" s="14">
        <v>0.73</v>
      </c>
      <c r="I18" s="14">
        <f t="shared" si="2"/>
        <v>7.1612999999999998</v>
      </c>
      <c r="J18" s="14">
        <f t="shared" si="3"/>
        <v>28.645199999999999</v>
      </c>
      <c r="K18" s="14"/>
      <c r="L18" s="14">
        <v>1.8</v>
      </c>
      <c r="M18">
        <v>0.66500000000000004</v>
      </c>
      <c r="N18">
        <f t="shared" si="4"/>
        <v>6.5236500000000008</v>
      </c>
      <c r="O18">
        <f t="shared" si="5"/>
        <v>26.094600000000003</v>
      </c>
      <c r="Q18" s="14">
        <v>1.8</v>
      </c>
      <c r="R18">
        <v>0.69</v>
      </c>
      <c r="S18">
        <f t="shared" si="6"/>
        <v>6.7688999999999995</v>
      </c>
      <c r="T18">
        <f t="shared" si="7"/>
        <v>27.075599999999998</v>
      </c>
    </row>
    <row r="19" spans="1:20" x14ac:dyDescent="0.25">
      <c r="A19" s="14"/>
      <c r="B19" s="14">
        <v>1.85</v>
      </c>
      <c r="C19" s="14">
        <v>0.73</v>
      </c>
      <c r="D19" s="14">
        <f t="shared" si="0"/>
        <v>7.1612999999999998</v>
      </c>
      <c r="E19" s="14">
        <f t="shared" si="1"/>
        <v>28.645199999999999</v>
      </c>
      <c r="G19" s="14">
        <v>1.85</v>
      </c>
      <c r="H19" s="14">
        <v>0.78500000000000003</v>
      </c>
      <c r="I19" s="14">
        <f t="shared" si="2"/>
        <v>7.7008500000000009</v>
      </c>
      <c r="J19" s="14">
        <f t="shared" si="3"/>
        <v>30.803400000000003</v>
      </c>
      <c r="K19" s="14"/>
      <c r="L19" s="14">
        <v>1.85</v>
      </c>
      <c r="M19">
        <v>0.71499999999999997</v>
      </c>
      <c r="N19">
        <f t="shared" si="4"/>
        <v>7.0141499999999999</v>
      </c>
      <c r="O19">
        <f t="shared" si="5"/>
        <v>28.0566</v>
      </c>
      <c r="Q19" s="14">
        <v>1.85</v>
      </c>
      <c r="R19">
        <v>0.745</v>
      </c>
      <c r="S19">
        <f t="shared" si="6"/>
        <v>7.3084500000000006</v>
      </c>
      <c r="T19">
        <f t="shared" si="7"/>
        <v>29.233800000000002</v>
      </c>
    </row>
    <row r="20" spans="1:20" x14ac:dyDescent="0.25">
      <c r="A20" s="14"/>
      <c r="B20" s="14">
        <v>1.9</v>
      </c>
      <c r="C20" s="14">
        <v>0.78</v>
      </c>
      <c r="D20" s="14">
        <f t="shared" si="0"/>
        <v>7.6518000000000006</v>
      </c>
      <c r="E20" s="14">
        <f t="shared" si="1"/>
        <v>30.607200000000002</v>
      </c>
      <c r="G20" s="14">
        <v>1.9</v>
      </c>
      <c r="H20" s="14">
        <v>0.83</v>
      </c>
      <c r="I20" s="14">
        <f t="shared" si="2"/>
        <v>8.1423000000000005</v>
      </c>
      <c r="J20" s="14">
        <f t="shared" si="3"/>
        <v>32.569200000000002</v>
      </c>
      <c r="K20" s="14"/>
      <c r="L20" s="14">
        <v>1.9</v>
      </c>
      <c r="M20">
        <v>0.77500000000000002</v>
      </c>
      <c r="N20">
        <f t="shared" si="4"/>
        <v>7.6027500000000003</v>
      </c>
      <c r="O20">
        <f t="shared" si="5"/>
        <v>30.411000000000001</v>
      </c>
      <c r="Q20" s="14">
        <v>1.9</v>
      </c>
      <c r="R20">
        <v>0.78</v>
      </c>
      <c r="S20">
        <f t="shared" si="6"/>
        <v>7.6518000000000006</v>
      </c>
      <c r="T20">
        <f t="shared" si="7"/>
        <v>30.607200000000002</v>
      </c>
    </row>
    <row r="21" spans="1:20" x14ac:dyDescent="0.25">
      <c r="A21" s="14"/>
      <c r="B21" s="14">
        <v>1.95</v>
      </c>
      <c r="C21" s="14">
        <v>0.83</v>
      </c>
      <c r="D21" s="14">
        <f t="shared" si="0"/>
        <v>8.1423000000000005</v>
      </c>
      <c r="E21" s="14">
        <f t="shared" si="1"/>
        <v>32.569200000000002</v>
      </c>
      <c r="G21" s="14">
        <v>1.95</v>
      </c>
      <c r="H21" s="14">
        <v>0.875</v>
      </c>
      <c r="I21" s="14">
        <f t="shared" si="2"/>
        <v>8.5837500000000002</v>
      </c>
      <c r="J21" s="14">
        <f t="shared" si="3"/>
        <v>34.335000000000001</v>
      </c>
      <c r="K21" s="14"/>
      <c r="L21" s="14">
        <v>1.95</v>
      </c>
      <c r="M21">
        <v>0.81499999999999995</v>
      </c>
      <c r="N21">
        <f t="shared" si="4"/>
        <v>7.9951499999999998</v>
      </c>
      <c r="O21">
        <f t="shared" si="5"/>
        <v>31.980599999999999</v>
      </c>
      <c r="Q21" s="14">
        <v>1.95</v>
      </c>
      <c r="R21">
        <v>0.81499999999999995</v>
      </c>
      <c r="S21">
        <f t="shared" si="6"/>
        <v>7.9951499999999998</v>
      </c>
      <c r="T21">
        <f t="shared" si="7"/>
        <v>31.980599999999999</v>
      </c>
    </row>
    <row r="22" spans="1:20" x14ac:dyDescent="0.25">
      <c r="M22" s="14"/>
    </row>
    <row r="23" spans="1:20" x14ac:dyDescent="0.25">
      <c r="B23" s="14"/>
    </row>
    <row r="24" spans="1:20" x14ac:dyDescent="0.25">
      <c r="B24" s="14"/>
      <c r="M24" s="14"/>
    </row>
    <row r="25" spans="1:20" x14ac:dyDescent="0.25">
      <c r="B25" s="14"/>
      <c r="M25" s="14"/>
    </row>
    <row r="26" spans="1:20" x14ac:dyDescent="0.25">
      <c r="B26" s="14"/>
      <c r="M26" s="14"/>
    </row>
    <row r="27" spans="1:20" x14ac:dyDescent="0.25">
      <c r="B27" s="14"/>
      <c r="M27" s="14"/>
    </row>
    <row r="28" spans="1:20" x14ac:dyDescent="0.25">
      <c r="B28" s="14"/>
      <c r="M28" s="14"/>
    </row>
    <row r="29" spans="1:20" x14ac:dyDescent="0.25">
      <c r="B29" s="14"/>
      <c r="M29" s="14"/>
    </row>
    <row r="30" spans="1:20" x14ac:dyDescent="0.25">
      <c r="B30" s="14"/>
      <c r="M30" s="14"/>
    </row>
    <row r="31" spans="1:20" x14ac:dyDescent="0.25">
      <c r="B31" s="14"/>
    </row>
    <row r="32" spans="1:20" x14ac:dyDescent="0.25">
      <c r="B32" s="14"/>
    </row>
    <row r="33" spans="2:2" x14ac:dyDescent="0.25">
      <c r="B33" s="14"/>
    </row>
    <row r="34" spans="2:2" x14ac:dyDescent="0.25">
      <c r="B34" s="14"/>
    </row>
    <row r="35" spans="2:2" x14ac:dyDescent="0.25">
      <c r="B35" s="14"/>
    </row>
    <row r="36" spans="2:2" x14ac:dyDescent="0.25">
      <c r="B36" s="14"/>
    </row>
    <row r="37" spans="2:2" x14ac:dyDescent="0.25">
      <c r="B37" s="14"/>
    </row>
    <row r="38" spans="2:2" x14ac:dyDescent="0.25">
      <c r="B38" s="14"/>
    </row>
    <row r="39" spans="2:2" x14ac:dyDescent="0.25">
      <c r="B39" s="14"/>
    </row>
    <row r="40" spans="2:2" x14ac:dyDescent="0.25">
      <c r="B40" s="14"/>
    </row>
  </sheetData>
  <mergeCells count="4">
    <mergeCell ref="B1:E1"/>
    <mergeCell ref="G1:J1"/>
    <mergeCell ref="L1:O1"/>
    <mergeCell ref="Q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H9" sqref="H9"/>
    </sheetView>
  </sheetViews>
  <sheetFormatPr defaultRowHeight="15" x14ac:dyDescent="0.25"/>
  <cols>
    <col min="2" max="2" width="33.140625" bestFit="1" customWidth="1"/>
  </cols>
  <sheetData>
    <row r="1" spans="2:3" x14ac:dyDescent="0.25">
      <c r="C1" s="15" t="s">
        <v>16</v>
      </c>
    </row>
    <row r="2" spans="2:3" x14ac:dyDescent="0.25">
      <c r="B2" t="s">
        <v>7</v>
      </c>
      <c r="C2">
        <v>2.1949999999999998</v>
      </c>
    </row>
    <row r="3" spans="2:3" x14ac:dyDescent="0.25">
      <c r="B3" t="s">
        <v>8</v>
      </c>
      <c r="C3">
        <v>6.5000000000000002E-2</v>
      </c>
    </row>
    <row r="4" spans="2:3" x14ac:dyDescent="0.25">
      <c r="B4" t="s">
        <v>9</v>
      </c>
    </row>
    <row r="6" spans="2:3" ht="15.75" thickBot="1" x14ac:dyDescent="0.3">
      <c r="B6" t="s">
        <v>15</v>
      </c>
      <c r="C6" s="16">
        <f>SUM(C2:C5)</f>
        <v>2.2599999999999998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SpeedPWM</vt:lpstr>
      <vt:lpstr>Drag</vt:lpstr>
      <vt:lpstr>ThrustPWM</vt:lpstr>
      <vt:lpstr>Weight</vt:lpstr>
      <vt:lpstr>Chart1</vt:lpstr>
      <vt:lpstr>SpeedPWMChart</vt:lpstr>
      <vt:lpstr>Thrust vs PWM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 Christie</dc:creator>
  <cp:lastModifiedBy>Ross Christie</cp:lastModifiedBy>
  <dcterms:created xsi:type="dcterms:W3CDTF">2014-10-07T12:14:20Z</dcterms:created>
  <dcterms:modified xsi:type="dcterms:W3CDTF">2015-02-02T14:30:57Z</dcterms:modified>
</cp:coreProperties>
</file>