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NO\Desktop\Cursos\Excel_dio\"/>
    </mc:Choice>
  </mc:AlternateContent>
  <xr:revisionPtr revIDLastSave="0" documentId="13_ncr:1_{53C74C80-F920-42F2-A9A6-00439EAE88CD}" xr6:coauthVersionLast="47" xr6:coauthVersionMax="47" xr10:uidLastSave="{00000000-0000-0000-0000-000000000000}"/>
  <bookViews>
    <workbookView xWindow="-120" yWindow="-120" windowWidth="20730" windowHeight="11160" xr2:uid="{35500E11-3E31-48A7-9830-DB3E7AF83995}"/>
  </bookViews>
  <sheets>
    <sheet name="APP" sheetId="1" r:id="rId1"/>
    <sheet name="Planilha2" sheetId="2" r:id="rId2"/>
  </sheets>
  <definedNames>
    <definedName name="aporte">APP!$D$18</definedName>
    <definedName name="patrimonio">APP!$D$21</definedName>
    <definedName name="qtd_anos">APP!$D$19</definedName>
    <definedName name="rendimento_carteira">APP!$D$14</definedName>
    <definedName name="salario">APP!$D$13</definedName>
    <definedName name="sugestao_ivestimento">APP!$D$15</definedName>
    <definedName name="taxa_mensal">APP!$D$20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2" i="1" s="1"/>
  <c r="D15" i="1"/>
  <c r="C37" i="1"/>
  <c r="C38" i="1"/>
  <c r="C39" i="1"/>
  <c r="C40" i="1"/>
  <c r="C41" i="1"/>
  <c r="C36" i="1"/>
  <c r="H3" i="2"/>
  <c r="A8" i="2"/>
  <c r="A9" i="2"/>
  <c r="A10" i="2"/>
  <c r="A11" i="2"/>
  <c r="A12" i="2"/>
  <c r="A13" i="2"/>
  <c r="A14" i="2"/>
  <c r="A15" i="2"/>
  <c r="A16" i="2"/>
  <c r="A17" i="2"/>
  <c r="A18" i="2"/>
  <c r="A19" i="2"/>
  <c r="A3" i="2"/>
  <c r="A4" i="2"/>
  <c r="A5" i="2"/>
  <c r="A6" i="2"/>
  <c r="A7" i="2"/>
  <c r="A2" i="2"/>
  <c r="C33" i="1"/>
  <c r="C27" i="1"/>
  <c r="D27" i="1" s="1"/>
  <c r="C28" i="1"/>
  <c r="D28" i="1" s="1"/>
  <c r="C29" i="1"/>
  <c r="D29" i="1" s="1"/>
  <c r="C30" i="1"/>
  <c r="D30" i="1" s="1"/>
  <c r="C26" i="1"/>
  <c r="D26" i="1" s="1"/>
  <c r="D40" i="1" l="1"/>
  <c r="D41" i="1"/>
  <c r="D37" i="1"/>
  <c r="D38" i="1"/>
  <c r="D39" i="1"/>
  <c r="D36" i="1"/>
  <c r="D42" i="1" l="1"/>
</calcChain>
</file>

<file path=xl/sharedStrings.xml><?xml version="1.0" encoding="utf-8"?>
<sst xmlns="http://schemas.openxmlformats.org/spreadsheetml/2006/main" count="71" uniqueCount="35">
  <si>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</si>
  <si>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</si>
  <si>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</si>
  <si>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</si>
  <si>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</si>
  <si>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</si>
  <si>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</si>
  <si>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</si>
  <si>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</si>
  <si>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</si>
  <si>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</si>
  <si>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CENÁRIOS</t>
  </si>
  <si>
    <t>DIVIDENDO</t>
  </si>
  <si>
    <t>CONFIGURAÇÕES</t>
  </si>
  <si>
    <t>Rendimento carteira</t>
  </si>
  <si>
    <t>Salário</t>
  </si>
  <si>
    <t>Sugestão de Investimento</t>
  </si>
  <si>
    <t>Conservador</t>
  </si>
  <si>
    <t>Agressivo</t>
  </si>
  <si>
    <t>Moderado</t>
  </si>
  <si>
    <t xml:space="preserve">PERFIL </t>
  </si>
  <si>
    <t>VALOR A SER INVESTIDOPOR MÊS</t>
  </si>
  <si>
    <t>TIPO DE FII</t>
  </si>
  <si>
    <t>PERCENTUAL SUGERIDO</t>
  </si>
  <si>
    <t>VALORES</t>
  </si>
  <si>
    <t>PAPEL</t>
  </si>
  <si>
    <t>TIJOLO</t>
  </si>
  <si>
    <t>HIBRIDOS</t>
  </si>
  <si>
    <t>FOFs</t>
  </si>
  <si>
    <t>DESENVOLVIMENTO</t>
  </si>
  <si>
    <t>HOTELARIAS</t>
  </si>
  <si>
    <t>PERFIL</t>
  </si>
  <si>
    <t>%</t>
  </si>
  <si>
    <t>CHAVE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</si>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</sst>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trike/>
      <sz val="12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A63A"/>
        <bgColor indexed="64"/>
      </patternFill>
    </fill>
    <fill>
      <patternFill patternType="solid">
        <fgColor rgb="FFB79F37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5" borderId="0" xfId="0" applyFont="1" applyFill="1"/>
    <xf numFmtId="0" fontId="0" fillId="0" borderId="0" xfId="0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9" fontId="0" fillId="0" borderId="0" xfId="0" applyNumberFormat="1"/>
    <xf numFmtId="0" fontId="0" fillId="0" borderId="6" xfId="0" applyBorder="1"/>
    <xf numFmtId="164" fontId="0" fillId="3" borderId="8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3" borderId="15" xfId="0" applyNumberFormat="1" applyFill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0" fontId="1" fillId="0" borderId="12" xfId="0" applyNumberFormat="1" applyFont="1" applyBorder="1" applyAlignment="1">
      <alignment horizontal="center"/>
    </xf>
    <xf numFmtId="8" fontId="1" fillId="4" borderId="12" xfId="0" applyNumberFormat="1" applyFont="1" applyFill="1" applyBorder="1" applyAlignment="1">
      <alignment horizontal="center"/>
    </xf>
    <xf numFmtId="8" fontId="1" fillId="4" borderId="15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left" indent="3"/>
    </xf>
    <xf numFmtId="0" fontId="4" fillId="3" borderId="10" xfId="0" applyFont="1" applyFill="1" applyBorder="1" applyAlignment="1">
      <alignment horizontal="left" indent="3"/>
    </xf>
    <xf numFmtId="0" fontId="4" fillId="3" borderId="13" xfId="0" applyFont="1" applyFill="1" applyBorder="1" applyAlignment="1">
      <alignment horizontal="left" indent="3"/>
    </xf>
    <xf numFmtId="164" fontId="0" fillId="0" borderId="0" xfId="0" applyNumberFormat="1"/>
    <xf numFmtId="9" fontId="0" fillId="0" borderId="0" xfId="0" applyNumberFormat="1" applyAlignment="1">
      <alignment horizontal="center"/>
    </xf>
    <xf numFmtId="0" fontId="1" fillId="6" borderId="0" xfId="0" applyFont="1" applyFill="1" applyAlignment="1">
      <alignment horizontal="center"/>
    </xf>
    <xf numFmtId="0" fontId="0" fillId="6" borderId="0" xfId="0" applyFill="1"/>
    <xf numFmtId="164" fontId="0" fillId="6" borderId="0" xfId="0" applyNumberFormat="1" applyFill="1"/>
    <xf numFmtId="0" fontId="1" fillId="4" borderId="0" xfId="0" applyFont="1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0" fontId="0" fillId="0" borderId="6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6" fillId="7" borderId="0" xfId="0" applyFont="1" applyFill="1"/>
    <xf numFmtId="0" fontId="6" fillId="7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4" fillId="8" borderId="0" xfId="0" applyFont="1" applyFill="1" applyAlignment="1">
      <alignment horizontal="left" indent="3"/>
    </xf>
    <xf numFmtId="0" fontId="0" fillId="8" borderId="0" xfId="0" applyFill="1" applyAlignment="1">
      <alignment horizontal="center"/>
    </xf>
    <xf numFmtId="0" fontId="0" fillId="8" borderId="0" xfId="0" applyFill="1"/>
    <xf numFmtId="10" fontId="0" fillId="0" borderId="12" xfId="0" applyNumberFormat="1" applyBorder="1" applyAlignment="1">
      <alignment horizontal="center"/>
    </xf>
    <xf numFmtId="0" fontId="4" fillId="0" borderId="10" xfId="0" applyFont="1" applyBorder="1" applyAlignment="1">
      <alignment horizontal="left" indent="3"/>
    </xf>
    <xf numFmtId="0" fontId="4" fillId="0" borderId="11" xfId="0" applyFont="1" applyBorder="1" applyAlignment="1">
      <alignment horizontal="left" indent="3"/>
    </xf>
    <xf numFmtId="0" fontId="7" fillId="9" borderId="3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indent="3"/>
    </xf>
    <xf numFmtId="0" fontId="4" fillId="0" borderId="8" xfId="0" applyFont="1" applyBorder="1" applyAlignment="1">
      <alignment horizontal="left" indent="3"/>
    </xf>
    <xf numFmtId="0" fontId="5" fillId="4" borderId="10" xfId="0" applyFont="1" applyFill="1" applyBorder="1" applyAlignment="1">
      <alignment horizontal="left" indent="3"/>
    </xf>
    <xf numFmtId="0" fontId="5" fillId="4" borderId="11" xfId="0" applyFont="1" applyFill="1" applyBorder="1" applyAlignment="1">
      <alignment horizontal="left" indent="3"/>
    </xf>
    <xf numFmtId="0" fontId="5" fillId="4" borderId="13" xfId="0" applyFont="1" applyFill="1" applyBorder="1" applyAlignment="1">
      <alignment horizontal="left" indent="3"/>
    </xf>
    <xf numFmtId="0" fontId="5" fillId="4" borderId="14" xfId="0" applyFont="1" applyFill="1" applyBorder="1" applyAlignment="1">
      <alignment horizontal="left" indent="3"/>
    </xf>
    <xf numFmtId="0" fontId="4" fillId="0" borderId="13" xfId="0" applyFont="1" applyBorder="1" applyAlignment="1">
      <alignment horizontal="left" indent="3"/>
    </xf>
    <xf numFmtId="0" fontId="4" fillId="0" borderId="14" xfId="0" applyFont="1" applyBorder="1" applyAlignment="1">
      <alignment horizontal="left" indent="3"/>
    </xf>
    <xf numFmtId="0" fontId="3" fillId="2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A63A"/>
      <color rgb="FFB79F37"/>
      <color rgb="FFCCB658"/>
      <color rgb="FFC9925B"/>
      <color rgb="FFC08040"/>
      <color rgb="FF996633"/>
      <color rgb="FFCC9900"/>
      <color rgb="FF003366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64-414A-84CD-D85E9BEFD4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64-414A-84CD-D85E9BEFD4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64-414A-84CD-D85E9BEFD4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64-414A-84CD-D85E9BEFD4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64-414A-84CD-D85E9BEFD4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64-414A-84CD-D85E9BEFD4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5-45B1-A487-95C604118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57149</xdr:colOff>
      <xdr:row>0</xdr:row>
      <xdr:rowOff>171450</xdr:rowOff>
    </xdr:from>
    <xdr:to>
      <xdr:col>3</xdr:col>
      <xdr:colOff>990600</xdr:colOff>
      <xdr:row>9</xdr:row>
      <xdr:rowOff>9525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BE1E62-C4E2-E358-4830-694B216A9E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500" b="36765"/>
        <a:stretch/>
      </xdr:blipFill>
      <xdr:spPr>
        <a:xfrm>
          <a:off x="257174" y="171450"/>
          <a:ext cx="5219701" cy="1552575"/>
        </a:xfrm>
        <a:prstGeom prst="rect">
          <a:avLst/>
        </a:prstGeom>
        <a:ln w="88900" cap="sq" cmpd="thickThin">
          <a:solidFill>
            <a:srgbClr val="003366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>
    <xdr:from>
      <xdr:col>1</xdr:col>
      <xdr:colOff>38101</xdr:colOff>
      <xdr:row>43</xdr:row>
      <xdr:rowOff>23811</xdr:rowOff>
    </xdr:from>
    <xdr:to>
      <xdr:col>4</xdr:col>
      <xdr:colOff>9525</xdr:colOff>
      <xdr:row>59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2046F0-865D-D084-5576-33708FB03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FD6B-4950-4115-8A61-26FB1CAE9C8E}">
  <dimension ref="A11:I42"/>
  <sheetViews>
    <sheetView showGridLines="0" tabSelected="1" workbookViewId="0">
      <selection activeCell="B19" sqref="B19:C19"/>
    </sheetView>
  </sheetViews>
  <sheetFormatPr defaultColWidth="0" defaultRowHeight="15" x14ac:dyDescent="0.25"/>
  <cols>
    <col min="1" max="1" width="3" bestFit="1" customWidth="1"/>
    <col min="2" max="2" width="39" bestFit="1" customWidth="1"/>
    <col min="3" max="3" width="25.28515625" customWidth="1"/>
    <col min="4" max="4" width="15.42578125" bestFit="1" customWidth="1"/>
    <col min="5" max="5" width="9.140625" customWidth="1"/>
    <col min="6" max="9" width="0" hidden="1" customWidth="1"/>
    <col min="10" max="16384" width="9.140625" hidden="1"/>
  </cols>
  <sheetData>
    <row r="11" spans="2:4" ht="15.75" thickBot="1" x14ac:dyDescent="0.3"/>
    <row r="12" spans="2:4" ht="19.5" thickBot="1" x14ac:dyDescent="0.3">
      <c r="B12" s="41" t="s">
        <v>13</v>
      </c>
      <c r="C12" s="42"/>
      <c r="D12" s="43"/>
    </row>
    <row r="13" spans="2:4" ht="15.75" x14ac:dyDescent="0.25">
      <c r="B13" s="44" t="s">
        <v>15</v>
      </c>
      <c r="C13" s="45"/>
      <c r="D13" s="12">
        <v>5000</v>
      </c>
    </row>
    <row r="14" spans="2:4" ht="15.75" x14ac:dyDescent="0.25">
      <c r="B14" s="39" t="s">
        <v>14</v>
      </c>
      <c r="C14" s="40"/>
      <c r="D14" s="38">
        <v>6.0000000000000001E-3</v>
      </c>
    </row>
    <row r="15" spans="2:4" ht="16.5" thickBot="1" x14ac:dyDescent="0.3">
      <c r="B15" s="50" t="s">
        <v>16</v>
      </c>
      <c r="C15" s="51"/>
      <c r="D15" s="13">
        <f>D13*30%</f>
        <v>1500</v>
      </c>
    </row>
    <row r="16" spans="2:4" ht="15.75" thickBot="1" x14ac:dyDescent="0.3"/>
    <row r="17" spans="1:4" ht="27" thickBot="1" x14ac:dyDescent="0.3">
      <c r="B17" s="52" t="s">
        <v>5</v>
      </c>
      <c r="C17" s="53"/>
      <c r="D17" s="54"/>
    </row>
    <row r="18" spans="1:4" ht="15" customHeight="1" x14ac:dyDescent="0.25">
      <c r="B18" s="44" t="s">
        <v>0</v>
      </c>
      <c r="C18" s="45"/>
      <c r="D18" s="14">
        <v>1500</v>
      </c>
    </row>
    <row r="19" spans="1:4" ht="15" customHeight="1" x14ac:dyDescent="0.25">
      <c r="B19" s="39" t="s">
        <v>1</v>
      </c>
      <c r="C19" s="40"/>
      <c r="D19" s="15">
        <v>5</v>
      </c>
    </row>
    <row r="20" spans="1:4" ht="18" customHeight="1" x14ac:dyDescent="0.25">
      <c r="B20" s="39" t="s">
        <v>2</v>
      </c>
      <c r="C20" s="40"/>
      <c r="D20" s="16">
        <v>1.0789999999999999E-2</v>
      </c>
    </row>
    <row r="21" spans="1:4" ht="15.75" x14ac:dyDescent="0.25">
      <c r="B21" s="46" t="s">
        <v>3</v>
      </c>
      <c r="C21" s="47"/>
      <c r="D21" s="17">
        <f>FV(taxa_mensal,qtd_anos*12,aporte*-1)</f>
        <v>125665.37099773147</v>
      </c>
    </row>
    <row r="22" spans="1:4" ht="16.5" thickBot="1" x14ac:dyDescent="0.3">
      <c r="B22" s="48" t="s">
        <v>4</v>
      </c>
      <c r="C22" s="49"/>
      <c r="D22" s="18">
        <f>patrimonio*rendimento_carteira</f>
        <v>753.9922259863888</v>
      </c>
    </row>
    <row r="24" spans="1:4" ht="15.75" thickBot="1" x14ac:dyDescent="0.3"/>
    <row r="25" spans="1:4" ht="26.25" x14ac:dyDescent="0.25">
      <c r="B25" s="52" t="s">
        <v>11</v>
      </c>
      <c r="C25" s="53"/>
      <c r="D25" s="3" t="s">
        <v>12</v>
      </c>
    </row>
    <row r="26" spans="1:4" ht="15.75" x14ac:dyDescent="0.25">
      <c r="A26" s="1">
        <v>2</v>
      </c>
      <c r="B26" s="19" t="s">
        <v>6</v>
      </c>
      <c r="C26" s="6">
        <f>FV($D$20,$A26*12,$D$18*-1)</f>
        <v>40841.440946467825</v>
      </c>
      <c r="D26" s="7">
        <f>C26*rendimento_carteira</f>
        <v>245.04864567880696</v>
      </c>
    </row>
    <row r="27" spans="1:4" ht="15.75" x14ac:dyDescent="0.25">
      <c r="A27" s="1">
        <v>5</v>
      </c>
      <c r="B27" s="20" t="s">
        <v>7</v>
      </c>
      <c r="C27" s="8">
        <f>FV($D$20,$A27*12,$D$18*-1)</f>
        <v>125665.37099773147</v>
      </c>
      <c r="D27" s="9">
        <f>C27*rendimento_carteira</f>
        <v>753.9922259863888</v>
      </c>
    </row>
    <row r="28" spans="1:4" ht="15.75" x14ac:dyDescent="0.25">
      <c r="A28" s="1">
        <v>10</v>
      </c>
      <c r="B28" s="20" t="s">
        <v>8</v>
      </c>
      <c r="C28" s="8">
        <f>FV($D$20,$A28*12,$D$18*-1)</f>
        <v>364926.3187952583</v>
      </c>
      <c r="D28" s="9">
        <f>C28*rendimento_carteira</f>
        <v>2189.55791277155</v>
      </c>
    </row>
    <row r="29" spans="1:4" ht="15.75" x14ac:dyDescent="0.25">
      <c r="A29" s="1">
        <v>20</v>
      </c>
      <c r="B29" s="20" t="s">
        <v>9</v>
      </c>
      <c r="C29" s="8">
        <f>FV($D$20,$A29*12,$D$18*-1)</f>
        <v>1687797.600145621</v>
      </c>
      <c r="D29" s="9">
        <f>C29*rendimento_carteira</f>
        <v>10126.785600873725</v>
      </c>
    </row>
    <row r="30" spans="1:4" ht="16.5" thickBot="1" x14ac:dyDescent="0.3">
      <c r="A30" s="1">
        <v>30</v>
      </c>
      <c r="B30" s="21" t="s">
        <v>10</v>
      </c>
      <c r="C30" s="10">
        <f>FV($D$20,$A30*12,$D$18*-1)</f>
        <v>6483254.4825070715</v>
      </c>
      <c r="D30" s="11">
        <f>C30*rendimento_carteira</f>
        <v>38899.526895042429</v>
      </c>
    </row>
    <row r="32" spans="1:4" ht="15.75" x14ac:dyDescent="0.25">
      <c r="B32" s="35" t="s">
        <v>20</v>
      </c>
      <c r="C32" s="36" t="s">
        <v>18</v>
      </c>
      <c r="D32" s="37"/>
    </row>
    <row r="33" spans="2:4" x14ac:dyDescent="0.25">
      <c r="B33" s="27" t="s">
        <v>21</v>
      </c>
      <c r="C33" s="28">
        <f>aporte</f>
        <v>1500</v>
      </c>
      <c r="D33" s="29"/>
    </row>
    <row r="35" spans="2:4" x14ac:dyDescent="0.25">
      <c r="B35" s="24" t="s">
        <v>22</v>
      </c>
      <c r="C35" s="24" t="s">
        <v>23</v>
      </c>
      <c r="D35" s="24" t="s">
        <v>24</v>
      </c>
    </row>
    <row r="36" spans="2:4" x14ac:dyDescent="0.25">
      <c r="B36" s="2" t="s">
        <v>25</v>
      </c>
      <c r="C36" s="23">
        <f>VLOOKUP($C$32&amp;"-"&amp;B36,Planilha2!A:D,4,)</f>
        <v>0.5</v>
      </c>
      <c r="D36" s="22">
        <f>C36*$C$33</f>
        <v>750</v>
      </c>
    </row>
    <row r="37" spans="2:4" x14ac:dyDescent="0.25">
      <c r="B37" s="2" t="s">
        <v>26</v>
      </c>
      <c r="C37" s="23">
        <f>VLOOKUP($C$32&amp;"-"&amp;B37,Planilha2!A:D,4,)</f>
        <v>0.1</v>
      </c>
      <c r="D37" s="22">
        <f t="shared" ref="D37:D41" si="0">C37*$C$33</f>
        <v>150</v>
      </c>
    </row>
    <row r="38" spans="2:4" x14ac:dyDescent="0.25">
      <c r="B38" s="2" t="s">
        <v>27</v>
      </c>
      <c r="C38" s="23">
        <f>VLOOKUP($C$32&amp;"-"&amp;B38,Planilha2!A:D,4,)</f>
        <v>0.05</v>
      </c>
      <c r="D38" s="22">
        <f t="shared" si="0"/>
        <v>75</v>
      </c>
    </row>
    <row r="39" spans="2:4" x14ac:dyDescent="0.25">
      <c r="B39" s="2" t="s">
        <v>28</v>
      </c>
      <c r="C39" s="23">
        <f>VLOOKUP($C$32&amp;"-"&amp;B39,Planilha2!A:D,4,)</f>
        <v>0.05</v>
      </c>
      <c r="D39" s="22">
        <f t="shared" si="0"/>
        <v>75</v>
      </c>
    </row>
    <row r="40" spans="2:4" x14ac:dyDescent="0.25">
      <c r="B40" s="2" t="s">
        <v>29</v>
      </c>
      <c r="C40" s="23">
        <f>VLOOKUP($C$32&amp;"-"&amp;B40,Planilha2!A:D,4,)</f>
        <v>0.2</v>
      </c>
      <c r="D40" s="22">
        <f t="shared" si="0"/>
        <v>300</v>
      </c>
    </row>
    <row r="41" spans="2:4" x14ac:dyDescent="0.25">
      <c r="B41" s="2" t="s">
        <v>30</v>
      </c>
      <c r="C41" s="23">
        <f>VLOOKUP($C$32&amp;"-"&amp;B41,Planilha2!A:D,4,)</f>
        <v>0.1</v>
      </c>
      <c r="D41" s="22">
        <f t="shared" si="0"/>
        <v>150</v>
      </c>
    </row>
    <row r="42" spans="2:4" x14ac:dyDescent="0.25">
      <c r="B42" s="25"/>
      <c r="C42" s="25"/>
      <c r="D42" s="26">
        <f>SUM(D36:D41)</f>
        <v>1500</v>
      </c>
    </row>
  </sheetData>
  <mergeCells count="11">
    <mergeCell ref="B21:C21"/>
    <mergeCell ref="B22:C22"/>
    <mergeCell ref="B15:C15"/>
    <mergeCell ref="B17:D17"/>
    <mergeCell ref="B25:C25"/>
    <mergeCell ref="B14:C14"/>
    <mergeCell ref="B20:C20"/>
    <mergeCell ref="B12:D12"/>
    <mergeCell ref="B13:C13"/>
    <mergeCell ref="B18:C18"/>
    <mergeCell ref="B19:C19"/>
  </mergeCells>
  <dataValidations count="1">
    <dataValidation type="list" allowBlank="1" showInputMessage="1" showErrorMessage="1" sqref="C32" xr:uid="{4380F4C3-B170-45D8-9601-EFFFF763C706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6FEA9-E4CB-4D24-A3E6-40315B288CBC}">
  <dimension ref="A1:H19"/>
  <sheetViews>
    <sheetView workbookViewId="0">
      <selection activeCell="E6" sqref="E6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  <col min="7" max="7" width="16.85546875" bestFit="1" customWidth="1"/>
  </cols>
  <sheetData>
    <row r="1" spans="1:8" ht="15.75" x14ac:dyDescent="0.25">
      <c r="A1" s="32" t="s">
        <v>33</v>
      </c>
      <c r="B1" s="33" t="s">
        <v>31</v>
      </c>
      <c r="C1" s="33" t="s">
        <v>22</v>
      </c>
      <c r="D1" s="34" t="s">
        <v>32</v>
      </c>
    </row>
    <row r="2" spans="1:8" x14ac:dyDescent="0.25">
      <c r="A2" t="str">
        <f>B2&amp;"-"&amp;C2</f>
        <v>Conservador-PAPEL</v>
      </c>
      <c r="B2" t="s">
        <v>17</v>
      </c>
      <c r="C2" s="2" t="s">
        <v>25</v>
      </c>
      <c r="D2" s="23">
        <v>0.3</v>
      </c>
      <c r="H2" t="s">
        <v>32</v>
      </c>
    </row>
    <row r="3" spans="1:8" x14ac:dyDescent="0.25">
      <c r="A3" t="str">
        <f t="shared" ref="A3:A19" si="0">B3&amp;"-"&amp;C3</f>
        <v>Conservador-TIJOLO</v>
      </c>
      <c r="B3" t="s">
        <v>17</v>
      </c>
      <c r="C3" s="2" t="s">
        <v>26</v>
      </c>
      <c r="D3" s="23">
        <v>0.5</v>
      </c>
      <c r="G3" t="s">
        <v>34</v>
      </c>
      <c r="H3" s="4">
        <f>VLOOKUP(G3,$A:$D,4,)</f>
        <v>0.35</v>
      </c>
    </row>
    <row r="4" spans="1:8" x14ac:dyDescent="0.25">
      <c r="A4" t="str">
        <f t="shared" si="0"/>
        <v>Conservador-HIBRIDOS</v>
      </c>
      <c r="B4" t="s">
        <v>17</v>
      </c>
      <c r="C4" s="2" t="s">
        <v>27</v>
      </c>
      <c r="D4" s="23">
        <v>0.1</v>
      </c>
    </row>
    <row r="5" spans="1:8" x14ac:dyDescent="0.25">
      <c r="A5" t="str">
        <f t="shared" si="0"/>
        <v>Conservador-FOFs</v>
      </c>
      <c r="B5" t="s">
        <v>17</v>
      </c>
      <c r="C5" s="2" t="s">
        <v>28</v>
      </c>
      <c r="D5" s="23">
        <v>0.1</v>
      </c>
    </row>
    <row r="6" spans="1:8" x14ac:dyDescent="0.25">
      <c r="A6" t="str">
        <f t="shared" si="0"/>
        <v>Conservador-DESENVOLVIMENTO</v>
      </c>
      <c r="B6" t="s">
        <v>17</v>
      </c>
      <c r="C6" s="2" t="s">
        <v>29</v>
      </c>
      <c r="D6" s="23">
        <v>0</v>
      </c>
    </row>
    <row r="7" spans="1:8" ht="15.75" thickBot="1" x14ac:dyDescent="0.3">
      <c r="A7" s="5" t="str">
        <f t="shared" si="0"/>
        <v>Conservador-HOTELARIAS</v>
      </c>
      <c r="B7" s="5" t="s">
        <v>17</v>
      </c>
      <c r="C7" s="30" t="s">
        <v>30</v>
      </c>
      <c r="D7" s="31">
        <v>0</v>
      </c>
    </row>
    <row r="8" spans="1:8" x14ac:dyDescent="0.25">
      <c r="A8" t="str">
        <f t="shared" si="0"/>
        <v>Moderado-PAPEL</v>
      </c>
      <c r="B8" t="s">
        <v>19</v>
      </c>
      <c r="C8" s="2" t="s">
        <v>25</v>
      </c>
      <c r="D8" s="23">
        <v>0.32</v>
      </c>
    </row>
    <row r="9" spans="1:8" x14ac:dyDescent="0.25">
      <c r="A9" t="str">
        <f t="shared" si="0"/>
        <v>Moderado-TIJOLO</v>
      </c>
      <c r="B9" t="s">
        <v>19</v>
      </c>
      <c r="C9" s="2" t="s">
        <v>26</v>
      </c>
      <c r="D9" s="23">
        <v>0.35</v>
      </c>
    </row>
    <row r="10" spans="1:8" x14ac:dyDescent="0.25">
      <c r="A10" t="str">
        <f t="shared" si="0"/>
        <v>Moderado-HIBRIDOS</v>
      </c>
      <c r="B10" t="s">
        <v>19</v>
      </c>
      <c r="C10" s="2" t="s">
        <v>27</v>
      </c>
      <c r="D10" s="23">
        <v>0.08</v>
      </c>
    </row>
    <row r="11" spans="1:8" x14ac:dyDescent="0.25">
      <c r="A11" t="str">
        <f t="shared" si="0"/>
        <v>Moderado-FOFs</v>
      </c>
      <c r="B11" t="s">
        <v>19</v>
      </c>
      <c r="C11" s="2" t="s">
        <v>28</v>
      </c>
      <c r="D11" s="23">
        <v>0.05</v>
      </c>
    </row>
    <row r="12" spans="1:8" x14ac:dyDescent="0.25">
      <c r="A12" t="str">
        <f t="shared" si="0"/>
        <v>Moderado-DESENVOLVIMENTO</v>
      </c>
      <c r="B12" t="s">
        <v>19</v>
      </c>
      <c r="C12" s="2" t="s">
        <v>29</v>
      </c>
      <c r="D12" s="23">
        <v>0.1</v>
      </c>
    </row>
    <row r="13" spans="1:8" ht="15.75" thickBot="1" x14ac:dyDescent="0.3">
      <c r="A13" s="5" t="str">
        <f t="shared" si="0"/>
        <v>Moderado-HOTELARIAS</v>
      </c>
      <c r="B13" s="5" t="s">
        <v>19</v>
      </c>
      <c r="C13" s="30" t="s">
        <v>30</v>
      </c>
      <c r="D13" s="31">
        <v>0.1</v>
      </c>
    </row>
    <row r="14" spans="1:8" x14ac:dyDescent="0.25">
      <c r="A14" t="str">
        <f t="shared" si="0"/>
        <v>Agressivo-PAPEL</v>
      </c>
      <c r="B14" t="s">
        <v>18</v>
      </c>
      <c r="C14" s="2" t="s">
        <v>25</v>
      </c>
      <c r="D14" s="4">
        <v>0.5</v>
      </c>
    </row>
    <row r="15" spans="1:8" x14ac:dyDescent="0.25">
      <c r="A15" t="str">
        <f t="shared" si="0"/>
        <v>Agressivo-TIJOLO</v>
      </c>
      <c r="B15" t="s">
        <v>18</v>
      </c>
      <c r="C15" s="2" t="s">
        <v>26</v>
      </c>
      <c r="D15" s="4">
        <v>0.1</v>
      </c>
    </row>
    <row r="16" spans="1:8" x14ac:dyDescent="0.25">
      <c r="A16" t="str">
        <f t="shared" si="0"/>
        <v>Agressivo-HIBRIDOS</v>
      </c>
      <c r="B16" t="s">
        <v>18</v>
      </c>
      <c r="C16" s="2" t="s">
        <v>27</v>
      </c>
      <c r="D16" s="4">
        <v>0.05</v>
      </c>
    </row>
    <row r="17" spans="1:4" x14ac:dyDescent="0.25">
      <c r="A17" t="str">
        <f t="shared" si="0"/>
        <v>Agressivo-FOFs</v>
      </c>
      <c r="B17" t="s">
        <v>18</v>
      </c>
      <c r="C17" s="2" t="s">
        <v>28</v>
      </c>
      <c r="D17" s="4">
        <v>0.05</v>
      </c>
    </row>
    <row r="18" spans="1:4" x14ac:dyDescent="0.25">
      <c r="A18" t="str">
        <f t="shared" si="0"/>
        <v>Agressivo-DESENVOLVIMENTO</v>
      </c>
      <c r="B18" t="s">
        <v>18</v>
      </c>
      <c r="C18" s="2" t="s">
        <v>29</v>
      </c>
      <c r="D18" s="4">
        <v>0.2</v>
      </c>
    </row>
    <row r="19" spans="1:4" x14ac:dyDescent="0.25">
      <c r="A19" t="str">
        <f t="shared" si="0"/>
        <v>Agressivo-HOTELARIAS</v>
      </c>
      <c r="B19" t="s">
        <v>18</v>
      </c>
      <c r="C19" s="2" t="s">
        <v>30</v>
      </c>
      <c r="D19" s="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</dc:creator>
  <cp:lastModifiedBy>DONO</cp:lastModifiedBy>
  <dcterms:created xsi:type="dcterms:W3CDTF">2025-06-01T22:03:44Z</dcterms:created>
  <dcterms:modified xsi:type="dcterms:W3CDTF">2025-06-06T01:35:24Z</dcterms:modified>
</cp:coreProperties>
</file>